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370" yWindow="-375" windowWidth="13905" windowHeight="7665" activeTab="2"/>
  </bookViews>
  <sheets>
    <sheet name="DATABASE" sheetId="10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Summary!$B$26:$O$396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K31" i="11"/>
  <c r="K30"/>
  <c r="K25"/>
  <c r="K24"/>
  <c r="J39"/>
  <c r="J38"/>
  <c r="J30"/>
  <c r="D129" i="8"/>
  <c r="H129" s="1"/>
  <c r="L129" s="1"/>
  <c r="M129" s="1"/>
  <c r="M128"/>
  <c r="M127"/>
  <c r="M126"/>
  <c r="M124"/>
  <c r="M123"/>
  <c r="M122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D127" l="1"/>
  <c r="H127" s="1"/>
  <c r="D126"/>
  <c r="H126" s="1"/>
  <c r="D125"/>
  <c r="H125" s="1"/>
  <c r="L125" s="1"/>
  <c r="D124"/>
  <c r="H124" s="1"/>
  <c r="D123"/>
  <c r="H123" s="1"/>
  <c r="D122"/>
  <c r="H122" s="1"/>
  <c r="L121" s="1"/>
  <c r="D121"/>
  <c r="H121" s="1"/>
  <c r="L120" s="1"/>
  <c r="D115"/>
  <c r="H115" s="1"/>
  <c r="L115" s="1"/>
  <c r="M115" s="1"/>
  <c r="M121" l="1"/>
  <c r="J26" i="11"/>
  <c r="M120" i="8"/>
  <c r="J31" i="11"/>
  <c r="M125" i="8"/>
  <c r="J24" i="11"/>
  <c r="D114" i="8"/>
  <c r="H114" s="1"/>
  <c r="L114" s="1"/>
  <c r="D118"/>
  <c r="H118" s="1"/>
  <c r="L118" s="1"/>
  <c r="M118" s="1"/>
  <c r="D113"/>
  <c r="H113" s="1"/>
  <c r="L113" s="1"/>
  <c r="D117"/>
  <c r="H117" s="1"/>
  <c r="L117" s="1"/>
  <c r="M117" s="1"/>
  <c r="D112"/>
  <c r="H112" s="1"/>
  <c r="L112" s="1"/>
  <c r="M112" s="1"/>
  <c r="D116"/>
  <c r="H116" s="1"/>
  <c r="L116" s="1"/>
  <c r="D120"/>
  <c r="H120" s="1"/>
  <c r="D128"/>
  <c r="H128" s="1"/>
  <c r="D111"/>
  <c r="H111" s="1"/>
  <c r="L111" s="1"/>
  <c r="D119"/>
  <c r="H119" s="1"/>
  <c r="L119" s="1"/>
  <c r="M111" l="1"/>
  <c r="J23" i="11"/>
  <c r="M114" i="8"/>
  <c r="J29" i="11"/>
  <c r="M119" i="8"/>
  <c r="J28" i="11"/>
  <c r="M116" i="8"/>
  <c r="J25" i="11"/>
  <c r="M113" i="8"/>
  <c r="J27" i="11"/>
  <c r="O396" i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70"/>
  <c r="A371" s="1"/>
  <c r="A372" s="1"/>
  <c r="A373" s="1"/>
  <c r="A374" s="1"/>
  <c r="A375" s="1"/>
  <c r="A376" s="1"/>
  <c r="A377" s="1"/>
  <c r="A369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l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 l="1"/>
  <c r="H41"/>
  <c r="P29" i="10"/>
  <c r="P20"/>
  <c r="M37" i="12" l="1"/>
  <c r="M36"/>
  <c r="M34"/>
  <c r="M33"/>
  <c r="M32"/>
  <c r="M31"/>
  <c r="M30"/>
  <c r="M29"/>
  <c r="M27"/>
  <c r="M26"/>
  <c r="M23"/>
  <c r="M22"/>
  <c r="M21"/>
  <c r="M20"/>
  <c r="M19"/>
  <c r="M18"/>
  <c r="M17"/>
  <c r="M16"/>
  <c r="M15"/>
  <c r="M14"/>
  <c r="M13"/>
  <c r="P26" i="10"/>
  <c r="M35" i="12" s="1"/>
  <c r="P17" i="10"/>
  <c r="P18" s="1"/>
  <c r="M28" i="12" s="1"/>
  <c r="P15" i="10"/>
  <c r="M25" i="12" s="1"/>
  <c r="P14" i="10"/>
  <c r="M24" i="12" s="1"/>
  <c r="M41" l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21"/>
  <c r="P21" s="1"/>
  <c r="O19"/>
  <c r="P19" s="1"/>
  <c r="O16"/>
  <c r="P16" s="1"/>
  <c r="O14"/>
  <c r="P14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M152"/>
  <c r="M151"/>
  <c r="M150"/>
  <c r="M149"/>
  <c r="M148"/>
  <c r="M147"/>
  <c r="M146"/>
  <c r="M145"/>
  <c r="M144"/>
  <c r="M140"/>
  <c r="M139"/>
  <c r="M138"/>
  <c r="M137"/>
  <c r="M136"/>
  <c r="M135"/>
  <c r="M134"/>
  <c r="M133"/>
  <c r="M132"/>
  <c r="M131"/>
  <c r="M143"/>
  <c r="M142"/>
  <c r="M14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O22" l="1"/>
  <c r="P22" s="1"/>
  <c r="O20"/>
  <c r="P20" s="1"/>
  <c r="O18"/>
  <c r="P18" s="1"/>
  <c r="O13"/>
  <c r="O15"/>
  <c r="P15" s="1"/>
  <c r="O17"/>
  <c r="P17" s="1"/>
  <c r="P13" l="1"/>
  <c r="P41" s="1"/>
  <c r="O41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O153" i="12"/>
  <c r="P153" s="1"/>
  <c r="I153"/>
  <c r="I152"/>
  <c r="O151"/>
  <c r="P151" s="1"/>
  <c r="I151"/>
  <c r="O150"/>
  <c r="P150" s="1"/>
  <c r="I150"/>
  <c r="O149"/>
  <c r="P149" s="1"/>
  <c r="I149"/>
  <c r="O148"/>
  <c r="P148" s="1"/>
  <c r="I148"/>
  <c r="O147"/>
  <c r="P147" s="1"/>
  <c r="I147"/>
  <c r="O146"/>
  <c r="P146" s="1"/>
  <c r="I146"/>
  <c r="O145"/>
  <c r="P145" s="1"/>
  <c r="I145"/>
  <c r="I144"/>
  <c r="O143"/>
  <c r="P143" s="1"/>
  <c r="I143"/>
  <c r="O142"/>
  <c r="P142" s="1"/>
  <c r="I142"/>
  <c r="I141"/>
  <c r="O140"/>
  <c r="P140" s="1"/>
  <c r="I140"/>
  <c r="I139"/>
  <c r="O138"/>
  <c r="P138" s="1"/>
  <c r="I138"/>
  <c r="I137"/>
  <c r="O136"/>
  <c r="P136" s="1"/>
  <c r="I136"/>
  <c r="I135"/>
  <c r="O134"/>
  <c r="P134" s="1"/>
  <c r="I134"/>
  <c r="I133"/>
  <c r="O132"/>
  <c r="P132" s="1"/>
  <c r="I132"/>
  <c r="I131"/>
  <c r="O130"/>
  <c r="P130" s="1"/>
  <c r="I130"/>
  <c r="O129"/>
  <c r="P129" s="1"/>
  <c r="I129"/>
  <c r="O128"/>
  <c r="P128" s="1"/>
  <c r="I128"/>
  <c r="O127"/>
  <c r="P127" s="1"/>
  <c r="I127"/>
  <c r="O126"/>
  <c r="P126" s="1"/>
  <c r="I126"/>
  <c r="O125"/>
  <c r="P125" s="1"/>
  <c r="I125"/>
  <c r="O124"/>
  <c r="P124" s="1"/>
  <c r="I124"/>
  <c r="O123"/>
  <c r="P123" s="1"/>
  <c r="I123"/>
  <c r="O122"/>
  <c r="P122" s="1"/>
  <c r="I122"/>
  <c r="I121"/>
  <c r="N120"/>
  <c r="K120"/>
  <c r="I120"/>
  <c r="O119"/>
  <c r="P119" s="1"/>
  <c r="I119"/>
  <c r="O118"/>
  <c r="P118" s="1"/>
  <c r="I118"/>
  <c r="O117"/>
  <c r="P117" s="1"/>
  <c r="K117"/>
  <c r="I117"/>
  <c r="O116"/>
  <c r="P116" s="1"/>
  <c r="I116"/>
  <c r="O115"/>
  <c r="P115" s="1"/>
  <c r="I115"/>
  <c r="O114"/>
  <c r="P114" s="1"/>
  <c r="I114"/>
  <c r="N113"/>
  <c r="K113"/>
  <c r="I113"/>
  <c r="N112"/>
  <c r="K112"/>
  <c r="I112"/>
  <c r="N111"/>
  <c r="K111"/>
  <c r="I111"/>
  <c r="O110"/>
  <c r="P110" s="1"/>
  <c r="I110"/>
  <c r="O109"/>
  <c r="P109" s="1"/>
  <c r="I109"/>
  <c r="O108"/>
  <c r="P108" s="1"/>
  <c r="I108"/>
  <c r="O107"/>
  <c r="P107" s="1"/>
  <c r="I107"/>
  <c r="O106"/>
  <c r="P106" s="1"/>
  <c r="I106"/>
  <c r="O105"/>
  <c r="P105" s="1"/>
  <c r="I105"/>
  <c r="O104"/>
  <c r="O103"/>
  <c r="P103" s="1"/>
  <c r="I103"/>
  <c r="O102"/>
  <c r="P102" s="1"/>
  <c r="I102"/>
  <c r="I101"/>
  <c r="O100"/>
  <c r="P100" s="1"/>
  <c r="I100"/>
  <c r="O99"/>
  <c r="P99" s="1"/>
  <c r="I99"/>
  <c r="N98"/>
  <c r="K98"/>
  <c r="I98"/>
  <c r="O97"/>
  <c r="P97" s="1"/>
  <c r="K97"/>
  <c r="I97"/>
  <c r="O96"/>
  <c r="P96" s="1"/>
  <c r="I96"/>
  <c r="O95"/>
  <c r="O94"/>
  <c r="P94" s="1"/>
  <c r="K94"/>
  <c r="I94"/>
  <c r="N93"/>
  <c r="K93"/>
  <c r="I93"/>
  <c r="O92"/>
  <c r="P92" s="1"/>
  <c r="I92"/>
  <c r="I91"/>
  <c r="O90"/>
  <c r="P90" s="1"/>
  <c r="I90"/>
  <c r="O89"/>
  <c r="P89" s="1"/>
  <c r="I89"/>
  <c r="O88"/>
  <c r="P88" s="1"/>
  <c r="K88"/>
  <c r="I88"/>
  <c r="O87"/>
  <c r="P87" s="1"/>
  <c r="I87"/>
  <c r="O86"/>
  <c r="P86" s="1"/>
  <c r="I86"/>
  <c r="I85"/>
  <c r="B85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O84"/>
  <c r="P84" s="1"/>
  <c r="I84"/>
  <c r="I81"/>
  <c r="H81"/>
  <c r="H156" s="1"/>
  <c r="B71"/>
  <c r="B72" s="1"/>
  <c r="B73" s="1"/>
  <c r="B74" s="1"/>
  <c r="B75" s="1"/>
  <c r="B76" s="1"/>
  <c r="B77" s="1"/>
  <c r="B78" s="1"/>
  <c r="B79" s="1"/>
  <c r="T70"/>
  <c r="O66"/>
  <c r="P66" s="1"/>
  <c r="O65"/>
  <c r="P65" s="1"/>
  <c r="O64"/>
  <c r="P64" s="1"/>
  <c r="O63"/>
  <c r="P63" s="1"/>
  <c r="O62"/>
  <c r="P62" s="1"/>
  <c r="O60"/>
  <c r="P60" s="1"/>
  <c r="O59"/>
  <c r="P59" s="1"/>
  <c r="O58"/>
  <c r="P58" s="1"/>
  <c r="O57"/>
  <c r="P57" s="1"/>
  <c r="O56"/>
  <c r="P56" s="1"/>
  <c r="O55"/>
  <c r="P55" s="1"/>
  <c r="O53"/>
  <c r="P53" s="1"/>
  <c r="O51"/>
  <c r="P51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M81"/>
  <c r="C4"/>
  <c r="B4"/>
  <c r="C3"/>
  <c r="B3"/>
  <c r="F281" i="1" l="1"/>
  <c r="F289"/>
  <c r="F293"/>
  <c r="F297"/>
  <c r="F301"/>
  <c r="F305"/>
  <c r="F367"/>
  <c r="F371"/>
  <c r="E16" i="12" s="1"/>
  <c r="F16" s="1"/>
  <c r="F285" i="1"/>
  <c r="F397"/>
  <c r="I156" i="12"/>
  <c r="F376" i="1"/>
  <c r="E21" i="12" s="1"/>
  <c r="F398" i="1"/>
  <c r="F375"/>
  <c r="E20" i="12" s="1"/>
  <c r="F368" i="1"/>
  <c r="E13" i="12" s="1"/>
  <c r="F372" i="1"/>
  <c r="E17" i="12" s="1"/>
  <c r="F369" i="1"/>
  <c r="E14" i="12" s="1"/>
  <c r="F373" i="1"/>
  <c r="E18" i="12" s="1"/>
  <c r="F377" i="1"/>
  <c r="E22" i="12" s="1"/>
  <c r="F381" i="1"/>
  <c r="E26" i="12" s="1"/>
  <c r="F387" i="1"/>
  <c r="E30" i="12" s="1"/>
  <c r="F391" i="1"/>
  <c r="E34" i="12" s="1"/>
  <c r="F395" i="1"/>
  <c r="F399"/>
  <c r="F370"/>
  <c r="E15" i="12" s="1"/>
  <c r="F374" i="1"/>
  <c r="E19" i="12" s="1"/>
  <c r="F378" i="1"/>
  <c r="E23" i="12" s="1"/>
  <c r="F396" i="1"/>
  <c r="F393"/>
  <c r="E36" i="12" s="1"/>
  <c r="F392" i="1"/>
  <c r="E35" i="12" s="1"/>
  <c r="F394" i="1"/>
  <c r="E37" i="12" s="1"/>
  <c r="F389" i="1"/>
  <c r="E32" i="12" s="1"/>
  <c r="F390" i="1"/>
  <c r="E33" i="12" s="1"/>
  <c r="F388" i="1"/>
  <c r="E31" i="12" s="1"/>
  <c r="F384" i="1"/>
  <c r="E29" i="12" s="1"/>
  <c r="F383" i="1"/>
  <c r="E28" i="12" s="1"/>
  <c r="F382" i="1"/>
  <c r="E27" i="12" s="1"/>
  <c r="F380" i="1"/>
  <c r="E25" i="12" s="1"/>
  <c r="F379" i="1"/>
  <c r="E24" i="12" s="1"/>
  <c r="O49"/>
  <c r="P49" s="1"/>
  <c r="F282" i="1"/>
  <c r="F290"/>
  <c r="F294"/>
  <c r="F298"/>
  <c r="F302"/>
  <c r="F306"/>
  <c r="F283"/>
  <c r="F287"/>
  <c r="F291"/>
  <c r="F295"/>
  <c r="F299"/>
  <c r="F303"/>
  <c r="F307"/>
  <c r="F286"/>
  <c r="F280"/>
  <c r="E50" i="12" s="1"/>
  <c r="F50" s="1"/>
  <c r="F284" i="1"/>
  <c r="F288"/>
  <c r="F292"/>
  <c r="F296"/>
  <c r="F300"/>
  <c r="F304"/>
  <c r="F279"/>
  <c r="E49" i="12" s="1"/>
  <c r="N88"/>
  <c r="N94"/>
  <c r="O120"/>
  <c r="P120" s="1"/>
  <c r="N97"/>
  <c r="O112"/>
  <c r="P112" s="1"/>
  <c r="N117"/>
  <c r="O93"/>
  <c r="P93" s="1"/>
  <c r="O50"/>
  <c r="P50" s="1"/>
  <c r="O52"/>
  <c r="P52" s="1"/>
  <c r="O54"/>
  <c r="P54" s="1"/>
  <c r="O61"/>
  <c r="P61" s="1"/>
  <c r="O67"/>
  <c r="P67" s="1"/>
  <c r="O85"/>
  <c r="P85" s="1"/>
  <c r="O91"/>
  <c r="P91" s="1"/>
  <c r="O98"/>
  <c r="P98" s="1"/>
  <c r="O101"/>
  <c r="P101" s="1"/>
  <c r="O111"/>
  <c r="P111" s="1"/>
  <c r="O113"/>
  <c r="P113" s="1"/>
  <c r="O121"/>
  <c r="P121" s="1"/>
  <c r="O131"/>
  <c r="P131" s="1"/>
  <c r="O133"/>
  <c r="P133" s="1"/>
  <c r="O135"/>
  <c r="P135" s="1"/>
  <c r="O137"/>
  <c r="P137" s="1"/>
  <c r="O139"/>
  <c r="P139" s="1"/>
  <c r="O141"/>
  <c r="P141" s="1"/>
  <c r="O144"/>
  <c r="P144" s="1"/>
  <c r="O152"/>
  <c r="P152" s="1"/>
  <c r="J16" l="1"/>
  <c r="N16" s="1"/>
  <c r="E41"/>
  <c r="F32"/>
  <c r="J32"/>
  <c r="F17"/>
  <c r="J17"/>
  <c r="F27"/>
  <c r="J27"/>
  <c r="F36"/>
  <c r="J36"/>
  <c r="F30"/>
  <c r="J30"/>
  <c r="F25"/>
  <c r="J25"/>
  <c r="F31"/>
  <c r="J31"/>
  <c r="F35"/>
  <c r="J35"/>
  <c r="J19"/>
  <c r="F19"/>
  <c r="F34"/>
  <c r="J34"/>
  <c r="F18"/>
  <c r="J18"/>
  <c r="F20"/>
  <c r="J20"/>
  <c r="F28"/>
  <c r="J28"/>
  <c r="F26"/>
  <c r="J26"/>
  <c r="J21"/>
  <c r="F21"/>
  <c r="F33"/>
  <c r="J33"/>
  <c r="F15"/>
  <c r="J15"/>
  <c r="J14"/>
  <c r="F14"/>
  <c r="F24"/>
  <c r="J24"/>
  <c r="F29"/>
  <c r="J29"/>
  <c r="F37"/>
  <c r="J37"/>
  <c r="F23"/>
  <c r="J23"/>
  <c r="F22"/>
  <c r="J22"/>
  <c r="F13"/>
  <c r="J13"/>
  <c r="P81"/>
  <c r="F49"/>
  <c r="J50"/>
  <c r="K50" s="1"/>
  <c r="J49"/>
  <c r="K49" s="1"/>
  <c r="P156"/>
  <c r="O81"/>
  <c r="K16" l="1"/>
  <c r="J41"/>
  <c r="F41"/>
  <c r="K21"/>
  <c r="N21"/>
  <c r="K19"/>
  <c r="N19"/>
  <c r="K14"/>
  <c r="N14"/>
  <c r="K13"/>
  <c r="N13"/>
  <c r="K23"/>
  <c r="N23"/>
  <c r="K29"/>
  <c r="N29"/>
  <c r="K33"/>
  <c r="N33"/>
  <c r="K26"/>
  <c r="N26"/>
  <c r="K20"/>
  <c r="N20"/>
  <c r="K34"/>
  <c r="N34"/>
  <c r="K35"/>
  <c r="N35"/>
  <c r="K25"/>
  <c r="N25"/>
  <c r="K36"/>
  <c r="N36"/>
  <c r="K32"/>
  <c r="N32"/>
  <c r="K22"/>
  <c r="N22"/>
  <c r="K37"/>
  <c r="N37"/>
  <c r="K24"/>
  <c r="N24"/>
  <c r="K15"/>
  <c r="N15"/>
  <c r="K28"/>
  <c r="N28"/>
  <c r="K18"/>
  <c r="N18"/>
  <c r="K31"/>
  <c r="N31"/>
  <c r="K30"/>
  <c r="N30"/>
  <c r="K27"/>
  <c r="N27"/>
  <c r="K17"/>
  <c r="N17"/>
  <c r="N50"/>
  <c r="T50" s="1"/>
  <c r="N49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O40" i="11"/>
  <c r="L40"/>
  <c r="K40"/>
  <c r="J40"/>
  <c r="G40"/>
  <c r="F40"/>
  <c r="B25"/>
  <c r="B26" s="1"/>
  <c r="B27" s="1"/>
  <c r="B28" s="1"/>
  <c r="B29" s="1"/>
  <c r="B30" s="1"/>
  <c r="B31" s="1"/>
  <c r="N41" i="12" l="1"/>
  <c r="K41"/>
  <c r="T49"/>
  <c r="C55" i="3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N11" i="5"/>
  <c r="E31" i="9"/>
  <c r="A84" i="2"/>
  <c r="C46" i="8" l="1"/>
  <c r="C27"/>
  <c r="A436" i="2"/>
  <c r="A712"/>
  <c r="A676"/>
  <c r="A648"/>
  <c r="A740"/>
  <c r="A484"/>
  <c r="A760"/>
  <c r="A868"/>
  <c r="A664"/>
  <c r="A936"/>
  <c r="A792"/>
  <c r="A456"/>
  <c r="A340"/>
  <c r="A196"/>
  <c r="A916"/>
  <c r="A228"/>
  <c r="A296"/>
  <c r="A308"/>
  <c r="A516"/>
  <c r="A92"/>
  <c r="A44"/>
  <c r="A424"/>
  <c r="A820"/>
  <c r="A660"/>
  <c r="A472"/>
  <c r="A292"/>
  <c r="A872"/>
  <c r="A372"/>
  <c r="A120"/>
  <c r="A420"/>
  <c r="A804"/>
  <c r="A60"/>
  <c r="A628"/>
  <c r="A552"/>
  <c r="A596"/>
  <c r="A964"/>
  <c r="A164"/>
  <c r="A724"/>
  <c r="A116"/>
  <c r="A536"/>
  <c r="A824"/>
  <c r="A148"/>
  <c r="A360"/>
  <c r="A756"/>
  <c r="A76"/>
  <c r="A260"/>
  <c r="A392"/>
  <c r="A504"/>
  <c r="A68"/>
  <c r="A500"/>
  <c r="A952"/>
  <c r="A248"/>
  <c r="A680"/>
  <c r="A920"/>
  <c r="A180"/>
  <c r="A836"/>
  <c r="A612"/>
  <c r="A888"/>
  <c r="A692"/>
  <c r="A532"/>
  <c r="A108"/>
  <c r="A388"/>
  <c r="A568"/>
  <c r="A776"/>
  <c r="A124"/>
  <c r="A232"/>
  <c r="A324"/>
  <c r="A600"/>
  <c r="A564"/>
  <c r="A772"/>
  <c r="A100"/>
  <c r="A852"/>
  <c r="A312"/>
  <c r="A948"/>
  <c r="A932"/>
  <c r="A72"/>
  <c r="A488"/>
  <c r="A276"/>
  <c r="A408"/>
  <c r="A104"/>
  <c r="A244"/>
  <c r="A548"/>
  <c r="A632"/>
  <c r="A20"/>
  <c r="A808"/>
  <c r="A132"/>
  <c r="A36"/>
  <c r="A152"/>
  <c r="A344"/>
  <c r="A264"/>
  <c r="A584"/>
  <c r="A356"/>
  <c r="A884"/>
  <c r="A468"/>
  <c r="A168"/>
  <c r="A856"/>
  <c r="A376"/>
  <c r="A644"/>
  <c r="A40"/>
  <c r="A404"/>
  <c r="A840"/>
  <c r="A216"/>
  <c r="A616"/>
  <c r="A184"/>
  <c r="A520"/>
  <c r="A140"/>
  <c r="A900"/>
  <c r="A452"/>
  <c r="A440"/>
  <c r="A788"/>
  <c r="A28"/>
  <c r="A56"/>
  <c r="A728"/>
  <c r="A88"/>
  <c r="A580"/>
  <c r="A696"/>
  <c r="A328"/>
  <c r="A708"/>
  <c r="A904"/>
  <c r="A968"/>
  <c r="A24"/>
  <c r="A200"/>
  <c r="A744"/>
  <c r="A136"/>
  <c r="A212"/>
  <c r="A280"/>
  <c r="A52"/>
  <c r="B3" i="8" l="1"/>
  <c r="C107"/>
  <c r="C10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L52"/>
  <c r="M52" s="1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11"/>
  <c r="B4"/>
  <c r="A4"/>
  <c r="A3"/>
  <c r="A27" l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S89" i="5" l="1"/>
  <c r="S87"/>
  <c r="S84"/>
  <c r="S57"/>
  <c r="L76"/>
  <c r="L75"/>
  <c r="L74"/>
  <c r="L73"/>
  <c r="L72"/>
  <c r="L71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N106"/>
  <c r="O106" s="1"/>
  <c r="N104"/>
  <c r="O104" s="1"/>
  <c r="N100"/>
  <c r="O100" s="1"/>
  <c r="N96"/>
  <c r="O96" s="1"/>
  <c r="G93" l="1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 l="1"/>
  <c r="N93"/>
  <c r="N91"/>
  <c r="N90"/>
  <c r="N88"/>
  <c r="N86"/>
  <c r="N85"/>
  <c r="N83"/>
  <c r="N82"/>
  <c r="N80"/>
  <c r="N79"/>
  <c r="N76"/>
  <c r="N75"/>
  <c r="N74"/>
  <c r="O74" s="1"/>
  <c r="N73"/>
  <c r="L70"/>
  <c r="N70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L69" s="1"/>
  <c r="N69" s="1"/>
  <c r="L47"/>
  <c r="N72" s="1"/>
  <c r="O72" s="1"/>
  <c r="L46"/>
  <c r="N46" s="1"/>
  <c r="L45"/>
  <c r="N45" s="1"/>
  <c r="L44"/>
  <c r="N44" s="1"/>
  <c r="L43"/>
  <c r="L66" s="1"/>
  <c r="N66" s="1"/>
  <c r="O66" s="1"/>
  <c r="L42"/>
  <c r="L65" s="1"/>
  <c r="N65" s="1"/>
  <c r="L41"/>
  <c r="L64" s="1"/>
  <c r="N64" s="1"/>
  <c r="O64" s="1"/>
  <c r="L40"/>
  <c r="N40" s="1"/>
  <c r="L39"/>
  <c r="L62" s="1"/>
  <c r="N62" s="1"/>
  <c r="L59"/>
  <c r="N59" s="1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N41" l="1"/>
  <c r="N39"/>
  <c r="N47"/>
  <c r="N43"/>
  <c r="F250" i="1"/>
  <c r="F254"/>
  <c r="F258"/>
  <c r="F262"/>
  <c r="F266"/>
  <c r="F270"/>
  <c r="F274"/>
  <c r="F278"/>
  <c r="F134"/>
  <c r="D72" i="8" s="1"/>
  <c r="H72" s="1"/>
  <c r="L72" s="1"/>
  <c r="F136" i="1"/>
  <c r="D74" i="8" s="1"/>
  <c r="H74" s="1"/>
  <c r="L74" s="1"/>
  <c r="M74" s="1"/>
  <c r="L63" i="5"/>
  <c r="N63" s="1"/>
  <c r="O63" s="1"/>
  <c r="N36"/>
  <c r="N42"/>
  <c r="N48"/>
  <c r="N71"/>
  <c r="O71" s="1"/>
  <c r="L67"/>
  <c r="N67" s="1"/>
  <c r="O67" s="1"/>
  <c r="O59"/>
  <c r="O62"/>
  <c r="O70"/>
  <c r="L68"/>
  <c r="N68" s="1"/>
  <c r="O68" s="1"/>
  <c r="F251" i="1"/>
  <c r="F255"/>
  <c r="F263"/>
  <c r="F271"/>
  <c r="F252"/>
  <c r="F256"/>
  <c r="F260"/>
  <c r="F264"/>
  <c r="F268"/>
  <c r="F272"/>
  <c r="F276"/>
  <c r="F135"/>
  <c r="D73" i="8" s="1"/>
  <c r="H73" s="1"/>
  <c r="L73" s="1"/>
  <c r="M73" s="1"/>
  <c r="F259" i="1"/>
  <c r="F267"/>
  <c r="F275"/>
  <c r="F249"/>
  <c r="F253"/>
  <c r="F257"/>
  <c r="F261"/>
  <c r="F265"/>
  <c r="F269"/>
  <c r="F273"/>
  <c r="F277"/>
  <c r="O76" i="5"/>
  <c r="O65"/>
  <c r="O69"/>
  <c r="O73"/>
  <c r="O75"/>
  <c r="M72" i="8" l="1"/>
  <c r="I29" i="11"/>
  <c r="D65" i="5"/>
  <c r="S65" s="1"/>
  <c r="D106"/>
  <c r="D69"/>
  <c r="D59"/>
  <c r="S61" s="1"/>
  <c r="D71"/>
  <c r="S71" s="1"/>
  <c r="D68"/>
  <c r="S68" s="1"/>
  <c r="D70"/>
  <c r="S70" s="1"/>
  <c r="D62"/>
  <c r="I62" s="1"/>
  <c r="J62" s="1"/>
  <c r="D64"/>
  <c r="S64" s="1"/>
  <c r="D66"/>
  <c r="S66" s="1"/>
  <c r="D63"/>
  <c r="S63" s="1"/>
  <c r="D67"/>
  <c r="E67" s="1"/>
  <c r="D31"/>
  <c r="S31" s="1"/>
  <c r="I65" l="1"/>
  <c r="J65" s="1"/>
  <c r="E65"/>
  <c r="S69"/>
  <c r="I69"/>
  <c r="M69" s="1"/>
  <c r="E69"/>
  <c r="S106"/>
  <c r="S107"/>
  <c r="I106"/>
  <c r="M106" s="1"/>
  <c r="E106"/>
  <c r="S60"/>
  <c r="S62"/>
  <c r="E59"/>
  <c r="I59"/>
  <c r="M59" s="1"/>
  <c r="S59"/>
  <c r="S67"/>
  <c r="E62"/>
  <c r="I67"/>
  <c r="J67" s="1"/>
  <c r="E71"/>
  <c r="I71"/>
  <c r="J71" s="1"/>
  <c r="I64"/>
  <c r="M64" s="1"/>
  <c r="E64"/>
  <c r="I66"/>
  <c r="M66" s="1"/>
  <c r="I63"/>
  <c r="J63" s="1"/>
  <c r="E63"/>
  <c r="I68"/>
  <c r="J68" s="1"/>
  <c r="E66"/>
  <c r="I70"/>
  <c r="J70" s="1"/>
  <c r="E68"/>
  <c r="E70"/>
  <c r="M62"/>
  <c r="E31"/>
  <c r="O93"/>
  <c r="H93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BM62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BM61"/>
  <c r="BK61"/>
  <c r="BI61"/>
  <c r="BG61"/>
  <c r="BE61"/>
  <c r="BC61"/>
  <c r="BA61"/>
  <c r="AY61"/>
  <c r="AW61"/>
  <c r="AU61"/>
  <c r="AS61"/>
  <c r="AQ61"/>
  <c r="AO61"/>
  <c r="AM61"/>
  <c r="AK61"/>
  <c r="AG61"/>
  <c r="AI61" s="1"/>
  <c r="AE61"/>
  <c r="AC61"/>
  <c r="AA61"/>
  <c r="Y61"/>
  <c r="W61"/>
  <c r="U61"/>
  <c r="S61"/>
  <c r="Q61"/>
  <c r="O61"/>
  <c r="M61"/>
  <c r="K61"/>
  <c r="I61"/>
  <c r="G61"/>
  <c r="E61"/>
  <c r="BO60"/>
  <c r="BM60"/>
  <c r="BK60"/>
  <c r="BI60"/>
  <c r="BG60"/>
  <c r="BE60"/>
  <c r="BC60"/>
  <c r="BA60"/>
  <c r="AY60"/>
  <c r="AW60"/>
  <c r="AU60"/>
  <c r="AS60"/>
  <c r="AQ60"/>
  <c r="AO60"/>
  <c r="AM60"/>
  <c r="AK60"/>
  <c r="AG60"/>
  <c r="AI60" s="1"/>
  <c r="AE60"/>
  <c r="AC60"/>
  <c r="AA60"/>
  <c r="Y60"/>
  <c r="W60"/>
  <c r="U60"/>
  <c r="S60"/>
  <c r="Q60"/>
  <c r="O60"/>
  <c r="M60"/>
  <c r="K60"/>
  <c r="I60"/>
  <c r="G60"/>
  <c r="E60"/>
  <c r="BO59"/>
  <c r="BM59"/>
  <c r="BK59"/>
  <c r="BI59"/>
  <c r="BG59"/>
  <c r="BE59"/>
  <c r="BC59"/>
  <c r="BA59"/>
  <c r="AY59"/>
  <c r="AW59"/>
  <c r="AU59"/>
  <c r="AS59"/>
  <c r="AQ59"/>
  <c r="AO59"/>
  <c r="AM59"/>
  <c r="AK59"/>
  <c r="AG59"/>
  <c r="AI59" s="1"/>
  <c r="AE59"/>
  <c r="AC59"/>
  <c r="AA59"/>
  <c r="Y59"/>
  <c r="W59"/>
  <c r="U59"/>
  <c r="S59"/>
  <c r="Q59"/>
  <c r="O59"/>
  <c r="M59"/>
  <c r="K59"/>
  <c r="I59"/>
  <c r="G59"/>
  <c r="E59"/>
  <c r="BO58"/>
  <c r="BM58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BM57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BM56"/>
  <c r="BK56"/>
  <c r="BI56"/>
  <c r="BG56"/>
  <c r="BE56"/>
  <c r="BC56"/>
  <c r="BA56"/>
  <c r="AY56"/>
  <c r="AW56"/>
  <c r="AU56"/>
  <c r="AS56"/>
  <c r="AQ56"/>
  <c r="AO56"/>
  <c r="AM56"/>
  <c r="AK56"/>
  <c r="AG56"/>
  <c r="AI56" s="1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 s="1"/>
  <c r="AE55"/>
  <c r="AC55"/>
  <c r="AA55"/>
  <c r="Y55"/>
  <c r="W55"/>
  <c r="U55"/>
  <c r="S55"/>
  <c r="Q55"/>
  <c r="O55"/>
  <c r="M55"/>
  <c r="K55"/>
  <c r="I55"/>
  <c r="G55"/>
  <c r="E55"/>
  <c r="BO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M53"/>
  <c r="BK53"/>
  <c r="BI53"/>
  <c r="BG53"/>
  <c r="BE53"/>
  <c r="BC53"/>
  <c r="BA53"/>
  <c r="AY53"/>
  <c r="AW53"/>
  <c r="AU53"/>
  <c r="AS53"/>
  <c r="AQ53"/>
  <c r="AO53"/>
  <c r="AM53"/>
  <c r="AK53"/>
  <c r="AG53"/>
  <c r="AI53" s="1"/>
  <c r="AE53"/>
  <c r="AC53"/>
  <c r="AA53"/>
  <c r="Y53"/>
  <c r="W53"/>
  <c r="U53"/>
  <c r="S53"/>
  <c r="Q53"/>
  <c r="O53"/>
  <c r="M53"/>
  <c r="K53"/>
  <c r="I53"/>
  <c r="G53"/>
  <c r="E53"/>
  <c r="BO52"/>
  <c r="G56" i="5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G55" i="5" s="1"/>
  <c r="BM51" i="9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G52" i="5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50" i="5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G49" i="5" s="1"/>
  <c r="BM45" i="9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G46" i="5" s="1"/>
  <c r="BM42" i="9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3" i="5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 s="1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G39" i="5" s="1"/>
  <c r="BM35" i="9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G26" i="5" s="1"/>
  <c r="BM24" i="9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G25" i="5" s="1"/>
  <c r="BM23" i="9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G19" i="5" s="1"/>
  <c r="BM17" i="9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G18" i="5" s="1"/>
  <c r="BM16" i="9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G16" i="5" s="1"/>
  <c r="BM14" i="9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G15" i="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G14" i="5" s="1"/>
  <c r="BM12" i="9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G13" i="5" s="1"/>
  <c r="BM11" i="9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G34" i="5" s="1"/>
  <c r="BM32" i="9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G33" i="5" s="1"/>
  <c r="BM31" i="9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G32" i="5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G31" i="5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G30" i="5" s="1"/>
  <c r="BM28" i="9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M65" i="5" l="1"/>
  <c r="J69"/>
  <c r="J59"/>
  <c r="J106"/>
  <c r="M67"/>
  <c r="J64"/>
  <c r="J66"/>
  <c r="M71"/>
  <c r="M63"/>
  <c r="M70"/>
  <c r="M68"/>
  <c r="BP10" i="9"/>
  <c r="O12" i="5"/>
  <c r="BP28" i="9"/>
  <c r="BP30"/>
  <c r="BP54"/>
  <c r="G80" i="5"/>
  <c r="BP59" i="9"/>
  <c r="G85" i="5"/>
  <c r="G87"/>
  <c r="BP31" i="9"/>
  <c r="BP11"/>
  <c r="BP12"/>
  <c r="H14" i="5"/>
  <c r="BP14" i="9"/>
  <c r="H16" i="5"/>
  <c r="BP18" i="9"/>
  <c r="BP21"/>
  <c r="BP22"/>
  <c r="BP34"/>
  <c r="BP53"/>
  <c r="G79" i="5"/>
  <c r="BP57" i="9"/>
  <c r="G83" i="5"/>
  <c r="BP58" i="9"/>
  <c r="G84" i="5"/>
  <c r="G86"/>
  <c r="BP62" i="9"/>
  <c r="G90" i="5"/>
  <c r="BP64" i="9"/>
  <c r="G92" i="5"/>
  <c r="BP27" i="9"/>
  <c r="BP32"/>
  <c r="BP15"/>
  <c r="BP19"/>
  <c r="BP20"/>
  <c r="BP23"/>
  <c r="O25" i="5"/>
  <c r="BP35" i="9"/>
  <c r="BP36"/>
  <c r="BP37"/>
  <c r="BP38"/>
  <c r="BP39"/>
  <c r="BP40"/>
  <c r="BP41"/>
  <c r="BP42"/>
  <c r="BP43"/>
  <c r="BP44"/>
  <c r="BP45"/>
  <c r="BP46"/>
  <c r="BP47"/>
  <c r="BP48"/>
  <c r="BP49"/>
  <c r="BP55"/>
  <c r="BP60"/>
  <c r="G88" i="5"/>
  <c r="BP50" i="9"/>
  <c r="BP51"/>
  <c r="BP52"/>
  <c r="BP56"/>
  <c r="G82" i="5"/>
  <c r="BP61" i="9"/>
  <c r="G91" i="5"/>
  <c r="G89"/>
  <c r="BP17" i="9"/>
  <c r="O19" i="5"/>
  <c r="BP33" i="9"/>
  <c r="O35" i="5"/>
  <c r="BP16" i="9"/>
  <c r="O18" i="5"/>
  <c r="BP29" i="9"/>
  <c r="BP13"/>
  <c r="BP26"/>
  <c r="O16" i="5"/>
  <c r="H26"/>
  <c r="BP24" i="9"/>
  <c r="BP25"/>
  <c r="BP9"/>
  <c r="O28" i="5"/>
  <c r="H28"/>
  <c r="O27"/>
  <c r="H27"/>
  <c r="O26"/>
  <c r="H36"/>
  <c r="K66" i="9"/>
  <c r="S66"/>
  <c r="AA66"/>
  <c r="BG66"/>
  <c r="AY66"/>
  <c r="AQ66"/>
  <c r="AI66"/>
  <c r="G66"/>
  <c r="O66"/>
  <c r="W66"/>
  <c r="AE66"/>
  <c r="AM66"/>
  <c r="AU66"/>
  <c r="BC66"/>
  <c r="BK66"/>
  <c r="E66"/>
  <c r="M66"/>
  <c r="U66"/>
  <c r="AC66"/>
  <c r="AK66"/>
  <c r="AS66"/>
  <c r="BA66"/>
  <c r="BI66"/>
  <c r="I66"/>
  <c r="Q66"/>
  <c r="Y66"/>
  <c r="AG66"/>
  <c r="AO66"/>
  <c r="AW66"/>
  <c r="BE66"/>
  <c r="BM66"/>
  <c r="BO66"/>
  <c r="G110" i="5" l="1"/>
  <c r="H19"/>
  <c r="H12"/>
  <c r="O14"/>
  <c r="H25"/>
  <c r="H18"/>
  <c r="H35"/>
  <c r="BP66" i="9"/>
  <c r="H11" i="5"/>
  <c r="O11"/>
  <c r="H29"/>
  <c r="O29"/>
  <c r="H31"/>
  <c r="O31"/>
  <c r="I31"/>
  <c r="H30"/>
  <c r="O30"/>
  <c r="O15"/>
  <c r="H15"/>
  <c r="O13"/>
  <c r="H13"/>
  <c r="O22"/>
  <c r="H22"/>
  <c r="O21"/>
  <c r="H21"/>
  <c r="O32"/>
  <c r="H32"/>
  <c r="O20"/>
  <c r="H20"/>
  <c r="O34"/>
  <c r="H34"/>
  <c r="O17"/>
  <c r="H17"/>
  <c r="O33"/>
  <c r="H33"/>
  <c r="O23"/>
  <c r="H23"/>
  <c r="O24"/>
  <c r="H24"/>
  <c r="O91"/>
  <c r="H91"/>
  <c r="O90"/>
  <c r="H90"/>
  <c r="O88"/>
  <c r="H88"/>
  <c r="O86"/>
  <c r="H86"/>
  <c r="O85"/>
  <c r="H85"/>
  <c r="M31" l="1"/>
  <c r="J31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F244" l="1"/>
  <c r="F240"/>
  <c r="F241"/>
  <c r="F245"/>
  <c r="F238"/>
  <c r="F242"/>
  <c r="D85" i="5" s="1"/>
  <c r="S85" s="1"/>
  <c r="F246" i="1"/>
  <c r="F239"/>
  <c r="F243"/>
  <c r="F203"/>
  <c r="D15" i="8" s="1"/>
  <c r="H15" s="1"/>
  <c r="F190" i="1"/>
  <c r="D109" i="8" s="1"/>
  <c r="H109" s="1"/>
  <c r="L109" s="1"/>
  <c r="M109" s="1"/>
  <c r="F187" i="1"/>
  <c r="D106" i="8" s="1"/>
  <c r="H106" s="1"/>
  <c r="L106" s="1"/>
  <c r="M106" s="1"/>
  <c r="F193" i="1"/>
  <c r="D28" i="8" s="1"/>
  <c r="H28" s="1"/>
  <c r="F160" i="1"/>
  <c r="D82" i="8" s="1"/>
  <c r="H82" s="1"/>
  <c r="L82" s="1"/>
  <c r="M82" s="1"/>
  <c r="F164" i="1"/>
  <c r="D84" i="8" s="1"/>
  <c r="H84" s="1"/>
  <c r="L84" s="1"/>
  <c r="M84" s="1"/>
  <c r="F168" i="1"/>
  <c r="D88" i="8" s="1"/>
  <c r="H88" s="1"/>
  <c r="L88" s="1"/>
  <c r="M88" s="1"/>
  <c r="F169" i="1"/>
  <c r="F174"/>
  <c r="D93" i="8" s="1"/>
  <c r="H93" s="1"/>
  <c r="L93" s="1"/>
  <c r="M93" s="1"/>
  <c r="F188" i="1"/>
  <c r="D107" i="8" s="1"/>
  <c r="H107" s="1"/>
  <c r="L107" s="1"/>
  <c r="M107" s="1"/>
  <c r="F210" i="1"/>
  <c r="D22" i="8" s="1"/>
  <c r="H22" s="1"/>
  <c r="F214" i="1"/>
  <c r="D27" i="8" s="1"/>
  <c r="H27" s="1"/>
  <c r="L27" s="1"/>
  <c r="F218" i="1"/>
  <c r="D37" i="8" s="1"/>
  <c r="H37" s="1"/>
  <c r="F222" i="1"/>
  <c r="F226"/>
  <c r="D43" i="8" s="1"/>
  <c r="H43" s="1"/>
  <c r="F230" i="1"/>
  <c r="D46" i="8" s="1"/>
  <c r="H46" s="1"/>
  <c r="F234" i="1"/>
  <c r="D50" i="8" s="1"/>
  <c r="H50" s="1"/>
  <c r="F200" i="1"/>
  <c r="D12" i="8" s="1"/>
  <c r="H12" s="1"/>
  <c r="F166" i="1"/>
  <c r="F173"/>
  <c r="D92" i="8" s="1"/>
  <c r="H92" s="1"/>
  <c r="L92" s="1"/>
  <c r="M92" s="1"/>
  <c r="F176" i="1"/>
  <c r="D11" i="5" s="1"/>
  <c r="F201" i="1"/>
  <c r="D13" i="8" s="1"/>
  <c r="H13" s="1"/>
  <c r="F191" i="1"/>
  <c r="D110" i="8" s="1"/>
  <c r="H110" s="1"/>
  <c r="L110" s="1"/>
  <c r="M110" s="1"/>
  <c r="F207" i="1"/>
  <c r="D19" i="8" s="1"/>
  <c r="H19" s="1"/>
  <c r="F215" i="1"/>
  <c r="D34" i="8" s="1"/>
  <c r="H34" s="1"/>
  <c r="F223" i="1"/>
  <c r="F231"/>
  <c r="D47" i="8" s="1"/>
  <c r="H47" s="1"/>
  <c r="F159" i="1"/>
  <c r="D81" i="8" s="1"/>
  <c r="H81" s="1"/>
  <c r="L81" s="1"/>
  <c r="M81" s="1"/>
  <c r="F162" i="1"/>
  <c r="F163"/>
  <c r="F165"/>
  <c r="D85" i="8" s="1"/>
  <c r="H85" s="1"/>
  <c r="L85" s="1"/>
  <c r="M85" s="1"/>
  <c r="F167" i="1"/>
  <c r="D87" i="8" s="1"/>
  <c r="H87" s="1"/>
  <c r="F171" i="1"/>
  <c r="D90" i="8" s="1"/>
  <c r="H90" s="1"/>
  <c r="L90" s="1"/>
  <c r="M90" s="1"/>
  <c r="F172" i="1"/>
  <c r="D91" i="8" s="1"/>
  <c r="H91" s="1"/>
  <c r="L91" s="1"/>
  <c r="M91" s="1"/>
  <c r="F175" i="1"/>
  <c r="D94" i="8" s="1"/>
  <c r="H94" s="1"/>
  <c r="L94" s="1"/>
  <c r="M94" s="1"/>
  <c r="F178" i="1"/>
  <c r="F177"/>
  <c r="F189"/>
  <c r="D108" i="8" s="1"/>
  <c r="H108" s="1"/>
  <c r="L108" s="1"/>
  <c r="M108" s="1"/>
  <c r="F194" i="1"/>
  <c r="F199"/>
  <c r="D11" i="8" s="1"/>
  <c r="F179" i="1"/>
  <c r="D98" i="8" s="1"/>
  <c r="H98" s="1"/>
  <c r="L98" s="1"/>
  <c r="M98" s="1"/>
  <c r="F180" i="1"/>
  <c r="D99" i="8" s="1"/>
  <c r="H99" s="1"/>
  <c r="L99" s="1"/>
  <c r="K23" i="11" s="1"/>
  <c r="F184" i="1"/>
  <c r="D103" i="8" s="1"/>
  <c r="H103" s="1"/>
  <c r="L103" s="1"/>
  <c r="M103" s="1"/>
  <c r="F196" i="1"/>
  <c r="D31" i="8" s="1"/>
  <c r="H31" s="1"/>
  <c r="F198" i="1"/>
  <c r="D33" i="8" s="1"/>
  <c r="H33" s="1"/>
  <c r="F195" i="1"/>
  <c r="D30" i="8" s="1"/>
  <c r="H30" s="1"/>
  <c r="L30" s="1"/>
  <c r="M30" s="1"/>
  <c r="F185" i="1"/>
  <c r="D104" i="8" s="1"/>
  <c r="H104" s="1"/>
  <c r="L104" s="1"/>
  <c r="K28" i="11" s="1"/>
  <c r="F202" i="1"/>
  <c r="D14" i="8" s="1"/>
  <c r="H14" s="1"/>
  <c r="F205" i="1"/>
  <c r="D17" i="8" s="1"/>
  <c r="H17" s="1"/>
  <c r="F206" i="1"/>
  <c r="D18" i="8" s="1"/>
  <c r="H18" s="1"/>
  <c r="F208" i="1"/>
  <c r="D20" i="8" s="1"/>
  <c r="H20" s="1"/>
  <c r="F209" i="1"/>
  <c r="D21" i="8" s="1"/>
  <c r="H21" s="1"/>
  <c r="F212" i="1"/>
  <c r="D24" i="8" s="1"/>
  <c r="H24" s="1"/>
  <c r="F213" i="1"/>
  <c r="D25" i="8" s="1"/>
  <c r="H25" s="1"/>
  <c r="F216" i="1"/>
  <c r="D35" i="8" s="1"/>
  <c r="H35" s="1"/>
  <c r="F217" i="1"/>
  <c r="D36" i="8" s="1"/>
  <c r="H36" s="1"/>
  <c r="F220" i="1"/>
  <c r="D39" i="8" s="1"/>
  <c r="H39" s="1"/>
  <c r="F221" i="1"/>
  <c r="D40" i="8" s="1"/>
  <c r="H40" s="1"/>
  <c r="F224" i="1"/>
  <c r="D41" i="8" s="1"/>
  <c r="H41" s="1"/>
  <c r="F225" i="1"/>
  <c r="D42" i="8" s="1"/>
  <c r="H42" s="1"/>
  <c r="F228" i="1"/>
  <c r="D45" i="8" s="1"/>
  <c r="H45" s="1"/>
  <c r="F229" i="1"/>
  <c r="F232"/>
  <c r="D48" i="8" s="1"/>
  <c r="H48" s="1"/>
  <c r="F233" i="1"/>
  <c r="D49" i="8" s="1"/>
  <c r="H49" s="1"/>
  <c r="F236" i="1"/>
  <c r="D54" i="3" s="1"/>
  <c r="F237" i="1"/>
  <c r="F247"/>
  <c r="F248"/>
  <c r="F161"/>
  <c r="D83" i="8" s="1"/>
  <c r="H83" s="1"/>
  <c r="L83" s="1"/>
  <c r="M83" s="1"/>
  <c r="F170" i="1"/>
  <c r="D89" i="8" s="1"/>
  <c r="H89" s="1"/>
  <c r="L89" s="1"/>
  <c r="M89" s="1"/>
  <c r="F192" i="1"/>
  <c r="D26" i="8" s="1"/>
  <c r="H26" s="1"/>
  <c r="F186" i="1"/>
  <c r="D105" i="8" s="1"/>
  <c r="H105" s="1"/>
  <c r="L105" s="1"/>
  <c r="K29" i="11" s="1"/>
  <c r="F197" i="1"/>
  <c r="D32" i="8" s="1"/>
  <c r="H32" s="1"/>
  <c r="F204" i="1"/>
  <c r="D16" i="8" s="1"/>
  <c r="H16" s="1"/>
  <c r="F211" i="1"/>
  <c r="D23" i="8" s="1"/>
  <c r="H23" s="1"/>
  <c r="F219" i="1"/>
  <c r="D38" i="8" s="1"/>
  <c r="H38" s="1"/>
  <c r="F227" i="1"/>
  <c r="D44" i="8" s="1"/>
  <c r="H44" s="1"/>
  <c r="F235" i="1"/>
  <c r="D51" i="8" s="1"/>
  <c r="H51" s="1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O36" i="5"/>
  <c r="B4"/>
  <c r="B3"/>
  <c r="A4"/>
  <c r="O83"/>
  <c r="H83"/>
  <c r="O82"/>
  <c r="H82"/>
  <c r="O80"/>
  <c r="H80"/>
  <c r="O56"/>
  <c r="H55"/>
  <c r="O54"/>
  <c r="H53"/>
  <c r="O52"/>
  <c r="H52"/>
  <c r="H51"/>
  <c r="O50"/>
  <c r="O49"/>
  <c r="H48"/>
  <c r="O46"/>
  <c r="H45"/>
  <c r="H44"/>
  <c r="O43"/>
  <c r="H43"/>
  <c r="O42"/>
  <c r="H42"/>
  <c r="O41"/>
  <c r="H41"/>
  <c r="O40"/>
  <c r="H40"/>
  <c r="O39"/>
  <c r="H39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C10" i="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F147"/>
  <c r="D62" i="8" s="1"/>
  <c r="H62" s="1"/>
  <c r="L62" s="1"/>
  <c r="F149" i="1"/>
  <c r="D64" i="8" s="1"/>
  <c r="H64" s="1"/>
  <c r="L64" s="1"/>
  <c r="M64" s="1"/>
  <c r="P308" i="1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H79" i="5"/>
  <c r="H54"/>
  <c r="H56"/>
  <c r="H50"/>
  <c r="O55"/>
  <c r="O53"/>
  <c r="F362" i="1" l="1"/>
  <c r="E148" i="12" s="1"/>
  <c r="F358" i="1"/>
  <c r="E144" i="12" s="1"/>
  <c r="F354" i="1"/>
  <c r="E140" i="12" s="1"/>
  <c r="F346" i="1"/>
  <c r="E132" i="12" s="1"/>
  <c r="F342" i="1"/>
  <c r="E128" i="12" s="1"/>
  <c r="F338" i="1"/>
  <c r="E124" i="12" s="1"/>
  <c r="F326" i="1"/>
  <c r="E112" i="12" s="1"/>
  <c r="F322" i="1"/>
  <c r="E108" i="12" s="1"/>
  <c r="F317" i="1"/>
  <c r="E103" i="12" s="1"/>
  <c r="F308" i="1"/>
  <c r="E94" i="12" s="1"/>
  <c r="F361" i="1"/>
  <c r="E147" i="12" s="1"/>
  <c r="F353" i="1"/>
  <c r="E139" i="12" s="1"/>
  <c r="F325" i="1"/>
  <c r="E111" i="12" s="1"/>
  <c r="F321" i="1"/>
  <c r="E107" i="12" s="1"/>
  <c r="F312" i="1"/>
  <c r="E98" i="12" s="1"/>
  <c r="F98" s="1"/>
  <c r="F350" i="1"/>
  <c r="E136" i="12" s="1"/>
  <c r="F334" i="1"/>
  <c r="E120" i="12" s="1"/>
  <c r="F120" s="1"/>
  <c r="F330" i="1"/>
  <c r="E116" i="12" s="1"/>
  <c r="F313" i="1"/>
  <c r="E99" i="12" s="1"/>
  <c r="F366" i="1"/>
  <c r="E152" i="12" s="1"/>
  <c r="F357" i="1"/>
  <c r="E143" i="12" s="1"/>
  <c r="F349" i="1"/>
  <c r="E135" i="12" s="1"/>
  <c r="F345" i="1"/>
  <c r="E131" i="12" s="1"/>
  <c r="F341" i="1"/>
  <c r="E127" i="12" s="1"/>
  <c r="F337" i="1"/>
  <c r="E123" i="12" s="1"/>
  <c r="F333" i="1"/>
  <c r="E119" i="12" s="1"/>
  <c r="F329" i="1"/>
  <c r="E115" i="12" s="1"/>
  <c r="F316" i="1"/>
  <c r="E102" i="12" s="1"/>
  <c r="F364" i="1"/>
  <c r="E150" i="12" s="1"/>
  <c r="F360" i="1"/>
  <c r="E146" i="12" s="1"/>
  <c r="F356" i="1"/>
  <c r="E142" i="12" s="1"/>
  <c r="F352" i="1"/>
  <c r="E138" i="12" s="1"/>
  <c r="F348" i="1"/>
  <c r="E134" i="12" s="1"/>
  <c r="F344" i="1"/>
  <c r="E130" i="12" s="1"/>
  <c r="F340" i="1"/>
  <c r="E126" i="12" s="1"/>
  <c r="F336" i="1"/>
  <c r="E122" i="12" s="1"/>
  <c r="F332" i="1"/>
  <c r="E118" i="12" s="1"/>
  <c r="F328" i="1"/>
  <c r="E114" i="12" s="1"/>
  <c r="F324" i="1"/>
  <c r="E110" i="12" s="1"/>
  <c r="F320" i="1"/>
  <c r="E106" i="12" s="1"/>
  <c r="F315" i="1"/>
  <c r="E101" i="12" s="1"/>
  <c r="F311" i="1"/>
  <c r="E97" i="12" s="1"/>
  <c r="F365" i="1"/>
  <c r="E151" i="12" s="1"/>
  <c r="F363" i="1"/>
  <c r="E149" i="12" s="1"/>
  <c r="F359" i="1"/>
  <c r="E145" i="12" s="1"/>
  <c r="F355" i="1"/>
  <c r="E141" i="12" s="1"/>
  <c r="F351" i="1"/>
  <c r="E137" i="12" s="1"/>
  <c r="F347" i="1"/>
  <c r="E133" i="12" s="1"/>
  <c r="F343" i="1"/>
  <c r="E129" i="12" s="1"/>
  <c r="F339" i="1"/>
  <c r="E125" i="12" s="1"/>
  <c r="F335" i="1"/>
  <c r="E121" i="12" s="1"/>
  <c r="F331" i="1"/>
  <c r="F327"/>
  <c r="E113" i="12" s="1"/>
  <c r="F323" i="1"/>
  <c r="E109" i="12" s="1"/>
  <c r="F319" i="1"/>
  <c r="E105" i="12" s="1"/>
  <c r="F314" i="1"/>
  <c r="E100" i="12" s="1"/>
  <c r="F310" i="1"/>
  <c r="E96" i="12" s="1"/>
  <c r="C10" i="2"/>
  <c r="C6"/>
  <c r="C8"/>
  <c r="M105" i="8"/>
  <c r="H27" i="11"/>
  <c r="M27" i="8"/>
  <c r="M62"/>
  <c r="I24" i="11"/>
  <c r="M99" i="8"/>
  <c r="M104"/>
  <c r="D29"/>
  <c r="H29" s="1"/>
  <c r="L29" s="1"/>
  <c r="M29" s="1"/>
  <c r="L43"/>
  <c r="M43" s="1"/>
  <c r="D86"/>
  <c r="H86" s="1"/>
  <c r="L86" s="1"/>
  <c r="M86" s="1"/>
  <c r="D88" i="5"/>
  <c r="S88" s="1"/>
  <c r="L40" i="8"/>
  <c r="M40" s="1"/>
  <c r="L47"/>
  <c r="M47" s="1"/>
  <c r="L51"/>
  <c r="M51" s="1"/>
  <c r="L31"/>
  <c r="L38"/>
  <c r="M38" s="1"/>
  <c r="L49"/>
  <c r="M49" s="1"/>
  <c r="L50"/>
  <c r="M50" s="1"/>
  <c r="L39"/>
  <c r="M39" s="1"/>
  <c r="I11" i="5"/>
  <c r="D97" i="8"/>
  <c r="H97" s="1"/>
  <c r="L97" s="1"/>
  <c r="M97" s="1"/>
  <c r="L46"/>
  <c r="M46" s="1"/>
  <c r="L48"/>
  <c r="M48" s="1"/>
  <c r="L41"/>
  <c r="M41" s="1"/>
  <c r="L42"/>
  <c r="M42" s="1"/>
  <c r="L45"/>
  <c r="M45" s="1"/>
  <c r="D33" i="3"/>
  <c r="E33" s="1"/>
  <c r="L19" i="8"/>
  <c r="M19" s="1"/>
  <c r="D47" i="3"/>
  <c r="E47" s="1"/>
  <c r="D91" i="5"/>
  <c r="S91" s="1"/>
  <c r="L21" i="8"/>
  <c r="M21" s="1"/>
  <c r="D90" i="5"/>
  <c r="S90" s="1"/>
  <c r="D10" i="3"/>
  <c r="J10" s="1"/>
  <c r="D32"/>
  <c r="J32" s="1"/>
  <c r="D93" i="5"/>
  <c r="S93" s="1"/>
  <c r="D100"/>
  <c r="D50" i="3"/>
  <c r="J50" s="1"/>
  <c r="D49"/>
  <c r="J49" s="1"/>
  <c r="D44"/>
  <c r="E44" s="1"/>
  <c r="D41"/>
  <c r="E41" s="1"/>
  <c r="D42"/>
  <c r="J42" s="1"/>
  <c r="D53"/>
  <c r="E53" s="1"/>
  <c r="D27"/>
  <c r="E27" s="1"/>
  <c r="D96" i="5"/>
  <c r="D104"/>
  <c r="D51" i="3"/>
  <c r="E51" s="1"/>
  <c r="D43"/>
  <c r="J43" s="1"/>
  <c r="D31"/>
  <c r="E31" s="1"/>
  <c r="D48"/>
  <c r="E48" s="1"/>
  <c r="D55"/>
  <c r="E55" s="1"/>
  <c r="D21" i="5"/>
  <c r="E21" s="1"/>
  <c r="D86"/>
  <c r="S86" s="1"/>
  <c r="D45" i="3"/>
  <c r="J45" s="1"/>
  <c r="D29"/>
  <c r="E29" s="1"/>
  <c r="D46"/>
  <c r="J46" s="1"/>
  <c r="D30"/>
  <c r="D12" i="5"/>
  <c r="E12" s="1"/>
  <c r="D52" i="3"/>
  <c r="J52" s="1"/>
  <c r="D28"/>
  <c r="J28" s="1"/>
  <c r="D26"/>
  <c r="J26" s="1"/>
  <c r="A37"/>
  <c r="A38" s="1"/>
  <c r="A39" s="1"/>
  <c r="A40" s="1"/>
  <c r="A41" s="1"/>
  <c r="A42" s="1"/>
  <c r="A43" s="1"/>
  <c r="A45" s="1"/>
  <c r="A46" s="1"/>
  <c r="A47" s="1"/>
  <c r="A48" s="1"/>
  <c r="A49" s="1"/>
  <c r="A50" s="1"/>
  <c r="A51" s="1"/>
  <c r="A52" s="1"/>
  <c r="A53" s="1"/>
  <c r="A54" s="1"/>
  <c r="A55" s="1"/>
  <c r="A26"/>
  <c r="A27" s="1"/>
  <c r="A28" s="1"/>
  <c r="A29" s="1"/>
  <c r="A30" s="1"/>
  <c r="A31" s="1"/>
  <c r="A32" s="1"/>
  <c r="A33" s="1"/>
  <c r="E11" i="5"/>
  <c r="J54" i="3"/>
  <c r="E54"/>
  <c r="E85" i="5"/>
  <c r="I85"/>
  <c r="F158" i="1"/>
  <c r="F153"/>
  <c r="D68" i="8" s="1"/>
  <c r="H68" s="1"/>
  <c r="L68" s="1"/>
  <c r="M68" s="1"/>
  <c r="F146" i="1"/>
  <c r="D61" i="8" s="1"/>
  <c r="H61" s="1"/>
  <c r="L61" s="1"/>
  <c r="F145" i="1"/>
  <c r="D60" i="8" s="1"/>
  <c r="H60" s="1"/>
  <c r="L60" s="1"/>
  <c r="M60" s="1"/>
  <c r="F36" i="1"/>
  <c r="F154"/>
  <c r="D70" i="8" s="1"/>
  <c r="H70" s="1"/>
  <c r="L70" s="1"/>
  <c r="F127" i="1"/>
  <c r="D13" i="3" s="1"/>
  <c r="F39" i="1"/>
  <c r="F34"/>
  <c r="F55"/>
  <c r="F49"/>
  <c r="F42"/>
  <c r="F35"/>
  <c r="F33"/>
  <c r="F119"/>
  <c r="F74"/>
  <c r="F50"/>
  <c r="F31"/>
  <c r="F151"/>
  <c r="D66" i="8" s="1"/>
  <c r="H66" s="1"/>
  <c r="L66" s="1"/>
  <c r="M66" s="1"/>
  <c r="F96" i="1"/>
  <c r="F72"/>
  <c r="E53" i="12"/>
  <c r="F90" i="1"/>
  <c r="F73"/>
  <c r="F60"/>
  <c r="F59"/>
  <c r="F133"/>
  <c r="D71" i="8" s="1"/>
  <c r="H71" s="1"/>
  <c r="L71" s="1"/>
  <c r="F123" i="1"/>
  <c r="F116"/>
  <c r="F107"/>
  <c r="F94"/>
  <c r="F86"/>
  <c r="F82"/>
  <c r="F131"/>
  <c r="D49" i="5" s="1"/>
  <c r="S49" s="1"/>
  <c r="F121" i="1"/>
  <c r="F64"/>
  <c r="E117" i="12"/>
  <c r="E93"/>
  <c r="E90"/>
  <c r="E65"/>
  <c r="E55"/>
  <c r="E51"/>
  <c r="D43" i="5"/>
  <c r="S43" s="1"/>
  <c r="D48"/>
  <c r="S48" s="1"/>
  <c r="F109" i="1"/>
  <c r="D44" i="5"/>
  <c r="S44" s="1"/>
  <c r="E92" i="12"/>
  <c r="E61"/>
  <c r="E57"/>
  <c r="F30" i="1"/>
  <c r="F401"/>
  <c r="E153" i="12"/>
  <c r="E91"/>
  <c r="E89"/>
  <c r="E87"/>
  <c r="E85"/>
  <c r="E67"/>
  <c r="E66"/>
  <c r="E63"/>
  <c r="E62"/>
  <c r="E60"/>
  <c r="E59"/>
  <c r="E58"/>
  <c r="E54"/>
  <c r="D76" i="5"/>
  <c r="S76" s="1"/>
  <c r="D75"/>
  <c r="S75" s="1"/>
  <c r="D73"/>
  <c r="S73" s="1"/>
  <c r="D72"/>
  <c r="S72" s="1"/>
  <c r="F157" i="1"/>
  <c r="F156"/>
  <c r="D78" i="8" s="1"/>
  <c r="H78" s="1"/>
  <c r="L78" s="1"/>
  <c r="M78" s="1"/>
  <c r="F155" i="1"/>
  <c r="D77" i="8" s="1"/>
  <c r="H77" s="1"/>
  <c r="L77" s="1"/>
  <c r="M77" s="1"/>
  <c r="F150" i="1"/>
  <c r="D65" i="8" s="1"/>
  <c r="H65" s="1"/>
  <c r="L65" s="1"/>
  <c r="M65" s="1"/>
  <c r="F141" i="1"/>
  <c r="D56" i="8" s="1"/>
  <c r="H56" s="1"/>
  <c r="L56" s="1"/>
  <c r="F144" i="1"/>
  <c r="D59" i="8" s="1"/>
  <c r="H59" s="1"/>
  <c r="L59" s="1"/>
  <c r="M59" s="1"/>
  <c r="F137" i="1"/>
  <c r="D75" i="8" s="1"/>
  <c r="H75" s="1"/>
  <c r="L75" s="1"/>
  <c r="F138" i="1"/>
  <c r="D76" i="8" s="1"/>
  <c r="H76" s="1"/>
  <c r="L76" s="1"/>
  <c r="M76" s="1"/>
  <c r="F132" i="1"/>
  <c r="D69" i="8" s="1"/>
  <c r="H69" s="1"/>
  <c r="L69" s="1"/>
  <c r="F129" i="1"/>
  <c r="D47" i="5" s="1"/>
  <c r="S47" s="1"/>
  <c r="F128" i="1"/>
  <c r="D46" i="5" s="1"/>
  <c r="S46" s="1"/>
  <c r="F125" i="1"/>
  <c r="F124"/>
  <c r="F122"/>
  <c r="F117"/>
  <c r="F115"/>
  <c r="F114"/>
  <c r="F113"/>
  <c r="F112"/>
  <c r="F110"/>
  <c r="F106"/>
  <c r="F105"/>
  <c r="F104"/>
  <c r="F103"/>
  <c r="F102"/>
  <c r="F99"/>
  <c r="F98"/>
  <c r="F97"/>
  <c r="F95"/>
  <c r="F92"/>
  <c r="F91"/>
  <c r="F89"/>
  <c r="F88"/>
  <c r="F87"/>
  <c r="F85"/>
  <c r="F84"/>
  <c r="F83"/>
  <c r="F81"/>
  <c r="F80"/>
  <c r="F79"/>
  <c r="F78"/>
  <c r="F77"/>
  <c r="F76"/>
  <c r="F75"/>
  <c r="F71"/>
  <c r="F70"/>
  <c r="F69"/>
  <c r="F68"/>
  <c r="F67"/>
  <c r="F66"/>
  <c r="F65"/>
  <c r="F63"/>
  <c r="F62"/>
  <c r="F61"/>
  <c r="F58"/>
  <c r="F57"/>
  <c r="F56"/>
  <c r="F54"/>
  <c r="F53"/>
  <c r="F52"/>
  <c r="F51"/>
  <c r="F48"/>
  <c r="F47"/>
  <c r="F46"/>
  <c r="F45"/>
  <c r="F44"/>
  <c r="F43"/>
  <c r="F41"/>
  <c r="F40"/>
  <c r="F38"/>
  <c r="F37"/>
  <c r="F183"/>
  <c r="D102" i="8" s="1"/>
  <c r="H102" s="1"/>
  <c r="L102" s="1"/>
  <c r="K27" i="11" s="1"/>
  <c r="F182" i="1"/>
  <c r="D101" i="8" s="1"/>
  <c r="H101" s="1"/>
  <c r="L101" s="1"/>
  <c r="M101" s="1"/>
  <c r="F181" i="1"/>
  <c r="D100" i="8" s="1"/>
  <c r="H100" s="1"/>
  <c r="L100" s="1"/>
  <c r="K26" i="11" s="1"/>
  <c r="F32" i="1"/>
  <c r="F142"/>
  <c r="D57" i="8" s="1"/>
  <c r="H57" s="1"/>
  <c r="L57" s="1"/>
  <c r="M57" s="1"/>
  <c r="F139" i="1"/>
  <c r="D54" i="8" s="1"/>
  <c r="H54" s="1"/>
  <c r="L54" s="1"/>
  <c r="F111" i="1"/>
  <c r="F108"/>
  <c r="F101"/>
  <c r="F100"/>
  <c r="D55" i="5"/>
  <c r="S55" s="1"/>
  <c r="D45"/>
  <c r="S45" s="1"/>
  <c r="D79"/>
  <c r="S79" s="1"/>
  <c r="D50"/>
  <c r="S50" s="1"/>
  <c r="E86" i="12"/>
  <c r="F152" i="1"/>
  <c r="D67" i="8" s="1"/>
  <c r="H67" s="1"/>
  <c r="L67" s="1"/>
  <c r="M67" s="1"/>
  <c r="F148" i="1"/>
  <c r="D63" i="8" s="1"/>
  <c r="H63" s="1"/>
  <c r="L63" s="1"/>
  <c r="M63" s="1"/>
  <c r="F120" i="1"/>
  <c r="F118"/>
  <c r="F93"/>
  <c r="F400"/>
  <c r="E84" i="12"/>
  <c r="E64"/>
  <c r="E52"/>
  <c r="D74" i="5"/>
  <c r="S74" s="1"/>
  <c r="F140" i="1"/>
  <c r="D55" i="8" s="1"/>
  <c r="H55" s="1"/>
  <c r="L55" s="1"/>
  <c r="M55" s="1"/>
  <c r="F143" i="1"/>
  <c r="D58" i="8" s="1"/>
  <c r="H58" s="1"/>
  <c r="L58" s="1"/>
  <c r="F130" i="1"/>
  <c r="F126"/>
  <c r="E88" i="12"/>
  <c r="E56"/>
  <c r="D36" i="3"/>
  <c r="J36" s="1"/>
  <c r="D56" i="5"/>
  <c r="S56" s="1"/>
  <c r="H46"/>
  <c r="O44"/>
  <c r="O47"/>
  <c r="O79"/>
  <c r="O51"/>
  <c r="O48"/>
  <c r="H47"/>
  <c r="H49"/>
  <c r="O45"/>
  <c r="G27" i="1"/>
  <c r="E156" i="12" l="1"/>
  <c r="E81"/>
  <c r="F96"/>
  <c r="J96"/>
  <c r="T100"/>
  <c r="F100"/>
  <c r="J100"/>
  <c r="T125"/>
  <c r="J125"/>
  <c r="F125"/>
  <c r="J137"/>
  <c r="F137"/>
  <c r="T145"/>
  <c r="J145"/>
  <c r="F145"/>
  <c r="F56"/>
  <c r="J56"/>
  <c r="F88"/>
  <c r="T88"/>
  <c r="F119"/>
  <c r="J119"/>
  <c r="F143"/>
  <c r="J143"/>
  <c r="F52"/>
  <c r="J52"/>
  <c r="F64"/>
  <c r="J64"/>
  <c r="J84"/>
  <c r="F84"/>
  <c r="T101"/>
  <c r="F101"/>
  <c r="J101"/>
  <c r="J115"/>
  <c r="T115"/>
  <c r="F115"/>
  <c r="T122"/>
  <c r="J122"/>
  <c r="F122"/>
  <c r="F127"/>
  <c r="J127"/>
  <c r="T146"/>
  <c r="J146"/>
  <c r="F146"/>
  <c r="J152"/>
  <c r="F152"/>
  <c r="J86"/>
  <c r="T86"/>
  <c r="F86"/>
  <c r="T124"/>
  <c r="J124"/>
  <c r="F124"/>
  <c r="J132"/>
  <c r="F132"/>
  <c r="T148"/>
  <c r="F148"/>
  <c r="J148"/>
  <c r="J134"/>
  <c r="F134"/>
  <c r="T141"/>
  <c r="F141"/>
  <c r="J141"/>
  <c r="F142"/>
  <c r="T142"/>
  <c r="J142"/>
  <c r="F139"/>
  <c r="J139"/>
  <c r="F147"/>
  <c r="J147"/>
  <c r="J151"/>
  <c r="F151"/>
  <c r="F54"/>
  <c r="J54"/>
  <c r="F58"/>
  <c r="J58"/>
  <c r="F59"/>
  <c r="J59"/>
  <c r="F60"/>
  <c r="J60"/>
  <c r="J62"/>
  <c r="F62"/>
  <c r="J63"/>
  <c r="F63"/>
  <c r="F66"/>
  <c r="J66"/>
  <c r="F67"/>
  <c r="J67"/>
  <c r="F85"/>
  <c r="J85"/>
  <c r="T87"/>
  <c r="F87"/>
  <c r="J87"/>
  <c r="T89"/>
  <c r="J89"/>
  <c r="F89"/>
  <c r="F91"/>
  <c r="T91"/>
  <c r="J91"/>
  <c r="F94"/>
  <c r="T94"/>
  <c r="T99"/>
  <c r="J99"/>
  <c r="F99"/>
  <c r="F102"/>
  <c r="T102"/>
  <c r="J102"/>
  <c r="F103"/>
  <c r="J103"/>
  <c r="T105"/>
  <c r="F105"/>
  <c r="J105"/>
  <c r="J108"/>
  <c r="F108"/>
  <c r="F109"/>
  <c r="J109"/>
  <c r="T112"/>
  <c r="F112"/>
  <c r="J121"/>
  <c r="F121"/>
  <c r="F123"/>
  <c r="J123"/>
  <c r="J129"/>
  <c r="F129"/>
  <c r="T130"/>
  <c r="J130"/>
  <c r="F130"/>
  <c r="J133"/>
  <c r="F133"/>
  <c r="J136"/>
  <c r="F136"/>
  <c r="F138"/>
  <c r="J138"/>
  <c r="J140"/>
  <c r="F140"/>
  <c r="T144"/>
  <c r="F144"/>
  <c r="J144"/>
  <c r="J149"/>
  <c r="T149"/>
  <c r="F149"/>
  <c r="F153"/>
  <c r="J153"/>
  <c r="F57"/>
  <c r="J57"/>
  <c r="F61"/>
  <c r="J61"/>
  <c r="T92"/>
  <c r="J92"/>
  <c r="F92"/>
  <c r="J106"/>
  <c r="T106"/>
  <c r="F106"/>
  <c r="F107"/>
  <c r="J107"/>
  <c r="F126"/>
  <c r="J126"/>
  <c r="F131"/>
  <c r="J131"/>
  <c r="F135"/>
  <c r="J135"/>
  <c r="F150"/>
  <c r="J150"/>
  <c r="F111"/>
  <c r="T111"/>
  <c r="T118"/>
  <c r="J118"/>
  <c r="F118"/>
  <c r="J51"/>
  <c r="F51"/>
  <c r="J55"/>
  <c r="F55"/>
  <c r="F65"/>
  <c r="J65"/>
  <c r="T90"/>
  <c r="J90"/>
  <c r="F90"/>
  <c r="T93"/>
  <c r="F93"/>
  <c r="T97"/>
  <c r="F97"/>
  <c r="F113"/>
  <c r="T113"/>
  <c r="J114"/>
  <c r="T114"/>
  <c r="F114"/>
  <c r="T116"/>
  <c r="F116"/>
  <c r="J116"/>
  <c r="T117"/>
  <c r="F117"/>
  <c r="F128"/>
  <c r="J128"/>
  <c r="J53"/>
  <c r="F53"/>
  <c r="F110"/>
  <c r="J110"/>
  <c r="B14" i="2"/>
  <c r="M100" i="8"/>
  <c r="M75"/>
  <c r="I25" i="11"/>
  <c r="I30"/>
  <c r="M61" i="8"/>
  <c r="I26" i="11"/>
  <c r="M58" i="8"/>
  <c r="M102"/>
  <c r="M71"/>
  <c r="I27" i="11"/>
  <c r="M27" s="1"/>
  <c r="H25"/>
  <c r="M25" s="1"/>
  <c r="M31" i="8"/>
  <c r="H38" i="11"/>
  <c r="H28"/>
  <c r="M54" i="8"/>
  <c r="M69"/>
  <c r="I23" i="11"/>
  <c r="M56" i="8"/>
  <c r="H31" i="11"/>
  <c r="L36" i="8"/>
  <c r="M36" s="1"/>
  <c r="D79"/>
  <c r="H79" s="1"/>
  <c r="L79" s="1"/>
  <c r="M79" s="1"/>
  <c r="L37"/>
  <c r="M37" s="1"/>
  <c r="D80"/>
  <c r="H80" s="1"/>
  <c r="L80" s="1"/>
  <c r="M80" s="1"/>
  <c r="E30" i="3"/>
  <c r="J30"/>
  <c r="H42" i="11" s="1"/>
  <c r="L34" i="8"/>
  <c r="M34" s="1"/>
  <c r="L35"/>
  <c r="M35" s="1"/>
  <c r="L32"/>
  <c r="M32" s="1"/>
  <c r="E88" i="5"/>
  <c r="I88"/>
  <c r="M88" s="1"/>
  <c r="S105"/>
  <c r="S104"/>
  <c r="I39" i="11" s="1"/>
  <c r="E45" i="3"/>
  <c r="H110" i="5"/>
  <c r="O110"/>
  <c r="M11"/>
  <c r="S99"/>
  <c r="S103"/>
  <c r="S102"/>
  <c r="S101"/>
  <c r="S100"/>
  <c r="S97"/>
  <c r="S98"/>
  <c r="S96"/>
  <c r="E90"/>
  <c r="E52" i="3"/>
  <c r="J55"/>
  <c r="J51"/>
  <c r="E32"/>
  <c r="J53"/>
  <c r="L33" i="8"/>
  <c r="M33" s="1"/>
  <c r="I90" i="5"/>
  <c r="M90" s="1"/>
  <c r="J47" i="3"/>
  <c r="J29"/>
  <c r="L24" i="8"/>
  <c r="M24" s="1"/>
  <c r="L16"/>
  <c r="M16" s="1"/>
  <c r="L25"/>
  <c r="L12"/>
  <c r="M12" s="1"/>
  <c r="L18"/>
  <c r="L15"/>
  <c r="M15" s="1"/>
  <c r="L14"/>
  <c r="L22"/>
  <c r="M22" s="1"/>
  <c r="L28"/>
  <c r="L23"/>
  <c r="M23" s="1"/>
  <c r="L17"/>
  <c r="E91" i="5"/>
  <c r="E50" i="3"/>
  <c r="H11" i="8"/>
  <c r="L11" s="1"/>
  <c r="M11" s="1"/>
  <c r="L26"/>
  <c r="M26" s="1"/>
  <c r="L13"/>
  <c r="M13" s="1"/>
  <c r="S92" i="5"/>
  <c r="J44" i="3"/>
  <c r="E93" i="5"/>
  <c r="J27" i="3"/>
  <c r="E28"/>
  <c r="I91" i="5"/>
  <c r="J91" s="1"/>
  <c r="D20"/>
  <c r="E20" s="1"/>
  <c r="L20" i="8"/>
  <c r="M20" s="1"/>
  <c r="E86" i="5"/>
  <c r="E49" i="3"/>
  <c r="D18" i="5"/>
  <c r="I18" s="1"/>
  <c r="D22"/>
  <c r="S22" s="1"/>
  <c r="D35"/>
  <c r="S35" s="1"/>
  <c r="D27"/>
  <c r="S27" s="1"/>
  <c r="D82"/>
  <c r="S82" s="1"/>
  <c r="D30"/>
  <c r="S30" s="1"/>
  <c r="D23"/>
  <c r="E23" s="1"/>
  <c r="E104"/>
  <c r="I104"/>
  <c r="I100"/>
  <c r="E100"/>
  <c r="D41"/>
  <c r="D52"/>
  <c r="S52" s="1"/>
  <c r="D29"/>
  <c r="S29" s="1"/>
  <c r="D13"/>
  <c r="S13" s="1"/>
  <c r="I86"/>
  <c r="J86" s="1"/>
  <c r="I93"/>
  <c r="J93" s="1"/>
  <c r="E96"/>
  <c r="E42" i="3"/>
  <c r="E46"/>
  <c r="J48"/>
  <c r="J41"/>
  <c r="E43"/>
  <c r="I96" i="5"/>
  <c r="M96" s="1"/>
  <c r="D19"/>
  <c r="D26"/>
  <c r="S26" s="1"/>
  <c r="D16"/>
  <c r="S16" s="1"/>
  <c r="D25"/>
  <c r="I25" s="1"/>
  <c r="I12"/>
  <c r="M12" s="1"/>
  <c r="D17"/>
  <c r="S17" s="1"/>
  <c r="E26" i="3"/>
  <c r="I73" i="5"/>
  <c r="E73"/>
  <c r="I74"/>
  <c r="E74"/>
  <c r="I72"/>
  <c r="E72"/>
  <c r="I75"/>
  <c r="E75"/>
  <c r="I76"/>
  <c r="E76"/>
  <c r="D25" i="3"/>
  <c r="J25" s="1"/>
  <c r="D28" i="5"/>
  <c r="S28" s="1"/>
  <c r="J21"/>
  <c r="M21"/>
  <c r="D24"/>
  <c r="S24" s="1"/>
  <c r="D80"/>
  <c r="D32"/>
  <c r="S32" s="1"/>
  <c r="D83"/>
  <c r="D15"/>
  <c r="S15" s="1"/>
  <c r="D51"/>
  <c r="D34"/>
  <c r="D54"/>
  <c r="S54" s="1"/>
  <c r="D14"/>
  <c r="S14" s="1"/>
  <c r="D53"/>
  <c r="D33"/>
  <c r="S33" s="1"/>
  <c r="J11"/>
  <c r="D36"/>
  <c r="S36" s="1"/>
  <c r="E79"/>
  <c r="E49"/>
  <c r="I46"/>
  <c r="J46" s="1"/>
  <c r="E50"/>
  <c r="J45"/>
  <c r="E43"/>
  <c r="E13" i="3"/>
  <c r="J13"/>
  <c r="E36"/>
  <c r="M85" i="5"/>
  <c r="J85"/>
  <c r="D39"/>
  <c r="E39" s="1"/>
  <c r="D15" i="3"/>
  <c r="D40" i="5"/>
  <c r="I40" s="1"/>
  <c r="J40" s="1"/>
  <c r="D24" i="3"/>
  <c r="D18"/>
  <c r="D22"/>
  <c r="D16"/>
  <c r="D42" i="5"/>
  <c r="S42" s="1"/>
  <c r="D11" i="3"/>
  <c r="D12"/>
  <c r="D21"/>
  <c r="D17"/>
  <c r="D37"/>
  <c r="D40"/>
  <c r="D23"/>
  <c r="D20"/>
  <c r="D39"/>
  <c r="D14"/>
  <c r="D38"/>
  <c r="D19"/>
  <c r="I44" i="5"/>
  <c r="J44" s="1"/>
  <c r="I48"/>
  <c r="J48" s="1"/>
  <c r="E48"/>
  <c r="I43"/>
  <c r="M43" s="1"/>
  <c r="I49"/>
  <c r="J49" s="1"/>
  <c r="E44"/>
  <c r="I47"/>
  <c r="J47" s="1"/>
  <c r="I55"/>
  <c r="J55" s="1"/>
  <c r="E47"/>
  <c r="E46"/>
  <c r="I50"/>
  <c r="M50" s="1"/>
  <c r="E55"/>
  <c r="I79"/>
  <c r="E45"/>
  <c r="E56"/>
  <c r="I56"/>
  <c r="M56" s="1"/>
  <c r="H27" i="1"/>
  <c r="M31" i="11" l="1"/>
  <c r="N31" s="1"/>
  <c r="P31" s="1"/>
  <c r="Q31" s="1"/>
  <c r="M28"/>
  <c r="N28" s="1"/>
  <c r="F81" i="12"/>
  <c r="F156"/>
  <c r="K110"/>
  <c r="N110"/>
  <c r="K53"/>
  <c r="N53"/>
  <c r="T53" s="1"/>
  <c r="J42" i="11" s="1"/>
  <c r="K128" i="12"/>
  <c r="N128"/>
  <c r="K116"/>
  <c r="N116"/>
  <c r="K114"/>
  <c r="N114"/>
  <c r="K90"/>
  <c r="N90"/>
  <c r="K65"/>
  <c r="N65"/>
  <c r="K55"/>
  <c r="N55"/>
  <c r="T55" s="1"/>
  <c r="K51"/>
  <c r="N51"/>
  <c r="J81"/>
  <c r="K118"/>
  <c r="N118"/>
  <c r="K150"/>
  <c r="N150"/>
  <c r="K135"/>
  <c r="N135"/>
  <c r="K131"/>
  <c r="N131"/>
  <c r="K126"/>
  <c r="N126"/>
  <c r="N107"/>
  <c r="K107"/>
  <c r="K106"/>
  <c r="N106"/>
  <c r="K92"/>
  <c r="N92"/>
  <c r="K61"/>
  <c r="N61"/>
  <c r="K57"/>
  <c r="N57"/>
  <c r="T57" s="1"/>
  <c r="K153"/>
  <c r="N153"/>
  <c r="K149"/>
  <c r="N149"/>
  <c r="K144"/>
  <c r="N144"/>
  <c r="K140"/>
  <c r="N140"/>
  <c r="K138"/>
  <c r="N138"/>
  <c r="K136"/>
  <c r="N136"/>
  <c r="K133"/>
  <c r="N133"/>
  <c r="K130"/>
  <c r="N130"/>
  <c r="K129"/>
  <c r="N129"/>
  <c r="K123"/>
  <c r="N123"/>
  <c r="K121"/>
  <c r="N121"/>
  <c r="K109"/>
  <c r="N109"/>
  <c r="N108"/>
  <c r="K108"/>
  <c r="N105"/>
  <c r="K105"/>
  <c r="K103"/>
  <c r="N103"/>
  <c r="K102"/>
  <c r="N102"/>
  <c r="K99"/>
  <c r="N99"/>
  <c r="K91"/>
  <c r="N91"/>
  <c r="K89"/>
  <c r="N89"/>
  <c r="K87"/>
  <c r="N87"/>
  <c r="K85"/>
  <c r="N85"/>
  <c r="K67"/>
  <c r="N67"/>
  <c r="T67" s="1"/>
  <c r="K66"/>
  <c r="N66"/>
  <c r="T66" s="1"/>
  <c r="K63"/>
  <c r="N63"/>
  <c r="K62"/>
  <c r="N62"/>
  <c r="K60"/>
  <c r="N60"/>
  <c r="K59"/>
  <c r="N59"/>
  <c r="T59" s="1"/>
  <c r="N58"/>
  <c r="T58" s="1"/>
  <c r="K58"/>
  <c r="K54"/>
  <c r="N54"/>
  <c r="K151"/>
  <c r="N151"/>
  <c r="N147"/>
  <c r="K147"/>
  <c r="K139"/>
  <c r="N139"/>
  <c r="K142"/>
  <c r="N142"/>
  <c r="K141"/>
  <c r="N141"/>
  <c r="K134"/>
  <c r="N134"/>
  <c r="N148"/>
  <c r="K148"/>
  <c r="K132"/>
  <c r="N132"/>
  <c r="K124"/>
  <c r="N124"/>
  <c r="K86"/>
  <c r="N86"/>
  <c r="K152"/>
  <c r="N152"/>
  <c r="K146"/>
  <c r="N146"/>
  <c r="K127"/>
  <c r="N127"/>
  <c r="K122"/>
  <c r="N122"/>
  <c r="K115"/>
  <c r="N115"/>
  <c r="K101"/>
  <c r="N101"/>
  <c r="K84"/>
  <c r="N84"/>
  <c r="J156"/>
  <c r="K64"/>
  <c r="N64"/>
  <c r="T64" s="1"/>
  <c r="K52"/>
  <c r="N52"/>
  <c r="T52" s="1"/>
  <c r="K143"/>
  <c r="N143"/>
  <c r="K119"/>
  <c r="N119"/>
  <c r="N56"/>
  <c r="T56" s="1"/>
  <c r="K56"/>
  <c r="N145"/>
  <c r="K145"/>
  <c r="K137"/>
  <c r="N137"/>
  <c r="K125"/>
  <c r="N125"/>
  <c r="N100"/>
  <c r="K100"/>
  <c r="K96"/>
  <c r="N96"/>
  <c r="N25" i="11"/>
  <c r="P25" s="1"/>
  <c r="S25" s="1"/>
  <c r="E14" i="2"/>
  <c r="N27" i="11"/>
  <c r="P27" s="1"/>
  <c r="H30"/>
  <c r="M17" i="8"/>
  <c r="H26" i="11"/>
  <c r="M14" i="8"/>
  <c r="H23" i="11"/>
  <c r="M25" i="8"/>
  <c r="M28"/>
  <c r="H29" i="11"/>
  <c r="H24"/>
  <c r="M18" i="8"/>
  <c r="I42" i="11"/>
  <c r="S191" i="5"/>
  <c r="J88"/>
  <c r="D56" i="3"/>
  <c r="D110" i="5"/>
  <c r="E18"/>
  <c r="M91"/>
  <c r="M93"/>
  <c r="E35"/>
  <c r="S41"/>
  <c r="J90"/>
  <c r="E52"/>
  <c r="E27"/>
  <c r="I16"/>
  <c r="M16" s="1"/>
  <c r="I27"/>
  <c r="M27" s="1"/>
  <c r="E22"/>
  <c r="M86"/>
  <c r="I22"/>
  <c r="M22" s="1"/>
  <c r="J96"/>
  <c r="I41"/>
  <c r="M41" s="1"/>
  <c r="E82"/>
  <c r="E41"/>
  <c r="I82"/>
  <c r="J82" s="1"/>
  <c r="E25"/>
  <c r="E26"/>
  <c r="J12"/>
  <c r="I26"/>
  <c r="J26" s="1"/>
  <c r="I13"/>
  <c r="M13" s="1"/>
  <c r="M100"/>
  <c r="J100"/>
  <c r="E19"/>
  <c r="I19"/>
  <c r="E29"/>
  <c r="I29"/>
  <c r="J104"/>
  <c r="M104"/>
  <c r="E30"/>
  <c r="I30"/>
  <c r="I52"/>
  <c r="M52" s="1"/>
  <c r="E16"/>
  <c r="E13"/>
  <c r="I35"/>
  <c r="J35" s="1"/>
  <c r="E17"/>
  <c r="S37"/>
  <c r="S38"/>
  <c r="I17"/>
  <c r="M17" s="1"/>
  <c r="S80"/>
  <c r="S81"/>
  <c r="S83"/>
  <c r="E51"/>
  <c r="S51"/>
  <c r="I38" i="11" s="1"/>
  <c r="I40" s="1"/>
  <c r="S53" i="5"/>
  <c r="E80"/>
  <c r="E36"/>
  <c r="E25" i="3"/>
  <c r="M76" i="5"/>
  <c r="J76"/>
  <c r="M73"/>
  <c r="J73"/>
  <c r="M75"/>
  <c r="J75"/>
  <c r="J72"/>
  <c r="M72"/>
  <c r="M74"/>
  <c r="J74"/>
  <c r="E53"/>
  <c r="I53"/>
  <c r="J53" s="1"/>
  <c r="I80"/>
  <c r="M80" s="1"/>
  <c r="I51"/>
  <c r="M51" s="1"/>
  <c r="E83"/>
  <c r="I83"/>
  <c r="J83" s="1"/>
  <c r="E14"/>
  <c r="I14"/>
  <c r="E15"/>
  <c r="E24"/>
  <c r="J25"/>
  <c r="M25"/>
  <c r="I54"/>
  <c r="J54" s="1"/>
  <c r="E54"/>
  <c r="E33"/>
  <c r="I33"/>
  <c r="J20"/>
  <c r="M20"/>
  <c r="E34"/>
  <c r="I34"/>
  <c r="M23"/>
  <c r="J23"/>
  <c r="E32"/>
  <c r="I32"/>
  <c r="E28"/>
  <c r="I28"/>
  <c r="J18"/>
  <c r="M18"/>
  <c r="M45"/>
  <c r="M36"/>
  <c r="M46"/>
  <c r="M42"/>
  <c r="J34" i="3"/>
  <c r="J35"/>
  <c r="J33"/>
  <c r="J79" i="5"/>
  <c r="M79"/>
  <c r="J20" i="3"/>
  <c r="E20"/>
  <c r="J37"/>
  <c r="E37"/>
  <c r="E21"/>
  <c r="J21"/>
  <c r="H39" i="11" s="1"/>
  <c r="M39" s="1"/>
  <c r="J16" i="3"/>
  <c r="E16"/>
  <c r="E38"/>
  <c r="J38"/>
  <c r="E39"/>
  <c r="J39"/>
  <c r="J40"/>
  <c r="E40"/>
  <c r="E17"/>
  <c r="J17"/>
  <c r="E24"/>
  <c r="J24"/>
  <c r="J19"/>
  <c r="E19"/>
  <c r="E14"/>
  <c r="J14"/>
  <c r="E10"/>
  <c r="J11"/>
  <c r="E11"/>
  <c r="E18"/>
  <c r="J18"/>
  <c r="J23"/>
  <c r="E23"/>
  <c r="J12"/>
  <c r="E12"/>
  <c r="E22"/>
  <c r="J22"/>
  <c r="J15"/>
  <c r="E15"/>
  <c r="I39" i="5"/>
  <c r="M39" s="1"/>
  <c r="E40"/>
  <c r="M40"/>
  <c r="E42"/>
  <c r="M48"/>
  <c r="M44"/>
  <c r="J43"/>
  <c r="M47"/>
  <c r="M49"/>
  <c r="M55"/>
  <c r="J50"/>
  <c r="J56"/>
  <c r="I27" i="1"/>
  <c r="P28" i="11" l="1"/>
  <c r="M29"/>
  <c r="N29" s="1"/>
  <c r="P29" s="1"/>
  <c r="S29" s="1"/>
  <c r="M26"/>
  <c r="N26" s="1"/>
  <c r="P26" s="1"/>
  <c r="Q26" s="1"/>
  <c r="M24"/>
  <c r="N24" s="1"/>
  <c r="P24" s="1"/>
  <c r="Q24" s="1"/>
  <c r="M23"/>
  <c r="N23" s="1"/>
  <c r="P23" s="1"/>
  <c r="Q23" s="1"/>
  <c r="M30"/>
  <c r="N30" s="1"/>
  <c r="P30" s="1"/>
  <c r="Q30" s="1"/>
  <c r="M42"/>
  <c r="N42" s="1"/>
  <c r="P42" s="1"/>
  <c r="M38"/>
  <c r="N38" s="1"/>
  <c r="N156" i="12"/>
  <c r="N81"/>
  <c r="Q25" i="11"/>
  <c r="K81" i="12"/>
  <c r="K156"/>
  <c r="T51"/>
  <c r="J36" i="11" s="1"/>
  <c r="R25"/>
  <c r="H14" i="2"/>
  <c r="R27" i="11"/>
  <c r="S27"/>
  <c r="S31"/>
  <c r="R31"/>
  <c r="Q27"/>
  <c r="I36"/>
  <c r="J59" i="3"/>
  <c r="H36" i="11"/>
  <c r="H40"/>
  <c r="I110" i="5"/>
  <c r="E110"/>
  <c r="E56" i="3"/>
  <c r="J16" i="5"/>
  <c r="M35"/>
  <c r="J13"/>
  <c r="J41"/>
  <c r="J27"/>
  <c r="M26"/>
  <c r="M82"/>
  <c r="J22"/>
  <c r="J52"/>
  <c r="J29"/>
  <c r="M29"/>
  <c r="J30"/>
  <c r="M30"/>
  <c r="M19"/>
  <c r="J19"/>
  <c r="J17"/>
  <c r="M53"/>
  <c r="M54"/>
  <c r="J80"/>
  <c r="M83"/>
  <c r="J51"/>
  <c r="J36"/>
  <c r="J24"/>
  <c r="M24"/>
  <c r="M15"/>
  <c r="J15"/>
  <c r="J32"/>
  <c r="M32"/>
  <c r="M34"/>
  <c r="J34"/>
  <c r="J33"/>
  <c r="M33"/>
  <c r="J28"/>
  <c r="M28"/>
  <c r="J14"/>
  <c r="M14"/>
  <c r="J42"/>
  <c r="J39"/>
  <c r="J27" i="1"/>
  <c r="R29" i="11" l="1"/>
  <c r="Q29"/>
  <c r="S28"/>
  <c r="R28"/>
  <c r="M36"/>
  <c r="N36" s="1"/>
  <c r="P36" s="1"/>
  <c r="Q36" s="1"/>
  <c r="Q28"/>
  <c r="K14" i="2"/>
  <c r="S24" i="11"/>
  <c r="R24"/>
  <c r="R30"/>
  <c r="S30"/>
  <c r="S26"/>
  <c r="R26"/>
  <c r="R23"/>
  <c r="S23"/>
  <c r="S42"/>
  <c r="R42"/>
  <c r="Q42"/>
  <c r="N39"/>
  <c r="P39" s="1"/>
  <c r="Q39" s="1"/>
  <c r="M40"/>
  <c r="P38"/>
  <c r="J110" i="5"/>
  <c r="M110"/>
  <c r="K27" i="1"/>
  <c r="R32" i="11" l="1"/>
  <c r="N14" i="2"/>
  <c r="S36" i="11"/>
  <c r="R36"/>
  <c r="N40"/>
  <c r="P40"/>
  <c r="R40" s="1"/>
  <c r="Q38"/>
  <c r="Q40" s="1"/>
  <c r="L27" i="1"/>
  <c r="R44" i="11" l="1"/>
  <c r="Q14" i="2"/>
  <c r="S40" i="11"/>
  <c r="M27" i="1"/>
  <c r="T14" i="2" l="1"/>
  <c r="N27" i="1"/>
  <c r="W14" i="2" l="1"/>
  <c r="O27" i="1"/>
  <c r="Z14" i="2" l="1"/>
  <c r="P27" i="1"/>
  <c r="AC14" i="2" l="1"/>
  <c r="Q27" i="1"/>
  <c r="AF14" i="2" l="1"/>
  <c r="R27" i="1"/>
  <c r="AI14" i="2" l="1"/>
  <c r="S27" i="1"/>
  <c r="A610" i="2"/>
  <c r="A851"/>
  <c r="A430"/>
  <c r="A780"/>
  <c r="A126"/>
  <c r="A980"/>
  <c r="A746"/>
  <c r="A619"/>
  <c r="A786"/>
  <c r="A374"/>
  <c r="A869"/>
  <c r="A582"/>
  <c r="A835"/>
  <c r="A935"/>
  <c r="A923"/>
  <c r="A535"/>
  <c r="A82"/>
  <c r="A737"/>
  <c r="A121"/>
  <c r="A101"/>
  <c r="A714"/>
  <c r="A773"/>
  <c r="A222"/>
  <c r="A975"/>
  <c r="A183"/>
  <c r="A363"/>
  <c r="A853"/>
  <c r="A950"/>
  <c r="A49"/>
  <c r="A352"/>
  <c r="A631"/>
  <c r="A943"/>
  <c r="A998"/>
  <c r="A779"/>
  <c r="A512"/>
  <c r="A482"/>
  <c r="A542"/>
  <c r="A938"/>
  <c r="A111"/>
  <c r="A224"/>
  <c r="A471"/>
  <c r="A464"/>
  <c r="A277"/>
  <c r="A870"/>
  <c r="A497"/>
  <c r="A922"/>
  <c r="A273"/>
  <c r="A109"/>
  <c r="A827"/>
  <c r="A282"/>
  <c r="A57"/>
  <c r="A551"/>
  <c r="A823"/>
  <c r="A736"/>
  <c r="A379"/>
  <c r="A590"/>
  <c r="A667"/>
  <c r="A185"/>
  <c r="A119"/>
  <c r="A510"/>
  <c r="A357"/>
  <c r="A463"/>
  <c r="A287"/>
  <c r="A254"/>
  <c r="A758"/>
  <c r="A682"/>
  <c r="A876"/>
  <c r="A461"/>
  <c r="A783"/>
  <c r="A460"/>
  <c r="A443"/>
  <c r="A901"/>
  <c r="A973"/>
  <c r="A937"/>
  <c r="A914"/>
  <c r="A770"/>
  <c r="A369"/>
  <c r="A412"/>
  <c r="A1009"/>
  <c r="A107"/>
  <c r="A817"/>
  <c r="A687"/>
  <c r="A902"/>
  <c r="A637"/>
  <c r="A370"/>
  <c r="A350"/>
  <c r="A64"/>
  <c r="A279"/>
  <c r="A316"/>
  <c r="A143"/>
  <c r="A511"/>
  <c r="A87"/>
  <c r="A267"/>
  <c r="A58"/>
  <c r="A754"/>
  <c r="A438"/>
  <c r="A265"/>
  <c r="A330"/>
  <c r="A757"/>
  <c r="A175"/>
  <c r="A378"/>
  <c r="A146"/>
  <c r="A599"/>
  <c r="A243"/>
  <c r="A810"/>
  <c r="A414"/>
  <c r="A791"/>
  <c r="A489"/>
  <c r="A255"/>
  <c r="A506"/>
  <c r="A662"/>
  <c r="A62"/>
  <c r="A785"/>
  <c r="A1001"/>
  <c r="A959"/>
  <c r="A721"/>
  <c r="A208"/>
  <c r="A845"/>
  <c r="A798"/>
  <c r="A1000"/>
  <c r="A807"/>
  <c r="A181"/>
  <c r="A380"/>
  <c r="A905"/>
  <c r="A655"/>
  <c r="A492"/>
  <c r="A983"/>
  <c r="A842"/>
  <c r="A23"/>
  <c r="A274"/>
  <c r="A639"/>
  <c r="A690"/>
  <c r="A962"/>
  <c r="A362"/>
  <c r="A110"/>
  <c r="A985"/>
  <c r="A182"/>
  <c r="A43"/>
  <c r="A401"/>
  <c r="A454"/>
  <c r="A61"/>
  <c r="A630"/>
  <c r="A81"/>
  <c r="A134"/>
  <c r="A85"/>
  <c r="A606"/>
  <c r="A281"/>
  <c r="A384"/>
  <c r="A441"/>
  <c r="A781"/>
  <c r="A742"/>
  <c r="A490"/>
  <c r="A54"/>
  <c r="A841"/>
  <c r="A73"/>
  <c r="A358"/>
  <c r="A210"/>
  <c r="A455"/>
  <c r="A386"/>
  <c r="A794"/>
  <c r="A707"/>
  <c r="A367"/>
  <c r="A402"/>
  <c r="A434"/>
  <c r="A710"/>
  <c r="A307"/>
  <c r="A645"/>
  <c r="A45"/>
  <c r="A515"/>
  <c r="A447"/>
  <c r="A919"/>
  <c r="A897"/>
  <c r="A635"/>
  <c r="A951"/>
  <c r="A278"/>
  <c r="A588"/>
  <c r="A987"/>
  <c r="A890"/>
  <c r="A741"/>
  <c r="A1008"/>
  <c r="A1002"/>
  <c r="A141"/>
  <c r="A326"/>
  <c r="A826"/>
  <c r="A122"/>
  <c r="A883"/>
  <c r="A593"/>
  <c r="A186"/>
  <c r="A95"/>
  <c r="A1014"/>
  <c r="A314"/>
  <c r="A240"/>
  <c r="A487"/>
  <c r="A528"/>
  <c r="A270"/>
  <c r="A75"/>
  <c r="A77"/>
  <c r="A178"/>
  <c r="A476"/>
  <c r="A818"/>
  <c r="A266"/>
  <c r="A118"/>
  <c r="A65"/>
  <c r="A303"/>
  <c r="A237"/>
  <c r="A1007"/>
  <c r="A473"/>
  <c r="A965"/>
  <c r="A755"/>
  <c r="A157"/>
  <c r="A187"/>
  <c r="A675"/>
  <c r="A730"/>
  <c r="A422"/>
  <c r="A478"/>
  <c r="A161"/>
  <c r="A618"/>
  <c r="A167"/>
  <c r="A892"/>
  <c r="A1017"/>
  <c r="A880"/>
  <c r="A249"/>
  <c r="A387"/>
  <c r="A94"/>
  <c r="A139"/>
  <c r="A603"/>
  <c r="A69"/>
  <c r="A906"/>
  <c r="A253"/>
  <c r="A530"/>
  <c r="A306"/>
  <c r="A355"/>
  <c r="A795"/>
  <c r="A427"/>
  <c r="A426"/>
  <c r="A716"/>
  <c r="A204"/>
  <c r="A989"/>
  <c r="A877"/>
  <c r="A799"/>
  <c r="A53"/>
  <c r="A21"/>
  <c r="A720"/>
  <c r="A334"/>
  <c r="A771"/>
  <c r="A235"/>
  <c r="A449"/>
  <c r="A332"/>
  <c r="A329"/>
  <c r="A874"/>
  <c r="A149"/>
  <c r="A524"/>
  <c r="A544"/>
  <c r="A944"/>
  <c r="A150"/>
  <c r="A875"/>
  <c r="A531"/>
  <c r="A934"/>
  <c r="A203"/>
  <c r="A891"/>
  <c r="A466"/>
  <c r="A621"/>
  <c r="A775"/>
  <c r="A431"/>
  <c r="A747"/>
  <c r="A605"/>
  <c r="A695"/>
  <c r="A839"/>
  <c r="A502"/>
  <c r="A928"/>
  <c r="A154"/>
  <c r="A470"/>
  <c r="A1010"/>
  <c r="A229"/>
  <c r="A700"/>
  <c r="A519"/>
  <c r="A521"/>
  <c r="A971"/>
  <c r="A672"/>
  <c r="A230"/>
  <c r="A636"/>
  <c r="A39"/>
  <c r="A844"/>
  <c r="A252"/>
  <c r="A297"/>
  <c r="A809"/>
  <c r="A172"/>
  <c r="A578"/>
  <c r="A931"/>
  <c r="A659"/>
  <c r="A917"/>
  <c r="A346"/>
  <c r="A553"/>
  <c r="A130"/>
  <c r="A337"/>
  <c r="A711"/>
  <c r="A491"/>
  <c r="A423"/>
  <c r="A656"/>
  <c r="A718"/>
  <c r="A214"/>
  <c r="A90"/>
  <c r="A629"/>
  <c r="A115"/>
  <c r="A555"/>
  <c r="A703"/>
  <c r="A71"/>
  <c r="A89"/>
  <c r="A926"/>
  <c r="A34"/>
  <c r="A1011"/>
  <c r="A862"/>
  <c r="A569"/>
  <c r="A663"/>
  <c r="A541"/>
  <c r="A790"/>
  <c r="A719"/>
  <c r="A481"/>
  <c r="A319"/>
  <c r="A864"/>
  <c r="A924"/>
  <c r="A797"/>
  <c r="A199"/>
  <c r="A33"/>
  <c r="A857"/>
  <c r="A625"/>
  <c r="A855"/>
  <c r="A865"/>
  <c r="A257"/>
  <c r="A533"/>
  <c r="A787"/>
  <c r="A169"/>
  <c r="A765"/>
  <c r="A537"/>
  <c r="A976"/>
  <c r="A179"/>
  <c r="A988"/>
  <c r="A389"/>
  <c r="A246"/>
  <c r="A41"/>
  <c r="A850"/>
  <c r="A173"/>
  <c r="A66"/>
  <c r="A743"/>
  <c r="A991"/>
  <c r="A769"/>
  <c r="A474"/>
  <c r="A585"/>
  <c r="A843"/>
  <c r="A623"/>
  <c r="A981"/>
  <c r="A816"/>
  <c r="A643"/>
  <c r="A305"/>
  <c r="A579"/>
  <c r="A748"/>
  <c r="A322"/>
  <c r="A642"/>
  <c r="A651"/>
  <c r="A429"/>
  <c r="A604"/>
  <c r="A782"/>
  <c r="A313"/>
  <c r="A911"/>
  <c r="A830"/>
  <c r="A419"/>
  <c r="A38"/>
  <c r="A517"/>
  <c r="A400"/>
  <c r="A801"/>
  <c r="A665"/>
  <c r="A529"/>
  <c r="A205"/>
  <c r="A177"/>
  <c r="A940"/>
  <c r="A549"/>
  <c r="A622"/>
  <c r="A98"/>
  <c r="A863"/>
  <c r="A320"/>
  <c r="A554"/>
  <c r="A190"/>
  <c r="A567"/>
  <c r="A394"/>
  <c r="A234"/>
  <c r="A410"/>
  <c r="A838"/>
  <c r="A220"/>
  <c r="A813"/>
  <c r="A684"/>
  <c r="A583"/>
  <c r="A321"/>
  <c r="A469"/>
  <c r="A939"/>
  <c r="A125"/>
  <c r="A342"/>
  <c r="A613"/>
  <c r="A365"/>
  <c r="A961"/>
  <c r="A480"/>
  <c r="A63"/>
  <c r="A385"/>
  <c r="A138"/>
  <c r="A97"/>
  <c r="A633"/>
  <c r="A86"/>
  <c r="A258"/>
  <c r="A925"/>
  <c r="A649"/>
  <c r="A858"/>
  <c r="A945"/>
  <c r="A814"/>
  <c r="A895"/>
  <c r="A915"/>
  <c r="A462"/>
  <c r="A670"/>
  <c r="A217"/>
  <c r="A889"/>
  <c r="A331"/>
  <c r="A595"/>
  <c r="A913"/>
  <c r="A608"/>
  <c r="A383"/>
  <c r="A624"/>
  <c r="A910"/>
  <c r="A767"/>
  <c r="A333"/>
  <c r="A348"/>
  <c r="A646"/>
  <c r="A335"/>
  <c r="A540"/>
  <c r="A574"/>
  <c r="A641"/>
  <c r="A546"/>
  <c r="A627"/>
  <c r="A291"/>
  <c r="A972"/>
  <c r="A586"/>
  <c r="A432"/>
  <c r="A658"/>
  <c r="A977"/>
  <c r="A261"/>
  <c r="A202"/>
  <c r="A446"/>
  <c r="A956"/>
  <c r="A984"/>
  <c r="A507"/>
  <c r="A953"/>
  <c r="A819"/>
  <c r="A545"/>
  <c r="A51"/>
  <c r="A677"/>
  <c r="A368"/>
  <c r="A453"/>
  <c r="A390"/>
  <c r="A59"/>
  <c r="A958"/>
  <c r="A25"/>
  <c r="A752"/>
  <c r="A493"/>
  <c r="A669"/>
  <c r="A697"/>
  <c r="A550"/>
  <c r="A933"/>
  <c r="A963"/>
  <c r="A611"/>
  <c r="A701"/>
  <c r="A671"/>
  <c r="A339"/>
  <c r="A47"/>
  <c r="A993"/>
  <c r="A974"/>
  <c r="A231"/>
  <c r="A759"/>
  <c r="A166"/>
  <c r="A607"/>
  <c r="A885"/>
  <c r="A393"/>
  <c r="A269"/>
  <c r="A151"/>
  <c r="A947"/>
  <c r="A732"/>
  <c r="A679"/>
  <c r="A652"/>
  <c r="A761"/>
  <c r="A689"/>
  <c r="A597"/>
  <c r="A70"/>
  <c r="A693"/>
  <c r="A364"/>
  <c r="A657"/>
  <c r="A223"/>
  <c r="A299"/>
  <c r="A418"/>
  <c r="A873"/>
  <c r="A242"/>
  <c r="A942"/>
  <c r="A694"/>
  <c r="A48"/>
  <c r="A793"/>
  <c r="A927"/>
  <c r="A486"/>
  <c r="A966"/>
  <c r="A909"/>
  <c r="A448"/>
  <c r="A127"/>
  <c r="A514"/>
  <c r="A415"/>
  <c r="A106"/>
  <c r="A501"/>
  <c r="A941"/>
  <c r="A878"/>
  <c r="A32"/>
  <c r="A50"/>
  <c r="A562"/>
  <c r="A508"/>
  <c r="A450"/>
  <c r="A1003"/>
  <c r="A871"/>
  <c r="A751"/>
  <c r="A733"/>
  <c r="A18"/>
  <c r="A158"/>
  <c r="A566"/>
  <c r="A739"/>
  <c r="A251"/>
  <c r="A894"/>
  <c r="A573"/>
  <c r="A298"/>
  <c r="A113"/>
  <c r="A247"/>
  <c r="A421"/>
  <c r="A615"/>
  <c r="A834"/>
  <c r="A638"/>
  <c r="A403"/>
  <c r="A653"/>
  <c r="A640"/>
  <c r="A717"/>
  <c r="A577"/>
  <c r="A846"/>
  <c r="A867"/>
  <c r="A734"/>
  <c r="A505"/>
  <c r="A654"/>
  <c r="A366"/>
  <c r="A147"/>
  <c r="A103"/>
  <c r="A704"/>
  <c r="A80"/>
  <c r="A197"/>
  <c r="A294"/>
  <c r="A145"/>
  <c r="A668"/>
  <c r="A289"/>
  <c r="A681"/>
  <c r="A300"/>
  <c r="A614"/>
  <c r="A598"/>
  <c r="A949"/>
  <c r="A778"/>
  <c r="A609"/>
  <c r="A1004"/>
  <c r="A829"/>
  <c r="A581"/>
  <c r="A738"/>
  <c r="A592"/>
  <c r="A907"/>
  <c r="A601"/>
  <c r="A970"/>
  <c r="A666"/>
  <c r="A503"/>
  <c r="A518"/>
  <c r="A912"/>
  <c r="A215"/>
  <c r="A398"/>
  <c r="A67"/>
  <c r="A591"/>
  <c r="A882"/>
  <c r="A986"/>
  <c r="A745"/>
  <c r="A538"/>
  <c r="A428"/>
  <c r="A311"/>
  <c r="A1005"/>
  <c r="A763"/>
  <c r="A375"/>
  <c r="A437"/>
  <c r="A903"/>
  <c r="A822"/>
  <c r="A102"/>
  <c r="A992"/>
  <c r="A26"/>
  <c r="A561"/>
  <c r="A411"/>
  <c r="A881"/>
  <c r="A442"/>
  <c r="A946"/>
  <c r="A91"/>
  <c r="A317"/>
  <c r="A854"/>
  <c r="A188"/>
  <c r="A522"/>
  <c r="A978"/>
  <c r="A399"/>
  <c r="A831"/>
  <c r="A860"/>
  <c r="A833"/>
  <c r="A766"/>
  <c r="A539"/>
  <c r="A559"/>
  <c r="A594"/>
  <c r="A144"/>
  <c r="A784"/>
  <c r="A837"/>
  <c r="A93"/>
  <c r="A191"/>
  <c r="A37"/>
  <c r="A674"/>
  <c r="A887"/>
  <c r="A351"/>
  <c r="A285"/>
  <c r="A225"/>
  <c r="A128"/>
  <c r="A995"/>
  <c r="A527"/>
  <c r="A284"/>
  <c r="A451"/>
  <c r="A571"/>
  <c r="A969"/>
  <c r="A847"/>
  <c r="A397"/>
  <c r="A557"/>
  <c r="A395"/>
  <c r="A898"/>
  <c r="A233"/>
  <c r="A683"/>
  <c r="A821"/>
  <c r="A849"/>
  <c r="A673"/>
  <c r="A570"/>
  <c r="A832"/>
  <c r="A315"/>
  <c r="A729"/>
  <c r="A899"/>
  <c r="A866"/>
  <c r="A802"/>
  <c r="A275"/>
  <c r="A678"/>
  <c r="A78"/>
  <c r="A626"/>
  <c r="A634"/>
  <c r="A371"/>
  <c r="A727"/>
  <c r="A74"/>
  <c r="A142"/>
  <c r="A406"/>
  <c r="A325"/>
  <c r="A563"/>
  <c r="A990"/>
  <c r="A241"/>
  <c r="A123"/>
  <c r="A805"/>
  <c r="A318"/>
  <c r="A193"/>
  <c r="A417"/>
  <c r="A96"/>
  <c r="A576"/>
  <c r="A789"/>
  <c r="A194"/>
  <c r="A930"/>
  <c r="A245"/>
  <c r="A206"/>
  <c r="A929"/>
  <c r="A686"/>
  <c r="A114"/>
  <c r="A602"/>
  <c r="A135"/>
  <c r="A162"/>
  <c r="A494"/>
  <c r="A236"/>
  <c r="A416"/>
  <c r="A921"/>
  <c r="A547"/>
  <c r="A475"/>
  <c r="A211"/>
  <c r="A105"/>
  <c r="A1006"/>
  <c r="A806"/>
  <c r="A239"/>
  <c r="A310"/>
  <c r="A918"/>
  <c r="A268"/>
  <c r="A155"/>
  <c r="A259"/>
  <c r="A301"/>
  <c r="A133"/>
  <c r="A647"/>
  <c r="A589"/>
  <c r="A815"/>
  <c r="A800"/>
  <c r="A458"/>
  <c r="A979"/>
  <c r="A709"/>
  <c r="A811"/>
  <c r="A997"/>
  <c r="A213"/>
  <c r="A349"/>
  <c r="A286"/>
  <c r="A774"/>
  <c r="A825"/>
  <c r="A163"/>
  <c r="A354"/>
  <c r="A725"/>
  <c r="A30"/>
  <c r="A79"/>
  <c r="A731"/>
  <c r="A617"/>
  <c r="A565"/>
  <c r="A288"/>
  <c r="A509"/>
  <c r="A1012"/>
  <c r="A42"/>
  <c r="A685"/>
  <c r="A764"/>
  <c r="A477"/>
  <c r="A749"/>
  <c r="A526"/>
  <c r="A263"/>
  <c r="A83"/>
  <c r="A272"/>
  <c r="A445"/>
  <c r="A955"/>
  <c r="A999"/>
  <c r="A699"/>
  <c r="A165"/>
  <c r="A525"/>
  <c r="A534"/>
  <c r="A19"/>
  <c r="A483"/>
  <c r="A587"/>
  <c r="A309"/>
  <c r="A723"/>
  <c r="A290"/>
  <c r="A705"/>
  <c r="A650"/>
  <c r="A391"/>
  <c r="A498"/>
  <c r="A896"/>
  <c r="A262"/>
  <c r="A848"/>
  <c r="A156"/>
  <c r="A439"/>
  <c r="A159"/>
  <c r="A373"/>
  <c r="A796"/>
  <c r="A170"/>
  <c r="A1013"/>
  <c r="A99"/>
  <c r="A753"/>
  <c r="A382"/>
  <c r="A238"/>
  <c r="A153"/>
  <c r="A323"/>
  <c r="A713"/>
  <c r="A27"/>
  <c r="A336"/>
  <c r="A859"/>
  <c r="A702"/>
  <c r="A706"/>
  <c r="A556"/>
  <c r="A735"/>
  <c r="A396"/>
  <c r="A495"/>
  <c r="A908"/>
  <c r="A967"/>
  <c r="A207"/>
  <c r="A174"/>
  <c r="A496"/>
  <c r="A543"/>
  <c r="A560"/>
  <c r="A407"/>
  <c r="A1016"/>
  <c r="A112"/>
  <c r="A198"/>
  <c r="A189"/>
  <c r="A283"/>
  <c r="A558"/>
  <c r="A996"/>
  <c r="A377"/>
  <c r="A413"/>
  <c r="A620"/>
  <c r="A271"/>
  <c r="A405"/>
  <c r="A485"/>
  <c r="A137"/>
  <c r="A459"/>
  <c r="A171"/>
  <c r="A726"/>
  <c r="A22"/>
  <c r="A353"/>
  <c r="A295"/>
  <c r="A812"/>
  <c r="A304"/>
  <c r="A960"/>
  <c r="A343"/>
  <c r="A861"/>
  <c r="A425"/>
  <c r="A55"/>
  <c r="A457"/>
  <c r="A698"/>
  <c r="A46"/>
  <c r="A879"/>
  <c r="A513"/>
  <c r="A338"/>
  <c r="A192"/>
  <c r="A803"/>
  <c r="A435"/>
  <c r="A117"/>
  <c r="A688"/>
  <c r="A828"/>
  <c r="A893"/>
  <c r="A572"/>
  <c r="A302"/>
  <c r="A347"/>
  <c r="A250"/>
  <c r="A221"/>
  <c r="A35"/>
  <c r="A31"/>
  <c r="A381"/>
  <c r="A750"/>
  <c r="A201"/>
  <c r="A661"/>
  <c r="A982"/>
  <c r="A433"/>
  <c r="A768"/>
  <c r="A359"/>
  <c r="A209"/>
  <c r="A479"/>
  <c r="A361"/>
  <c r="A715"/>
  <c r="A29"/>
  <c r="A195"/>
  <c r="A954"/>
  <c r="A499"/>
  <c r="A409"/>
  <c r="A227"/>
  <c r="A444"/>
  <c r="A160"/>
  <c r="A176"/>
  <c r="A575"/>
  <c r="A345"/>
  <c r="A957"/>
  <c r="A218"/>
  <c r="A256"/>
  <c r="A219"/>
  <c r="A886"/>
  <c r="A523"/>
  <c r="A722"/>
  <c r="A465"/>
  <c r="A994"/>
  <c r="A777"/>
  <c r="A293"/>
  <c r="A129"/>
  <c r="A131"/>
  <c r="A762"/>
  <c r="A226"/>
  <c r="A327"/>
  <c r="A341"/>
  <c r="A691"/>
  <c r="A467"/>
  <c r="A1015"/>
  <c r="AL14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A39" i="5"/>
  <c r="A40" s="1"/>
  <c r="A41" s="1"/>
  <c r="A42" s="1"/>
  <c r="A43" s="1"/>
  <c r="A44" s="1"/>
  <c r="CK14" i="2" l="1"/>
  <c r="AK27" i="1"/>
  <c r="A82" i="5"/>
  <c r="A83" s="1"/>
  <c r="A85" s="1"/>
  <c r="A86" s="1"/>
  <c r="A88" s="1"/>
  <c r="A90" s="1"/>
  <c r="A91" s="1"/>
  <c r="A45"/>
  <c r="A46" s="1"/>
  <c r="A47" s="1"/>
  <c r="A48" s="1"/>
  <c r="A49" s="1"/>
  <c r="A50" s="1"/>
  <c r="A51" s="1"/>
  <c r="A52" s="1"/>
  <c r="A53" s="1"/>
  <c r="A54" s="1"/>
  <c r="A55" s="1"/>
  <c r="A56" s="1"/>
  <c r="CN14" i="2" l="1"/>
</calcChain>
</file>

<file path=xl/sharedStrings.xml><?xml version="1.0" encoding="utf-8"?>
<sst xmlns="http://schemas.openxmlformats.org/spreadsheetml/2006/main" count="2421" uniqueCount="957">
  <si>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</si>
  <si>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</si>
  <si>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</si>
  <si>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</si>
  <si>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</si>
  <si>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</si>
  <si>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</si>
  <si>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</si>
  <si>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</si>
  <si>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</si>
  <si>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</si>
  <si>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</si>
  <si>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</si>
  <si>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</si>
  <si>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</si>
  <si>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</si>
  <si>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</si>
  <si>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</si>
  <si>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</si>
  <si>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</si>
  <si>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</si>
  <si>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</si>
  <si>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</si>
  <si>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</si>
  <si>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</si>
  <si>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</si>
  <si>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</si>
  <si>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</si>
  <si>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</si>
  <si>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</si>
  <si>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</si>
  <si>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</si>
  <si>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</si>
  <si>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</si>
  <si>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</si>
  <si>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</si>
  <si>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</si>
  <si>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</si>
  <si>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</si>
  <si>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</si>
  <si>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</si>
  <si>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</si>
  <si>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</si>
  <si>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</si>
  <si>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</si>
  <si>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</si>
  <si>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</si>
  <si>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</si>
  <si>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</si>
  <si>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</si>
  <si>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</si>
  <si>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</si>
  <si>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</si>
  <si>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</si>
  <si>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</si>
  <si>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</si>
  <si>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</si>
  <si>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</si>
  <si>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</si>
  <si>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</si>
  <si>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</si>
  <si>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</si>
  <si>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</si>
  <si>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</si>
  <si>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</si>
  <si>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</si>
  <si>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</si>
  <si>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</si>
  <si>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</si>
  <si>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</si>
  <si>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</si>
  <si>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</si>
  <si>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</si>
  <si>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</si>
  <si>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</si>
  <si>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</si>
  <si>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</si>
  <si>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</si>
  <si>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</si>
  <si>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</si>
  <si>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</si>
  <si>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</si>
  <si>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</si>
  <si>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</si>
  <si>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</si>
  <si>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</si>
  <si>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</si>
  <si>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</si>
  <si>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</si>
  <si>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</si>
  <si>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</si>
  <si>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</si>
  <si>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</si>
  <si>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</si>
  <si>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</si>
  <si>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</si>
  <si>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</si>
  <si>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</si>
  <si>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</si>
  <si>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</si>
  <si>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</si>
  <si>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</si>
  <si>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</si>
  <si>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</si>
  <si>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</si>
  <si>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</si>
  <si>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</si>
  <si>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</si>
  <si>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</si>
  <si>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</si>
  <si>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</si>
  <si>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</si>
  <si>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</si>
  <si>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</si>
  <si>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</si>
  <si>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</si>
  <si>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</si>
  <si>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</si>
  <si>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</si>
  <si>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</si>
  <si>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</si>
  <si>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</si>
  <si>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</si>
  <si>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</si>
  <si>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</si>
  <si>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</si>
  <si>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</si>
  <si>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</si>
  <si>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</si>
  <si>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</si>
  <si>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</si>
  <si>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</si>
  <si>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</si>
  <si>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</si>
  <si>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</si>
  <si>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</si>
  <si>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</si>
  <si>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</si>
  <si>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</si>
  <si>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</si>
  <si>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</si>
  <si>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</si>
  <si>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</si>
  <si>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</si>
  <si>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</si>
  <si>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</si>
  <si>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</si>
  <si>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</si>
  <si>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</si>
  <si>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</si>
  <si>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</si>
  <si>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</si>
  <si>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</si>
  <si>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</si>
  <si>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</si>
  <si>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</si>
  <si>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</si>
  <si>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</si>
  <si>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</si>
  <si>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</si>
  <si>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</si>
  <si>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</si>
  <si>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</si>
  <si>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</si>
  <si>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</si>
  <si>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</si>
  <si>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</si>
  <si>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</si>
  <si>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</si>
  <si>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</si>
  <si>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</si>
  <si>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</si>
  <si>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</si>
  <si>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</si>
  <si>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</si>
  <si>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</si>
  <si>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</si>
  <si>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</si>
  <si>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</si>
  <si>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</si>
  <si>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</si>
  <si>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</si>
  <si>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</si>
  <si>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</si>
  <si>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</si>
  <si>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</si>
  <si>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</si>
  <si>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</si>
  <si>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</si>
  <si>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</si>
  <si>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</si>
  <si>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</si>
  <si>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</si>
  <si>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</si>
  <si>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</si>
  <si>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</si>
  <si>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</si>
  <si>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</si>
  <si>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</si>
  <si>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</si>
  <si>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</si>
  <si>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</si>
  <si>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</si>
  <si>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</si>
  <si>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</si>
  <si>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</si>
  <si>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</si>
  <si>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</si>
  <si>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</si>
  <si>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</si>
  <si>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</si>
  <si>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</si>
  <si>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</si>
  <si>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</si>
  <si>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</si>
  <si>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</si>
  <si>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</si>
  <si>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</si>
  <si>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</si>
  <si>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</si>
  <si>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</si>
  <si>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</si>
  <si>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</si>
  <si>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</si>
  <si>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</si>
  <si>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</si>
  <si>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</si>
  <si>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</si>
  <si>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</si>
  <si>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</si>
  <si>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</si>
  <si>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</si>
  <si>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</si>
  <si>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</si>
  <si>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</si>
  <si>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</si>
  <si>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</si>
  <si>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</si>
  <si>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</si>
  <si>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</si>
  <si>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</si>
  <si>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</si>
  <si>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</si>
  <si>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</si>
  <si>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</si>
  <si>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</si>
  <si>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</si>
  <si>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</si>
  <si>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</si>
  <si>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</si>
  <si>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</si>
  <si>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</si>
  <si>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</si>
  <si>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</si>
  <si>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</si>
  <si>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</si>
  <si>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</si>
  <si>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</si>
  <si>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</si>
  <si>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</si>
  <si>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</si>
  <si>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</si>
  <si>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</si>
  <si>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</si>
  <si>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</si>
  <si>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</si>
  <si>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</si>
  <si>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</si>
  <si>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</si>
  <si>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</si>
  <si>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</si>
  <si>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</si>
  <si>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</si>
  <si>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</si>
  <si>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</si>
  <si>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</si>
  <si>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</si>
  <si>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</si>
  <si>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</si>
  <si>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</si>
  <si>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</si>
  <si>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</si>
  <si>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</si>
  <si>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</si>
  <si>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</si>
  <si>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</si>
  <si>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</si>
  <si>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</si>
  <si>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</si>
  <si>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</si>
  <si>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</si>
  <si>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</si>
  <si>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</si>
  <si>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</si>
  <si>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</si>
  <si>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</si>
  <si>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</si>
  <si>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</si>
  <si>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</si>
  <si>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</si>
  <si>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</si>
  <si>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</si>
  <si>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</si>
  <si>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</si>
  <si>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</si>
  <si>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</si>
  <si>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</si>
  <si>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</si>
  <si>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</si>
  <si>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</si>
  <si>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</si>
  <si>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</si>
  <si>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</si>
  <si>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</si>
  <si>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</si>
  <si>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</si>
  <si>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</si>
  <si>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</si>
  <si>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</si>
  <si>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</si>
  <si>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</si>
  <si>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</si>
  <si>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</si>
  <si>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</si>
  <si>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</si>
  <si>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</si>
  <si>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</si>
  <si>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</si>
  <si>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</si>
  <si>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</si>
  <si>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</si>
  <si>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</si>
  <si>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</si>
  <si>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</si>
  <si>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</si>
  <si>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</si>
  <si>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</si>
  <si>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</si>
  <si>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</si>
  <si>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</si>
  <si>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</si>
  <si>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</si>
  <si>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</si>
  <si>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</si>
  <si>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</si>
  <si>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</si>
  <si>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</si>
  <si>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</si>
  <si>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</si>
  <si>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</si>
  <si>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</si>
  <si>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</si>
  <si>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</si>
  <si>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</si>
  <si>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</si>
  <si>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</si>
  <si>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</si>
  <si>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</si>
  <si>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</si>
  <si>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</si>
  <si>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</si>
  <si>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</si>
  <si>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</si>
  <si>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</si>
  <si>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</si>
  <si>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</si>
  <si>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</si>
  <si>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</si>
  <si>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</si>
  <si>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</si>
  <si>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</si>
  <si>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</si>
  <si>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</si>
  <si>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</si>
  <si>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</si>
  <si>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</si>
  <si>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</si>
  <si>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</si>
  <si>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</si>
  <si>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</si>
  <si>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</si>
  <si>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</si>
  <si>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</si>
  <si>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</si>
  <si>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</si>
  <si>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</si>
  <si>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</si>
  <si>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</si>
  <si>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</si>
  <si>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</si>
  <si>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</si>
  <si>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</si>
  <si>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</si>
  <si>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</si>
  <si>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</si>
  <si>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</si>
  <si>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</si>
  <si>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</si>
  <si>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</si>
  <si>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</si>
  <si>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</si>
  <si>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</si>
  <si>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</si>
  <si>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</si>
  <si>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</si>
  <si>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</si>
  <si>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</si>
  <si>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</si>
  <si>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</si>
  <si>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</si>
  <si>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</si>
  <si>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</si>
  <si>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</si>
  <si>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</si>
  <si>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</si>
  <si>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</si>
  <si>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</si>
  <si>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</si>
  <si>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</si>
  <si>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</si>
  <si>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</si>
  <si>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</si>
  <si>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</si>
  <si>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</si>
  <si>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</si>
  <si>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</si>
  <si>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</si>
  <si>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</si>
  <si>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</si>
  <si>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</si>
  <si>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</si>
  <si>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</si>
  <si>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</si>
  <si>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</si>
  <si>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</si>
  <si>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</si>
  <si>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</si>
  <si>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</si>
  <si>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</si>
  <si>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</si>
  <si>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</si>
  <si>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</si>
  <si>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</si>
  <si>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</si>
  <si>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</si>
  <si>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</si>
  <si>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</si>
  <si>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</si>
  <si>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</si>
  <si>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</si>
  <si>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</si>
  <si>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</si>
  <si>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</si>
  <si>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</si>
  <si>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</si>
  <si>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</si>
  <si>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</si>
  <si>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</si>
  <si>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</si>
  <si>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</si>
  <si>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</si>
  <si>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</si>
  <si>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</si>
  <si>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</si>
  <si>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KG</t>
  </si>
  <si>
    <t>MCCAIN SPIRAL FRIES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</si>
  <si>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</si>
  <si>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</si>
  <si>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</si>
  <si>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</si>
  <si>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</si>
  <si>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</si>
  <si>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</si>
  <si>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</si>
  <si>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</si>
  <si>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</si>
  <si>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</si>
  <si>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</si>
  <si>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</si>
  <si>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</si>
  <si>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</si>
  <si>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</si>
  <si>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</si>
  <si>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</si>
  <si>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</si>
  <si>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</si>
  <si>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</si>
  <si>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</si>
  <si>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</si>
  <si>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</si>
  <si>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</si>
  <si>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</si>
  <si>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</si>
  <si>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</si>
  <si>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</si>
  <si>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</si>
  <si>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</si>
  <si>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</si>
  <si>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</si>
  <si>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</si>
  <si>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</si>
  <si>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</si>
  <si>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</si>
  <si>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</si>
  <si>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</si>
  <si>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</si>
  <si>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</si>
  <si>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</si>
  <si>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</si>
  <si>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</si>
  <si>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</si>
  <si>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</si>
  <si>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</si>
  <si>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</si>
  <si>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</si>
  <si>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</si>
  <si>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</si>
  <si>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</si>
  <si>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</si>
  <si>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</si>
  <si>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</si>
  <si>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</si>
  <si>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</si>
  <si>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</si>
  <si>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</si>
  <si>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</si>
  <si>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</si>
  <si>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</si>
  <si>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</si>
  <si>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</si>
  <si>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</si>
  <si>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</si>
  <si>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</si>
  <si>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</si>
  <si>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</si>
  <si>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</si>
  <si>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</si>
  <si>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</si>
  <si>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</si>
  <si>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</si>
  <si>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</si>
  <si>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</si>
  <si>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</si>
  <si>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</si>
  <si>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</si>
  <si>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</si>
  <si>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</si>
  <si>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</si>
  <si>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WEEKLY KITCHEN STOCK SUMMARY </t>
  </si>
  <si>
    <t>每星期厨房货物总结表</t>
  </si>
  <si>
    <t>WEEKLY/DATE</t>
  </si>
  <si>
    <t>星期/日期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</si>
  <si>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</si>
  <si>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</si>
  <si>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</si>
  <si>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</si>
  <si>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</si>
  <si>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</si>
  <si>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</si>
  <si>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</si>
  <si>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</si>
  <si>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</si>
  <si>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</si>
  <si>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</si>
  <si>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</si>
  <si>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</si>
  <si>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</si>
  <si>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</si>
  <si>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</si>
  <si>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</si>
  <si>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</si>
  <si>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</si>
  <si>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</si>
  <si>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</si>
  <si>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</si>
  <si>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</si>
  <si>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</si>
  <si>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</si>
  <si>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</si>
  <si>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</si>
  <si>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</si>
  <si>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</si>
  <si>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</si>
  <si>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</si>
  <si>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</si>
  <si>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</si>
  <si>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</si>
  <si>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</si>
  <si>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</si>
  <si>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JG209 Ribena</t>
  </si>
  <si>
    <t>JO347 Tiger Prawn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</si>
  <si>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</si>
  <si>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</si>
  <si>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</si>
  <si>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</si>
  <si>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</si>
  <si>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</si>
  <si>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JG205 Chicau</t>
  </si>
  <si>
    <t>JG208 7UP</t>
  </si>
  <si>
    <t>JK006 LLB Spaghetti</t>
  </si>
  <si>
    <t>JN213 P. Sauage Slices</t>
  </si>
  <si>
    <t>JO326 Fresh Clam</t>
  </si>
  <si>
    <t>JH104 LLB HEINEKEN BTL</t>
  </si>
  <si>
    <t>JK115 LLB B.Noodle.Chk</t>
  </si>
  <si>
    <t>JM109 S. Duck Breast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</si>
  <si>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</si>
  <si>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</si>
  <si>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</si>
  <si>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</si>
  <si>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</si>
  <si>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</si>
  <si>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</si>
  <si>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</si>
  <si>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</si>
  <si>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</si>
  <si>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</si>
  <si>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</si>
  <si>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</si>
  <si>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</si>
  <si>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</si>
  <si>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</si>
  <si>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</si>
  <si>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</si>
  <si>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</si>
  <si>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</si>
  <si>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</si>
  <si>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</si>
  <si>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</si>
  <si>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</si>
  <si>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</si>
  <si>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</si>
  <si>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</si>
  <si>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</si>
  <si>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</si>
  <si>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</si>
  <si>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</si>
  <si>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</si>
  <si>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</si>
  <si>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</si>
  <si>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</si>
  <si>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</si>
  <si>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</si>
  <si>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</si>
  <si>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</si>
  <si>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</si>
  <si>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</si>
  <si>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</si>
  <si>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</si>
  <si>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</si>
  <si>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</si>
  <si>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</si>
  <si>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</si>
  <si>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</si>
  <si>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</si>
  <si>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</si>
  <si>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</si>
  <si>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</si>
  <si>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</si>
  <si>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</si>
  <si>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</si>
  <si>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</si>
  <si>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</si>
  <si>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</si>
  <si>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</si>
  <si>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</si>
  <si>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</si>
  <si>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</si>
  <si>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</si>
  <si>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</si>
  <si>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</si>
  <si>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</si>
  <si>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</si>
  <si>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</si>
  <si>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</si>
  <si>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</si>
  <si>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</si>
  <si>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</si>
  <si>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</si>
  <si>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</si>
  <si>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</si>
  <si>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</si>
  <si>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</si>
  <si>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</si>
  <si>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</si>
  <si>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</si>
  <si>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</si>
  <si>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</si>
  <si>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</si>
  <si>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</si>
  <si>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</si>
  <si>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</si>
  <si>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</si>
  <si>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</si>
  <si>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</si>
  <si>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</si>
  <si>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</si>
  <si>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</si>
  <si>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</si>
  <si>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</si>
  <si>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</si>
  <si>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</si>
  <si>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</si>
  <si>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</si>
  <si>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</si>
  <si>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</si>
  <si>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</si>
  <si>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</si>
  <si>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</si>
  <si>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</si>
  <si>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</si>
  <si>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</si>
  <si>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</si>
  <si>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</si>
  <si>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</si>
  <si>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</si>
  <si>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</si>
  <si>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</si>
  <si>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</si>
  <si>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</si>
  <si>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</si>
  <si>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</si>
  <si>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</si>
  <si>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</si>
  <si>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</si>
  <si>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</si>
  <si>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</si>
  <si>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</si>
  <si>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</si>
  <si>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</si>
  <si>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</si>
  <si>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</si>
  <si>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</si>
  <si>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</si>
  <si>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</si>
  <si>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</si>
  <si>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</si>
  <si>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</si>
  <si>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</si>
  <si>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</si>
  <si>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</si>
  <si>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</si>
  <si>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</si>
  <si>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</si>
  <si>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</si>
  <si>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</si>
  <si>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</si>
  <si>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</si>
  <si>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</si>
  <si>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</si>
  <si>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</si>
  <si>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</si>
  <si>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</si>
  <si>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</si>
  <si>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</si>
  <si>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</si>
  <si>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</si>
  <si>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</si>
  <si>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</si>
  <si>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</si>
  <si>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</si>
  <si>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</si>
  <si>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</si>
  <si>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</si>
  <si>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</si>
  <si>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</si>
  <si>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</si>
  <si>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</si>
  <si>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</si>
  <si>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</si>
  <si>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</si>
  <si>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</si>
  <si>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</si>
  <si>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</si>
  <si>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</si>
  <si>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</si>
  <si>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</si>
  <si>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</si>
  <si>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</si>
  <si>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</si>
  <si>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</si>
  <si>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</si>
  <si>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</si>
  <si>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</si>
  <si>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</si>
  <si>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</si>
  <si>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</si>
  <si>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</si>
  <si>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W1 ( 01.11-03.11)</t>
  </si>
  <si>
    <t>NOVEMBER  2013</t>
  </si>
  <si>
    <t>AA02 1202:FREN FRIES</t>
  </si>
  <si>
    <t>AA32 1302:NUGGET</t>
  </si>
  <si>
    <t>AF36 91306:DF WING</t>
  </si>
  <si>
    <t>AF37 91307:CALAMARI</t>
  </si>
  <si>
    <t>AF39 91309:MC S.FRIES</t>
  </si>
  <si>
    <t>AS01 1401:SET 990</t>
  </si>
  <si>
    <t>AS02 1402:SET 1390</t>
  </si>
  <si>
    <t>BH02 5002:HEI BKT</t>
  </si>
  <si>
    <t>BT02 7002:TIG BKT</t>
  </si>
  <si>
    <t>BT03 7003:TIG RND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</si>
  <si>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</si>
  <si>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</si>
  <si>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</si>
  <si>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</si>
  <si>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</si>
  <si>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</si>
  <si>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</si>
  <si>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</si>
  <si>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</si>
  <si>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CG03 92025:PEPSI</t>
  </si>
  <si>
    <t>CH10 82026:BM WATER</t>
  </si>
  <si>
    <t>CM01 80001:COC SAUSG</t>
  </si>
  <si>
    <t>CM05 80005:CHEE SAUSG</t>
  </si>
  <si>
    <t>CM06 80006:BP SAUSG</t>
  </si>
  <si>
    <t>CO06 80059:F WANTON</t>
  </si>
  <si>
    <t>CP01 80011:MT BAL S</t>
  </si>
  <si>
    <t>CP04 80014:DUMPLING</t>
  </si>
  <si>
    <t>CP05 80015:MT BAL B</t>
  </si>
  <si>
    <t>CP08 80018:BACON</t>
  </si>
  <si>
    <t>CP10 80020:SFL PBAL</t>
  </si>
  <si>
    <t>CP12 80022:ENO BC ROL</t>
  </si>
  <si>
    <t>CU10 80032:ABALO SLC</t>
  </si>
  <si>
    <t>CU16 80038:OTAK FSH</t>
  </si>
  <si>
    <t>CU19 80041:SCLOP BAL</t>
  </si>
  <si>
    <t>CW01 80048:BOTTOM MR</t>
  </si>
  <si>
    <t>CW03 80050:BROCCOLI</t>
  </si>
  <si>
    <t>CW05 80052:ABALO MR</t>
  </si>
  <si>
    <t>CY01 88001:SOME BTL</t>
  </si>
  <si>
    <t>CZ06 87006:TIG 2BKT P</t>
  </si>
  <si>
    <t>DH07 DUNHILL ICE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</si>
  <si>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</si>
  <si>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</si>
  <si>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</si>
  <si>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</si>
  <si>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</si>
  <si>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</si>
  <si>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</si>
  <si>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</si>
  <si>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</si>
  <si>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</si>
  <si>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HF11 92019:EARL GREY</t>
  </si>
  <si>
    <t>HP01 H:REGULAR</t>
  </si>
  <si>
    <t>HP02 H:MEMBER</t>
  </si>
  <si>
    <t>HP04 H:CHILDREN</t>
  </si>
  <si>
    <t>JF01 92501:GRAPE J</t>
  </si>
  <si>
    <t>JF02 92502:APPLE J</t>
  </si>
  <si>
    <t>JF03 92503:MANGO J</t>
  </si>
  <si>
    <t>JF04 92504:PASSION J</t>
  </si>
  <si>
    <t>JF05 92505:RIBENA J</t>
  </si>
  <si>
    <t>KP04 K:CHILDREN</t>
  </si>
  <si>
    <t>KP25 K:LUNCH</t>
  </si>
  <si>
    <t>LC01 1101:THAI CHK</t>
  </si>
  <si>
    <t>LC02 1102:MAMITE CHK</t>
  </si>
  <si>
    <t>LC05 1105:BUTTER CHK</t>
  </si>
  <si>
    <t>LC06 1106:HK F.RICE</t>
  </si>
  <si>
    <t>LC16 1116:MGL CHK</t>
  </si>
  <si>
    <t>LF01 91101:THAI CHK</t>
  </si>
  <si>
    <t>LF02 91102:MAMITE CHK</t>
  </si>
  <si>
    <t>LF04 91104:S&amp;S CHK</t>
  </si>
  <si>
    <t>LF05 91105:BUTTER CHK</t>
  </si>
  <si>
    <t>LF06 91106:HK F.RICE</t>
  </si>
  <si>
    <t>LF07 91107:SBL F.RICE</t>
  </si>
  <si>
    <t>LF09 91109:BP UDON</t>
  </si>
  <si>
    <t>LF10 91110:NISSIN</t>
  </si>
  <si>
    <t>LF11 91111:VEG RICE</t>
  </si>
  <si>
    <t>LF16 91116:MGL CHK</t>
  </si>
  <si>
    <t>MP01 M:REGULAR</t>
  </si>
  <si>
    <t>MP24 M:LADIES</t>
  </si>
  <si>
    <t>NP01 N:REGULAR</t>
  </si>
  <si>
    <t>NP02 N:MEMBER</t>
  </si>
  <si>
    <t>NP03 N:MEMBER B'DAY</t>
  </si>
  <si>
    <t>NP04 N:CHILDREN</t>
  </si>
  <si>
    <t>NP17 N:FREEHEAD</t>
  </si>
  <si>
    <t>NP18 N:4BP</t>
  </si>
  <si>
    <t>NP25 N:K DINNER</t>
  </si>
  <si>
    <t>OS01 FREEHEAD (R)</t>
  </si>
  <si>
    <t>OS12 REBATE RM10</t>
  </si>
  <si>
    <t>OX01 REGULAR MEM CARD</t>
  </si>
  <si>
    <t>RQ16 ADD SAUCE TOMATO</t>
  </si>
  <si>
    <t>SF01 92601:GRAPE SO</t>
  </si>
  <si>
    <t>SF04 92604:PASSION SO</t>
  </si>
  <si>
    <t>SF05 92605:RIBENA SO</t>
  </si>
  <si>
    <t>WF01 91001:BP CHK CP</t>
  </si>
  <si>
    <t>WF02 91002:GVY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</si>
  <si>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</si>
  <si>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</si>
  <si>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</si>
  <si>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</si>
  <si>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</si>
  <si>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</si>
  <si>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</si>
  <si>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WT03 1003:MR CKN CP</t>
  </si>
  <si>
    <t>WT04 1004:CKN MARY</t>
  </si>
  <si>
    <t>ZAA02 1202:FREN FRIES</t>
  </si>
  <si>
    <t>ZAA04 1204:FSHBALL</t>
  </si>
  <si>
    <t>ZAA07 1207:SAUSG</t>
  </si>
  <si>
    <t>ZAB02 1302:NUGGET</t>
  </si>
  <si>
    <t>ZAB03 1303:CHK WING</t>
  </si>
  <si>
    <t>ZAB05 1305:THAI RL</t>
  </si>
  <si>
    <t>ZAB07 1307: CALAMARI</t>
  </si>
  <si>
    <t>ZAB09 1309:MC SPIRAL F</t>
  </si>
  <si>
    <t>ZBC01 COLD</t>
  </si>
  <si>
    <t>ZBC02 HOT</t>
  </si>
  <si>
    <t>ZBC03 WARM</t>
  </si>
  <si>
    <t>ZBC04 LESS ICE</t>
  </si>
  <si>
    <t>ZBC06 NO ICE</t>
  </si>
  <si>
    <t>ZBC07 LESS SWEET</t>
  </si>
  <si>
    <t>ZBC11 MORE LEMON</t>
  </si>
  <si>
    <t>ZBC13 JUG</t>
  </si>
  <si>
    <t>ZBC14 BEER GLASS</t>
  </si>
  <si>
    <t>ZBC15 ICE BUCKET</t>
  </si>
  <si>
    <t>ZBR01 TIG BKT</t>
  </si>
  <si>
    <t>AA07 1207:SAUSG</t>
  </si>
  <si>
    <t>AF02 91202:FREN FRIES</t>
  </si>
  <si>
    <t>AF41 91311:MC HSH BRW</t>
  </si>
  <si>
    <t>BT01 7001:TIG BTL</t>
  </si>
  <si>
    <t>CG02 92024:7UP REVIVE</t>
  </si>
  <si>
    <t>CO04 80057:CRS BCURD</t>
  </si>
  <si>
    <t>CO10 80063:SF TF</t>
  </si>
  <si>
    <t>CP07 80017:TW SAUSG</t>
  </si>
  <si>
    <t>CU02 80024:FSH MI CAK</t>
  </si>
  <si>
    <t>CU15 80037:CHEE SP FP</t>
  </si>
  <si>
    <t>CW02 80049:KANG KONG</t>
  </si>
  <si>
    <t>CW04 80051:LONG BEAN</t>
  </si>
  <si>
    <t>DH01 DUNHILL</t>
  </si>
  <si>
    <t>MP09 M:XTD M ROOM</t>
  </si>
  <si>
    <t>RQ10 ADD SAUCE MAYO</t>
  </si>
  <si>
    <t>SF02 92602:APPLE SO</t>
  </si>
  <si>
    <t>AF33 91303:CHK WING</t>
  </si>
  <si>
    <t>CO14 80067:CHEE SF TF</t>
  </si>
  <si>
    <t>CP03 80013:SAUSG SLC</t>
  </si>
  <si>
    <t>LF15 91115:CHK NOODLE</t>
  </si>
  <si>
    <t>ZAB04 1304:IKAN BILIS</t>
  </si>
  <si>
    <t>ZAB08 1308 MC RING</t>
  </si>
  <si>
    <t>ZBC09 NO SWEET</t>
  </si>
  <si>
    <t>BY02 8002:SOME BKT</t>
  </si>
  <si>
    <t>CD08 81109:BP UDON</t>
  </si>
  <si>
    <t>CW06 80053:STAKE MR</t>
  </si>
  <si>
    <t>MC02 MIC COVER X 3</t>
  </si>
  <si>
    <t>MP18 M:4BP</t>
  </si>
  <si>
    <t>CU08 80030:TF FSH BAL</t>
  </si>
  <si>
    <t>HP17 H:FREEHEAD</t>
  </si>
  <si>
    <t>LC10 1110:NISSIN</t>
  </si>
  <si>
    <t>NP16 N:ST MEM B'DAY</t>
  </si>
  <si>
    <t>OU02 LIGHTER</t>
  </si>
  <si>
    <t>ZBC05 MORE ICE</t>
  </si>
  <si>
    <t>ZBR03 GUI EX BKT</t>
  </si>
  <si>
    <t>BG01 6001:GUI BTL</t>
  </si>
  <si>
    <t>CU24 80046:SHISAMO</t>
  </si>
  <si>
    <t>DH03 DUNHILL MT</t>
  </si>
  <si>
    <t>HB07 2014:HONEY(H)</t>
  </si>
  <si>
    <t>HP34 H:YEP MEM 20%</t>
  </si>
  <si>
    <t>KP03 K:MEMBER B'DAY</t>
  </si>
  <si>
    <t>RQ12 ADD SAUCE MR</t>
  </si>
  <si>
    <t>RQ14 ADD SAUCE TARTAR</t>
  </si>
  <si>
    <t>ZBC08 MORE SWEET</t>
  </si>
  <si>
    <t>ZBC17 REMARK - ADD LMN</t>
  </si>
  <si>
    <t>ZZZZZ MC SPIRAL FRIES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</si>
</sst>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21">
    <xf numFmtId="0" fontId="0" fillId="0" borderId="0" xfId="0"/>
    <xf numFmtId="166" fontId="12" fillId="0" borderId="0" xfId="1" applyNumberFormat="1" applyFont="1" applyFill="1" applyBorder="1" applyAlignment="1" applyProtection="1">
      <alignment vertical="center"/>
    </xf>
    <xf numFmtId="0" fontId="14" fillId="0" borderId="0" xfId="7" applyFont="1" applyFill="1" applyBorder="1" applyAlignment="1">
      <alignment horizontal="left" vertical="center"/>
    </xf>
    <xf numFmtId="0" fontId="12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right" vertical="center"/>
    </xf>
    <xf numFmtId="0" fontId="15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8" xfId="1" applyNumberFormat="1" applyFont="1" applyFill="1" applyBorder="1" applyAlignment="1" applyProtection="1">
      <alignment horizontal="right" vertical="center"/>
    </xf>
    <xf numFmtId="0" fontId="13" fillId="0" borderId="3" xfId="7" applyFont="1" applyFill="1" applyBorder="1" applyAlignment="1">
      <alignment horizontal="center" vertical="center"/>
    </xf>
    <xf numFmtId="0" fontId="16" fillId="2" borderId="8" xfId="8" applyFont="1" applyFill="1" applyBorder="1" applyAlignment="1">
      <alignment horizontal="right" vertical="center"/>
    </xf>
    <xf numFmtId="4" fontId="16" fillId="2" borderId="8" xfId="1" applyNumberFormat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4" fillId="0" borderId="13" xfId="8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6" applyFont="1" applyFill="1" applyBorder="1" applyAlignment="1" applyProtection="1">
      <alignment horizontal="center" vertical="center"/>
      <protection locked="0"/>
    </xf>
    <xf numFmtId="0" fontId="19" fillId="0" borderId="0" xfId="6" applyFont="1" applyFill="1" applyBorder="1" applyAlignment="1" applyProtection="1">
      <alignment horizontal="left" vertical="center"/>
      <protection locked="0"/>
    </xf>
    <xf numFmtId="0" fontId="19" fillId="0" borderId="0" xfId="6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8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center" vertical="center"/>
    </xf>
    <xf numFmtId="3" fontId="14" fillId="0" borderId="15" xfId="8" applyNumberFormat="1" applyFont="1" applyFill="1" applyBorder="1" applyAlignment="1">
      <alignment horizontal="center" vertical="center"/>
    </xf>
    <xf numFmtId="4" fontId="14" fillId="0" borderId="16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7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13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4" fontId="26" fillId="0" borderId="0" xfId="6" applyNumberFormat="1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5" fillId="0" borderId="0" xfId="11" applyNumberFormat="1" applyFont="1" applyFill="1" applyBorder="1" applyAlignment="1" applyProtection="1">
      <alignment horizontal="right" vertical="center"/>
      <protection locked="0"/>
    </xf>
    <xf numFmtId="4" fontId="16" fillId="2" borderId="3" xfId="0" applyNumberFormat="1" applyFont="1" applyFill="1" applyBorder="1" applyAlignment="1">
      <alignment horizontal="center" vertical="center"/>
    </xf>
    <xf numFmtId="4" fontId="17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9" fillId="0" borderId="0" xfId="0" applyNumberFormat="1" applyFont="1" applyFill="1" applyBorder="1" applyAlignment="1">
      <alignment vertical="center"/>
    </xf>
    <xf numFmtId="0" fontId="14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27" fillId="0" borderId="4" xfId="6" applyFont="1" applyFill="1" applyBorder="1" applyAlignment="1" applyProtection="1">
      <alignment vertical="center"/>
      <protection locked="0"/>
    </xf>
    <xf numFmtId="0" fontId="27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3" fillId="0" borderId="13" xfId="8" applyFont="1" applyFill="1" applyBorder="1" applyAlignment="1" applyProtection="1">
      <alignment horizontal="right" vertical="center"/>
      <protection locked="0"/>
    </xf>
    <xf numFmtId="0" fontId="27" fillId="0" borderId="0" xfId="6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11" fillId="3" borderId="41" xfId="0" applyFont="1" applyFill="1" applyBorder="1" applyAlignment="1" applyProtection="1">
      <alignment horizontal="left" vertical="center"/>
      <protection hidden="1"/>
    </xf>
    <xf numFmtId="0" fontId="11" fillId="3" borderId="42" xfId="0" applyFont="1" applyFill="1" applyBorder="1" applyAlignment="1" applyProtection="1">
      <alignment horizontal="lef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0" fillId="2" borderId="34" xfId="0" applyFont="1" applyFill="1" applyBorder="1" applyAlignment="1" applyProtection="1">
      <alignment horizontal="left" vertical="center"/>
      <protection hidden="1"/>
    </xf>
    <xf numFmtId="164" fontId="9" fillId="0" borderId="34" xfId="0" applyNumberFormat="1" applyFont="1" applyBorder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left" vertical="center"/>
      <protection hidden="1"/>
    </xf>
    <xf numFmtId="0" fontId="10" fillId="2" borderId="43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65" fontId="10" fillId="2" borderId="37" xfId="0" applyNumberFormat="1" applyFont="1" applyFill="1" applyBorder="1" applyAlignment="1" applyProtection="1">
      <alignment horizontal="left" vertical="center"/>
      <protection hidden="1"/>
    </xf>
    <xf numFmtId="165" fontId="9" fillId="0" borderId="37" xfId="0" applyNumberFormat="1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locked="0" hidden="1"/>
    </xf>
    <xf numFmtId="165" fontId="10" fillId="2" borderId="30" xfId="0" applyNumberFormat="1" applyFont="1" applyFill="1" applyBorder="1" applyAlignment="1" applyProtection="1">
      <alignment horizontal="left" vertical="center"/>
      <protection hidden="1"/>
    </xf>
    <xf numFmtId="165" fontId="9" fillId="0" borderId="30" xfId="0" applyNumberFormat="1" applyFont="1" applyBorder="1" applyAlignment="1" applyProtection="1">
      <alignment horizontal="left" vertical="center"/>
      <protection hidden="1"/>
    </xf>
    <xf numFmtId="0" fontId="9" fillId="0" borderId="0" xfId="0" quotePrefix="1" applyFont="1" applyAlignment="1" applyProtection="1">
      <alignment horizontal="left" vertical="center"/>
      <protection hidden="1"/>
    </xf>
    <xf numFmtId="165" fontId="10" fillId="0" borderId="30" xfId="0" applyNumberFormat="1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locked="0" hidden="1"/>
    </xf>
    <xf numFmtId="165" fontId="10" fillId="0" borderId="31" xfId="0" applyNumberFormat="1" applyFont="1" applyBorder="1" applyAlignment="1" applyProtection="1">
      <alignment horizontal="left" vertical="center"/>
      <protection hidden="1"/>
    </xf>
    <xf numFmtId="165" fontId="9" fillId="0" borderId="31" xfId="0" applyNumberFormat="1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4" fillId="5" borderId="4" xfId="11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4" fillId="5" borderId="12" xfId="8" applyFont="1" applyFill="1" applyBorder="1" applyAlignment="1" applyProtection="1">
      <alignment horizontal="left" vertical="center"/>
      <protection locked="0"/>
    </xf>
    <xf numFmtId="0" fontId="14" fillId="5" borderId="12" xfId="8" applyFont="1" applyFill="1" applyBorder="1" applyAlignment="1" applyProtection="1">
      <alignment horizontal="center" vertical="center"/>
      <protection locked="0"/>
    </xf>
    <xf numFmtId="4" fontId="14" fillId="5" borderId="8" xfId="8" applyNumberFormat="1" applyFont="1" applyFill="1" applyBorder="1" applyAlignment="1">
      <alignment horizontal="right" vertical="center"/>
    </xf>
    <xf numFmtId="0" fontId="13" fillId="5" borderId="13" xfId="8" applyFont="1" applyFill="1" applyBorder="1" applyAlignment="1" applyProtection="1">
      <alignment horizontal="left" vertical="center"/>
      <protection locked="0"/>
    </xf>
    <xf numFmtId="0" fontId="13" fillId="5" borderId="13" xfId="8" applyFont="1" applyFill="1" applyBorder="1" applyAlignment="1" applyProtection="1">
      <alignment horizontal="center" vertical="center"/>
      <protection locked="0"/>
    </xf>
    <xf numFmtId="4" fontId="13" fillId="5" borderId="8" xfId="1" applyNumberFormat="1" applyFont="1" applyFill="1" applyBorder="1" applyAlignment="1" applyProtection="1">
      <alignment horizontal="right" vertical="center"/>
    </xf>
    <xf numFmtId="3" fontId="14" fillId="5" borderId="5" xfId="8" applyNumberFormat="1" applyFont="1" applyFill="1" applyBorder="1" applyAlignment="1">
      <alignment horizontal="left" vertical="center"/>
    </xf>
    <xf numFmtId="3" fontId="14" fillId="5" borderId="5" xfId="8" applyNumberFormat="1" applyFont="1" applyFill="1" applyBorder="1" applyAlignment="1">
      <alignment horizontal="center" vertical="center"/>
    </xf>
    <xf numFmtId="4" fontId="14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3" fillId="5" borderId="8" xfId="1" applyNumberFormat="1" applyFont="1" applyFill="1" applyBorder="1" applyAlignment="1" applyProtection="1">
      <alignment horizontal="right" vertical="center"/>
    </xf>
    <xf numFmtId="0" fontId="13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3" fillId="5" borderId="48" xfId="8" applyFont="1" applyFill="1" applyBorder="1" applyAlignment="1" applyProtection="1">
      <alignment horizontal="center" vertical="center"/>
      <protection locked="0"/>
    </xf>
    <xf numFmtId="168" fontId="13" fillId="5" borderId="8" xfId="8" applyNumberFormat="1" applyFont="1" applyFill="1" applyBorder="1" applyAlignment="1">
      <alignment horizontal="right" vertical="center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10" fillId="0" borderId="52" xfId="0" applyFont="1" applyBorder="1" applyAlignment="1" applyProtection="1">
      <alignment horizontal="left" vertical="center"/>
      <protection hidden="1"/>
    </xf>
    <xf numFmtId="0" fontId="9" fillId="0" borderId="53" xfId="0" applyFont="1" applyBorder="1" applyAlignment="1" applyProtection="1">
      <alignment horizontal="lef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10" fillId="0" borderId="56" xfId="0" applyFont="1" applyBorder="1" applyAlignment="1" applyProtection="1">
      <alignment horizontal="lef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45" xfId="0" applyFont="1" applyBorder="1" applyAlignment="1" applyProtection="1">
      <alignment horizontal="left" vertical="center"/>
      <protection hidden="1"/>
    </xf>
    <xf numFmtId="0" fontId="7" fillId="5" borderId="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7" fillId="2" borderId="62" xfId="8" applyFont="1" applyFill="1" applyBorder="1" applyAlignment="1">
      <alignment horizontal="right" vertical="center"/>
    </xf>
    <xf numFmtId="0" fontId="17" fillId="2" borderId="63" xfId="8" applyFont="1" applyFill="1" applyBorder="1" applyAlignment="1">
      <alignment horizontal="right" vertical="center"/>
    </xf>
    <xf numFmtId="0" fontId="31" fillId="3" borderId="40" xfId="0" applyFont="1" applyFill="1" applyBorder="1" applyAlignment="1" applyProtection="1">
      <alignment horizontal="left" vertical="center"/>
      <protection hidden="1"/>
    </xf>
    <xf numFmtId="0" fontId="31" fillId="3" borderId="41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165" fontId="9" fillId="0" borderId="37" xfId="0" applyNumberFormat="1" applyFont="1" applyBorder="1" applyAlignment="1" applyProtection="1">
      <alignment horizontal="center" vertical="center"/>
      <protection locked="0"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36" xfId="0" applyFont="1" applyBorder="1" applyAlignment="1" applyProtection="1">
      <alignment horizontal="center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1" xfId="11" applyFont="1" applyFill="1" applyBorder="1" applyAlignment="1">
      <alignment horizontal="center"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" xfId="7" applyFont="1" applyFill="1" applyBorder="1" applyAlignment="1">
      <alignment horizontal="left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left" vertical="center" indent="1"/>
      <protection hidden="1"/>
    </xf>
    <xf numFmtId="14" fontId="32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lef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lef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lef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lef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lef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lef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left" vertical="center" indent="1"/>
      <protection hidden="1"/>
    </xf>
    <xf numFmtId="0" fontId="33" fillId="0" borderId="0" xfId="0" applyFont="1" applyAlignment="1" applyProtection="1">
      <alignment vertical="center"/>
      <protection hidden="1"/>
    </xf>
    <xf numFmtId="0" fontId="35" fillId="0" borderId="0" xfId="0" applyFont="1"/>
    <xf numFmtId="0" fontId="34" fillId="0" borderId="0" xfId="6" applyFont="1" applyAlignment="1">
      <alignment horizontal="center" vertical="center"/>
    </xf>
    <xf numFmtId="0" fontId="2" fillId="0" borderId="0" xfId="12"/>
    <xf numFmtId="0" fontId="36" fillId="0" borderId="0" xfId="9" applyFont="1" applyBorder="1" applyAlignment="1">
      <alignment horizontal="center" vertical="center"/>
    </xf>
    <xf numFmtId="0" fontId="14" fillId="7" borderId="10" xfId="7" applyFont="1" applyFill="1" applyBorder="1" applyAlignment="1">
      <alignment horizontal="center"/>
    </xf>
    <xf numFmtId="0" fontId="14" fillId="7" borderId="10" xfId="7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center" vertical="center"/>
    </xf>
    <xf numFmtId="0" fontId="14" fillId="7" borderId="1" xfId="8" applyFont="1" applyFill="1" applyBorder="1" applyAlignment="1">
      <alignment horizontal="center"/>
    </xf>
    <xf numFmtId="0" fontId="14" fillId="7" borderId="10" xfId="8" applyFont="1" applyFill="1" applyBorder="1" applyAlignment="1">
      <alignment horizontal="center"/>
    </xf>
    <xf numFmtId="0" fontId="37" fillId="9" borderId="10" xfId="0" applyFont="1" applyFill="1" applyBorder="1" applyAlignment="1">
      <alignment horizontal="center"/>
    </xf>
    <xf numFmtId="9" fontId="38" fillId="0" borderId="0" xfId="13" applyFont="1" applyFill="1" applyBorder="1" applyAlignment="1" applyProtection="1">
      <alignment horizontal="center" vertical="center"/>
    </xf>
    <xf numFmtId="0" fontId="13" fillId="4" borderId="15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 vertical="center"/>
    </xf>
    <xf numFmtId="0" fontId="14" fillId="4" borderId="18" xfId="8" applyFont="1" applyFill="1" applyBorder="1" applyAlignment="1">
      <alignment horizontal="center"/>
    </xf>
    <xf numFmtId="0" fontId="14" fillId="4" borderId="17" xfId="8" applyFont="1" applyFill="1" applyBorder="1" applyAlignment="1">
      <alignment horizontal="center"/>
    </xf>
    <xf numFmtId="0" fontId="12" fillId="8" borderId="65" xfId="4" applyFont="1" applyFill="1" applyBorder="1" applyAlignment="1">
      <alignment horizontal="center" vertical="center"/>
    </xf>
    <xf numFmtId="0" fontId="14" fillId="4" borderId="15" xfId="8" applyFont="1" applyFill="1" applyBorder="1" applyAlignment="1">
      <alignment horizontal="center"/>
    </xf>
    <xf numFmtId="0" fontId="13" fillId="0" borderId="10" xfId="12" applyFont="1" applyBorder="1"/>
    <xf numFmtId="0" fontId="13" fillId="0" borderId="67" xfId="0" applyFont="1" applyBorder="1" applyAlignment="1">
      <alignment horizontal="center"/>
    </xf>
    <xf numFmtId="0" fontId="13" fillId="0" borderId="68" xfId="3" applyFont="1" applyBorder="1" applyAlignment="1">
      <alignment horizontal="left"/>
    </xf>
    <xf numFmtId="166" fontId="13" fillId="0" borderId="68" xfId="14" applyNumberFormat="1" applyFont="1" applyFill="1" applyBorder="1" applyAlignment="1" applyProtection="1">
      <alignment horizontal="right"/>
    </xf>
    <xf numFmtId="0" fontId="13" fillId="0" borderId="68" xfId="9" applyFont="1" applyBorder="1" applyAlignment="1">
      <alignment horizontal="center" vertical="center"/>
    </xf>
    <xf numFmtId="169" fontId="13" fillId="0" borderId="68" xfId="15" applyNumberFormat="1" applyFont="1" applyFill="1" applyBorder="1" applyAlignment="1" applyProtection="1">
      <alignment horizontal="center" vertical="center"/>
    </xf>
    <xf numFmtId="0" fontId="14" fillId="0" borderId="69" xfId="4" applyFont="1" applyFill="1" applyBorder="1" applyAlignment="1">
      <alignment horizontal="center" vertical="center"/>
    </xf>
    <xf numFmtId="166" fontId="14" fillId="0" borderId="70" xfId="1" applyNumberFormat="1" applyFont="1" applyFill="1" applyBorder="1" applyAlignment="1" applyProtection="1"/>
    <xf numFmtId="9" fontId="13" fillId="0" borderId="10" xfId="12" applyNumberFormat="1" applyFont="1" applyBorder="1"/>
    <xf numFmtId="9" fontId="39" fillId="0" borderId="0" xfId="12" applyNumberFormat="1" applyFont="1"/>
    <xf numFmtId="0" fontId="13" fillId="0" borderId="68" xfId="9" applyFont="1" applyFill="1" applyBorder="1" applyAlignment="1">
      <alignment horizontal="center" vertical="center"/>
    </xf>
    <xf numFmtId="9" fontId="13" fillId="0" borderId="11" xfId="12" applyNumberFormat="1" applyFont="1" applyBorder="1"/>
    <xf numFmtId="0" fontId="0" fillId="0" borderId="67" xfId="0" applyFont="1" applyFill="1" applyBorder="1" applyAlignment="1">
      <alignment horizontal="center"/>
    </xf>
    <xf numFmtId="0" fontId="0" fillId="0" borderId="67" xfId="0" applyFont="1" applyFill="1" applyBorder="1"/>
    <xf numFmtId="9" fontId="13" fillId="0" borderId="11" xfId="12" applyNumberFormat="1" applyFont="1" applyFill="1" applyBorder="1"/>
    <xf numFmtId="0" fontId="13" fillId="0" borderId="67" xfId="6" applyFont="1" applyFill="1" applyBorder="1" applyAlignment="1">
      <alignment horizontal="left"/>
    </xf>
    <xf numFmtId="0" fontId="0" fillId="0" borderId="71" xfId="0" applyFont="1" applyBorder="1" applyAlignment="1">
      <alignment horizontal="center"/>
    </xf>
    <xf numFmtId="0" fontId="13" fillId="0" borderId="72" xfId="6" applyFont="1" applyBorder="1" applyAlignment="1">
      <alignment horizontal="left"/>
    </xf>
    <xf numFmtId="166" fontId="13" fillId="0" borderId="73" xfId="14" applyNumberFormat="1" applyFont="1" applyFill="1" applyBorder="1" applyAlignment="1" applyProtection="1">
      <alignment horizontal="right"/>
    </xf>
    <xf numFmtId="166" fontId="13" fillId="0" borderId="68" xfId="14" applyNumberFormat="1" applyFont="1" applyFill="1" applyBorder="1" applyAlignment="1" applyProtection="1"/>
    <xf numFmtId="0" fontId="0" fillId="0" borderId="74" xfId="0" applyFont="1" applyFill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13" fillId="0" borderId="67" xfId="6" applyFont="1" applyBorder="1" applyAlignment="1">
      <alignment horizontal="left"/>
    </xf>
    <xf numFmtId="0" fontId="0" fillId="0" borderId="11" xfId="0" applyFont="1" applyFill="1" applyBorder="1"/>
    <xf numFmtId="0" fontId="0" fillId="0" borderId="11" xfId="0" applyFont="1" applyBorder="1"/>
    <xf numFmtId="0" fontId="0" fillId="0" borderId="0" xfId="0" applyFont="1"/>
    <xf numFmtId="0" fontId="0" fillId="0" borderId="75" xfId="0" applyFont="1" applyBorder="1"/>
    <xf numFmtId="0" fontId="13" fillId="0" borderId="75" xfId="4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8" xfId="0" applyFont="1" applyBorder="1"/>
    <xf numFmtId="0" fontId="13" fillId="10" borderId="73" xfId="9" applyFont="1" applyFill="1" applyBorder="1"/>
    <xf numFmtId="0" fontId="14" fillId="10" borderId="76" xfId="9" applyFont="1" applyFill="1" applyBorder="1"/>
    <xf numFmtId="166" fontId="14" fillId="7" borderId="68" xfId="1" applyNumberFormat="1" applyFont="1" applyFill="1" applyBorder="1" applyAlignment="1" applyProtection="1">
      <alignment horizontal="center"/>
    </xf>
    <xf numFmtId="0" fontId="14" fillId="10" borderId="68" xfId="15" applyNumberFormat="1" applyFont="1" applyFill="1" applyBorder="1" applyAlignment="1" applyProtection="1">
      <alignment horizontal="center" vertical="center"/>
    </xf>
    <xf numFmtId="169" fontId="14" fillId="10" borderId="68" xfId="15" applyNumberFormat="1" applyFont="1" applyFill="1" applyBorder="1" applyAlignment="1" applyProtection="1">
      <alignment horizontal="center" vertical="center"/>
    </xf>
    <xf numFmtId="0" fontId="14" fillId="11" borderId="77" xfId="9" applyFont="1" applyFill="1" applyBorder="1" applyAlignment="1">
      <alignment horizontal="center" vertical="center"/>
    </xf>
    <xf numFmtId="166" fontId="14" fillId="11" borderId="78" xfId="9" applyNumberFormat="1" applyFont="1" applyFill="1" applyBorder="1" applyAlignment="1">
      <alignment horizontal="center" vertical="center"/>
    </xf>
    <xf numFmtId="0" fontId="0" fillId="0" borderId="6" xfId="0" applyFont="1" applyBorder="1"/>
    <xf numFmtId="9" fontId="40" fillId="0" borderId="0" xfId="12" applyNumberFormat="1" applyFont="1"/>
    <xf numFmtId="17" fontId="3" fillId="6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3" xfId="4" applyFont="1" applyFill="1" applyBorder="1" applyAlignment="1" applyProtection="1">
      <alignment horizontal="center" vertical="center"/>
      <protection locked="0"/>
    </xf>
    <xf numFmtId="4" fontId="13" fillId="0" borderId="8" xfId="1" applyNumberFormat="1" applyFont="1" applyFill="1" applyBorder="1" applyAlignment="1" applyProtection="1">
      <alignment horizontal="center" vertical="center"/>
    </xf>
    <xf numFmtId="167" fontId="14" fillId="2" borderId="11" xfId="10" applyNumberFormat="1" applyFont="1" applyFill="1" applyBorder="1" applyAlignment="1">
      <alignment horizontal="center" vertical="center" wrapText="1"/>
    </xf>
    <xf numFmtId="2" fontId="16" fillId="2" borderId="8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2" fontId="13" fillId="0" borderId="8" xfId="1" applyNumberFormat="1" applyFont="1" applyFill="1" applyBorder="1" applyAlignment="1" applyProtection="1">
      <alignment horizontal="right" vertical="center"/>
    </xf>
    <xf numFmtId="0" fontId="13" fillId="0" borderId="13" xfId="8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2" borderId="18" xfId="10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 applyProtection="1">
      <alignment horizontal="center" vertical="center"/>
    </xf>
    <xf numFmtId="166" fontId="14" fillId="0" borderId="0" xfId="1" applyNumberFormat="1" applyFont="1" applyFill="1" applyBorder="1" applyAlignment="1" applyProtection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3" fillId="0" borderId="0" xfId="4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4" applyFont="1" applyFill="1" applyBorder="1" applyAlignment="1" applyProtection="1">
      <alignment horizontal="center" vertical="center"/>
    </xf>
    <xf numFmtId="3" fontId="14" fillId="0" borderId="0" xfId="8" applyNumberFormat="1" applyFont="1" applyFill="1" applyBorder="1" applyAlignment="1">
      <alignment horizontal="center" vertical="center"/>
    </xf>
    <xf numFmtId="167" fontId="14" fillId="0" borderId="0" xfId="10" applyNumberFormat="1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17" fillId="0" borderId="0" xfId="8" applyNumberFormat="1" applyFont="1" applyFill="1" applyBorder="1" applyAlignment="1">
      <alignment horizontal="center" vertical="center"/>
    </xf>
    <xf numFmtId="2" fontId="17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left" vertical="center"/>
      <protection locked="0"/>
    </xf>
    <xf numFmtId="168" fontId="13" fillId="0" borderId="0" xfId="8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3" fillId="0" borderId="0" xfId="1" applyNumberFormat="1" applyFont="1" applyFill="1" applyBorder="1" applyAlignment="1" applyProtection="1">
      <alignment horizontal="right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>
      <alignment horizontal="left" vertical="center"/>
    </xf>
    <xf numFmtId="49" fontId="30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1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/>
    </xf>
    <xf numFmtId="4" fontId="14" fillId="0" borderId="0" xfId="1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166" fontId="13" fillId="0" borderId="8" xfId="1" applyNumberFormat="1" applyFont="1" applyFill="1" applyBorder="1" applyAlignment="1" applyProtection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0" fontId="14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6" borderId="11" xfId="0" applyNumberFormat="1" applyFont="1" applyFill="1" applyBorder="1" applyAlignment="1">
      <alignment horizontal="left" vertical="center" wrapText="1"/>
    </xf>
    <xf numFmtId="3" fontId="46" fillId="0" borderId="15" xfId="8" applyNumberFormat="1" applyFont="1" applyFill="1" applyBorder="1" applyAlignment="1">
      <alignment horizontal="center" vertical="center"/>
    </xf>
    <xf numFmtId="4" fontId="47" fillId="2" borderId="16" xfId="1" applyNumberFormat="1" applyFont="1" applyFill="1" applyBorder="1" applyAlignment="1" applyProtection="1">
      <alignment horizontal="right" vertical="center"/>
    </xf>
    <xf numFmtId="4" fontId="44" fillId="12" borderId="1" xfId="8" applyNumberFormat="1" applyFont="1" applyFill="1" applyBorder="1" applyAlignment="1">
      <alignment horizontal="center" vertical="center"/>
    </xf>
    <xf numFmtId="2" fontId="44" fillId="12" borderId="7" xfId="8" applyNumberFormat="1" applyFont="1" applyFill="1" applyBorder="1" applyAlignment="1">
      <alignment horizontal="center" vertical="center"/>
    </xf>
    <xf numFmtId="4" fontId="44" fillId="12" borderId="5" xfId="8" applyNumberFormat="1" applyFont="1" applyFill="1" applyBorder="1" applyAlignment="1">
      <alignment horizontal="center" vertical="center"/>
    </xf>
    <xf numFmtId="2" fontId="44" fillId="12" borderId="9" xfId="8" applyNumberFormat="1" applyFont="1" applyFill="1" applyBorder="1" applyAlignment="1">
      <alignment horizontal="center" vertical="center"/>
    </xf>
    <xf numFmtId="4" fontId="7" fillId="12" borderId="3" xfId="0" applyNumberFormat="1" applyFont="1" applyFill="1" applyBorder="1" applyAlignment="1">
      <alignment horizontal="center" vertical="center"/>
    </xf>
    <xf numFmtId="2" fontId="7" fillId="12" borderId="8" xfId="1" applyNumberFormat="1" applyFont="1" applyFill="1" applyBorder="1" applyAlignment="1" applyProtection="1">
      <alignment horizontal="center" vertical="center"/>
    </xf>
    <xf numFmtId="4" fontId="8" fillId="12" borderId="15" xfId="8" applyNumberFormat="1" applyFont="1" applyFill="1" applyBorder="1" applyAlignment="1">
      <alignment horizontal="center" vertical="center"/>
    </xf>
    <xf numFmtId="4" fontId="8" fillId="12" borderId="16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4" fillId="0" borderId="3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8" xfId="6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9" fillId="0" borderId="4" xfId="0" applyFont="1" applyFill="1" applyBorder="1" applyAlignment="1" applyProtection="1">
      <alignment vertical="center"/>
      <protection locked="0"/>
    </xf>
    <xf numFmtId="0" fontId="49" fillId="0" borderId="4" xfId="0" applyFont="1" applyFill="1" applyBorder="1" applyAlignment="1" applyProtection="1">
      <alignment horizontal="right" vertical="center"/>
      <protection locked="0"/>
    </xf>
    <xf numFmtId="4" fontId="49" fillId="0" borderId="4" xfId="0" applyNumberFormat="1" applyFont="1" applyFill="1" applyBorder="1" applyAlignment="1" applyProtection="1">
      <alignment horizontal="center" vertical="center"/>
      <protection locked="0"/>
    </xf>
    <xf numFmtId="4" fontId="50" fillId="0" borderId="4" xfId="0" applyNumberFormat="1" applyFont="1" applyFill="1" applyBorder="1" applyAlignment="1" applyProtection="1">
      <alignment horizontal="right" vertical="center"/>
      <protection locked="0"/>
    </xf>
    <xf numFmtId="4" fontId="4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 hidden="1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vertical="center"/>
      <protection locked="0" hidden="1"/>
    </xf>
    <xf numFmtId="0" fontId="9" fillId="0" borderId="8" xfId="0" applyFont="1" applyFill="1" applyBorder="1" applyAlignment="1" applyProtection="1">
      <alignment vertical="center"/>
      <protection locked="0" hidden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/>
      <protection locked="0" hidden="1"/>
    </xf>
    <xf numFmtId="0" fontId="9" fillId="0" borderId="82" xfId="0" applyFont="1" applyBorder="1" applyAlignment="1" applyProtection="1">
      <alignment horizontal="left" vertical="center"/>
      <protection locked="0" hidden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13" fillId="0" borderId="48" xfId="8" applyFont="1" applyFill="1" applyBorder="1" applyAlignment="1" applyProtection="1">
      <alignment horizontal="center" vertical="center"/>
      <protection locked="0"/>
    </xf>
    <xf numFmtId="0" fontId="13" fillId="0" borderId="50" xfId="8" applyFont="1" applyFill="1" applyBorder="1" applyAlignment="1" applyProtection="1">
      <alignment horizontal="center" vertical="center"/>
      <protection locked="0"/>
    </xf>
    <xf numFmtId="0" fontId="14" fillId="0" borderId="48" xfId="4" applyFont="1" applyFill="1" applyBorder="1" applyAlignment="1" applyProtection="1">
      <alignment horizontal="center" vertical="center"/>
      <protection locked="0"/>
    </xf>
    <xf numFmtId="0" fontId="14" fillId="0" borderId="50" xfId="4" applyFont="1" applyFill="1" applyBorder="1" applyAlignment="1" applyProtection="1">
      <alignment horizontal="center" vertical="center"/>
      <protection locked="0"/>
    </xf>
    <xf numFmtId="0" fontId="13" fillId="0" borderId="48" xfId="4" applyNumberFormat="1" applyFont="1" applyFill="1" applyBorder="1" applyAlignment="1">
      <alignment horizontal="center" vertical="center"/>
    </xf>
    <xf numFmtId="0" fontId="13" fillId="0" borderId="50" xfId="4" applyNumberFormat="1" applyFont="1" applyFill="1" applyBorder="1" applyAlignment="1">
      <alignment horizontal="center" vertical="center"/>
    </xf>
    <xf numFmtId="0" fontId="13" fillId="5" borderId="4" xfId="8" applyFont="1" applyFill="1" applyBorder="1" applyAlignment="1" applyProtection="1">
      <alignment horizontal="center" vertical="center"/>
      <protection locked="0"/>
    </xf>
    <xf numFmtId="168" fontId="13" fillId="5" borderId="9" xfId="1" applyNumberFormat="1" applyFont="1" applyFill="1" applyBorder="1" applyAlignment="1" applyProtection="1">
      <alignment horizontal="right" vertical="center"/>
    </xf>
    <xf numFmtId="0" fontId="13" fillId="5" borderId="87" xfId="8" applyFont="1" applyFill="1" applyBorder="1" applyAlignment="1" applyProtection="1">
      <alignment horizontal="center" vertical="center"/>
      <protection locked="0"/>
    </xf>
    <xf numFmtId="0" fontId="13" fillId="5" borderId="11" xfId="8" applyFont="1" applyFill="1" applyBorder="1" applyAlignment="1" applyProtection="1">
      <alignment horizontal="left" vertical="center"/>
      <protection locked="0"/>
    </xf>
    <xf numFmtId="0" fontId="13" fillId="5" borderId="6" xfId="8" applyFont="1" applyFill="1" applyBorder="1" applyAlignment="1" applyProtection="1">
      <alignment horizontal="lef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170" fontId="13" fillId="0" borderId="11" xfId="1" applyNumberFormat="1" applyFont="1" applyFill="1" applyBorder="1" applyAlignment="1" applyProtection="1">
      <alignment horizontal="center" vertical="center"/>
    </xf>
    <xf numFmtId="170" fontId="8" fillId="4" borderId="6" xfId="8" applyNumberFormat="1" applyFont="1" applyFill="1" applyBorder="1" applyAlignment="1">
      <alignment horizontal="center" vertical="center"/>
    </xf>
    <xf numFmtId="170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right" vertical="center"/>
      <protection locked="0"/>
    </xf>
    <xf numFmtId="4" fontId="16" fillId="0" borderId="0" xfId="1" applyNumberFormat="1" applyFont="1" applyFill="1" applyBorder="1" applyAlignment="1" applyProtection="1">
      <alignment horizontal="right" vertical="center"/>
    </xf>
    <xf numFmtId="4" fontId="17" fillId="2" borderId="5" xfId="8" applyNumberFormat="1" applyFont="1" applyFill="1" applyBorder="1" applyAlignment="1">
      <alignment horizontal="right" vertical="center"/>
    </xf>
    <xf numFmtId="4" fontId="16" fillId="2" borderId="3" xfId="1" applyNumberFormat="1" applyFont="1" applyFill="1" applyBorder="1" applyAlignment="1" applyProtection="1">
      <alignment horizontal="right" vertical="center"/>
    </xf>
    <xf numFmtId="4" fontId="17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8" fillId="4" borderId="6" xfId="8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3" fillId="0" borderId="11" xfId="8" applyFont="1" applyFill="1" applyBorder="1" applyAlignment="1" applyProtection="1">
      <alignment horizontal="right" vertical="center"/>
      <protection locked="0"/>
    </xf>
    <xf numFmtId="0" fontId="8" fillId="4" borderId="9" xfId="7" applyFont="1" applyFill="1" applyBorder="1" applyAlignment="1">
      <alignment horizontal="left" vertical="center"/>
    </xf>
    <xf numFmtId="4" fontId="14" fillId="0" borderId="0" xfId="6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58" xfId="10" applyFont="1" applyFill="1" applyBorder="1" applyAlignment="1">
      <alignment vertical="center"/>
    </xf>
    <xf numFmtId="0" fontId="14" fillId="0" borderId="88" xfId="10" applyFont="1" applyFill="1" applyBorder="1" applyAlignment="1">
      <alignment vertical="center"/>
    </xf>
    <xf numFmtId="170" fontId="14" fillId="0" borderId="89" xfId="10" applyNumberFormat="1" applyFont="1" applyFill="1" applyBorder="1" applyAlignment="1">
      <alignment vertical="center"/>
    </xf>
    <xf numFmtId="167" fontId="14" fillId="0" borderId="90" xfId="10" applyNumberFormat="1" applyFont="1" applyFill="1" applyBorder="1" applyAlignment="1">
      <alignment horizontal="right" vertical="center" wrapText="1"/>
    </xf>
    <xf numFmtId="167" fontId="14" fillId="0" borderId="88" xfId="10" applyNumberFormat="1" applyFont="1" applyFill="1" applyBorder="1" applyAlignment="1">
      <alignment horizontal="right" vertical="center" wrapText="1"/>
    </xf>
    <xf numFmtId="167" fontId="17" fillId="0" borderId="91" xfId="10" applyNumberFormat="1" applyFont="1" applyFill="1" applyBorder="1" applyAlignment="1">
      <alignment vertical="center" wrapText="1"/>
    </xf>
    <xf numFmtId="167" fontId="17" fillId="0" borderId="52" xfId="10" applyNumberFormat="1" applyFont="1" applyFill="1" applyBorder="1" applyAlignment="1">
      <alignment vertical="center" wrapText="1"/>
    </xf>
    <xf numFmtId="167" fontId="17" fillId="2" borderId="94" xfId="10" applyNumberFormat="1" applyFont="1" applyFill="1" applyBorder="1" applyAlignment="1">
      <alignment vertical="center" wrapText="1"/>
    </xf>
    <xf numFmtId="0" fontId="8" fillId="4" borderId="95" xfId="7" applyFont="1" applyFill="1" applyBorder="1" applyAlignment="1">
      <alignment horizontal="center" vertical="center"/>
    </xf>
    <xf numFmtId="0" fontId="8" fillId="4" borderId="11" xfId="7" applyFont="1" applyFill="1" applyBorder="1" applyAlignment="1">
      <alignment horizontal="left" vertical="center"/>
    </xf>
    <xf numFmtId="170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17" fillId="2" borderId="3" xfId="8" applyNumberFormat="1" applyFont="1" applyFill="1" applyBorder="1" applyAlignment="1">
      <alignment horizontal="right" vertical="center"/>
    </xf>
    <xf numFmtId="4" fontId="17" fillId="2" borderId="96" xfId="8" applyNumberFormat="1" applyFont="1" applyFill="1" applyBorder="1" applyAlignment="1">
      <alignment horizontal="right" vertical="center"/>
    </xf>
    <xf numFmtId="0" fontId="8" fillId="4" borderId="97" xfId="7" applyFont="1" applyFill="1" applyBorder="1" applyAlignment="1">
      <alignment horizontal="center" vertical="center"/>
    </xf>
    <xf numFmtId="4" fontId="17" fillId="2" borderId="98" xfId="8" applyNumberFormat="1" applyFont="1" applyFill="1" applyBorder="1" applyAlignment="1">
      <alignment horizontal="right" vertical="center"/>
    </xf>
    <xf numFmtId="0" fontId="13" fillId="0" borderId="95" xfId="7" applyFont="1" applyFill="1" applyBorder="1" applyAlignment="1">
      <alignment horizontal="center" vertical="center"/>
    </xf>
    <xf numFmtId="4" fontId="16" fillId="2" borderId="99" xfId="1" applyNumberFormat="1" applyFont="1" applyFill="1" applyBorder="1" applyAlignment="1" applyProtection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4" fillId="5" borderId="0" xfId="0" applyNumberFormat="1" applyFont="1" applyFill="1" applyBorder="1" applyAlignment="1">
      <alignment horizontal="left" vertical="center" wrapText="1"/>
    </xf>
    <xf numFmtId="0" fontId="13" fillId="0" borderId="100" xfId="7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13" fillId="0" borderId="101" xfId="8" applyFont="1" applyFill="1" applyBorder="1" applyAlignment="1" applyProtection="1">
      <alignment horizontal="right" vertical="center"/>
      <protection locked="0"/>
    </xf>
    <xf numFmtId="0" fontId="13" fillId="0" borderId="56" xfId="8" applyFont="1" applyFill="1" applyBorder="1" applyAlignment="1" applyProtection="1">
      <alignment horizontal="right" vertical="center"/>
      <protection locked="0"/>
    </xf>
    <xf numFmtId="0" fontId="13" fillId="0" borderId="102" xfId="8" applyFont="1" applyFill="1" applyBorder="1" applyAlignment="1" applyProtection="1">
      <alignment horizontal="right" vertical="center"/>
      <protection locked="0"/>
    </xf>
    <xf numFmtId="168" fontId="0" fillId="0" borderId="56" xfId="0" applyNumberFormat="1" applyFont="1" applyFill="1" applyBorder="1" applyAlignment="1">
      <alignment horizontal="right" vertical="center"/>
    </xf>
    <xf numFmtId="0" fontId="13" fillId="5" borderId="102" xfId="8" applyFont="1" applyFill="1" applyBorder="1" applyAlignment="1" applyProtection="1">
      <alignment horizontal="left" vertical="center"/>
      <protection locked="0"/>
    </xf>
    <xf numFmtId="0" fontId="13" fillId="5" borderId="103" xfId="8" applyFont="1" applyFill="1" applyBorder="1" applyAlignment="1" applyProtection="1">
      <alignment horizontal="center" vertical="center"/>
      <protection locked="0"/>
    </xf>
    <xf numFmtId="168" fontId="13" fillId="5" borderId="104" xfId="8" applyNumberFormat="1" applyFont="1" applyFill="1" applyBorder="1" applyAlignment="1">
      <alignment horizontal="right" vertical="center"/>
    </xf>
    <xf numFmtId="4" fontId="16" fillId="2" borderId="63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3" fillId="13" borderId="101" xfId="1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3" fillId="6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7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4" fontId="0" fillId="0" borderId="2" xfId="0" applyNumberFormat="1" applyFont="1" applyBorder="1" applyAlignment="1" applyProtection="1">
      <alignment horizontal="center" vertical="center"/>
      <protection hidden="1"/>
    </xf>
    <xf numFmtId="168" fontId="0" fillId="0" borderId="2" xfId="0" applyNumberFormat="1" applyFont="1" applyBorder="1" applyAlignment="1" applyProtection="1">
      <alignment horizontal="center" vertical="center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left" vertical="center"/>
      <protection hidden="1"/>
    </xf>
    <xf numFmtId="4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center" vertical="center"/>
      <protection hidden="1"/>
    </xf>
    <xf numFmtId="168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7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4" fontId="0" fillId="2" borderId="0" xfId="0" applyNumberFormat="1" applyFont="1" applyFill="1" applyBorder="1" applyAlignment="1" applyProtection="1">
      <alignment horizontal="center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10" xfId="0" applyNumberFormat="1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53" fillId="2" borderId="15" xfId="0" applyNumberFormat="1" applyFont="1" applyFill="1" applyBorder="1" applyAlignment="1" applyProtection="1">
      <alignment horizontal="left" vertical="center"/>
      <protection hidden="1"/>
    </xf>
    <xf numFmtId="0" fontId="53" fillId="2" borderId="17" xfId="0" applyNumberFormat="1" applyFont="1" applyFill="1" applyBorder="1" applyAlignment="1" applyProtection="1">
      <alignment horizontal="left" vertical="center"/>
      <protection hidden="1"/>
    </xf>
    <xf numFmtId="4" fontId="5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111" xfId="0" applyFont="1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left" vertical="center"/>
      <protection hidden="1"/>
    </xf>
    <xf numFmtId="4" fontId="0" fillId="0" borderId="111" xfId="0" applyNumberFormat="1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8" fillId="0" borderId="112" xfId="0" applyNumberFormat="1" applyFont="1" applyBorder="1" applyAlignment="1" applyProtection="1">
      <alignment horizontal="center" vertical="center"/>
      <protection hidden="1"/>
    </xf>
    <xf numFmtId="0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07" xfId="0" applyNumberFormat="1" applyFont="1" applyBorder="1" applyAlignment="1" applyProtection="1">
      <alignment horizontal="center" vertical="center"/>
      <protection hidden="1"/>
    </xf>
    <xf numFmtId="4" fontId="8" fillId="12" borderId="10" xfId="0" applyNumberFormat="1" applyFont="1" applyFill="1" applyBorder="1" applyAlignment="1" applyProtection="1">
      <alignment horizontal="center" vertical="center"/>
      <protection hidden="1"/>
    </xf>
    <xf numFmtId="10" fontId="8" fillId="1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left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2" xfId="0" applyFont="1" applyBorder="1" applyAlignment="1" applyProtection="1">
      <alignment horizontal="center" vertical="center"/>
      <protection hidden="1"/>
    </xf>
    <xf numFmtId="0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14" xfId="0" applyNumberFormat="1" applyFont="1" applyBorder="1" applyAlignment="1" applyProtection="1">
      <alignment horizontal="center" vertical="center"/>
      <protection hidden="1"/>
    </xf>
    <xf numFmtId="168" fontId="0" fillId="0" borderId="114" xfId="0" quotePrefix="1" applyNumberFormat="1" applyBorder="1" applyAlignment="1" applyProtection="1">
      <alignment horizontal="center" vertical="center"/>
      <protection hidden="1"/>
    </xf>
    <xf numFmtId="168" fontId="0" fillId="0" borderId="107" xfId="0" quotePrefix="1" applyNumberFormat="1" applyBorder="1" applyAlignment="1" applyProtection="1">
      <alignment horizontal="center" vertical="center"/>
      <protection hidden="1"/>
    </xf>
    <xf numFmtId="4" fontId="8" fillId="12" borderId="6" xfId="0" quotePrefix="1" applyNumberFormat="1" applyFont="1" applyFill="1" applyBorder="1" applyAlignment="1" applyProtection="1">
      <alignment horizontal="center" vertical="center"/>
      <protection hidden="1"/>
    </xf>
    <xf numFmtId="10" fontId="8" fillId="12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15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/>
      <protection hidden="1"/>
    </xf>
    <xf numFmtId="0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 wrapText="1"/>
      <protection hidden="1"/>
    </xf>
    <xf numFmtId="168" fontId="0" fillId="0" borderId="115" xfId="0" applyNumberFormat="1" applyBorder="1" applyAlignment="1" applyProtection="1">
      <alignment horizontal="center" vertical="center"/>
      <protection hidden="1"/>
    </xf>
    <xf numFmtId="168" fontId="0" fillId="0" borderId="115" xfId="0" applyNumberFormat="1" applyFill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4" fontId="8" fillId="12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NumberFormat="1" applyFon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 wrapText="1"/>
      <protection hidden="1"/>
    </xf>
    <xf numFmtId="0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11" xfId="0" applyNumberFormat="1" applyBorder="1" applyAlignment="1" applyProtection="1">
      <alignment horizontal="center" vertical="center"/>
      <protection hidden="1"/>
    </xf>
    <xf numFmtId="168" fontId="0" fillId="0" borderId="111" xfId="0" applyNumberFormat="1" applyFill="1" applyBorder="1" applyAlignment="1" applyProtection="1">
      <alignment horizontal="center" vertical="center"/>
      <protection hidden="1"/>
    </xf>
    <xf numFmtId="168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Border="1" applyAlignment="1" applyProtection="1">
      <alignment horizontal="center" vertical="center"/>
      <protection hidden="1"/>
    </xf>
    <xf numFmtId="10" fontId="8" fillId="12" borderId="11" xfId="0" applyNumberFormat="1" applyFont="1" applyFill="1" applyBorder="1" applyAlignment="1" applyProtection="1">
      <alignment horizontal="right" vertical="center"/>
      <protection hidden="1"/>
    </xf>
    <xf numFmtId="168" fontId="0" fillId="0" borderId="112" xfId="0" applyNumberFormat="1" applyFont="1" applyBorder="1" applyAlignment="1" applyProtection="1">
      <alignment horizontal="center" vertical="center"/>
      <protection hidden="1"/>
    </xf>
    <xf numFmtId="168" fontId="0" fillId="0" borderId="112" xfId="0" applyNumberFormat="1" applyFont="1" applyFill="1" applyBorder="1" applyAlignment="1" applyProtection="1">
      <alignment horizontal="center" vertical="center"/>
      <protection hidden="1"/>
    </xf>
    <xf numFmtId="171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Fill="1" applyBorder="1" applyAlignment="1" applyProtection="1">
      <alignment horizontal="center" vertical="center"/>
      <protection hidden="1"/>
    </xf>
    <xf numFmtId="4" fontId="0" fillId="0" borderId="117" xfId="0" applyNumberFormat="1" applyFont="1" applyBorder="1" applyAlignment="1" applyProtection="1">
      <alignment horizontal="center" vertical="center"/>
      <protection hidden="1"/>
    </xf>
    <xf numFmtId="4" fontId="0" fillId="0" borderId="116" xfId="0" applyNumberFormat="1" applyFont="1" applyBorder="1" applyAlignment="1" applyProtection="1">
      <alignment horizontal="center" vertical="center"/>
      <protection locked="0" hidden="1"/>
    </xf>
    <xf numFmtId="4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6" xfId="0" applyNumberFormat="1" applyFont="1" applyBorder="1" applyAlignment="1" applyProtection="1">
      <alignment horizontal="center" vertical="center"/>
      <protection hidden="1"/>
    </xf>
    <xf numFmtId="168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8" xfId="0" applyNumberFormat="1" applyFont="1" applyBorder="1" applyAlignment="1" applyProtection="1">
      <alignment horizontal="center" vertical="center"/>
      <protection hidden="1"/>
    </xf>
    <xf numFmtId="172" fontId="0" fillId="0" borderId="118" xfId="0" applyNumberFormat="1" applyFont="1" applyBorder="1" applyAlignment="1" applyProtection="1">
      <alignment horizontal="center" vertical="center"/>
      <protection hidden="1"/>
    </xf>
    <xf numFmtId="10" fontId="0" fillId="12" borderId="8" xfId="0" applyNumberFormat="1" applyFont="1" applyFill="1" applyBorder="1" applyAlignment="1" applyProtection="1">
      <alignment horizontal="right" vertical="center"/>
      <protection hidden="1"/>
    </xf>
    <xf numFmtId="171" fontId="0" fillId="0" borderId="119" xfId="0" applyNumberFormat="1" applyFont="1" applyBorder="1" applyAlignment="1" applyProtection="1">
      <alignment horizontal="center" vertical="center"/>
      <protection hidden="1"/>
    </xf>
    <xf numFmtId="0" fontId="0" fillId="0" borderId="119" xfId="0" applyFont="1" applyBorder="1" applyAlignment="1" applyProtection="1">
      <alignment horizontal="left" vertical="center" wrapText="1"/>
      <protection hidden="1"/>
    </xf>
    <xf numFmtId="4" fontId="0" fillId="0" borderId="120" xfId="0" applyNumberFormat="1" applyFont="1" applyBorder="1" applyAlignment="1" applyProtection="1">
      <alignment horizontal="center" vertical="center"/>
      <protection hidden="1"/>
    </xf>
    <xf numFmtId="4" fontId="0" fillId="0" borderId="119" xfId="0" applyNumberFormat="1" applyFont="1" applyBorder="1" applyAlignment="1" applyProtection="1">
      <alignment horizontal="center" vertical="center"/>
      <protection locked="0" hidden="1"/>
    </xf>
    <xf numFmtId="165" fontId="0" fillId="0" borderId="119" xfId="0" applyNumberFormat="1" applyFont="1" applyBorder="1" applyAlignment="1" applyProtection="1">
      <alignment horizontal="center" vertical="center"/>
      <protection locked="0" hidden="1"/>
    </xf>
    <xf numFmtId="168" fontId="0" fillId="0" borderId="119" xfId="0" applyNumberFormat="1" applyFont="1" applyBorder="1" applyAlignment="1" applyProtection="1">
      <alignment horizontal="center" vertical="center"/>
      <protection locked="0" hidden="1"/>
    </xf>
    <xf numFmtId="0" fontId="0" fillId="0" borderId="119" xfId="0" applyFont="1" applyBorder="1" applyAlignment="1" applyProtection="1">
      <alignment horizontal="left" vertical="center"/>
      <protection hidden="1"/>
    </xf>
    <xf numFmtId="4" fontId="0" fillId="0" borderId="121" xfId="0" applyNumberFormat="1" applyFont="1" applyBorder="1" applyAlignment="1" applyProtection="1">
      <alignment horizontal="center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locked="0" hidden="1"/>
    </xf>
    <xf numFmtId="168" fontId="0" fillId="0" borderId="122" xfId="0" applyNumberFormat="1" applyFont="1" applyBorder="1" applyAlignment="1" applyProtection="1">
      <alignment horizontal="center" vertical="center"/>
      <protection locked="0" hidden="1"/>
    </xf>
    <xf numFmtId="165" fontId="0" fillId="0" borderId="122" xfId="0" applyNumberFormat="1" applyFont="1" applyBorder="1" applyAlignment="1" applyProtection="1">
      <alignment horizontal="center" vertical="center"/>
      <protection locked="0" hidden="1"/>
    </xf>
    <xf numFmtId="4" fontId="0" fillId="0" borderId="122" xfId="0" applyNumberFormat="1" applyBorder="1" applyAlignment="1" applyProtection="1">
      <alignment horizontal="center" vertical="center"/>
      <protection locked="0" hidden="1"/>
    </xf>
    <xf numFmtId="4" fontId="17" fillId="2" borderId="125" xfId="0" applyNumberFormat="1" applyFont="1" applyFill="1" applyBorder="1" applyAlignment="1" applyProtection="1">
      <alignment horizontal="center" vertical="center"/>
      <protection hidden="1"/>
    </xf>
    <xf numFmtId="0" fontId="17" fillId="2" borderId="126" xfId="0" applyFont="1" applyFill="1" applyBorder="1" applyAlignment="1" applyProtection="1">
      <alignment horizontal="center" vertical="center"/>
      <protection hidden="1"/>
    </xf>
    <xf numFmtId="0" fontId="17" fillId="2" borderId="126" xfId="0" applyNumberFormat="1" applyFont="1" applyFill="1" applyBorder="1" applyAlignment="1" applyProtection="1">
      <alignment horizontal="center" vertical="center"/>
      <protection hidden="1"/>
    </xf>
    <xf numFmtId="168" fontId="17" fillId="2" borderId="126" xfId="0" applyNumberFormat="1" applyFont="1" applyFill="1" applyBorder="1" applyAlignment="1" applyProtection="1">
      <alignment horizontal="center" vertical="center"/>
      <protection hidden="1"/>
    </xf>
    <xf numFmtId="2" fontId="17" fillId="2" borderId="18" xfId="0" applyNumberFormat="1" applyFont="1" applyFill="1" applyBorder="1" applyAlignment="1" applyProtection="1">
      <alignment horizontal="center" vertical="center"/>
      <protection hidden="1"/>
    </xf>
    <xf numFmtId="4" fontId="17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/>
      <protection hidden="1"/>
    </xf>
    <xf numFmtId="165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7" xfId="0" applyNumberFormat="1" applyFont="1" applyBorder="1" applyAlignment="1" applyProtection="1">
      <alignment horizontal="center" vertical="center"/>
      <protection hidden="1"/>
    </xf>
    <xf numFmtId="172" fontId="0" fillId="0" borderId="127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/>
      <protection hidden="1"/>
    </xf>
    <xf numFmtId="4" fontId="0" fillId="0" borderId="112" xfId="0" applyNumberFormat="1" applyFont="1" applyBorder="1" applyAlignment="1" applyProtection="1">
      <alignment horizontal="center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locked="0" hidden="1"/>
    </xf>
    <xf numFmtId="165" fontId="0" fillId="0" borderId="111" xfId="0" applyNumberFormat="1" applyFont="1" applyBorder="1" applyAlignment="1" applyProtection="1">
      <alignment horizontal="center" vertical="center"/>
      <protection locked="0" hidden="1"/>
    </xf>
    <xf numFmtId="168" fontId="0" fillId="0" borderId="111" xfId="0" applyNumberFormat="1" applyFont="1" applyBorder="1" applyAlignment="1" applyProtection="1">
      <alignment horizontal="center" vertical="center"/>
      <protection locked="0"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20" xfId="0" applyNumberFormat="1" applyFont="1" applyBorder="1" applyAlignment="1" applyProtection="1">
      <alignment horizontal="center" vertical="center"/>
      <protection hidden="1"/>
    </xf>
    <xf numFmtId="168" fontId="0" fillId="0" borderId="119" xfId="0" applyNumberFormat="1" applyFont="1" applyBorder="1" applyAlignment="1" applyProtection="1">
      <alignment horizontal="center" vertical="center"/>
      <protection hidden="1"/>
    </xf>
    <xf numFmtId="171" fontId="0" fillId="0" borderId="122" xfId="0" applyNumberFormat="1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 wrapText="1"/>
      <protection hidden="1"/>
    </xf>
    <xf numFmtId="165" fontId="0" fillId="0" borderId="121" xfId="0" applyNumberFormat="1" applyFont="1" applyBorder="1" applyAlignment="1" applyProtection="1">
      <alignment horizontal="center" vertical="center"/>
      <protection hidden="1"/>
    </xf>
    <xf numFmtId="171" fontId="0" fillId="0" borderId="128" xfId="0" applyNumberFormat="1" applyFont="1" applyBorder="1" applyAlignment="1" applyProtection="1">
      <alignment horizontal="center" vertical="center"/>
      <protection hidden="1"/>
    </xf>
    <xf numFmtId="0" fontId="0" fillId="0" borderId="128" xfId="0" applyBorder="1" applyAlignment="1" applyProtection="1">
      <alignment horizontal="left" vertical="center" wrapText="1"/>
      <protection hidden="1"/>
    </xf>
    <xf numFmtId="4" fontId="0" fillId="0" borderId="128" xfId="0" applyNumberFormat="1" applyFont="1" applyFill="1" applyBorder="1" applyAlignment="1" applyProtection="1">
      <alignment horizontal="center" vertical="center"/>
      <protection hidden="1"/>
    </xf>
    <xf numFmtId="0" fontId="0" fillId="0" borderId="129" xfId="0" applyFill="1" applyBorder="1" applyAlignment="1" applyProtection="1">
      <alignment horizontal="center" vertical="center"/>
      <protection hidden="1"/>
    </xf>
    <xf numFmtId="165" fontId="0" fillId="0" borderId="128" xfId="0" applyNumberFormat="1" applyFont="1" applyBorder="1" applyAlignment="1" applyProtection="1">
      <alignment horizontal="center" vertical="center"/>
      <protection hidden="1"/>
    </xf>
    <xf numFmtId="165" fontId="0" fillId="0" borderId="130" xfId="0" applyNumberFormat="1" applyFont="1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Border="1" applyAlignment="1">
      <alignment vertical="center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19" xfId="0" applyFont="1" applyFill="1" applyBorder="1" applyAlignment="1">
      <alignment horizontal="left" vertical="center" indent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23" xfId="0" applyFont="1" applyFill="1" applyBorder="1" applyAlignment="1">
      <alignment horizontal="left" vertical="center" indent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55" fillId="0" borderId="21" xfId="0" applyFont="1" applyFill="1" applyBorder="1" applyAlignment="1">
      <alignment horizontal="left" vertical="center" indent="1"/>
    </xf>
    <xf numFmtId="0" fontId="55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19" xfId="0" applyFont="1" applyFill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171" fontId="54" fillId="0" borderId="0" xfId="0" applyNumberFormat="1" applyFont="1" applyAlignment="1" applyProtection="1">
      <alignment horizontal="left" vertical="center" indent="1"/>
      <protection hidden="1"/>
    </xf>
    <xf numFmtId="14" fontId="32" fillId="0" borderId="21" xfId="0" applyNumberFormat="1" applyFont="1" applyFill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23" xfId="0" applyFont="1" applyFill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171" fontId="54" fillId="0" borderId="23" xfId="0" applyNumberFormat="1" applyFont="1" applyBorder="1" applyAlignment="1" applyProtection="1">
      <alignment horizontal="left" vertical="center" indent="1"/>
      <protection hidden="1"/>
    </xf>
    <xf numFmtId="171" fontId="54" fillId="0" borderId="26" xfId="0" applyNumberFormat="1" applyFont="1" applyBorder="1" applyAlignment="1" applyProtection="1">
      <alignment horizontal="left" vertical="center" indent="1"/>
      <protection hidden="1"/>
    </xf>
    <xf numFmtId="171" fontId="0" fillId="0" borderId="23" xfId="0" applyNumberFormat="1" applyFont="1" applyBorder="1" applyAlignment="1" applyProtection="1">
      <alignment horizontal="left" vertical="center" indent="1"/>
      <protection hidden="1"/>
    </xf>
    <xf numFmtId="171" fontId="0" fillId="0" borderId="26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Fill="1" applyBorder="1" applyAlignment="1" applyProtection="1">
      <alignment horizontal="left" vertical="center" indent="1"/>
      <protection locked="0" hidden="1"/>
    </xf>
    <xf numFmtId="0" fontId="56" fillId="0" borderId="0" xfId="0" applyNumberFormat="1" applyFont="1" applyAlignment="1" applyProtection="1">
      <alignment horizontal="left" vertical="top"/>
      <protection locked="0"/>
    </xf>
    <xf numFmtId="1" fontId="56" fillId="0" borderId="0" xfId="0" applyNumberFormat="1" applyFont="1" applyAlignment="1" applyProtection="1">
      <alignment horizontal="right" vertical="top"/>
      <protection locked="0"/>
    </xf>
    <xf numFmtId="165" fontId="0" fillId="0" borderId="3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7" fillId="0" borderId="0" xfId="0" applyNumberFormat="1" applyFont="1" applyAlignment="1" applyProtection="1">
      <alignment horizontal="right" vertical="top"/>
      <protection locked="0"/>
    </xf>
    <xf numFmtId="0" fontId="0" fillId="0" borderId="31" xfId="0" applyFont="1" applyFill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165" fontId="0" fillId="0" borderId="31" xfId="0" applyNumberFormat="1" applyFont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3" fillId="0" borderId="7" xfId="10" applyNumberFormat="1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167" fontId="45" fillId="0" borderId="0" xfId="10" applyNumberFormat="1" applyFont="1" applyFill="1" applyBorder="1" applyAlignment="1">
      <alignment horizontal="center" vertical="center" wrapText="1"/>
    </xf>
    <xf numFmtId="4" fontId="44" fillId="4" borderId="10" xfId="7" applyNumberFormat="1" applyFont="1" applyFill="1" applyBorder="1" applyAlignment="1">
      <alignment horizontal="center" vertical="center"/>
    </xf>
    <xf numFmtId="2" fontId="45" fillId="0" borderId="0" xfId="8" applyNumberFormat="1" applyFont="1" applyFill="1" applyBorder="1" applyAlignment="1">
      <alignment horizontal="center" vertical="center"/>
    </xf>
    <xf numFmtId="4" fontId="44" fillId="4" borderId="6" xfId="8" applyNumberFormat="1" applyFont="1" applyFill="1" applyBorder="1" applyAlignment="1">
      <alignment horizontal="center" vertical="center"/>
    </xf>
    <xf numFmtId="2" fontId="45" fillId="0" borderId="4" xfId="8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left" vertical="center" wrapText="1"/>
    </xf>
    <xf numFmtId="4" fontId="13" fillId="0" borderId="11" xfId="1" applyNumberFormat="1" applyFont="1" applyFill="1" applyBorder="1" applyAlignment="1" applyProtection="1">
      <alignment horizontal="center" vertical="center"/>
    </xf>
    <xf numFmtId="49" fontId="0" fillId="13" borderId="11" xfId="0" applyNumberFormat="1" applyFont="1" applyFill="1" applyBorder="1" applyAlignment="1">
      <alignment horizontal="left" vertical="center" wrapText="1"/>
    </xf>
    <xf numFmtId="2" fontId="16" fillId="0" borderId="8" xfId="1" applyNumberFormat="1" applyFont="1" applyFill="1" applyBorder="1" applyAlignment="1" applyProtection="1">
      <alignment horizontal="center" vertical="center"/>
    </xf>
    <xf numFmtId="0" fontId="0" fillId="5" borderId="3" xfId="8" applyFont="1" applyFill="1" applyBorder="1" applyAlignment="1">
      <alignment horizontal="left" vertical="center"/>
    </xf>
    <xf numFmtId="0" fontId="7" fillId="5" borderId="3" xfId="8" applyFont="1" applyFill="1" applyBorder="1" applyAlignment="1">
      <alignment horizontal="left" vertical="center"/>
    </xf>
    <xf numFmtId="49" fontId="7" fillId="13" borderId="11" xfId="0" applyNumberFormat="1" applyFont="1" applyFill="1" applyBorder="1" applyAlignment="1">
      <alignment horizontal="left" vertical="center" wrapText="1"/>
    </xf>
    <xf numFmtId="0" fontId="7" fillId="13" borderId="11" xfId="0" applyFont="1" applyFill="1" applyBorder="1" applyAlignment="1" applyProtection="1">
      <alignment horizontal="left" vertical="center"/>
      <protection locked="0" hidden="1"/>
    </xf>
    <xf numFmtId="4" fontId="17" fillId="0" borderId="9" xfId="1" applyNumberFormat="1" applyFont="1" applyFill="1" applyBorder="1" applyAlignment="1" applyProtection="1">
      <alignment horizontal="center" vertical="center"/>
    </xf>
    <xf numFmtId="0" fontId="13" fillId="5" borderId="131" xfId="8" applyFont="1" applyFill="1" applyBorder="1" applyAlignment="1" applyProtection="1">
      <alignment horizontal="center" vertical="center"/>
      <protection locked="0"/>
    </xf>
    <xf numFmtId="4" fontId="13" fillId="5" borderId="9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4" fontId="7" fillId="13" borderId="11" xfId="1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5" fillId="0" borderId="2" xfId="10" applyNumberFormat="1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 applyProtection="1">
      <alignment horizontal="center" vertical="center"/>
    </xf>
    <xf numFmtId="0" fontId="13" fillId="0" borderId="14" xfId="8" applyFont="1" applyFill="1" applyBorder="1" applyAlignment="1" applyProtection="1">
      <alignment horizontal="center" vertical="center"/>
      <protection locked="0"/>
    </xf>
    <xf numFmtId="4" fontId="13" fillId="0" borderId="9" xfId="1" applyNumberFormat="1" applyFont="1" applyFill="1" applyBorder="1" applyAlignment="1" applyProtection="1">
      <alignment horizontal="right"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14" fillId="0" borderId="14" xfId="4" applyFont="1" applyFill="1" applyBorder="1" applyAlignment="1" applyProtection="1">
      <alignment horizontal="center" vertical="center"/>
      <protection locked="0"/>
    </xf>
    <xf numFmtId="0" fontId="13" fillId="0" borderId="14" xfId="4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 applyProtection="1">
      <alignment horizontal="center" vertical="center"/>
    </xf>
    <xf numFmtId="167" fontId="14" fillId="2" borderId="6" xfId="10" applyNumberFormat="1" applyFont="1" applyFill="1" applyBorder="1" applyAlignment="1">
      <alignment horizontal="center" vertical="center" wrapText="1"/>
    </xf>
    <xf numFmtId="4" fontId="7" fillId="12" borderId="5" xfId="0" applyNumberFormat="1" applyFont="1" applyFill="1" applyBorder="1" applyAlignment="1">
      <alignment horizontal="center" vertical="center"/>
    </xf>
    <xf numFmtId="2" fontId="7" fillId="12" borderId="9" xfId="1" applyNumberFormat="1" applyFont="1" applyFill="1" applyBorder="1" applyAlignment="1" applyProtection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 applyProtection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0" fontId="13" fillId="5" borderId="14" xfId="8" applyFont="1" applyFill="1" applyBorder="1" applyAlignment="1" applyProtection="1">
      <alignment horizontal="left" vertical="center"/>
      <protection locked="0"/>
    </xf>
    <xf numFmtId="0" fontId="13" fillId="5" borderId="14" xfId="8" applyFont="1" applyFill="1" applyBorder="1" applyAlignment="1" applyProtection="1">
      <alignment horizontal="center" vertical="center"/>
      <protection locked="0"/>
    </xf>
    <xf numFmtId="0" fontId="9" fillId="15" borderId="3" xfId="0" applyFont="1" applyFill="1" applyBorder="1" applyAlignment="1" applyProtection="1">
      <alignment horizontal="left" vertical="center"/>
      <protection locked="0" hidden="1"/>
    </xf>
    <xf numFmtId="49" fontId="9" fillId="15" borderId="8" xfId="0" applyNumberFormat="1" applyFont="1" applyFill="1" applyBorder="1" applyAlignment="1">
      <alignment horizontal="center" vertical="center" wrapText="1"/>
    </xf>
    <xf numFmtId="0" fontId="9" fillId="15" borderId="44" xfId="0" applyFont="1" applyFill="1" applyBorder="1" applyAlignment="1" applyProtection="1">
      <alignment horizontal="left" vertical="center"/>
      <protection locked="0" hidden="1"/>
    </xf>
    <xf numFmtId="165" fontId="9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9" fillId="16" borderId="44" xfId="0" applyFont="1" applyFill="1" applyBorder="1" applyAlignment="1" applyProtection="1">
      <alignment horizontal="left" vertical="center"/>
      <protection locked="0" hidden="1"/>
    </xf>
    <xf numFmtId="49" fontId="9" fillId="16" borderId="3" xfId="0" applyNumberFormat="1" applyFont="1" applyFill="1" applyBorder="1" applyAlignment="1">
      <alignment horizontal="left" vertical="center" wrapText="1"/>
    </xf>
    <xf numFmtId="49" fontId="9" fillId="17" borderId="3" xfId="0" applyNumberFormat="1" applyFont="1" applyFill="1" applyBorder="1" applyAlignment="1">
      <alignment horizontal="left" vertical="center" wrapText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10" xfId="0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left" vertical="center"/>
      <protection locked="0"/>
    </xf>
    <xf numFmtId="2" fontId="16" fillId="2" borderId="8" xfId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13" fillId="0" borderId="6" xfId="8" applyFont="1" applyFill="1" applyBorder="1" applyAlignment="1" applyProtection="1">
      <alignment horizontal="right" vertical="center"/>
      <protection locked="0"/>
    </xf>
    <xf numFmtId="4" fontId="16" fillId="0" borderId="4" xfId="1" applyNumberFormat="1" applyFont="1" applyFill="1" applyBorder="1" applyAlignment="1" applyProtection="1">
      <alignment horizontal="right" vertical="center"/>
    </xf>
    <xf numFmtId="0" fontId="13" fillId="0" borderId="5" xfId="8" applyFont="1" applyFill="1" applyBorder="1" applyAlignment="1" applyProtection="1">
      <alignment horizontal="left" vertical="center"/>
      <protection locked="0"/>
    </xf>
    <xf numFmtId="4" fontId="16" fillId="2" borderId="5" xfId="1" applyNumberFormat="1" applyFont="1" applyFill="1" applyBorder="1" applyAlignment="1" applyProtection="1">
      <alignment horizontal="right" vertical="center"/>
    </xf>
    <xf numFmtId="173" fontId="0" fillId="0" borderId="11" xfId="0" applyNumberFormat="1" applyFont="1" applyFill="1" applyBorder="1" applyAlignment="1">
      <alignment horizontal="center" vertical="center"/>
    </xf>
    <xf numFmtId="0" fontId="0" fillId="5" borderId="3" xfId="8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>
      <alignment horizontal="center" vertical="center"/>
    </xf>
    <xf numFmtId="173" fontId="0" fillId="0" borderId="6" xfId="0" applyNumberFormat="1" applyFont="1" applyFill="1" applyBorder="1" applyAlignment="1">
      <alignment horizontal="center" vertical="center"/>
    </xf>
    <xf numFmtId="0" fontId="9" fillId="0" borderId="61" xfId="0" applyFont="1" applyBorder="1" applyAlignment="1" applyProtection="1">
      <alignment horizontal="left" vertical="center"/>
      <protection locked="0" hidden="1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46" xfId="0" applyFont="1" applyBorder="1" applyAlignment="1" applyProtection="1">
      <alignment horizontal="left" vertical="center"/>
      <protection locked="0" hidden="1"/>
    </xf>
    <xf numFmtId="0" fontId="9" fillId="0" borderId="47" xfId="0" applyFont="1" applyBorder="1" applyAlignment="1" applyProtection="1">
      <alignment horizontal="left" vertical="center"/>
      <protection locked="0" hidden="1"/>
    </xf>
    <xf numFmtId="0" fontId="9" fillId="0" borderId="83" xfId="0" applyFont="1" applyBorder="1" applyAlignment="1" applyProtection="1">
      <alignment horizontal="left" vertical="center"/>
      <protection locked="0" hidden="1"/>
    </xf>
    <xf numFmtId="0" fontId="9" fillId="0" borderId="84" xfId="0" applyFont="1" applyBorder="1" applyAlignment="1" applyProtection="1">
      <alignment horizontal="left" vertical="center"/>
      <protection locked="0" hidden="1"/>
    </xf>
    <xf numFmtId="0" fontId="11" fillId="0" borderId="58" xfId="0" applyFont="1" applyBorder="1" applyAlignment="1" applyProtection="1">
      <alignment horizontal="left" vertical="center"/>
      <protection hidden="1"/>
    </xf>
    <xf numFmtId="0" fontId="11" fillId="0" borderId="59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85" xfId="0" applyFont="1" applyBorder="1" applyAlignment="1" applyProtection="1">
      <alignment horizontal="left" vertical="center"/>
      <protection locked="0" hidden="1"/>
    </xf>
    <xf numFmtId="0" fontId="9" fillId="0" borderId="86" xfId="0" applyFont="1" applyBorder="1" applyAlignment="1" applyProtection="1">
      <alignment horizontal="left" vertical="center"/>
      <protection locked="0" hidden="1"/>
    </xf>
    <xf numFmtId="0" fontId="32" fillId="0" borderId="27" xfId="0" applyFont="1" applyBorder="1" applyAlignment="1" applyProtection="1">
      <alignment horizontal="left" vertical="center" indent="1"/>
      <protection hidden="1"/>
    </xf>
    <xf numFmtId="0" fontId="32" fillId="0" borderId="36" xfId="0" applyFont="1" applyBorder="1" applyAlignment="1" applyProtection="1">
      <alignment horizontal="left" vertical="center" indent="1"/>
      <protection hidden="1"/>
    </xf>
    <xf numFmtId="0" fontId="32" fillId="0" borderId="28" xfId="0" applyFont="1" applyBorder="1" applyAlignment="1" applyProtection="1">
      <alignment horizontal="left" vertical="center" indent="1"/>
      <protection hidden="1"/>
    </xf>
    <xf numFmtId="0" fontId="17" fillId="2" borderId="123" xfId="0" applyFont="1" applyFill="1" applyBorder="1" applyAlignment="1" applyProtection="1">
      <alignment horizontal="left" vertical="center"/>
      <protection hidden="1"/>
    </xf>
    <xf numFmtId="0" fontId="17" fillId="2" borderId="124" xfId="0" applyFont="1" applyFill="1" applyBorder="1" applyAlignment="1" applyProtection="1">
      <alignment horizontal="left" vertical="center"/>
      <protection hidden="1"/>
    </xf>
    <xf numFmtId="4" fontId="8" fillId="4" borderId="15" xfId="0" applyNumberFormat="1" applyFont="1" applyFill="1" applyBorder="1" applyAlignment="1" applyProtection="1">
      <alignment horizontal="center" vertical="center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10" fontId="8" fillId="12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12" borderId="11" xfId="0" applyNumberFormat="1" applyFont="1" applyFill="1" applyBorder="1" applyAlignment="1" applyProtection="1">
      <alignment horizontal="right" vertical="center" wrapText="1"/>
      <protection hidden="1"/>
    </xf>
    <xf numFmtId="0" fontId="14" fillId="5" borderId="79" xfId="11" applyFont="1" applyFill="1" applyBorder="1" applyAlignment="1">
      <alignment horizontal="center" vertical="center"/>
    </xf>
    <xf numFmtId="0" fontId="14" fillId="5" borderId="80" xfId="11" applyFont="1" applyFill="1" applyBorder="1" applyAlignment="1">
      <alignment horizontal="center" vertical="center"/>
    </xf>
    <xf numFmtId="0" fontId="14" fillId="5" borderId="81" xfId="11" applyFont="1" applyFill="1" applyBorder="1" applyAlignment="1">
      <alignment horizontal="center" vertical="center"/>
    </xf>
    <xf numFmtId="167" fontId="45" fillId="2" borderId="1" xfId="10" applyNumberFormat="1" applyFont="1" applyFill="1" applyBorder="1" applyAlignment="1">
      <alignment horizontal="center" vertical="center" wrapText="1"/>
    </xf>
    <xf numFmtId="167" fontId="45" fillId="2" borderId="8" xfId="10" applyNumberFormat="1" applyFont="1" applyFill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left" vertical="center"/>
    </xf>
    <xf numFmtId="0" fontId="14" fillId="0" borderId="17" xfId="7" applyFont="1" applyFill="1" applyBorder="1" applyAlignment="1">
      <alignment horizontal="left" vertical="center"/>
    </xf>
    <xf numFmtId="0" fontId="14" fillId="0" borderId="16" xfId="7" applyFont="1" applyFill="1" applyBorder="1" applyAlignment="1">
      <alignment horizontal="left" vertical="center"/>
    </xf>
    <xf numFmtId="167" fontId="43" fillId="0" borderId="1" xfId="10" applyNumberFormat="1" applyFont="1" applyFill="1" applyBorder="1" applyAlignment="1">
      <alignment horizontal="center" vertical="center" wrapText="1"/>
    </xf>
    <xf numFmtId="167" fontId="43" fillId="0" borderId="7" xfId="10" applyNumberFormat="1" applyFont="1" applyFill="1" applyBorder="1" applyAlignment="1">
      <alignment horizontal="center" vertical="center" wrapText="1"/>
    </xf>
    <xf numFmtId="167" fontId="44" fillId="12" borderId="1" xfId="10" applyNumberFormat="1" applyFont="1" applyFill="1" applyBorder="1" applyAlignment="1">
      <alignment horizontal="center" vertical="center" wrapText="1"/>
    </xf>
    <xf numFmtId="167" fontId="44" fillId="12" borderId="7" xfId="10" applyNumberFormat="1" applyFont="1" applyFill="1" applyBorder="1" applyAlignment="1">
      <alignment horizontal="center" vertical="center" wrapText="1"/>
    </xf>
    <xf numFmtId="167" fontId="45" fillId="2" borderId="7" xfId="10" applyNumberFormat="1" applyFont="1" applyFill="1" applyBorder="1" applyAlignment="1">
      <alignment horizontal="center" vertical="center" wrapText="1"/>
    </xf>
    <xf numFmtId="0" fontId="27" fillId="0" borderId="15" xfId="6" applyFont="1" applyFill="1" applyBorder="1" applyAlignment="1" applyProtection="1">
      <alignment horizontal="left" vertical="center"/>
      <protection locked="0"/>
    </xf>
    <xf numFmtId="0" fontId="27" fillId="0" borderId="17" xfId="6" applyFont="1" applyFill="1" applyBorder="1" applyAlignment="1" applyProtection="1">
      <alignment horizontal="left" vertical="center"/>
      <protection locked="0"/>
    </xf>
    <xf numFmtId="167" fontId="48" fillId="0" borderId="4" xfId="10" applyNumberFormat="1" applyFont="1" applyFill="1" applyBorder="1" applyAlignment="1">
      <alignment horizontal="center" vertical="center" wrapText="1"/>
    </xf>
    <xf numFmtId="167" fontId="48" fillId="0" borderId="0" xfId="10" applyNumberFormat="1" applyFont="1" applyFill="1" applyBorder="1" applyAlignment="1">
      <alignment horizontal="center" vertical="center" wrapText="1"/>
    </xf>
    <xf numFmtId="0" fontId="46" fillId="0" borderId="15" xfId="7" applyFont="1" applyFill="1" applyBorder="1" applyAlignment="1">
      <alignment horizontal="left" vertical="center"/>
    </xf>
    <xf numFmtId="0" fontId="46" fillId="0" borderId="17" xfId="7" applyFont="1" applyFill="1" applyBorder="1" applyAlignment="1">
      <alignment horizontal="left" vertical="center"/>
    </xf>
    <xf numFmtId="0" fontId="14" fillId="5" borderId="15" xfId="11" applyFont="1" applyFill="1" applyBorder="1" applyAlignment="1">
      <alignment horizontal="center" vertical="center"/>
    </xf>
    <xf numFmtId="0" fontId="14" fillId="5" borderId="16" xfId="11" applyFont="1" applyFill="1" applyBorder="1" applyAlignment="1">
      <alignment horizontal="center" vertical="center"/>
    </xf>
    <xf numFmtId="0" fontId="28" fillId="0" borderId="4" xfId="6" applyFont="1" applyFill="1" applyBorder="1" applyAlignment="1" applyProtection="1">
      <alignment horizontal="left" vertical="center"/>
      <protection locked="0"/>
    </xf>
    <xf numFmtId="167" fontId="14" fillId="0" borderId="0" xfId="10" applyNumberFormat="1" applyFont="1" applyFill="1" applyBorder="1" applyAlignment="1">
      <alignment horizontal="center" vertical="center" wrapText="1"/>
    </xf>
    <xf numFmtId="167" fontId="44" fillId="12" borderId="15" xfId="10" applyNumberFormat="1" applyFont="1" applyFill="1" applyBorder="1" applyAlignment="1">
      <alignment horizontal="center" vertical="center" wrapText="1"/>
    </xf>
    <xf numFmtId="167" fontId="44" fillId="12" borderId="16" xfId="10" applyNumberFormat="1" applyFont="1" applyFill="1" applyBorder="1" applyAlignment="1">
      <alignment horizontal="center" vertical="center" wrapText="1"/>
    </xf>
    <xf numFmtId="167" fontId="17" fillId="0" borderId="0" xfId="10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4" fillId="5" borderId="92" xfId="11" applyFont="1" applyFill="1" applyBorder="1" applyAlignment="1">
      <alignment horizontal="center" vertical="center"/>
    </xf>
    <xf numFmtId="0" fontId="14" fillId="5" borderId="52" xfId="11" applyFont="1" applyFill="1" applyBorder="1" applyAlignment="1">
      <alignment horizontal="center" vertical="center"/>
    </xf>
    <xf numFmtId="0" fontId="14" fillId="5" borderId="93" xfId="11" applyFont="1" applyFill="1" applyBorder="1" applyAlignment="1">
      <alignment horizontal="center" vertical="center"/>
    </xf>
    <xf numFmtId="0" fontId="12" fillId="0" borderId="64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Sept/CCS/monthly/CCS201309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41548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 t="str">
            <v>JK001 LLB BP CHK CHOP</v>
          </cell>
          <cell r="E12">
            <v>11</v>
          </cell>
        </row>
        <row r="13">
          <cell r="C13" t="str">
            <v>JK002 LLB G.S C. CHOP</v>
          </cell>
          <cell r="E13">
            <v>2</v>
          </cell>
        </row>
        <row r="14">
          <cell r="C14" t="str">
            <v>JK003 LLB MSR CHK CHOP</v>
          </cell>
          <cell r="E14">
            <v>11</v>
          </cell>
        </row>
        <row r="15">
          <cell r="C15" t="str">
            <v>JK004 LLB CHK MARRYLAN</v>
          </cell>
          <cell r="E15">
            <v>3</v>
          </cell>
        </row>
        <row r="16">
          <cell r="C16" t="str">
            <v>JK005 LLB Fish &amp; Chip</v>
          </cell>
          <cell r="E16">
            <v>2</v>
          </cell>
        </row>
        <row r="17">
          <cell r="C17" t="str">
            <v>JK006 LLB Spaghetti</v>
          </cell>
          <cell r="E17">
            <v>4</v>
          </cell>
        </row>
        <row r="18">
          <cell r="C18" t="str">
            <v>JK007 LLB CHK .C.SALAD</v>
          </cell>
          <cell r="E18">
            <v>2</v>
          </cell>
        </row>
        <row r="19">
          <cell r="C19" t="str">
            <v>JK101 LLB Thai Chk Ric</v>
          </cell>
          <cell r="E19">
            <v>8</v>
          </cell>
        </row>
        <row r="20">
          <cell r="C20" t="str">
            <v>JK102 Marmite Chk Rice</v>
          </cell>
          <cell r="E20">
            <v>4</v>
          </cell>
        </row>
        <row r="21">
          <cell r="C21" t="str">
            <v>JK104 S&amp;S Chk Rice</v>
          </cell>
          <cell r="E21">
            <v>3</v>
          </cell>
        </row>
        <row r="22">
          <cell r="C22" t="str">
            <v>JK105 B.Cream.Chk Rice</v>
          </cell>
          <cell r="E22">
            <v>13</v>
          </cell>
        </row>
        <row r="23">
          <cell r="C23" t="str">
            <v>JK106 H.K Fried Rice</v>
          </cell>
          <cell r="E23">
            <v>6</v>
          </cell>
        </row>
        <row r="24">
          <cell r="C24" t="str">
            <v>JK107 LLBSambal F.Rice</v>
          </cell>
          <cell r="E24">
            <v>6</v>
          </cell>
        </row>
        <row r="25">
          <cell r="C25" t="str">
            <v>JK108 LLB S.Fried MEE</v>
          </cell>
          <cell r="E25">
            <v>1</v>
          </cell>
        </row>
        <row r="26">
          <cell r="C26" t="str">
            <v>JK109 LLB BP Udon Mee</v>
          </cell>
          <cell r="E26">
            <v>5</v>
          </cell>
        </row>
        <row r="27">
          <cell r="C27" t="str">
            <v>JK110 LLB Nisin Noodle</v>
          </cell>
          <cell r="E27">
            <v>1</v>
          </cell>
        </row>
        <row r="28">
          <cell r="C28" t="str">
            <v>JK111 LLB S.M.Ver Rice</v>
          </cell>
          <cell r="E28">
            <v>1</v>
          </cell>
        </row>
        <row r="29">
          <cell r="C29" t="str">
            <v>JK115 LLB B.Noodle.Chk</v>
          </cell>
          <cell r="E29">
            <v>4</v>
          </cell>
        </row>
        <row r="30">
          <cell r="C30" t="str">
            <v>JK116 LLB Mon.Chk Rice</v>
          </cell>
          <cell r="E30">
            <v>8</v>
          </cell>
        </row>
      </sheetData>
      <sheetData sheetId="7"/>
      <sheetData sheetId="8"/>
      <sheetData sheetId="9">
        <row r="111">
          <cell r="B111" t="str">
            <v>JK002 LLB G.S C. CHOP</v>
          </cell>
        </row>
        <row r="112">
          <cell r="B112" t="str">
            <v>JK003 LLB MSR CHK CHOP</v>
          </cell>
        </row>
        <row r="113">
          <cell r="B113" t="str">
            <v>JK004 LLB CHK MARRYLAN</v>
          </cell>
        </row>
        <row r="114">
          <cell r="B114" t="str">
            <v>JK005 LLB Fish &amp; Chip</v>
          </cell>
        </row>
        <row r="115">
          <cell r="B115" t="str">
            <v>JK006 LLB Spaghetti</v>
          </cell>
        </row>
        <row r="116">
          <cell r="B116" t="str">
            <v>JK007 LLB CHK .C.SALAD</v>
          </cell>
        </row>
        <row r="117">
          <cell r="B117" t="str">
            <v>JK101 LLB Thai Chk Ric</v>
          </cell>
        </row>
        <row r="118">
          <cell r="B118" t="str">
            <v>JK102 Marmite Chk Rice</v>
          </cell>
        </row>
        <row r="119">
          <cell r="B119" t="str">
            <v>JK104 S&amp;S Chk Rice</v>
          </cell>
        </row>
        <row r="120">
          <cell r="B120" t="str">
            <v>JK105 B.Cream.Chk Rice</v>
          </cell>
        </row>
        <row r="121">
          <cell r="B121" t="str">
            <v>JK106 H.K Fried Rice</v>
          </cell>
        </row>
        <row r="122">
          <cell r="B122" t="str">
            <v>JK107 LLBSambal F.Rice</v>
          </cell>
        </row>
        <row r="123">
          <cell r="B123" t="str">
            <v>JK108 LLB S.Fried MEE</v>
          </cell>
        </row>
        <row r="124">
          <cell r="B124" t="str">
            <v>JK109 LLB BP Udon Mee</v>
          </cell>
        </row>
        <row r="125">
          <cell r="B125" t="str">
            <v>JK110 LLB Nisin Noodle</v>
          </cell>
        </row>
        <row r="126">
          <cell r="B126" t="str">
            <v>JK111 LLB S.M.Ver Rice</v>
          </cell>
        </row>
        <row r="127">
          <cell r="B127" t="str">
            <v>JK115 LLB B.Noodle.Chk</v>
          </cell>
        </row>
        <row r="128">
          <cell r="B128" t="str">
            <v>JK116 LLB Mon.Chk Rice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7" bestFit="1" customWidth="1"/>
    <col min="12" max="12" width="23.28515625" bestFit="1" customWidth="1"/>
    <col min="13" max="13" width="5.5703125" style="707" bestFit="1" customWidth="1"/>
    <col min="15" max="15" width="33.42578125" customWidth="1"/>
    <col min="16" max="16" width="9.140625" style="711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10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620</v>
      </c>
      <c r="J3" s="707">
        <v>3.29</v>
      </c>
      <c r="L3" t="s">
        <v>468</v>
      </c>
      <c r="M3" s="707">
        <v>0.39</v>
      </c>
      <c r="O3" t="s">
        <v>571</v>
      </c>
      <c r="P3" s="711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622</v>
      </c>
      <c r="J4" s="707">
        <v>3.02</v>
      </c>
      <c r="L4" t="s">
        <v>554</v>
      </c>
      <c r="M4" s="707">
        <v>0.65</v>
      </c>
      <c r="O4" t="s">
        <v>552</v>
      </c>
      <c r="P4" s="711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648</v>
      </c>
      <c r="M5" s="707">
        <v>1</v>
      </c>
      <c r="O5" t="s">
        <v>572</v>
      </c>
      <c r="P5" s="711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624</v>
      </c>
      <c r="J6" s="707">
        <v>3.45</v>
      </c>
      <c r="L6" t="s">
        <v>651</v>
      </c>
      <c r="M6" s="707">
        <v>1</v>
      </c>
      <c r="O6" t="s">
        <v>466</v>
      </c>
      <c r="P6" s="711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626</v>
      </c>
      <c r="J7" s="707">
        <v>3.32</v>
      </c>
      <c r="L7" t="s">
        <v>576</v>
      </c>
      <c r="M7" s="707">
        <v>0.8</v>
      </c>
      <c r="O7" t="s">
        <v>597</v>
      </c>
      <c r="P7" s="711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628</v>
      </c>
      <c r="J8" s="707">
        <v>3.16</v>
      </c>
      <c r="L8" t="s">
        <v>469</v>
      </c>
      <c r="M8" s="707">
        <v>0.8</v>
      </c>
      <c r="O8" t="s">
        <v>553</v>
      </c>
      <c r="P8" s="711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630</v>
      </c>
      <c r="J9" s="707">
        <v>2.41</v>
      </c>
      <c r="L9" t="s">
        <v>657</v>
      </c>
      <c r="M9" s="707">
        <v>1.05</v>
      </c>
      <c r="O9" t="s">
        <v>759</v>
      </c>
      <c r="P9" s="711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632</v>
      </c>
      <c r="J10" s="707">
        <v>2.8</v>
      </c>
      <c r="L10" t="s">
        <v>555</v>
      </c>
      <c r="M10" s="707">
        <v>1.64</v>
      </c>
      <c r="O10" t="s">
        <v>598</v>
      </c>
      <c r="P10" s="711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575</v>
      </c>
      <c r="J11" s="707">
        <v>2.08</v>
      </c>
      <c r="L11" t="s">
        <v>604</v>
      </c>
      <c r="M11" s="707">
        <v>2.13</v>
      </c>
      <c r="O11" t="s">
        <v>589</v>
      </c>
      <c r="P11" s="711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635</v>
      </c>
      <c r="J12" s="707">
        <v>2.3199999999999998</v>
      </c>
      <c r="L12" t="s">
        <v>556</v>
      </c>
      <c r="M12" s="707">
        <v>2.8</v>
      </c>
      <c r="O12" t="s">
        <v>467</v>
      </c>
      <c r="P12" s="711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637</v>
      </c>
      <c r="J13" s="707">
        <v>1.6</v>
      </c>
      <c r="L13" t="s">
        <v>470</v>
      </c>
      <c r="M13" s="707">
        <v>0.55000000000000004</v>
      </c>
      <c r="O13" t="s">
        <v>760</v>
      </c>
      <c r="P13" s="712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761</v>
      </c>
      <c r="P14" s="712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600</v>
      </c>
      <c r="M15" s="707">
        <v>0.96</v>
      </c>
      <c r="O15" t="s">
        <v>762</v>
      </c>
      <c r="P15" s="712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668</v>
      </c>
      <c r="M16" s="707">
        <v>1.2</v>
      </c>
      <c r="O16" t="s">
        <v>602</v>
      </c>
      <c r="P16" s="712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603</v>
      </c>
      <c r="J17" s="707">
        <v>4.71</v>
      </c>
      <c r="L17" t="s">
        <v>471</v>
      </c>
      <c r="M17" s="707">
        <v>0.78</v>
      </c>
      <c r="O17" t="s">
        <v>763</v>
      </c>
      <c r="P17" s="712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640</v>
      </c>
      <c r="J18" s="707">
        <v>3.54</v>
      </c>
      <c r="L18" t="s">
        <v>673</v>
      </c>
      <c r="M18" s="707">
        <v>1.2</v>
      </c>
      <c r="O18" t="s">
        <v>764</v>
      </c>
      <c r="P18" s="712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609</v>
      </c>
      <c r="J19" s="707">
        <v>4.41</v>
      </c>
      <c r="L19" t="s">
        <v>472</v>
      </c>
      <c r="M19" s="707">
        <v>1.02</v>
      </c>
      <c r="O19" t="s">
        <v>765</v>
      </c>
      <c r="P19" s="712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611</v>
      </c>
      <c r="J20" s="707">
        <v>4.43</v>
      </c>
      <c r="L20" t="s">
        <v>557</v>
      </c>
      <c r="M20" s="707">
        <v>0.95</v>
      </c>
      <c r="O20" t="s">
        <v>775</v>
      </c>
      <c r="P20" s="711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612</v>
      </c>
      <c r="J21" s="707">
        <v>4.75</v>
      </c>
      <c r="L21" t="s">
        <v>680</v>
      </c>
      <c r="M21" s="707">
        <v>1.5</v>
      </c>
      <c r="O21" t="s">
        <v>766</v>
      </c>
      <c r="P21" s="711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614</v>
      </c>
      <c r="J22" s="707">
        <v>5.98</v>
      </c>
      <c r="L22" t="s">
        <v>473</v>
      </c>
      <c r="M22" s="707">
        <v>1.5</v>
      </c>
      <c r="O22" t="s">
        <v>767</v>
      </c>
      <c r="P22" s="711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616</v>
      </c>
      <c r="J23" s="707">
        <v>4.32</v>
      </c>
      <c r="O23" t="s">
        <v>573</v>
      </c>
      <c r="P23" s="711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599</v>
      </c>
      <c r="J24" s="707">
        <v>2.1</v>
      </c>
      <c r="L24" t="s">
        <v>592</v>
      </c>
      <c r="M24" s="707">
        <v>1.5</v>
      </c>
      <c r="O24" t="s">
        <v>768</v>
      </c>
      <c r="P24" s="711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618</v>
      </c>
      <c r="J25" s="707">
        <v>4.9400000000000004</v>
      </c>
      <c r="L25" t="s">
        <v>687</v>
      </c>
      <c r="M25" s="707">
        <v>0.45</v>
      </c>
      <c r="O25" t="s">
        <v>574</v>
      </c>
      <c r="P25" s="711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474</v>
      </c>
      <c r="M26" s="707">
        <v>0.6</v>
      </c>
      <c r="O26" t="s">
        <v>769</v>
      </c>
      <c r="P26" s="711">
        <f>+P25*4</f>
        <v>43.8</v>
      </c>
    </row>
    <row r="27" spans="2:16">
      <c r="C27" s="487"/>
      <c r="L27" t="s">
        <v>475</v>
      </c>
      <c r="M27" s="707">
        <v>0.48</v>
      </c>
      <c r="O27" t="s">
        <v>770</v>
      </c>
      <c r="P27" s="711">
        <v>12</v>
      </c>
    </row>
    <row r="28" spans="2:16">
      <c r="C28" s="487"/>
      <c r="L28" t="s">
        <v>601</v>
      </c>
      <c r="M28" s="707">
        <v>1.5</v>
      </c>
      <c r="O28" t="s">
        <v>591</v>
      </c>
      <c r="P28" s="711">
        <v>48</v>
      </c>
    </row>
    <row r="29" spans="2:16">
      <c r="B29" t="s">
        <v>292</v>
      </c>
      <c r="C29" s="487">
        <v>1.76</v>
      </c>
      <c r="F29" t="s">
        <v>158</v>
      </c>
      <c r="G29" s="488">
        <f>+C29</f>
        <v>1.76</v>
      </c>
      <c r="L29" t="s">
        <v>578</v>
      </c>
      <c r="M29" s="707">
        <v>0.7</v>
      </c>
      <c r="O29" t="s">
        <v>569</v>
      </c>
      <c r="P29" s="711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ref="G30:G34" si="1">+C30</f>
        <v>2.15</v>
      </c>
      <c r="L30" t="s">
        <v>579</v>
      </c>
      <c r="M30" s="707">
        <v>0.65</v>
      </c>
      <c r="O30" t="s">
        <v>570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558</v>
      </c>
      <c r="M31" s="707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559</v>
      </c>
      <c r="M32" s="707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476</v>
      </c>
      <c r="M33" s="707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560</v>
      </c>
      <c r="M34" s="707">
        <v>0.72</v>
      </c>
    </row>
    <row r="35" spans="2:13">
      <c r="B35" t="s">
        <v>298</v>
      </c>
      <c r="C35" s="489"/>
      <c r="L35" t="s">
        <v>704</v>
      </c>
      <c r="M35" s="707">
        <v>0.56999999999999995</v>
      </c>
    </row>
    <row r="36" spans="2:13">
      <c r="B36" t="s">
        <v>299</v>
      </c>
      <c r="C36" s="489"/>
      <c r="L36" t="s">
        <v>477</v>
      </c>
      <c r="M36" s="707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709</v>
      </c>
      <c r="M37" s="707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561</v>
      </c>
      <c r="M38" s="707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580</v>
      </c>
      <c r="M39" s="707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581</v>
      </c>
      <c r="M40" s="707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562</v>
      </c>
      <c r="M41" s="707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716</v>
      </c>
      <c r="M42" s="707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582</v>
      </c>
      <c r="M43" s="707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478</v>
      </c>
      <c r="M44" s="707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563</v>
      </c>
      <c r="M45" s="707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593</v>
      </c>
      <c r="M46" s="707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724</v>
      </c>
      <c r="M47" s="707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726</v>
      </c>
      <c r="M48" s="707">
        <v>1.5</v>
      </c>
    </row>
    <row r="49" spans="6:13" ht="14.25" customHeight="1">
      <c r="F49" t="s">
        <v>350</v>
      </c>
      <c r="G49" s="488">
        <v>2</v>
      </c>
      <c r="L49" t="s">
        <v>590</v>
      </c>
      <c r="M49" s="707">
        <v>1.5</v>
      </c>
    </row>
    <row r="50" spans="6:13">
      <c r="L50" t="s">
        <v>564</v>
      </c>
      <c r="M50" s="707">
        <v>0.6</v>
      </c>
    </row>
    <row r="51" spans="6:13">
      <c r="F51" t="s">
        <v>351</v>
      </c>
      <c r="G51">
        <v>1.76</v>
      </c>
      <c r="L51" t="s">
        <v>565</v>
      </c>
      <c r="M51" s="707">
        <v>0.4</v>
      </c>
    </row>
    <row r="52" spans="6:13">
      <c r="F52" t="s">
        <v>352</v>
      </c>
      <c r="G52">
        <v>2.15</v>
      </c>
      <c r="L52" t="s">
        <v>479</v>
      </c>
      <c r="M52" s="707">
        <v>0.5</v>
      </c>
    </row>
    <row r="53" spans="6:13">
      <c r="F53" t="s">
        <v>353</v>
      </c>
      <c r="G53">
        <v>1.56</v>
      </c>
      <c r="L53" t="s">
        <v>480</v>
      </c>
      <c r="M53" s="707">
        <v>0.3</v>
      </c>
    </row>
    <row r="54" spans="6:13">
      <c r="F54" t="s">
        <v>354</v>
      </c>
      <c r="G54">
        <v>2.5</v>
      </c>
      <c r="L54" t="s">
        <v>566</v>
      </c>
      <c r="M54" s="707">
        <v>0.4</v>
      </c>
    </row>
    <row r="55" spans="6:13">
      <c r="F55" t="s">
        <v>355</v>
      </c>
      <c r="G55">
        <v>2.67</v>
      </c>
      <c r="L55" t="s">
        <v>481</v>
      </c>
      <c r="M55" s="707">
        <v>0.7</v>
      </c>
    </row>
    <row r="56" spans="6:13">
      <c r="F56" t="s">
        <v>356</v>
      </c>
      <c r="G56">
        <v>1.24</v>
      </c>
      <c r="L56" t="s">
        <v>736</v>
      </c>
      <c r="M56" s="707">
        <v>0.52</v>
      </c>
    </row>
    <row r="57" spans="6:13">
      <c r="F57" t="s">
        <v>357</v>
      </c>
      <c r="G57">
        <v>3.97</v>
      </c>
      <c r="L57" t="s">
        <v>594</v>
      </c>
      <c r="M57" s="707">
        <v>0.52</v>
      </c>
    </row>
    <row r="58" spans="6:13">
      <c r="F58" t="s">
        <v>358</v>
      </c>
      <c r="G58">
        <v>2.1800000000000002</v>
      </c>
      <c r="L58" t="s">
        <v>583</v>
      </c>
      <c r="M58" s="707">
        <v>0.52</v>
      </c>
    </row>
    <row r="59" spans="6:13">
      <c r="F59" t="s">
        <v>359</v>
      </c>
      <c r="G59">
        <v>3.61</v>
      </c>
      <c r="L59" t="s">
        <v>482</v>
      </c>
      <c r="M59" s="707">
        <v>0.33</v>
      </c>
    </row>
    <row r="60" spans="6:13">
      <c r="F60" t="s">
        <v>360</v>
      </c>
      <c r="G60">
        <v>4.3099999999999996</v>
      </c>
      <c r="L60" t="s">
        <v>483</v>
      </c>
      <c r="M60" s="707">
        <v>0.56000000000000005</v>
      </c>
    </row>
    <row r="61" spans="6:13">
      <c r="F61" t="s">
        <v>361</v>
      </c>
      <c r="G61">
        <v>3.69</v>
      </c>
      <c r="L61" t="s">
        <v>584</v>
      </c>
      <c r="M61" s="707">
        <v>0.9</v>
      </c>
    </row>
    <row r="62" spans="6:13">
      <c r="F62" t="s">
        <v>362</v>
      </c>
      <c r="G62">
        <v>1.72</v>
      </c>
      <c r="L62" t="s">
        <v>745</v>
      </c>
      <c r="M62" s="707">
        <v>0.7</v>
      </c>
    </row>
    <row r="63" spans="6:13">
      <c r="F63" t="s">
        <v>363</v>
      </c>
      <c r="G63">
        <v>1.72</v>
      </c>
      <c r="L63" t="s">
        <v>567</v>
      </c>
      <c r="M63" s="707">
        <v>0.75</v>
      </c>
    </row>
    <row r="64" spans="6:13">
      <c r="F64" t="s">
        <v>364</v>
      </c>
      <c r="G64">
        <v>1.34</v>
      </c>
      <c r="L64" t="s">
        <v>568</v>
      </c>
      <c r="M64" s="707">
        <v>1.02</v>
      </c>
    </row>
    <row r="65" spans="6:13">
      <c r="F65" t="s">
        <v>365</v>
      </c>
      <c r="G65">
        <v>0.59</v>
      </c>
      <c r="L65" t="s">
        <v>585</v>
      </c>
      <c r="M65" s="707">
        <v>0.87</v>
      </c>
    </row>
    <row r="66" spans="6:13">
      <c r="F66" t="s">
        <v>310</v>
      </c>
      <c r="G66" s="491">
        <v>3.25</v>
      </c>
      <c r="L66" t="s">
        <v>750</v>
      </c>
      <c r="M66" s="707">
        <v>1</v>
      </c>
    </row>
    <row r="67" spans="6:13">
      <c r="F67" t="s">
        <v>311</v>
      </c>
      <c r="G67" s="491">
        <v>4.59</v>
      </c>
      <c r="L67" t="s">
        <v>484</v>
      </c>
      <c r="M67" s="707">
        <v>0.81</v>
      </c>
    </row>
    <row r="68" spans="6:13">
      <c r="F68" t="s">
        <v>312</v>
      </c>
      <c r="G68" s="491">
        <v>5.13</v>
      </c>
      <c r="L68" t="s">
        <v>586</v>
      </c>
      <c r="M68" s="707">
        <v>1.2</v>
      </c>
    </row>
    <row r="69" spans="6:13">
      <c r="F69" t="s">
        <v>313</v>
      </c>
      <c r="G69" s="491">
        <v>2.99</v>
      </c>
      <c r="L69" t="s">
        <v>587</v>
      </c>
      <c r="M69" s="707">
        <v>1.02</v>
      </c>
    </row>
    <row r="70" spans="6:13">
      <c r="F70" t="s">
        <v>314</v>
      </c>
      <c r="G70">
        <v>3.62</v>
      </c>
      <c r="L70" t="s">
        <v>588</v>
      </c>
      <c r="M70" s="707">
        <v>1.2</v>
      </c>
    </row>
    <row r="71" spans="6:13">
      <c r="F71" t="s">
        <v>315</v>
      </c>
      <c r="G71">
        <v>5.79</v>
      </c>
      <c r="L71" t="s">
        <v>595</v>
      </c>
      <c r="M71" s="707">
        <v>8.2799999999999994</v>
      </c>
    </row>
    <row r="72" spans="6:13">
      <c r="F72" t="s">
        <v>316</v>
      </c>
      <c r="G72" s="14">
        <v>8.2100000000000009</v>
      </c>
      <c r="L72" t="s">
        <v>596</v>
      </c>
      <c r="M72" s="707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G1" workbookViewId="0">
      <selection activeCell="D34" sqref="D34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803" t="s">
        <v>29</v>
      </c>
      <c r="B1" s="803"/>
      <c r="C1" s="803"/>
      <c r="D1" s="803"/>
      <c r="E1" s="803"/>
      <c r="F1" s="803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8">
        <v>1</v>
      </c>
      <c r="E7" s="818"/>
      <c r="F7" s="818">
        <f>+D7+1</f>
        <v>2</v>
      </c>
      <c r="G7" s="818"/>
      <c r="H7" s="818">
        <f>+F7+1</f>
        <v>3</v>
      </c>
      <c r="I7" s="818"/>
      <c r="J7" s="818">
        <f>+H7+1</f>
        <v>4</v>
      </c>
      <c r="K7" s="818"/>
      <c r="L7" s="818">
        <f>+J7+1</f>
        <v>5</v>
      </c>
      <c r="M7" s="818"/>
      <c r="N7" s="818">
        <f>+L7+1</f>
        <v>6</v>
      </c>
      <c r="O7" s="818"/>
      <c r="P7" s="818">
        <f>+N7+1</f>
        <v>7</v>
      </c>
      <c r="Q7" s="818"/>
      <c r="R7" s="818">
        <f>+P7+1</f>
        <v>8</v>
      </c>
      <c r="S7" s="818"/>
      <c r="T7" s="818">
        <f>+R7+1</f>
        <v>9</v>
      </c>
      <c r="U7" s="818"/>
      <c r="V7" s="818">
        <f>+T7+1</f>
        <v>10</v>
      </c>
      <c r="W7" s="818"/>
      <c r="X7" s="818">
        <f>+V7+1</f>
        <v>11</v>
      </c>
      <c r="Y7" s="818"/>
      <c r="Z7" s="818">
        <f>+X7+1</f>
        <v>12</v>
      </c>
      <c r="AA7" s="818"/>
      <c r="AB7" s="818">
        <f>+Z7+1</f>
        <v>13</v>
      </c>
      <c r="AC7" s="818"/>
      <c r="AD7" s="818">
        <f>+AB7+1</f>
        <v>14</v>
      </c>
      <c r="AE7" s="818"/>
      <c r="AF7" s="818">
        <f>+AD7+1</f>
        <v>15</v>
      </c>
      <c r="AG7" s="818"/>
      <c r="AH7" s="818">
        <f>+AF7+1</f>
        <v>16</v>
      </c>
      <c r="AI7" s="818"/>
      <c r="AJ7" s="818">
        <f>+AH7+1</f>
        <v>17</v>
      </c>
      <c r="AK7" s="818"/>
      <c r="AL7" s="818">
        <f>+AJ7+1</f>
        <v>18</v>
      </c>
      <c r="AM7" s="818"/>
      <c r="AN7" s="818">
        <f>+AL7+1</f>
        <v>19</v>
      </c>
      <c r="AO7" s="818"/>
      <c r="AP7" s="818">
        <f>+AN7+1</f>
        <v>20</v>
      </c>
      <c r="AQ7" s="818"/>
      <c r="AR7" s="819">
        <f>+AP7+1</f>
        <v>21</v>
      </c>
      <c r="AS7" s="820"/>
      <c r="AT7" s="819">
        <f>+AR7+1</f>
        <v>22</v>
      </c>
      <c r="AU7" s="820"/>
      <c r="AV7" s="819">
        <f>+AT7+1</f>
        <v>23</v>
      </c>
      <c r="AW7" s="820"/>
      <c r="AX7" s="818">
        <f>+AV7+1</f>
        <v>24</v>
      </c>
      <c r="AY7" s="818"/>
      <c r="AZ7" s="818">
        <f>+AX7+1</f>
        <v>25</v>
      </c>
      <c r="BA7" s="818"/>
      <c r="BB7" s="818">
        <f>+AZ7+1</f>
        <v>26</v>
      </c>
      <c r="BC7" s="818"/>
      <c r="BD7" s="818">
        <f>+BB7+1</f>
        <v>27</v>
      </c>
      <c r="BE7" s="818"/>
      <c r="BF7" s="818">
        <f>+BD7+1</f>
        <v>28</v>
      </c>
      <c r="BG7" s="818"/>
      <c r="BH7" s="818">
        <f>+BF7+1</f>
        <v>29</v>
      </c>
      <c r="BI7" s="818"/>
      <c r="BJ7" s="818">
        <f>+BH7+1</f>
        <v>30</v>
      </c>
      <c r="BK7" s="818"/>
      <c r="BL7" s="818">
        <f>+BJ7+1</f>
        <v>31</v>
      </c>
      <c r="BM7" s="818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0</v>
      </c>
      <c r="E33" s="239">
        <f t="shared" si="0"/>
        <v>0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0</v>
      </c>
      <c r="BP33" s="241">
        <f t="shared" si="32"/>
        <v>0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0</v>
      </c>
      <c r="E66" s="269">
        <f t="shared" si="73"/>
        <v>0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0</v>
      </c>
      <c r="BP66" s="271">
        <f>SUM(BP9:BP65)</f>
        <v>0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N7:O7"/>
    <mergeCell ref="P7:Q7"/>
    <mergeCell ref="R7:S7"/>
    <mergeCell ref="T7:U7"/>
    <mergeCell ref="D7:E7"/>
    <mergeCell ref="F7:G7"/>
    <mergeCell ref="H7:I7"/>
    <mergeCell ref="J7:K7"/>
    <mergeCell ref="L7:M7"/>
    <mergeCell ref="AR7:AS7"/>
    <mergeCell ref="V7:W7"/>
    <mergeCell ref="X7:Y7"/>
    <mergeCell ref="Z7:AA7"/>
    <mergeCell ref="AB7:AC7"/>
    <mergeCell ref="AD7:AE7"/>
    <mergeCell ref="AF7:AG7"/>
    <mergeCell ref="BF7:BG7"/>
    <mergeCell ref="BH7:BI7"/>
    <mergeCell ref="BJ7:BK7"/>
    <mergeCell ref="BL7:BM7"/>
    <mergeCell ref="A1:F1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view="pageBreakPreview" topLeftCell="A324" zoomScale="60" zoomScaleNormal="75" workbookViewId="0">
      <selection activeCell="E402" sqref="E402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63" t="str">
        <f ca="1">MID(CELL("FILENAME",$A$1),FIND("[",CELL("FILENAME",$A$1))+1,3)</f>
        <v>CCS</v>
      </c>
      <c r="D6" s="764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63" t="str">
        <f ca="1">MID(CELL("FILENAME",$A$1),FIND("[",CELL("FILENAME",$A$1))+4,4)</f>
        <v>2013</v>
      </c>
      <c r="D8" s="764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63" t="str">
        <f ca="1">INDEX($C$12:$C$23,MID(CELL("FILENAME",$A$1),FIND("[",CELL("FILENAME",$A$1))+8,2),1)</f>
        <v>DECEMBER</v>
      </c>
      <c r="D10" s="764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41609</v>
      </c>
      <c r="H27" s="109">
        <f ca="1">IFERROR(IF(MONTH(G27+1)&lt;=MONTH($G$27),G27+1,""),"")</f>
        <v>41610</v>
      </c>
      <c r="I27" s="109">
        <f t="shared" ref="I27:AK27" ca="1" si="0">IFERROR(IF(MONTH(H27+1)&lt;=MONTH($G$27),H27+1,""),"")</f>
        <v>41611</v>
      </c>
      <c r="J27" s="109">
        <f t="shared" ca="1" si="0"/>
        <v>41612</v>
      </c>
      <c r="K27" s="109">
        <f t="shared" ca="1" si="0"/>
        <v>41613</v>
      </c>
      <c r="L27" s="109">
        <f t="shared" ca="1" si="0"/>
        <v>41614</v>
      </c>
      <c r="M27" s="109">
        <f t="shared" ca="1" si="0"/>
        <v>41615</v>
      </c>
      <c r="N27" s="109">
        <f t="shared" ca="1" si="0"/>
        <v>41616</v>
      </c>
      <c r="O27" s="109">
        <f t="shared" ca="1" si="0"/>
        <v>41617</v>
      </c>
      <c r="P27" s="109">
        <f t="shared" ca="1" si="0"/>
        <v>41618</v>
      </c>
      <c r="Q27" s="109">
        <f t="shared" ca="1" si="0"/>
        <v>41619</v>
      </c>
      <c r="R27" s="109">
        <f t="shared" ca="1" si="0"/>
        <v>41620</v>
      </c>
      <c r="S27" s="109">
        <f t="shared" ca="1" si="0"/>
        <v>41621</v>
      </c>
      <c r="T27" s="109">
        <f t="shared" ca="1" si="0"/>
        <v>41622</v>
      </c>
      <c r="U27" s="109">
        <f t="shared" ca="1" si="0"/>
        <v>41623</v>
      </c>
      <c r="V27" s="109">
        <f t="shared" ca="1" si="0"/>
        <v>41624</v>
      </c>
      <c r="W27" s="109">
        <f t="shared" ca="1" si="0"/>
        <v>41625</v>
      </c>
      <c r="X27" s="109">
        <f t="shared" ca="1" si="0"/>
        <v>41626</v>
      </c>
      <c r="Y27" s="109">
        <f t="shared" ca="1" si="0"/>
        <v>41627</v>
      </c>
      <c r="Z27" s="109">
        <f t="shared" ca="1" si="0"/>
        <v>41628</v>
      </c>
      <c r="AA27" s="109">
        <f t="shared" ca="1" si="0"/>
        <v>41629</v>
      </c>
      <c r="AB27" s="109">
        <f t="shared" ca="1" si="0"/>
        <v>41630</v>
      </c>
      <c r="AC27" s="109">
        <f t="shared" ca="1" si="0"/>
        <v>41631</v>
      </c>
      <c r="AD27" s="109">
        <f t="shared" ca="1" si="0"/>
        <v>41632</v>
      </c>
      <c r="AE27" s="109">
        <f t="shared" ca="1" si="0"/>
        <v>41633</v>
      </c>
      <c r="AF27" s="109">
        <f t="shared" ca="1" si="0"/>
        <v>41634</v>
      </c>
      <c r="AG27" s="109">
        <f t="shared" ca="1" si="0"/>
        <v>41635</v>
      </c>
      <c r="AH27" s="109">
        <f t="shared" ca="1" si="0"/>
        <v>41636</v>
      </c>
      <c r="AI27" s="109">
        <f t="shared" ca="1" si="0"/>
        <v>41637</v>
      </c>
      <c r="AJ27" s="109">
        <f t="shared" ca="1" si="0"/>
        <v>41638</v>
      </c>
      <c r="AK27" s="109">
        <f t="shared" ca="1" si="0"/>
        <v>41639</v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5"/>
      <c r="C29" s="766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8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8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8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8" t="s">
        <v>26</v>
      </c>
      <c r="E33" s="184">
        <v>12</v>
      </c>
      <c r="F33" s="116">
        <f t="shared" si="1"/>
        <v>0</v>
      </c>
      <c r="G33" s="117">
        <f>IFERROR($E33*SUMIF('Daily Log'!$B$18:$B$1017,$B33,'Daily Log'!$C$18:$C$1017),0)</f>
        <v>0</v>
      </c>
      <c r="H33" s="117">
        <f>IFERROR($E33*SUMIF('Daily Log'!$E$18:$E$1017,$B33,'Daily Log'!$F$18:$F$1017),0)</f>
        <v>0</v>
      </c>
      <c r="I33" s="117">
        <f>IFERROR($E33*SUMIF('Daily Log'!$H$18:$H$1017,$B33,'Daily Log'!$I$18:$I$1017),0)</f>
        <v>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8" t="s">
        <v>26</v>
      </c>
      <c r="E34" s="184">
        <v>12</v>
      </c>
      <c r="F34" s="116">
        <f t="shared" si="1"/>
        <v>0</v>
      </c>
      <c r="G34" s="117">
        <f>IFERROR($E34*SUMIF('Daily Log'!$B$18:$B$1017,$B34,'Daily Log'!$C$18:$C$1017),0)</f>
        <v>0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0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8" t="s">
        <v>26</v>
      </c>
      <c r="E35" s="184">
        <v>12</v>
      </c>
      <c r="F35" s="116">
        <f t="shared" si="1"/>
        <v>0</v>
      </c>
      <c r="G35" s="117">
        <f>IFERROR($E35*SUMIF('Daily Log'!$B$18:$B$1017,$B35,'Daily Log'!$C$18:$C$1017),0)</f>
        <v>0</v>
      </c>
      <c r="H35" s="117">
        <f>IFERROR($E35*SUMIF('Daily Log'!$E$18:$E$1017,$B35,'Daily Log'!$F$18:$F$1017),0)</f>
        <v>0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0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8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8" t="s">
        <v>26</v>
      </c>
      <c r="E37" s="184">
        <v>1</v>
      </c>
      <c r="F37" s="116">
        <f t="shared" si="1"/>
        <v>0</v>
      </c>
      <c r="G37" s="117">
        <f>IFERROR($E37*SUMIF('Daily Log'!$B$18:$B$1017,$B37,'Daily Log'!$C$18:$C$1017),0)</f>
        <v>0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0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0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0</v>
      </c>
    </row>
    <row r="38" spans="2:37" ht="33.75" hidden="1" customHeight="1">
      <c r="B38" s="409" t="s">
        <v>178</v>
      </c>
      <c r="C38" s="410"/>
      <c r="D38" s="638" t="s">
        <v>26</v>
      </c>
      <c r="E38" s="184">
        <v>4</v>
      </c>
      <c r="F38" s="116">
        <f t="shared" si="1"/>
        <v>0</v>
      </c>
      <c r="G38" s="117">
        <f>IFERROR($E38*SUMIF('Daily Log'!$B$18:$B$1017,$B38,'Daily Log'!$C$18:$C$1017),0)</f>
        <v>0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0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0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8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8" t="s">
        <v>26</v>
      </c>
      <c r="E40" s="184">
        <v>1</v>
      </c>
      <c r="F40" s="116">
        <f t="shared" si="1"/>
        <v>0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0</v>
      </c>
      <c r="AD40" s="117">
        <f>IFERROR($E40*SUMIF('Daily Log'!$BS$18:$BS$1017,$B40,'Daily Log'!$BT$18:$BT$1017),0)</f>
        <v>0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0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8" t="s">
        <v>26</v>
      </c>
      <c r="E41" s="184">
        <v>4</v>
      </c>
      <c r="F41" s="116">
        <f t="shared" si="1"/>
        <v>0</v>
      </c>
      <c r="G41" s="117">
        <f>IFERROR($E41*SUMIF('Daily Log'!$B$18:$B$1017,$B41,'Daily Log'!$C$18:$C$1017),0)</f>
        <v>0</v>
      </c>
      <c r="H41" s="117">
        <f>IFERROR($E41*SUMIF('Daily Log'!$E$18:$E$1017,$B41,'Daily Log'!$F$18:$F$1017),0)</f>
        <v>0</v>
      </c>
      <c r="I41" s="117">
        <f>IFERROR($E41*SUMIF('Daily Log'!$H$18:$H$1017,$B41,'Daily Log'!$I$18:$I$1017),0)</f>
        <v>0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0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8" t="s">
        <v>26</v>
      </c>
      <c r="E42" s="184">
        <v>12</v>
      </c>
      <c r="F42" s="116">
        <f t="shared" si="1"/>
        <v>0</v>
      </c>
      <c r="G42" s="117">
        <f>IFERROR($E42*SUMIF('Daily Log'!$B$18:$B$1017,$B42,'Daily Log'!$C$18:$C$1017),0)</f>
        <v>0</v>
      </c>
      <c r="H42" s="117">
        <f>IFERROR($E42*SUMIF('Daily Log'!$E$18:$E$1017,$B42,'Daily Log'!$F$18:$F$1017),0)</f>
        <v>0</v>
      </c>
      <c r="I42" s="117">
        <f>IFERROR($E42*SUMIF('Daily Log'!$H$18:$H$1017,$B42,'Daily Log'!$I$18:$I$1017),0)</f>
        <v>0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8" t="s">
        <v>26</v>
      </c>
      <c r="E43" s="184">
        <v>1</v>
      </c>
      <c r="F43" s="116">
        <f t="shared" si="1"/>
        <v>0</v>
      </c>
      <c r="G43" s="117">
        <f>IFERROR($E43*SUMIF('Daily Log'!$B$18:$B$1017,$B43,'Daily Log'!$C$18:$C$1017),0)</f>
        <v>0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0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8" t="s">
        <v>26</v>
      </c>
      <c r="E44" s="184">
        <v>4</v>
      </c>
      <c r="F44" s="116">
        <f t="shared" si="1"/>
        <v>0</v>
      </c>
      <c r="G44" s="117">
        <f>IFERROR($E44*SUMIF('Daily Log'!$B$18:$B$1017,$B44,'Daily Log'!$C$18:$C$1017),0)</f>
        <v>0</v>
      </c>
      <c r="H44" s="117">
        <f>IFERROR($E44*SUMIF('Daily Log'!$E$18:$E$1017,$B44,'Daily Log'!$F$18:$F$1017),0)</f>
        <v>0</v>
      </c>
      <c r="I44" s="117">
        <f>IFERROR($E44*SUMIF('Daily Log'!$H$18:$H$1017,$B44,'Daily Log'!$I$18:$I$1017),0)</f>
        <v>0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0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0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8" t="s">
        <v>26</v>
      </c>
      <c r="E45" s="184">
        <v>12</v>
      </c>
      <c r="F45" s="116">
        <f t="shared" si="1"/>
        <v>0</v>
      </c>
      <c r="G45" s="117">
        <f>IFERROR($E45*SUMIF('Daily Log'!$B$18:$B$1017,$B45,'Daily Log'!$C$18:$C$1017),0)</f>
        <v>0</v>
      </c>
      <c r="H45" s="117">
        <f>IFERROR($E45*SUMIF('Daily Log'!$E$18:$E$1017,$B45,'Daily Log'!$F$18:$F$1017),0)</f>
        <v>0</v>
      </c>
      <c r="I45" s="117">
        <f>IFERROR($E45*SUMIF('Daily Log'!$H$18:$H$1017,$B45,'Daily Log'!$I$18:$I$1017),0)</f>
        <v>0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8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8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8" t="s">
        <v>26</v>
      </c>
      <c r="E48" s="184">
        <v>16</v>
      </c>
      <c r="F48" s="116">
        <f t="shared" si="1"/>
        <v>0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0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0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0</v>
      </c>
      <c r="I70" s="117">
        <f>IFERROR($E70*SUMIF('Daily Log'!$H$18:$H$1017,$B70,'Daily Log'!$I$18:$I$1017),0)</f>
        <v>0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0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0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0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0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0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0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0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0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0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0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0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0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0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0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0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0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0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0</v>
      </c>
      <c r="G86" s="117">
        <f>IFERROR($E86*SUMIF('Daily Log'!$B$18:$B$1017,$B86,'Daily Log'!$C$18:$C$1017),0)</f>
        <v>0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0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0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0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0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0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0</v>
      </c>
      <c r="G96" s="117">
        <f>IFERROR($E96*SUMIF('Daily Log'!$B$18:$B$1017,$B96,'Daily Log'!$C$18:$C$1017),0)</f>
        <v>0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0</v>
      </c>
      <c r="G100" s="117">
        <f>IFERROR($E100*SUMIF('Daily Log'!$B$18:$B$1017,$B100,'Daily Log'!$C$18:$C$1017),0)</f>
        <v>0</v>
      </c>
      <c r="H100" s="117">
        <f>IFERROR($E100*SUMIF('Daily Log'!$E$18:$E$1017,$B100,'Daily Log'!$F$18:$F$1017),0)</f>
        <v>0</v>
      </c>
      <c r="I100" s="117">
        <f>IFERROR($E100*SUMIF('Daily Log'!$H$18:$H$1017,$B100,'Daily Log'!$I$18:$I$1017),0)</f>
        <v>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0</v>
      </c>
      <c r="AB100" s="117">
        <f>IFERROR($E100*SUMIF('Daily Log'!$BM$18:$BM$1017,$B100,'Daily Log'!$BN$18:$BN$1017),0)</f>
        <v>0</v>
      </c>
      <c r="AC100" s="117">
        <f>IFERROR($E100*SUMIF('Daily Log'!$BP$18:$BP$1017,$B100,'Daily Log'!$BQ$18:$BQ$1017),0)</f>
        <v>0</v>
      </c>
      <c r="AD100" s="117">
        <f>IFERROR($E100*SUMIF('Daily Log'!$BS$18:$BS$1017,$B100,'Daily Log'!$BT$18:$BT$1017),0)</f>
        <v>0</v>
      </c>
      <c r="AE100" s="117">
        <f>IFERROR($E100*SUMIF('Daily Log'!$BV$18:$BV$1017,$B100,'Daily Log'!$BW$18:$BW$1017),0)</f>
        <v>0</v>
      </c>
      <c r="AF100" s="117">
        <f>IFERROR($E100*SUMIF('Daily Log'!$BY$18:$BY$1017,$B100,'Daily Log'!$BZ$18:$BZ$1017),0)</f>
        <v>0</v>
      </c>
      <c r="AG100" s="117">
        <f>IFERROR($E100*SUMIF('Daily Log'!$CB$18:$CB$1017,$B100,'Daily Log'!$CC$18:$CC$1017),0)</f>
        <v>0</v>
      </c>
      <c r="AH100" s="117">
        <f>IFERROR($E100*SUMIF('Daily Log'!$CE$18:$CE$1017,$B100,'Daily Log'!$CF$18:$CF$1017),0)</f>
        <v>0</v>
      </c>
      <c r="AI100" s="117">
        <f>IFERROR($E100*SUMIF('Daily Log'!$CH$18:$CH$1017,$B100,'Daily Log'!$CI$18:$CI$1017),0)</f>
        <v>0</v>
      </c>
      <c r="AJ100" s="117">
        <f>IFERROR($E100*SUMIF('Daily Log'!$CK$18:$CK$1017,$B100,'Daily Log'!$CL$18:$CL$1017),0)</f>
        <v>0</v>
      </c>
      <c r="AK100" s="117">
        <f>IFERROR($E100*SUMIF('Daily Log'!$CN$18:$CN$1017,$B100,'Daily Log'!$CO$18:$CO$1017),0)</f>
        <v>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0</v>
      </c>
      <c r="G101" s="117">
        <f>IFERROR($E101*SUMIF('Daily Log'!$B$18:$B$1017,$B101,'Daily Log'!$C$18:$C$1017),0)</f>
        <v>0</v>
      </c>
      <c r="H101" s="117">
        <f>IFERROR($E101*SUMIF('Daily Log'!$E$18:$E$1017,$B101,'Daily Log'!$F$18:$F$1017),0)</f>
        <v>0</v>
      </c>
      <c r="I101" s="117">
        <f>IFERROR($E101*SUMIF('Daily Log'!$H$18:$H$1017,$B101,'Daily Log'!$I$18:$I$1017),0)</f>
        <v>0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0</v>
      </c>
      <c r="AB101" s="117">
        <f>IFERROR($E101*SUMIF('Daily Log'!$BM$18:$BM$1017,$B101,'Daily Log'!$BN$18:$BN$1017),0)</f>
        <v>0</v>
      </c>
      <c r="AC101" s="117">
        <f>IFERROR($E101*SUMIF('Daily Log'!$BP$18:$BP$1017,$B101,'Daily Log'!$BQ$18:$BQ$1017),0)</f>
        <v>0</v>
      </c>
      <c r="AD101" s="117">
        <f>IFERROR($E101*SUMIF('Daily Log'!$BS$18:$BS$1017,$B101,'Daily Log'!$BT$18:$BT$1017),0)</f>
        <v>0</v>
      </c>
      <c r="AE101" s="117">
        <f>IFERROR($E101*SUMIF('Daily Log'!$BV$18:$BV$1017,$B101,'Daily Log'!$BW$18:$BW$1017),0)</f>
        <v>0</v>
      </c>
      <c r="AF101" s="117">
        <f>IFERROR($E101*SUMIF('Daily Log'!$BY$18:$BY$1017,$B101,'Daily Log'!$BZ$18:$BZ$1017),0)</f>
        <v>0</v>
      </c>
      <c r="AG101" s="117">
        <f>IFERROR($E101*SUMIF('Daily Log'!$CB$18:$CB$1017,$B101,'Daily Log'!$CC$18:$CC$1017),0)</f>
        <v>0</v>
      </c>
      <c r="AH101" s="117">
        <f>IFERROR($E101*SUMIF('Daily Log'!$CE$18:$CE$1017,$B101,'Daily Log'!$CF$18:$CF$1017),0)</f>
        <v>0</v>
      </c>
      <c r="AI101" s="117">
        <f>IFERROR($E101*SUMIF('Daily Log'!$CH$18:$CH$1017,$B101,'Daily Log'!$CI$18:$CI$1017),0)</f>
        <v>0</v>
      </c>
      <c r="AJ101" s="117">
        <f>IFERROR($E101*SUMIF('Daily Log'!$CK$18:$CK$1017,$B101,'Daily Log'!$CL$18:$CL$1017),0)</f>
        <v>0</v>
      </c>
      <c r="AK101" s="117">
        <f>IFERROR($E101*SUMIF('Daily Log'!$CN$18:$CN$1017,$B101,'Daily Log'!$CO$18:$CO$1017),0)</f>
        <v>0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0</v>
      </c>
      <c r="G102" s="117">
        <f>IFERROR($E102*SUMIF('Daily Log'!$B$18:$B$1017,$B102,'Daily Log'!$C$18:$C$1017),0)</f>
        <v>0</v>
      </c>
      <c r="H102" s="117">
        <f>IFERROR($E102*SUMIF('Daily Log'!$E$18:$E$1017,$B102,'Daily Log'!$F$18:$F$1017),0)</f>
        <v>0</v>
      </c>
      <c r="I102" s="117">
        <f>IFERROR($E102*SUMIF('Daily Log'!$H$18:$H$1017,$B102,'Daily Log'!$I$18:$I$1017),0)</f>
        <v>0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0</v>
      </c>
      <c r="AB102" s="117">
        <f>IFERROR($E102*SUMIF('Daily Log'!$BM$18:$BM$1017,$B102,'Daily Log'!$BN$18:$BN$1017),0)</f>
        <v>0</v>
      </c>
      <c r="AC102" s="117">
        <f>IFERROR($E102*SUMIF('Daily Log'!$BP$18:$BP$1017,$B102,'Daily Log'!$BQ$18:$BQ$1017),0)</f>
        <v>0</v>
      </c>
      <c r="AD102" s="117">
        <f>IFERROR($E102*SUMIF('Daily Log'!$BS$18:$BS$1017,$B102,'Daily Log'!$BT$18:$BT$1017),0)</f>
        <v>0</v>
      </c>
      <c r="AE102" s="117">
        <f>IFERROR($E102*SUMIF('Daily Log'!$BV$18:$BV$1017,$B102,'Daily Log'!$BW$18:$BW$1017),0)</f>
        <v>0</v>
      </c>
      <c r="AF102" s="117">
        <f>IFERROR($E102*SUMIF('Daily Log'!$BY$18:$BY$1017,$B102,'Daily Log'!$BZ$18:$BZ$1017),0)</f>
        <v>0</v>
      </c>
      <c r="AG102" s="117">
        <f>IFERROR($E102*SUMIF('Daily Log'!$CB$18:$CB$1017,$B102,'Daily Log'!$CC$18:$CC$1017),0)</f>
        <v>0</v>
      </c>
      <c r="AH102" s="117">
        <f>IFERROR($E102*SUMIF('Daily Log'!$CE$18:$CE$1017,$B102,'Daily Log'!$CF$18:$CF$1017),0)</f>
        <v>0</v>
      </c>
      <c r="AI102" s="117">
        <f>IFERROR($E102*SUMIF('Daily Log'!$CH$18:$CH$1017,$B102,'Daily Log'!$CI$18:$CI$1017),0)</f>
        <v>0</v>
      </c>
      <c r="AJ102" s="117">
        <f>IFERROR($E102*SUMIF('Daily Log'!$CK$18:$CK$1017,$B102,'Daily Log'!$CL$18:$CL$1017),0)</f>
        <v>0</v>
      </c>
      <c r="AK102" s="117">
        <f>IFERROR($E102*SUMIF('Daily Log'!$CN$18:$CN$1017,$B102,'Daily Log'!$CO$18:$CO$1017),0)</f>
        <v>0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0</v>
      </c>
      <c r="G103" s="117">
        <f>IFERROR($E103*SUMIF('Daily Log'!$B$18:$B$1017,$B103,'Daily Log'!$C$18:$C$1017),0)</f>
        <v>0</v>
      </c>
      <c r="H103" s="117">
        <f>IFERROR($E103*SUMIF('Daily Log'!$E$18:$E$1017,$B103,'Daily Log'!$F$18:$F$1017),0)</f>
        <v>0</v>
      </c>
      <c r="I103" s="117">
        <f>IFERROR($E103*SUMIF('Daily Log'!$H$18:$H$1017,$B103,'Daily Log'!$I$18:$I$1017),0)</f>
        <v>0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0</v>
      </c>
      <c r="AB103" s="117">
        <f>IFERROR($E103*SUMIF('Daily Log'!$BM$18:$BM$1017,$B103,'Daily Log'!$BN$18:$BN$1017),0)</f>
        <v>0</v>
      </c>
      <c r="AC103" s="117">
        <f>IFERROR($E103*SUMIF('Daily Log'!$BP$18:$BP$1017,$B103,'Daily Log'!$BQ$18:$BQ$1017),0)</f>
        <v>0</v>
      </c>
      <c r="AD103" s="117">
        <f>IFERROR($E103*SUMIF('Daily Log'!$BS$18:$BS$1017,$B103,'Daily Log'!$BT$18:$BT$1017),0)</f>
        <v>0</v>
      </c>
      <c r="AE103" s="117">
        <f>IFERROR($E103*SUMIF('Daily Log'!$BV$18:$BV$1017,$B103,'Daily Log'!$BW$18:$BW$1017),0)</f>
        <v>0</v>
      </c>
      <c r="AF103" s="117">
        <f>IFERROR($E103*SUMIF('Daily Log'!$BY$18:$BY$1017,$B103,'Daily Log'!$BZ$18:$BZ$1017),0)</f>
        <v>0</v>
      </c>
      <c r="AG103" s="117">
        <f>IFERROR($E103*SUMIF('Daily Log'!$CB$18:$CB$1017,$B103,'Daily Log'!$CC$18:$CC$1017),0)</f>
        <v>0</v>
      </c>
      <c r="AH103" s="117">
        <f>IFERROR($E103*SUMIF('Daily Log'!$CE$18:$CE$1017,$B103,'Daily Log'!$CF$18:$CF$1017),0)</f>
        <v>0</v>
      </c>
      <c r="AI103" s="117">
        <f>IFERROR($E103*SUMIF('Daily Log'!$CH$18:$CH$1017,$B103,'Daily Log'!$CI$18:$CI$1017),0)</f>
        <v>0</v>
      </c>
      <c r="AJ103" s="117">
        <f>IFERROR($E103*SUMIF('Daily Log'!$CK$18:$CK$1017,$B103,'Daily Log'!$CL$18:$CL$1017),0)</f>
        <v>0</v>
      </c>
      <c r="AK103" s="117">
        <f>IFERROR($E103*SUMIF('Daily Log'!$CN$18:$CN$1017,$B103,'Daily Log'!$CO$18:$CO$1017),0)</f>
        <v>0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0</v>
      </c>
      <c r="G104" s="117">
        <f>IFERROR($E104*SUMIF('Daily Log'!$B$18:$B$1017,$B104,'Daily Log'!$C$18:$C$1017),0)</f>
        <v>0</v>
      </c>
      <c r="H104" s="117">
        <f>IFERROR($E104*SUMIF('Daily Log'!$E$18:$E$1017,$B104,'Daily Log'!$F$18:$F$1017),0)</f>
        <v>0</v>
      </c>
      <c r="I104" s="117">
        <f>IFERROR($E104*SUMIF('Daily Log'!$H$18:$H$1017,$B104,'Daily Log'!$I$18:$I$1017),0)</f>
        <v>0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0</v>
      </c>
      <c r="AB104" s="117">
        <f>IFERROR($E104*SUMIF('Daily Log'!$BM$18:$BM$1017,$B104,'Daily Log'!$BN$18:$BN$1017),0)</f>
        <v>0</v>
      </c>
      <c r="AC104" s="117">
        <f>IFERROR($E104*SUMIF('Daily Log'!$BP$18:$BP$1017,$B104,'Daily Log'!$BQ$18:$BQ$1017),0)</f>
        <v>0</v>
      </c>
      <c r="AD104" s="117">
        <f>IFERROR($E104*SUMIF('Daily Log'!$BS$18:$BS$1017,$B104,'Daily Log'!$BT$18:$BT$1017),0)</f>
        <v>0</v>
      </c>
      <c r="AE104" s="117">
        <f>IFERROR($E104*SUMIF('Daily Log'!$BV$18:$BV$1017,$B104,'Daily Log'!$BW$18:$BW$1017),0)</f>
        <v>0</v>
      </c>
      <c r="AF104" s="117">
        <f>IFERROR($E104*SUMIF('Daily Log'!$BY$18:$BY$1017,$B104,'Daily Log'!$BZ$18:$BZ$1017),0)</f>
        <v>0</v>
      </c>
      <c r="AG104" s="117">
        <f>IFERROR($E104*SUMIF('Daily Log'!$CB$18:$CB$1017,$B104,'Daily Log'!$CC$18:$CC$1017),0)</f>
        <v>0</v>
      </c>
      <c r="AH104" s="117">
        <f>IFERROR($E104*SUMIF('Daily Log'!$CE$18:$CE$1017,$B104,'Daily Log'!$CF$18:$CF$1017),0)</f>
        <v>0</v>
      </c>
      <c r="AI104" s="117">
        <f>IFERROR($E104*SUMIF('Daily Log'!$CH$18:$CH$1017,$B104,'Daily Log'!$CI$18:$CI$1017),0)</f>
        <v>0</v>
      </c>
      <c r="AJ104" s="117">
        <f>IFERROR($E104*SUMIF('Daily Log'!$CK$18:$CK$1017,$B104,'Daily Log'!$CL$18:$CL$1017),0)</f>
        <v>0</v>
      </c>
      <c r="AK104" s="117">
        <f>IFERROR($E104*SUMIF('Daily Log'!$CN$18:$CN$1017,$B104,'Daily Log'!$CO$18:$CO$1017),0)</f>
        <v>0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0</v>
      </c>
      <c r="G105" s="117">
        <f>IFERROR($E105*SUMIF('Daily Log'!$B$18:$B$1017,$B105,'Daily Log'!$C$18:$C$1017),0)</f>
        <v>0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0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0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0</v>
      </c>
      <c r="AF105" s="117">
        <f>IFERROR($E105*SUMIF('Daily Log'!$BY$18:$BY$1017,$B105,'Daily Log'!$BZ$18:$BZ$1017),0)</f>
        <v>0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0</v>
      </c>
      <c r="AI105" s="117">
        <f>IFERROR($E105*SUMIF('Daily Log'!$CH$18:$CH$1017,$B105,'Daily Log'!$CI$18:$CI$1017),0)</f>
        <v>0</v>
      </c>
      <c r="AJ105" s="117">
        <f>IFERROR($E105*SUMIF('Daily Log'!$CK$18:$CK$1017,$B105,'Daily Log'!$CL$18:$CL$1017),0)</f>
        <v>0</v>
      </c>
      <c r="AK105" s="117">
        <f>IFERROR($E105*SUMIF('Daily Log'!$CN$18:$CN$1017,$B105,'Daily Log'!$CO$18:$CO$1017),0)</f>
        <v>0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0</v>
      </c>
      <c r="G106" s="117">
        <f>IFERROR($E106*SUMIF('Daily Log'!$B$18:$B$1017,$B106,'Daily Log'!$C$18:$C$1017),0)</f>
        <v>0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0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0</v>
      </c>
      <c r="AB106" s="117">
        <f>IFERROR($E106*SUMIF('Daily Log'!$BM$18:$BM$1017,$B106,'Daily Log'!$BN$18:$BN$1017),0)</f>
        <v>0</v>
      </c>
      <c r="AC106" s="117">
        <f>IFERROR($E106*SUMIF('Daily Log'!$BP$18:$BP$1017,$B106,'Daily Log'!$BQ$18:$BQ$1017),0)</f>
        <v>0</v>
      </c>
      <c r="AD106" s="117">
        <f>IFERROR($E106*SUMIF('Daily Log'!$BS$18:$BS$1017,$B106,'Daily Log'!$BT$18:$BT$1017),0)</f>
        <v>0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0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0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0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0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0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0</v>
      </c>
      <c r="AF107" s="117">
        <f>IFERROR($E107*SUMIF('Daily Log'!$BY$18:$BY$1017,$B107,'Daily Log'!$BZ$18:$BZ$1017),0)</f>
        <v>0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0</v>
      </c>
      <c r="G108" s="117">
        <f>IFERROR($E108*SUMIF('Daily Log'!$B$18:$B$1017,$B108,'Daily Log'!$C$18:$C$1017),0)</f>
        <v>0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0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0</v>
      </c>
      <c r="AC108" s="117">
        <f>IFERROR($E108*SUMIF('Daily Log'!$BP$18:$BP$1017,$B108,'Daily Log'!$BQ$18:$BQ$1017),0)</f>
        <v>0</v>
      </c>
      <c r="AD108" s="117">
        <f>IFERROR($E108*SUMIF('Daily Log'!$BS$18:$BS$1017,$B108,'Daily Log'!$BT$18:$BT$1017),0)</f>
        <v>0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0</v>
      </c>
      <c r="AG108" s="117">
        <f>IFERROR($E108*SUMIF('Daily Log'!$CB$18:$CB$1017,$B108,'Daily Log'!$CC$18:$CC$1017),0)</f>
        <v>0</v>
      </c>
      <c r="AH108" s="117">
        <f>IFERROR($E108*SUMIF('Daily Log'!$CE$18:$CE$1017,$B108,'Daily Log'!$CF$18:$CF$1017),0)</f>
        <v>0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0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0</v>
      </c>
      <c r="G109" s="117">
        <f>IFERROR($E109*SUMIF('Daily Log'!$B$18:$B$1017,$B109,'Daily Log'!$C$18:$C$1017),0)</f>
        <v>0</v>
      </c>
      <c r="H109" s="117">
        <f>IFERROR($E109*SUMIF('Daily Log'!$E$18:$E$1017,$B109,'Daily Log'!$F$18:$F$1017),0)</f>
        <v>0</v>
      </c>
      <c r="I109" s="117">
        <f>IFERROR($E109*SUMIF('Daily Log'!$H$18:$H$1017,$B109,'Daily Log'!$I$18:$I$1017),0)</f>
        <v>0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0</v>
      </c>
      <c r="AB109" s="117">
        <f>IFERROR($E109*SUMIF('Daily Log'!$BM$18:$BM$1017,$B109,'Daily Log'!$BN$18:$BN$1017),0)</f>
        <v>0</v>
      </c>
      <c r="AC109" s="117">
        <f>IFERROR($E109*SUMIF('Daily Log'!$BP$18:$BP$1017,$B109,'Daily Log'!$BQ$18:$BQ$1017),0)</f>
        <v>0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0</v>
      </c>
      <c r="AF109" s="117">
        <f>IFERROR($E109*SUMIF('Daily Log'!$BY$18:$BY$1017,$B109,'Daily Log'!$BZ$18:$BZ$1017),0)</f>
        <v>0</v>
      </c>
      <c r="AG109" s="117">
        <f>IFERROR($E109*SUMIF('Daily Log'!$CB$18:$CB$1017,$B109,'Daily Log'!$CC$18:$CC$1017),0)</f>
        <v>0</v>
      </c>
      <c r="AH109" s="117">
        <f>IFERROR($E109*SUMIF('Daily Log'!$CE$18:$CE$1017,$B109,'Daily Log'!$CF$18:$CF$1017),0)</f>
        <v>0</v>
      </c>
      <c r="AI109" s="117">
        <f>IFERROR($E109*SUMIF('Daily Log'!$CH$18:$CH$1017,$B109,'Daily Log'!$CI$18:$CI$1017),0)</f>
        <v>0</v>
      </c>
      <c r="AJ109" s="117">
        <f>IFERROR($E109*SUMIF('Daily Log'!$CK$18:$CK$1017,$B109,'Daily Log'!$CL$18:$CL$1017),0)</f>
        <v>0</v>
      </c>
      <c r="AK109" s="117">
        <f>IFERROR($E109*SUMIF('Daily Log'!$CN$18:$CN$1017,$B109,'Daily Log'!$CO$18:$CO$1017),0)</f>
        <v>0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0</v>
      </c>
      <c r="G110" s="117">
        <f>IFERROR($E110*SUMIF('Daily Log'!$B$18:$B$1017,$B110,'Daily Log'!$C$18:$C$1017),0)</f>
        <v>0</v>
      </c>
      <c r="H110" s="117">
        <f>IFERROR($E110*SUMIF('Daily Log'!$E$18:$E$1017,$B110,'Daily Log'!$F$18:$F$1017),0)</f>
        <v>0</v>
      </c>
      <c r="I110" s="117">
        <f>IFERROR($E110*SUMIF('Daily Log'!$H$18:$H$1017,$B110,'Daily Log'!$I$18:$I$1017),0)</f>
        <v>0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0</v>
      </c>
      <c r="AB110" s="117">
        <f>IFERROR($E110*SUMIF('Daily Log'!$BM$18:$BM$1017,$B110,'Daily Log'!$BN$18:$BN$1017),0)</f>
        <v>0</v>
      </c>
      <c r="AC110" s="117">
        <f>IFERROR($E110*SUMIF('Daily Log'!$BP$18:$BP$1017,$B110,'Daily Log'!$BQ$18:$BQ$1017),0)</f>
        <v>0</v>
      </c>
      <c r="AD110" s="117">
        <f>IFERROR($E110*SUMIF('Daily Log'!$BS$18:$BS$1017,$B110,'Daily Log'!$BT$18:$BT$1017),0)</f>
        <v>0</v>
      </c>
      <c r="AE110" s="117">
        <f>IFERROR($E110*SUMIF('Daily Log'!$BV$18:$BV$1017,$B110,'Daily Log'!$BW$18:$BW$1017),0)</f>
        <v>0</v>
      </c>
      <c r="AF110" s="117">
        <f>IFERROR($E110*SUMIF('Daily Log'!$BY$18:$BY$1017,$B110,'Daily Log'!$BZ$18:$BZ$1017),0)</f>
        <v>0</v>
      </c>
      <c r="AG110" s="117">
        <f>IFERROR($E110*SUMIF('Daily Log'!$CB$18:$CB$1017,$B110,'Daily Log'!$CC$18:$CC$1017),0)</f>
        <v>0</v>
      </c>
      <c r="AH110" s="117">
        <f>IFERROR($E110*SUMIF('Daily Log'!$CE$18:$CE$1017,$B110,'Daily Log'!$CF$18:$CF$1017),0)</f>
        <v>0</v>
      </c>
      <c r="AI110" s="117">
        <f>IFERROR($E110*SUMIF('Daily Log'!$CH$18:$CH$1017,$B110,'Daily Log'!$CI$18:$CI$1017),0)</f>
        <v>0</v>
      </c>
      <c r="AJ110" s="117">
        <f>IFERROR($E110*SUMIF('Daily Log'!$CK$18:$CK$1017,$B110,'Daily Log'!$CL$18:$CL$1017),0)</f>
        <v>0</v>
      </c>
      <c r="AK110" s="117">
        <f>IFERROR($E110*SUMIF('Daily Log'!$CN$18:$CN$1017,$B110,'Daily Log'!$CO$18:$CO$1017),0)</f>
        <v>0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0</v>
      </c>
      <c r="G111" s="117">
        <f>IFERROR($E111*SUMIF('Daily Log'!$B$18:$B$1017,$B111,'Daily Log'!$C$18:$C$1017),0)</f>
        <v>0</v>
      </c>
      <c r="H111" s="117">
        <f>IFERROR($E111*SUMIF('Daily Log'!$E$18:$E$1017,$B111,'Daily Log'!$F$18:$F$1017),0)</f>
        <v>0</v>
      </c>
      <c r="I111" s="117">
        <f>IFERROR($E111*SUMIF('Daily Log'!$H$18:$H$1017,$B111,'Daily Log'!$I$18:$I$1017),0)</f>
        <v>0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0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0</v>
      </c>
      <c r="AE111" s="117">
        <f>IFERROR($E111*SUMIF('Daily Log'!$BV$18:$BV$1017,$B111,'Daily Log'!$BW$18:$BW$1017),0)</f>
        <v>0</v>
      </c>
      <c r="AF111" s="117">
        <f>IFERROR($E111*SUMIF('Daily Log'!$BY$18:$BY$1017,$B111,'Daily Log'!$BZ$18:$BZ$1017),0)</f>
        <v>0</v>
      </c>
      <c r="AG111" s="117">
        <f>IFERROR($E111*SUMIF('Daily Log'!$CB$18:$CB$1017,$B111,'Daily Log'!$CC$18:$CC$1017),0)</f>
        <v>0</v>
      </c>
      <c r="AH111" s="117">
        <f>IFERROR($E111*SUMIF('Daily Log'!$CE$18:$CE$1017,$B111,'Daily Log'!$CF$18:$CF$1017),0)</f>
        <v>0</v>
      </c>
      <c r="AI111" s="117">
        <f>IFERROR($E111*SUMIF('Daily Log'!$CH$18:$CH$1017,$B111,'Daily Log'!$CI$18:$CI$1017),0)</f>
        <v>0</v>
      </c>
      <c r="AJ111" s="117">
        <f>IFERROR($E111*SUMIF('Daily Log'!$CK$18:$CK$1017,$B111,'Daily Log'!$CL$18:$CL$1017),0)</f>
        <v>0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0</v>
      </c>
      <c r="G112" s="117">
        <f>IFERROR($E112*SUMIF('Daily Log'!$B$18:$B$1017,$B112,'Daily Log'!$C$18:$C$1017),0)</f>
        <v>0</v>
      </c>
      <c r="H112" s="117">
        <f>IFERROR($E112*SUMIF('Daily Log'!$E$18:$E$1017,$B112,'Daily Log'!$F$18:$F$1017),0)</f>
        <v>0</v>
      </c>
      <c r="I112" s="117">
        <f>IFERROR($E112*SUMIF('Daily Log'!$H$18:$H$1017,$B112,'Daily Log'!$I$18:$I$1017),0)</f>
        <v>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0</v>
      </c>
      <c r="AB112" s="117">
        <f>IFERROR($E112*SUMIF('Daily Log'!$BM$18:$BM$1017,$B112,'Daily Log'!$BN$18:$BN$1017),0)</f>
        <v>0</v>
      </c>
      <c r="AC112" s="117">
        <f>IFERROR($E112*SUMIF('Daily Log'!$BP$18:$BP$1017,$B112,'Daily Log'!$BQ$18:$BQ$1017),0)</f>
        <v>0</v>
      </c>
      <c r="AD112" s="117">
        <f>IFERROR($E112*SUMIF('Daily Log'!$BS$18:$BS$1017,$B112,'Daily Log'!$BT$18:$BT$1017),0)</f>
        <v>0</v>
      </c>
      <c r="AE112" s="117">
        <f>IFERROR($E112*SUMIF('Daily Log'!$BV$18:$BV$1017,$B112,'Daily Log'!$BW$18:$BW$1017),0)</f>
        <v>0</v>
      </c>
      <c r="AF112" s="117">
        <f>IFERROR($E112*SUMIF('Daily Log'!$BY$18:$BY$1017,$B112,'Daily Log'!$BZ$18:$BZ$1017),0)</f>
        <v>0</v>
      </c>
      <c r="AG112" s="117">
        <f>IFERROR($E112*SUMIF('Daily Log'!$CB$18:$CB$1017,$B112,'Daily Log'!$CC$18:$CC$1017),0)</f>
        <v>0</v>
      </c>
      <c r="AH112" s="117">
        <f>IFERROR($E112*SUMIF('Daily Log'!$CE$18:$CE$1017,$B112,'Daily Log'!$CF$18:$CF$1017),0)</f>
        <v>0</v>
      </c>
      <c r="AI112" s="117">
        <f>IFERROR($E112*SUMIF('Daily Log'!$CH$18:$CH$1017,$B112,'Daily Log'!$CI$18:$CI$1017),0)</f>
        <v>0</v>
      </c>
      <c r="AJ112" s="117">
        <f>IFERROR($E112*SUMIF('Daily Log'!$CK$18:$CK$1017,$B112,'Daily Log'!$CL$18:$CL$1017),0)</f>
        <v>0</v>
      </c>
      <c r="AK112" s="117">
        <f>IFERROR($E112*SUMIF('Daily Log'!$CN$18:$CN$1017,$B112,'Daily Log'!$CO$18:$CO$1017),0)</f>
        <v>0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0</v>
      </c>
      <c r="G113" s="117">
        <f>IFERROR($E113*SUMIF('Daily Log'!$B$18:$B$1017,$B113,'Daily Log'!$C$18:$C$1017),0)</f>
        <v>0</v>
      </c>
      <c r="H113" s="117">
        <f>IFERROR($E113*SUMIF('Daily Log'!$E$18:$E$1017,$B113,'Daily Log'!$F$18:$F$1017),0)</f>
        <v>0</v>
      </c>
      <c r="I113" s="117">
        <f>IFERROR($E113*SUMIF('Daily Log'!$H$18:$H$1017,$B113,'Daily Log'!$I$18:$I$1017),0)</f>
        <v>0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0</v>
      </c>
      <c r="AB113" s="117">
        <f>IFERROR($E113*SUMIF('Daily Log'!$BM$18:$BM$1017,$B113,'Daily Log'!$BN$18:$BN$1017),0)</f>
        <v>0</v>
      </c>
      <c r="AC113" s="117">
        <f>IFERROR($E113*SUMIF('Daily Log'!$BP$18:$BP$1017,$B113,'Daily Log'!$BQ$18:$BQ$1017),0)</f>
        <v>0</v>
      </c>
      <c r="AD113" s="117">
        <f>IFERROR($E113*SUMIF('Daily Log'!$BS$18:$BS$1017,$B113,'Daily Log'!$BT$18:$BT$1017),0)</f>
        <v>0</v>
      </c>
      <c r="AE113" s="117">
        <f>IFERROR($E113*SUMIF('Daily Log'!$BV$18:$BV$1017,$B113,'Daily Log'!$BW$18:$BW$1017),0)</f>
        <v>0</v>
      </c>
      <c r="AF113" s="117">
        <f>IFERROR($E113*SUMIF('Daily Log'!$BY$18:$BY$1017,$B113,'Daily Log'!$BZ$18:$BZ$1017),0)</f>
        <v>0</v>
      </c>
      <c r="AG113" s="117">
        <f>IFERROR($E113*SUMIF('Daily Log'!$CB$18:$CB$1017,$B113,'Daily Log'!$CC$18:$CC$1017),0)</f>
        <v>0</v>
      </c>
      <c r="AH113" s="117">
        <f>IFERROR($E113*SUMIF('Daily Log'!$CE$18:$CE$1017,$B113,'Daily Log'!$CF$18:$CF$1017),0)</f>
        <v>0</v>
      </c>
      <c r="AI113" s="117">
        <f>IFERROR($E113*SUMIF('Daily Log'!$CH$18:$CH$1017,$B113,'Daily Log'!$CI$18:$CI$1017),0)</f>
        <v>0</v>
      </c>
      <c r="AJ113" s="117">
        <f>IFERROR($E113*SUMIF('Daily Log'!$CK$18:$CK$1017,$B113,'Daily Log'!$CL$18:$CL$1017),0)</f>
        <v>0</v>
      </c>
      <c r="AK113" s="117">
        <f>IFERROR($E113*SUMIF('Daily Log'!$CN$18:$CN$1017,$B113,'Daily Log'!$CO$18:$CO$1017),0)</f>
        <v>0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0</v>
      </c>
      <c r="G114" s="117">
        <f>IFERROR($E114*SUMIF('Daily Log'!$B$18:$B$1017,$B114,'Daily Log'!$C$18:$C$1017),0)</f>
        <v>0</v>
      </c>
      <c r="H114" s="117">
        <f>IFERROR($E114*SUMIF('Daily Log'!$E$18:$E$1017,$B114,'Daily Log'!$F$18:$F$1017),0)</f>
        <v>0</v>
      </c>
      <c r="I114" s="117">
        <f>IFERROR($E114*SUMIF('Daily Log'!$H$18:$H$1017,$B114,'Daily Log'!$I$18:$I$1017),0)</f>
        <v>0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0</v>
      </c>
      <c r="AB114" s="117">
        <f>IFERROR($E114*SUMIF('Daily Log'!$BM$18:$BM$1017,$B114,'Daily Log'!$BN$18:$BN$1017),0)</f>
        <v>0</v>
      </c>
      <c r="AC114" s="117">
        <f>IFERROR($E114*SUMIF('Daily Log'!$BP$18:$BP$1017,$B114,'Daily Log'!$BQ$18:$BQ$1017),0)</f>
        <v>0</v>
      </c>
      <c r="AD114" s="117">
        <f>IFERROR($E114*SUMIF('Daily Log'!$BS$18:$BS$1017,$B114,'Daily Log'!$BT$18:$BT$1017),0)</f>
        <v>0</v>
      </c>
      <c r="AE114" s="117">
        <f>IFERROR($E114*SUMIF('Daily Log'!$BV$18:$BV$1017,$B114,'Daily Log'!$BW$18:$BW$1017),0)</f>
        <v>0</v>
      </c>
      <c r="AF114" s="117">
        <f>IFERROR($E114*SUMIF('Daily Log'!$BY$18:$BY$1017,$B114,'Daily Log'!$BZ$18:$BZ$1017),0)</f>
        <v>0</v>
      </c>
      <c r="AG114" s="117">
        <f>IFERROR($E114*SUMIF('Daily Log'!$CB$18:$CB$1017,$B114,'Daily Log'!$CC$18:$CC$1017),0)</f>
        <v>0</v>
      </c>
      <c r="AH114" s="117">
        <f>IFERROR($E114*SUMIF('Daily Log'!$CE$18:$CE$1017,$B114,'Daily Log'!$CF$18:$CF$1017),0)</f>
        <v>0</v>
      </c>
      <c r="AI114" s="117">
        <f>IFERROR($E114*SUMIF('Daily Log'!$CH$18:$CH$1017,$B114,'Daily Log'!$CI$18:$CI$1017),0)</f>
        <v>0</v>
      </c>
      <c r="AJ114" s="117">
        <f>IFERROR($E114*SUMIF('Daily Log'!$CK$18:$CK$1017,$B114,'Daily Log'!$CL$18:$CL$1017),0)</f>
        <v>0</v>
      </c>
      <c r="AK114" s="117">
        <f>IFERROR($E114*SUMIF('Daily Log'!$CN$18:$CN$1017,$B114,'Daily Log'!$CO$18:$CO$1017),0)</f>
        <v>0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0</v>
      </c>
      <c r="G115" s="117">
        <f>IFERROR($E115*SUMIF('Daily Log'!$B$18:$B$1017,$B115,'Daily Log'!$C$18:$C$1017),0)</f>
        <v>0</v>
      </c>
      <c r="H115" s="117">
        <f>IFERROR($E115*SUMIF('Daily Log'!$E$18:$E$1017,$B115,'Daily Log'!$F$18:$F$1017),0)</f>
        <v>0</v>
      </c>
      <c r="I115" s="117">
        <f>IFERROR($E115*SUMIF('Daily Log'!$H$18:$H$1017,$B115,'Daily Log'!$I$18:$I$1017),0)</f>
        <v>0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0</v>
      </c>
      <c r="AB115" s="117">
        <f>IFERROR($E115*SUMIF('Daily Log'!$BM$18:$BM$1017,$B115,'Daily Log'!$BN$18:$BN$1017),0)</f>
        <v>0</v>
      </c>
      <c r="AC115" s="117">
        <f>IFERROR($E115*SUMIF('Daily Log'!$BP$18:$BP$1017,$B115,'Daily Log'!$BQ$18:$BQ$1017),0)</f>
        <v>0</v>
      </c>
      <c r="AD115" s="117">
        <f>IFERROR($E115*SUMIF('Daily Log'!$BS$18:$BS$1017,$B115,'Daily Log'!$BT$18:$BT$1017),0)</f>
        <v>0</v>
      </c>
      <c r="AE115" s="117">
        <f>IFERROR($E115*SUMIF('Daily Log'!$BV$18:$BV$1017,$B115,'Daily Log'!$BW$18:$BW$1017),0)</f>
        <v>0</v>
      </c>
      <c r="AF115" s="117">
        <f>IFERROR($E115*SUMIF('Daily Log'!$BY$18:$BY$1017,$B115,'Daily Log'!$BZ$18:$BZ$1017),0)</f>
        <v>0</v>
      </c>
      <c r="AG115" s="117">
        <f>IFERROR($E115*SUMIF('Daily Log'!$CB$18:$CB$1017,$B115,'Daily Log'!$CC$18:$CC$1017),0)</f>
        <v>0</v>
      </c>
      <c r="AH115" s="117">
        <f>IFERROR($E115*SUMIF('Daily Log'!$CE$18:$CE$1017,$B115,'Daily Log'!$CF$18:$CF$1017),0)</f>
        <v>0</v>
      </c>
      <c r="AI115" s="117">
        <f>IFERROR($E115*SUMIF('Daily Log'!$CH$18:$CH$1017,$B115,'Daily Log'!$CI$18:$CI$1017),0)</f>
        <v>0</v>
      </c>
      <c r="AJ115" s="117">
        <f>IFERROR($E115*SUMIF('Daily Log'!$CK$18:$CK$1017,$B115,'Daily Log'!$CL$18:$CL$1017),0)</f>
        <v>0</v>
      </c>
      <c r="AK115" s="117">
        <f>IFERROR($E115*SUMIF('Daily Log'!$CN$18:$CN$1017,$B115,'Daily Log'!$CO$18:$CO$1017),0)</f>
        <v>0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0</v>
      </c>
      <c r="G116" s="117">
        <f>IFERROR($E116*SUMIF('Daily Log'!$B$18:$B$1017,$B116,'Daily Log'!$C$18:$C$1017),0)</f>
        <v>0</v>
      </c>
      <c r="H116" s="117">
        <f>IFERROR($E116*SUMIF('Daily Log'!$E$18:$E$1017,$B116,'Daily Log'!$F$18:$F$1017),0)</f>
        <v>0</v>
      </c>
      <c r="I116" s="117">
        <f>IFERROR($E116*SUMIF('Daily Log'!$H$18:$H$1017,$B116,'Daily Log'!$I$18:$I$1017),0)</f>
        <v>0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0</v>
      </c>
      <c r="AB116" s="117">
        <f>IFERROR($E116*SUMIF('Daily Log'!$BM$18:$BM$1017,$B116,'Daily Log'!$BN$18:$BN$1017),0)</f>
        <v>0</v>
      </c>
      <c r="AC116" s="117">
        <f>IFERROR($E116*SUMIF('Daily Log'!$BP$18:$BP$1017,$B116,'Daily Log'!$BQ$18:$BQ$1017),0)</f>
        <v>0</v>
      </c>
      <c r="AD116" s="117">
        <f>IFERROR($E116*SUMIF('Daily Log'!$BS$18:$BS$1017,$B116,'Daily Log'!$BT$18:$BT$1017),0)</f>
        <v>0</v>
      </c>
      <c r="AE116" s="117">
        <f>IFERROR($E116*SUMIF('Daily Log'!$BV$18:$BV$1017,$B116,'Daily Log'!$BW$18:$BW$1017),0)</f>
        <v>0</v>
      </c>
      <c r="AF116" s="117">
        <f>IFERROR($E116*SUMIF('Daily Log'!$BY$18:$BY$1017,$B116,'Daily Log'!$BZ$18:$BZ$1017),0)</f>
        <v>0</v>
      </c>
      <c r="AG116" s="117">
        <f>IFERROR($E116*SUMIF('Daily Log'!$CB$18:$CB$1017,$B116,'Daily Log'!$CC$18:$CC$1017),0)</f>
        <v>0</v>
      </c>
      <c r="AH116" s="117">
        <f>IFERROR($E116*SUMIF('Daily Log'!$CE$18:$CE$1017,$B116,'Daily Log'!$CF$18:$CF$1017),0)</f>
        <v>0</v>
      </c>
      <c r="AI116" s="117">
        <f>IFERROR($E116*SUMIF('Daily Log'!$CH$18:$CH$1017,$B116,'Daily Log'!$CI$18:$CI$1017),0)</f>
        <v>0</v>
      </c>
      <c r="AJ116" s="117">
        <f>IFERROR($E116*SUMIF('Daily Log'!$CK$18:$CK$1017,$B116,'Daily Log'!$CL$18:$CL$1017),0)</f>
        <v>0</v>
      </c>
      <c r="AK116" s="117">
        <f>IFERROR($E116*SUMIF('Daily Log'!$CN$18:$CN$1017,$B116,'Daily Log'!$CO$18:$CO$1017),0)</f>
        <v>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0</v>
      </c>
      <c r="G117" s="117">
        <f>IFERROR($E117*SUMIF('Daily Log'!$B$18:$B$1017,$B117,'Daily Log'!$C$18:$C$1017),0)</f>
        <v>0</v>
      </c>
      <c r="H117" s="117">
        <f>IFERROR($E117*SUMIF('Daily Log'!$E$18:$E$1017,$B117,'Daily Log'!$F$18:$F$1017),0)</f>
        <v>0</v>
      </c>
      <c r="I117" s="117">
        <f>IFERROR($E117*SUMIF('Daily Log'!$H$18:$H$1017,$B117,'Daily Log'!$I$18:$I$1017),0)</f>
        <v>0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0</v>
      </c>
      <c r="AB117" s="117">
        <f>IFERROR($E117*SUMIF('Daily Log'!$BM$18:$BM$1017,$B117,'Daily Log'!$BN$18:$BN$1017),0)</f>
        <v>0</v>
      </c>
      <c r="AC117" s="117">
        <f>IFERROR($E117*SUMIF('Daily Log'!$BP$18:$BP$1017,$B117,'Daily Log'!$BQ$18:$BQ$1017),0)</f>
        <v>0</v>
      </c>
      <c r="AD117" s="117">
        <f>IFERROR($E117*SUMIF('Daily Log'!$BS$18:$BS$1017,$B117,'Daily Log'!$BT$18:$BT$1017),0)</f>
        <v>0</v>
      </c>
      <c r="AE117" s="117">
        <f>IFERROR($E117*SUMIF('Daily Log'!$BV$18:$BV$1017,$B117,'Daily Log'!$BW$18:$BW$1017),0)</f>
        <v>0</v>
      </c>
      <c r="AF117" s="117">
        <f>IFERROR($E117*SUMIF('Daily Log'!$BY$18:$BY$1017,$B117,'Daily Log'!$BZ$18:$BZ$1017),0)</f>
        <v>0</v>
      </c>
      <c r="AG117" s="117">
        <f>IFERROR($E117*SUMIF('Daily Log'!$CB$18:$CB$1017,$B117,'Daily Log'!$CC$18:$CC$1017),0)</f>
        <v>0</v>
      </c>
      <c r="AH117" s="117">
        <f>IFERROR($E117*SUMIF('Daily Log'!$CE$18:$CE$1017,$B117,'Daily Log'!$CF$18:$CF$1017),0)</f>
        <v>0</v>
      </c>
      <c r="AI117" s="117">
        <f>IFERROR($E117*SUMIF('Daily Log'!$CH$18:$CH$1017,$B117,'Daily Log'!$CI$18:$CI$1017),0)</f>
        <v>0</v>
      </c>
      <c r="AJ117" s="117">
        <f>IFERROR($E117*SUMIF('Daily Log'!$CK$18:$CK$1017,$B117,'Daily Log'!$CL$18:$CL$1017),0)</f>
        <v>0</v>
      </c>
      <c r="AK117" s="117">
        <f>IFERROR($E117*SUMIF('Daily Log'!$CN$18:$CN$1017,$B117,'Daily Log'!$CO$18:$CO$1017),0)</f>
        <v>0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0</v>
      </c>
      <c r="G118" s="117">
        <f>IFERROR($E118*SUMIF('Daily Log'!$B$18:$B$1017,$B118,'Daily Log'!$C$18:$C$1017),0)</f>
        <v>0</v>
      </c>
      <c r="H118" s="117">
        <f>IFERROR($E118*SUMIF('Daily Log'!$E$18:$E$1017,$B118,'Daily Log'!$F$18:$F$1017),0)</f>
        <v>0</v>
      </c>
      <c r="I118" s="117">
        <f>IFERROR($E118*SUMIF('Daily Log'!$H$18:$H$1017,$B118,'Daily Log'!$I$18:$I$1017),0)</f>
        <v>0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0</v>
      </c>
      <c r="AB118" s="117">
        <f>IFERROR($E118*SUMIF('Daily Log'!$BM$18:$BM$1017,$B118,'Daily Log'!$BN$18:$BN$1017),0)</f>
        <v>0</v>
      </c>
      <c r="AC118" s="117">
        <f>IFERROR($E118*SUMIF('Daily Log'!$BP$18:$BP$1017,$B118,'Daily Log'!$BQ$18:$BQ$1017),0)</f>
        <v>0</v>
      </c>
      <c r="AD118" s="117">
        <f>IFERROR($E118*SUMIF('Daily Log'!$BS$18:$BS$1017,$B118,'Daily Log'!$BT$18:$BT$1017),0)</f>
        <v>0</v>
      </c>
      <c r="AE118" s="117">
        <f>IFERROR($E118*SUMIF('Daily Log'!$BV$18:$BV$1017,$B118,'Daily Log'!$BW$18:$BW$1017),0)</f>
        <v>0</v>
      </c>
      <c r="AF118" s="117">
        <f>IFERROR($E118*SUMIF('Daily Log'!$BY$18:$BY$1017,$B118,'Daily Log'!$BZ$18:$BZ$1017),0)</f>
        <v>0</v>
      </c>
      <c r="AG118" s="117">
        <f>IFERROR($E118*SUMIF('Daily Log'!$CB$18:$CB$1017,$B118,'Daily Log'!$CC$18:$CC$1017),0)</f>
        <v>0</v>
      </c>
      <c r="AH118" s="117">
        <f>IFERROR($E118*SUMIF('Daily Log'!$CE$18:$CE$1017,$B118,'Daily Log'!$CF$18:$CF$1017),0)</f>
        <v>0</v>
      </c>
      <c r="AI118" s="117">
        <f>IFERROR($E118*SUMIF('Daily Log'!$CH$18:$CH$1017,$B118,'Daily Log'!$CI$18:$CI$1017),0)</f>
        <v>0</v>
      </c>
      <c r="AJ118" s="117">
        <f>IFERROR($E118*SUMIF('Daily Log'!$CK$18:$CK$1017,$B118,'Daily Log'!$CL$18:$CL$1017),0)</f>
        <v>0</v>
      </c>
      <c r="AK118" s="117">
        <f>IFERROR($E118*SUMIF('Daily Log'!$CN$18:$CN$1017,$B118,'Daily Log'!$CO$18:$CO$1017),0)</f>
        <v>0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0</v>
      </c>
      <c r="G119" s="117">
        <f>IFERROR($E119*SUMIF('Daily Log'!$B$18:$B$1017,$B119,'Daily Log'!$C$18:$C$1017),0)</f>
        <v>0</v>
      </c>
      <c r="H119" s="117">
        <f>IFERROR($E119*SUMIF('Daily Log'!$E$18:$E$1017,$B119,'Daily Log'!$F$18:$F$1017),0)</f>
        <v>0</v>
      </c>
      <c r="I119" s="117">
        <f>IFERROR($E119*SUMIF('Daily Log'!$H$18:$H$1017,$B119,'Daily Log'!$I$18:$I$1017),0)</f>
        <v>0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0</v>
      </c>
      <c r="AB119" s="117">
        <f>IFERROR($E119*SUMIF('Daily Log'!$BM$18:$BM$1017,$B119,'Daily Log'!$BN$18:$BN$1017),0)</f>
        <v>0</v>
      </c>
      <c r="AC119" s="117">
        <f>IFERROR($E119*SUMIF('Daily Log'!$BP$18:$BP$1017,$B119,'Daily Log'!$BQ$18:$BQ$1017),0)</f>
        <v>0</v>
      </c>
      <c r="AD119" s="117">
        <f>IFERROR($E119*SUMIF('Daily Log'!$BS$18:$BS$1017,$B119,'Daily Log'!$BT$18:$BT$1017),0)</f>
        <v>0</v>
      </c>
      <c r="AE119" s="117">
        <f>IFERROR($E119*SUMIF('Daily Log'!$BV$18:$BV$1017,$B119,'Daily Log'!$BW$18:$BW$1017),0)</f>
        <v>0</v>
      </c>
      <c r="AF119" s="117">
        <f>IFERROR($E119*SUMIF('Daily Log'!$BY$18:$BY$1017,$B119,'Daily Log'!$BZ$18:$BZ$1017),0)</f>
        <v>0</v>
      </c>
      <c r="AG119" s="117">
        <f>IFERROR($E119*SUMIF('Daily Log'!$CB$18:$CB$1017,$B119,'Daily Log'!$CC$18:$CC$1017),0)</f>
        <v>0</v>
      </c>
      <c r="AH119" s="117">
        <f>IFERROR($E119*SUMIF('Daily Log'!$CE$18:$CE$1017,$B119,'Daily Log'!$CF$18:$CF$1017),0)</f>
        <v>0</v>
      </c>
      <c r="AI119" s="117">
        <f>IFERROR($E119*SUMIF('Daily Log'!$CH$18:$CH$1017,$B119,'Daily Log'!$CI$18:$CI$1017),0)</f>
        <v>0</v>
      </c>
      <c r="AJ119" s="117">
        <f>IFERROR($E119*SUMIF('Daily Log'!$CK$18:$CK$1017,$B119,'Daily Log'!$CL$18:$CL$1017),0)</f>
        <v>0</v>
      </c>
      <c r="AK119" s="117">
        <f>IFERROR($E119*SUMIF('Daily Log'!$CN$18:$CN$1017,$B119,'Daily Log'!$CO$18:$CO$1017),0)</f>
        <v>0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0</v>
      </c>
      <c r="G120" s="117">
        <f>IFERROR($E120*SUMIF('Daily Log'!$B$18:$B$1017,$B120,'Daily Log'!$C$18:$C$1017),0)</f>
        <v>0</v>
      </c>
      <c r="H120" s="117">
        <f>IFERROR($E120*SUMIF('Daily Log'!$E$18:$E$1017,$B120,'Daily Log'!$F$18:$F$1017),0)</f>
        <v>0</v>
      </c>
      <c r="I120" s="117">
        <f>IFERROR($E120*SUMIF('Daily Log'!$H$18:$H$1017,$B120,'Daily Log'!$I$18:$I$1017),0)</f>
        <v>0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0</v>
      </c>
      <c r="AB120" s="117">
        <f>IFERROR($E120*SUMIF('Daily Log'!$BM$18:$BM$1017,$B120,'Daily Log'!$BN$18:$BN$1017),0)</f>
        <v>0</v>
      </c>
      <c r="AC120" s="117">
        <f>IFERROR($E120*SUMIF('Daily Log'!$BP$18:$BP$1017,$B120,'Daily Log'!$BQ$18:$BQ$1017),0)</f>
        <v>0</v>
      </c>
      <c r="AD120" s="117">
        <f>IFERROR($E120*SUMIF('Daily Log'!$BS$18:$BS$1017,$B120,'Daily Log'!$BT$18:$BT$1017),0)</f>
        <v>0</v>
      </c>
      <c r="AE120" s="117">
        <f>IFERROR($E120*SUMIF('Daily Log'!$BV$18:$BV$1017,$B120,'Daily Log'!$BW$18:$BW$1017),0)</f>
        <v>0</v>
      </c>
      <c r="AF120" s="117">
        <f>IFERROR($E120*SUMIF('Daily Log'!$BY$18:$BY$1017,$B120,'Daily Log'!$BZ$18:$BZ$1017),0)</f>
        <v>0</v>
      </c>
      <c r="AG120" s="117">
        <f>IFERROR($E120*SUMIF('Daily Log'!$CB$18:$CB$1017,$B120,'Daily Log'!$CC$18:$CC$1017),0)</f>
        <v>0</v>
      </c>
      <c r="AH120" s="117">
        <f>IFERROR($E120*SUMIF('Daily Log'!$CE$18:$CE$1017,$B120,'Daily Log'!$CF$18:$CF$1017),0)</f>
        <v>0</v>
      </c>
      <c r="AI120" s="117">
        <f>IFERROR($E120*SUMIF('Daily Log'!$CH$18:$CH$1017,$B120,'Daily Log'!$CI$18:$CI$1017),0)</f>
        <v>0</v>
      </c>
      <c r="AJ120" s="117">
        <f>IFERROR($E120*SUMIF('Daily Log'!$CK$18:$CK$1017,$B120,'Daily Log'!$CL$18:$CL$1017),0)</f>
        <v>0</v>
      </c>
      <c r="AK120" s="117">
        <f>IFERROR($E120*SUMIF('Daily Log'!$CN$18:$CN$1017,$B120,'Daily Log'!$CO$18:$CO$1017),0)</f>
        <v>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0</v>
      </c>
      <c r="G121" s="117">
        <f>IFERROR($E121*SUMIF('Daily Log'!$B$18:$B$1017,$B121,'Daily Log'!$C$18:$C$1017),0)</f>
        <v>0</v>
      </c>
      <c r="H121" s="117">
        <f>IFERROR($E121*SUMIF('Daily Log'!$E$18:$E$1017,$B121,'Daily Log'!$F$18:$F$1017),0)</f>
        <v>0</v>
      </c>
      <c r="I121" s="117">
        <f>IFERROR($E121*SUMIF('Daily Log'!$H$18:$H$1017,$B121,'Daily Log'!$I$18:$I$1017),0)</f>
        <v>0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0</v>
      </c>
      <c r="AB121" s="117">
        <f>IFERROR($E121*SUMIF('Daily Log'!$BM$18:$BM$1017,$B121,'Daily Log'!$BN$18:$BN$1017),0)</f>
        <v>0</v>
      </c>
      <c r="AC121" s="117">
        <f>IFERROR($E121*SUMIF('Daily Log'!$BP$18:$BP$1017,$B121,'Daily Log'!$BQ$18:$BQ$1017),0)</f>
        <v>0</v>
      </c>
      <c r="AD121" s="117">
        <f>IFERROR($E121*SUMIF('Daily Log'!$BS$18:$BS$1017,$B121,'Daily Log'!$BT$18:$BT$1017),0)</f>
        <v>0</v>
      </c>
      <c r="AE121" s="117">
        <f>IFERROR($E121*SUMIF('Daily Log'!$BV$18:$BV$1017,$B121,'Daily Log'!$BW$18:$BW$1017),0)</f>
        <v>0</v>
      </c>
      <c r="AF121" s="117">
        <f>IFERROR($E121*SUMIF('Daily Log'!$BY$18:$BY$1017,$B121,'Daily Log'!$BZ$18:$BZ$1017),0)</f>
        <v>0</v>
      </c>
      <c r="AG121" s="117">
        <f>IFERROR($E121*SUMIF('Daily Log'!$CB$18:$CB$1017,$B121,'Daily Log'!$CC$18:$CC$1017),0)</f>
        <v>0</v>
      </c>
      <c r="AH121" s="117">
        <f>IFERROR($E121*SUMIF('Daily Log'!$CE$18:$CE$1017,$B121,'Daily Log'!$CF$18:$CF$1017),0)</f>
        <v>0</v>
      </c>
      <c r="AI121" s="117">
        <f>IFERROR($E121*SUMIF('Daily Log'!$CH$18:$CH$1017,$B121,'Daily Log'!$CI$18:$CI$1017),0)</f>
        <v>0</v>
      </c>
      <c r="AJ121" s="117">
        <f>IFERROR($E121*SUMIF('Daily Log'!$CK$18:$CK$1017,$B121,'Daily Log'!$CL$18:$CL$1017),0)</f>
        <v>0</v>
      </c>
      <c r="AK121" s="117">
        <f>IFERROR($E121*SUMIF('Daily Log'!$CN$18:$CN$1017,$B121,'Daily Log'!$CO$18:$CO$1017),0)</f>
        <v>0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0</v>
      </c>
      <c r="G122" s="117">
        <f>IFERROR($E122*SUMIF('Daily Log'!$B$18:$B$1017,$B122,'Daily Log'!$C$18:$C$1017),0)</f>
        <v>0</v>
      </c>
      <c r="H122" s="117">
        <f>IFERROR($E122*SUMIF('Daily Log'!$E$18:$E$1017,$B122,'Daily Log'!$F$18:$F$1017),0)</f>
        <v>0</v>
      </c>
      <c r="I122" s="117">
        <f>IFERROR($E122*SUMIF('Daily Log'!$H$18:$H$1017,$B122,'Daily Log'!$I$18:$I$1017),0)</f>
        <v>0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0</v>
      </c>
      <c r="AB122" s="117">
        <f>IFERROR($E122*SUMIF('Daily Log'!$BM$18:$BM$1017,$B122,'Daily Log'!$BN$18:$BN$1017),0)</f>
        <v>0</v>
      </c>
      <c r="AC122" s="117">
        <f>IFERROR($E122*SUMIF('Daily Log'!$BP$18:$BP$1017,$B122,'Daily Log'!$BQ$18:$BQ$1017),0)</f>
        <v>0</v>
      </c>
      <c r="AD122" s="117">
        <f>IFERROR($E122*SUMIF('Daily Log'!$BS$18:$BS$1017,$B122,'Daily Log'!$BT$18:$BT$1017),0)</f>
        <v>0</v>
      </c>
      <c r="AE122" s="117">
        <f>IFERROR($E122*SUMIF('Daily Log'!$BV$18:$BV$1017,$B122,'Daily Log'!$BW$18:$BW$1017),0)</f>
        <v>0</v>
      </c>
      <c r="AF122" s="117">
        <f>IFERROR($E122*SUMIF('Daily Log'!$BY$18:$BY$1017,$B122,'Daily Log'!$BZ$18:$BZ$1017),0)</f>
        <v>0</v>
      </c>
      <c r="AG122" s="117">
        <f>IFERROR($E122*SUMIF('Daily Log'!$CB$18:$CB$1017,$B122,'Daily Log'!$CC$18:$CC$1017),0)</f>
        <v>0</v>
      </c>
      <c r="AH122" s="117">
        <f>IFERROR($E122*SUMIF('Daily Log'!$CE$18:$CE$1017,$B122,'Daily Log'!$CF$18:$CF$1017),0)</f>
        <v>0</v>
      </c>
      <c r="AI122" s="117">
        <f>IFERROR($E122*SUMIF('Daily Log'!$CH$18:$CH$1017,$B122,'Daily Log'!$CI$18:$CI$1017),0)</f>
        <v>0</v>
      </c>
      <c r="AJ122" s="117">
        <f>IFERROR($E122*SUMIF('Daily Log'!$CK$18:$CK$1017,$B122,'Daily Log'!$CL$18:$CL$1017),0)</f>
        <v>0</v>
      </c>
      <c r="AK122" s="117">
        <f>IFERROR($E122*SUMIF('Daily Log'!$CN$18:$CN$1017,$B122,'Daily Log'!$CO$18:$CO$1017),0)</f>
        <v>0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0</v>
      </c>
      <c r="G123" s="117">
        <f>IFERROR($E123*SUMIF('Daily Log'!$B$18:$B$1017,$B123,'Daily Log'!$C$18:$C$1017),0)</f>
        <v>0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0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0</v>
      </c>
      <c r="AC123" s="117">
        <f>IFERROR($E123*SUMIF('Daily Log'!$BP$18:$BP$1017,$B123,'Daily Log'!$BQ$18:$BQ$1017),0)</f>
        <v>0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0</v>
      </c>
      <c r="AF123" s="117">
        <f>IFERROR($E123*SUMIF('Daily Log'!$BY$18:$BY$1017,$B123,'Daily Log'!$BZ$18:$BZ$1017),0)</f>
        <v>0</v>
      </c>
      <c r="AG123" s="117">
        <f>IFERROR($E123*SUMIF('Daily Log'!$CB$18:$CB$1017,$B123,'Daily Log'!$CC$18:$CC$1017),0)</f>
        <v>0</v>
      </c>
      <c r="AH123" s="117">
        <f>IFERROR($E123*SUMIF('Daily Log'!$CE$18:$CE$1017,$B123,'Daily Log'!$CF$18:$CF$1017),0)</f>
        <v>0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0</v>
      </c>
      <c r="AK123" s="117">
        <f>IFERROR($E123*SUMIF('Daily Log'!$CN$18:$CN$1017,$B123,'Daily Log'!$CO$18:$CO$1017),0)</f>
        <v>0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0</v>
      </c>
      <c r="G124" s="117">
        <f>IFERROR($E124*SUMIF('Daily Log'!$B$18:$B$1017,$B124,'Daily Log'!$C$18:$C$1017),0)</f>
        <v>0</v>
      </c>
      <c r="H124" s="117">
        <f>IFERROR($E124*SUMIF('Daily Log'!$E$18:$E$1017,$B124,'Daily Log'!$F$18:$F$1017),0)</f>
        <v>0</v>
      </c>
      <c r="I124" s="117">
        <f>IFERROR($E124*SUMIF('Daily Log'!$H$18:$H$1017,$B124,'Daily Log'!$I$18:$I$1017),0)</f>
        <v>0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0</v>
      </c>
      <c r="AB124" s="117">
        <f>IFERROR($E124*SUMIF('Daily Log'!$BM$18:$BM$1017,$B124,'Daily Log'!$BN$18:$BN$1017),0)</f>
        <v>0</v>
      </c>
      <c r="AC124" s="117">
        <f>IFERROR($E124*SUMIF('Daily Log'!$BP$18:$BP$1017,$B124,'Daily Log'!$BQ$18:$BQ$1017),0)</f>
        <v>0</v>
      </c>
      <c r="AD124" s="117">
        <f>IFERROR($E124*SUMIF('Daily Log'!$BS$18:$BS$1017,$B124,'Daily Log'!$BT$18:$BT$1017),0)</f>
        <v>0</v>
      </c>
      <c r="AE124" s="117">
        <f>IFERROR($E124*SUMIF('Daily Log'!$BV$18:$BV$1017,$B124,'Daily Log'!$BW$18:$BW$1017),0)</f>
        <v>0</v>
      </c>
      <c r="AF124" s="117">
        <f>IFERROR($E124*SUMIF('Daily Log'!$BY$18:$BY$1017,$B124,'Daily Log'!$BZ$18:$BZ$1017),0)</f>
        <v>0</v>
      </c>
      <c r="AG124" s="117">
        <f>IFERROR($E124*SUMIF('Daily Log'!$CB$18:$CB$1017,$B124,'Daily Log'!$CC$18:$CC$1017),0)</f>
        <v>0</v>
      </c>
      <c r="AH124" s="117">
        <f>IFERROR($E124*SUMIF('Daily Log'!$CE$18:$CE$1017,$B124,'Daily Log'!$CF$18:$CF$1017),0)</f>
        <v>0</v>
      </c>
      <c r="AI124" s="117">
        <f>IFERROR($E124*SUMIF('Daily Log'!$CH$18:$CH$1017,$B124,'Daily Log'!$CI$18:$CI$1017),0)</f>
        <v>0</v>
      </c>
      <c r="AJ124" s="117">
        <f>IFERROR($E124*SUMIF('Daily Log'!$CK$18:$CK$1017,$B124,'Daily Log'!$CL$18:$CL$1017),0)</f>
        <v>0</v>
      </c>
      <c r="AK124" s="117">
        <f>IFERROR($E124*SUMIF('Daily Log'!$CN$18:$CN$1017,$B124,'Daily Log'!$CO$18:$CO$1017),0)</f>
        <v>0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0</v>
      </c>
      <c r="G125" s="117">
        <f>IFERROR($E125*SUMIF('Daily Log'!$B$18:$B$1017,$B125,'Daily Log'!$C$18:$C$1017),0)</f>
        <v>0</v>
      </c>
      <c r="H125" s="117">
        <f>IFERROR($E125*SUMIF('Daily Log'!$E$18:$E$1017,$B125,'Daily Log'!$F$18:$F$1017),0)</f>
        <v>0</v>
      </c>
      <c r="I125" s="117">
        <f>IFERROR($E125*SUMIF('Daily Log'!$H$18:$H$1017,$B125,'Daily Log'!$I$18:$I$1017),0)</f>
        <v>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0</v>
      </c>
      <c r="AB125" s="117">
        <f>IFERROR($E125*SUMIF('Daily Log'!$BM$18:$BM$1017,$B125,'Daily Log'!$BN$18:$BN$1017),0)</f>
        <v>0</v>
      </c>
      <c r="AC125" s="117">
        <f>IFERROR($E125*SUMIF('Daily Log'!$BP$18:$BP$1017,$B125,'Daily Log'!$BQ$18:$BQ$1017),0)</f>
        <v>0</v>
      </c>
      <c r="AD125" s="117">
        <f>IFERROR($E125*SUMIF('Daily Log'!$BS$18:$BS$1017,$B125,'Daily Log'!$BT$18:$BT$1017),0)</f>
        <v>0</v>
      </c>
      <c r="AE125" s="117">
        <f>IFERROR($E125*SUMIF('Daily Log'!$BV$18:$BV$1017,$B125,'Daily Log'!$BW$18:$BW$1017),0)</f>
        <v>0</v>
      </c>
      <c r="AF125" s="117">
        <f>IFERROR($E125*SUMIF('Daily Log'!$BY$18:$BY$1017,$B125,'Daily Log'!$BZ$18:$BZ$1017),0)</f>
        <v>0</v>
      </c>
      <c r="AG125" s="117">
        <f>IFERROR($E125*SUMIF('Daily Log'!$CB$18:$CB$1017,$B125,'Daily Log'!$CC$18:$CC$1017),0)</f>
        <v>0</v>
      </c>
      <c r="AH125" s="117">
        <f>IFERROR($E125*SUMIF('Daily Log'!$CE$18:$CE$1017,$B125,'Daily Log'!$CF$18:$CF$1017),0)</f>
        <v>0</v>
      </c>
      <c r="AI125" s="117">
        <f>IFERROR($E125*SUMIF('Daily Log'!$CH$18:$CH$1017,$B125,'Daily Log'!$CI$18:$CI$1017),0)</f>
        <v>0</v>
      </c>
      <c r="AJ125" s="117">
        <f>IFERROR($E125*SUMIF('Daily Log'!$CK$18:$CK$1017,$B125,'Daily Log'!$CL$18:$CL$1017),0)</f>
        <v>0</v>
      </c>
      <c r="AK125" s="117">
        <f>IFERROR($E125*SUMIF('Daily Log'!$CN$18:$CN$1017,$B125,'Daily Log'!$CO$18:$CO$1017),0)</f>
        <v>0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0</v>
      </c>
      <c r="G126" s="117">
        <f>IFERROR($E126*SUMIF('Daily Log'!$B$18:$B$1017,$B126,'Daily Log'!$C$18:$C$1017),0)</f>
        <v>0</v>
      </c>
      <c r="H126" s="117">
        <f>IFERROR($E126*SUMIF('Daily Log'!$E$18:$E$1017,$B126,'Daily Log'!$F$18:$F$1017),0)</f>
        <v>0</v>
      </c>
      <c r="I126" s="117">
        <f>IFERROR($E126*SUMIF('Daily Log'!$H$18:$H$1017,$B126,'Daily Log'!$I$18:$I$1017),0)</f>
        <v>0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0</v>
      </c>
      <c r="AB126" s="117">
        <f>IFERROR($E126*SUMIF('Daily Log'!$BM$18:$BM$1017,$B126,'Daily Log'!$BN$18:$BN$1017),0)</f>
        <v>0</v>
      </c>
      <c r="AC126" s="117">
        <f>IFERROR($E126*SUMIF('Daily Log'!$BP$18:$BP$1017,$B126,'Daily Log'!$BQ$18:$BQ$1017),0)</f>
        <v>0</v>
      </c>
      <c r="AD126" s="117">
        <f>IFERROR($E126*SUMIF('Daily Log'!$BS$18:$BS$1017,$B126,'Daily Log'!$BT$18:$BT$1017),0)</f>
        <v>0</v>
      </c>
      <c r="AE126" s="117">
        <f>IFERROR($E126*SUMIF('Daily Log'!$BV$18:$BV$1017,$B126,'Daily Log'!$BW$18:$BW$1017),0)</f>
        <v>0</v>
      </c>
      <c r="AF126" s="117">
        <f>IFERROR($E126*SUMIF('Daily Log'!$BY$18:$BY$1017,$B126,'Daily Log'!$BZ$18:$BZ$1017),0)</f>
        <v>0</v>
      </c>
      <c r="AG126" s="117">
        <f>IFERROR($E126*SUMIF('Daily Log'!$CB$18:$CB$1017,$B126,'Daily Log'!$CC$18:$CC$1017),0)</f>
        <v>0</v>
      </c>
      <c r="AH126" s="117">
        <f>IFERROR($E126*SUMIF('Daily Log'!$CE$18:$CE$1017,$B126,'Daily Log'!$CF$18:$CF$1017),0)</f>
        <v>0</v>
      </c>
      <c r="AI126" s="117">
        <f>IFERROR($E126*SUMIF('Daily Log'!$CH$18:$CH$1017,$B126,'Daily Log'!$CI$18:$CI$1017),0)</f>
        <v>0</v>
      </c>
      <c r="AJ126" s="117">
        <f>IFERROR($E126*SUMIF('Daily Log'!$CK$18:$CK$1017,$B126,'Daily Log'!$CL$18:$CL$1017),0)</f>
        <v>0</v>
      </c>
      <c r="AK126" s="117">
        <f>IFERROR($E126*SUMIF('Daily Log'!$CN$18:$CN$1017,$B126,'Daily Log'!$CO$18:$CO$1017),0)</f>
        <v>0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0</v>
      </c>
      <c r="G127" s="117">
        <f>IFERROR($E127*SUMIF('Daily Log'!$B$18:$B$1017,$B127,'Daily Log'!$C$18:$C$1017),0)</f>
        <v>0</v>
      </c>
      <c r="H127" s="117">
        <f>IFERROR($E127*SUMIF('Daily Log'!$E$18:$E$1017,$B127,'Daily Log'!$F$18:$F$1017),0)</f>
        <v>0</v>
      </c>
      <c r="I127" s="117">
        <f>IFERROR($E127*SUMIF('Daily Log'!$H$18:$H$1017,$B127,'Daily Log'!$I$18:$I$1017),0)</f>
        <v>0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0</v>
      </c>
      <c r="AB127" s="117">
        <f>IFERROR($E127*SUMIF('Daily Log'!$BM$18:$BM$1017,$B127,'Daily Log'!$BN$18:$BN$1017),0)</f>
        <v>0</v>
      </c>
      <c r="AC127" s="117">
        <f>IFERROR($E127*SUMIF('Daily Log'!$BP$18:$BP$1017,$B127,'Daily Log'!$BQ$18:$BQ$1017),0)</f>
        <v>0</v>
      </c>
      <c r="AD127" s="117">
        <f>IFERROR($E127*SUMIF('Daily Log'!$BS$18:$BS$1017,$B127,'Daily Log'!$BT$18:$BT$1017),0)</f>
        <v>0</v>
      </c>
      <c r="AE127" s="117">
        <f>IFERROR($E127*SUMIF('Daily Log'!$BV$18:$BV$1017,$B127,'Daily Log'!$BW$18:$BW$1017),0)</f>
        <v>0</v>
      </c>
      <c r="AF127" s="117">
        <f>IFERROR($E127*SUMIF('Daily Log'!$BY$18:$BY$1017,$B127,'Daily Log'!$BZ$18:$BZ$1017),0)</f>
        <v>0</v>
      </c>
      <c r="AG127" s="117">
        <f>IFERROR($E127*SUMIF('Daily Log'!$CB$18:$CB$1017,$B127,'Daily Log'!$CC$18:$CC$1017),0)</f>
        <v>0</v>
      </c>
      <c r="AH127" s="117">
        <f>IFERROR($E127*SUMIF('Daily Log'!$CE$18:$CE$1017,$B127,'Daily Log'!$CF$18:$CF$1017),0)</f>
        <v>0</v>
      </c>
      <c r="AI127" s="117">
        <f>IFERROR($E127*SUMIF('Daily Log'!$CH$18:$CH$1017,$B127,'Daily Log'!$CI$18:$CI$1017),0)</f>
        <v>0</v>
      </c>
      <c r="AJ127" s="117">
        <f>IFERROR($E127*SUMIF('Daily Log'!$CK$18:$CK$1017,$B127,'Daily Log'!$CL$18:$CL$1017),0)</f>
        <v>0</v>
      </c>
      <c r="AK127" s="117">
        <f>IFERROR($E127*SUMIF('Daily Log'!$CN$18:$CN$1017,$B127,'Daily Log'!$CO$18:$CO$1017),0)</f>
        <v>0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0</v>
      </c>
      <c r="G128" s="117">
        <f>IFERROR($E128*SUMIF('Daily Log'!$B$18:$B$1017,$B128,'Daily Log'!$C$18:$C$1017),0)</f>
        <v>0</v>
      </c>
      <c r="H128" s="117">
        <f>IFERROR($E128*SUMIF('Daily Log'!$E$18:$E$1017,$B128,'Daily Log'!$F$18:$F$1017),0)</f>
        <v>0</v>
      </c>
      <c r="I128" s="117">
        <f>IFERROR($E128*SUMIF('Daily Log'!$H$18:$H$1017,$B128,'Daily Log'!$I$18:$I$1017),0)</f>
        <v>0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0</v>
      </c>
      <c r="AB128" s="117">
        <f>IFERROR($E128*SUMIF('Daily Log'!$BM$18:$BM$1017,$B128,'Daily Log'!$BN$18:$BN$1017),0)</f>
        <v>0</v>
      </c>
      <c r="AC128" s="117">
        <f>IFERROR($E128*SUMIF('Daily Log'!$BP$18:$BP$1017,$B128,'Daily Log'!$BQ$18:$BQ$1017),0)</f>
        <v>0</v>
      </c>
      <c r="AD128" s="117">
        <f>IFERROR($E128*SUMIF('Daily Log'!$BS$18:$BS$1017,$B128,'Daily Log'!$BT$18:$BT$1017),0)</f>
        <v>0</v>
      </c>
      <c r="AE128" s="117">
        <f>IFERROR($E128*SUMIF('Daily Log'!$BV$18:$BV$1017,$B128,'Daily Log'!$BW$18:$BW$1017),0)</f>
        <v>0</v>
      </c>
      <c r="AF128" s="117">
        <f>IFERROR($E128*SUMIF('Daily Log'!$BY$18:$BY$1017,$B128,'Daily Log'!$BZ$18:$BZ$1017),0)</f>
        <v>0</v>
      </c>
      <c r="AG128" s="117">
        <f>IFERROR($E128*SUMIF('Daily Log'!$CB$18:$CB$1017,$B128,'Daily Log'!$CC$18:$CC$1017),0)</f>
        <v>0</v>
      </c>
      <c r="AH128" s="117">
        <f>IFERROR($E128*SUMIF('Daily Log'!$CE$18:$CE$1017,$B128,'Daily Log'!$CF$18:$CF$1017),0)</f>
        <v>0</v>
      </c>
      <c r="AI128" s="117">
        <f>IFERROR($E128*SUMIF('Daily Log'!$CH$18:$CH$1017,$B128,'Daily Log'!$CI$18:$CI$1017),0)</f>
        <v>0</v>
      </c>
      <c r="AJ128" s="117">
        <f>IFERROR($E128*SUMIF('Daily Log'!$CK$18:$CK$1017,$B128,'Daily Log'!$CL$18:$CL$1017),0)</f>
        <v>0</v>
      </c>
      <c r="AK128" s="117">
        <f>IFERROR($E128*SUMIF('Daily Log'!$CN$18:$CN$1017,$B128,'Daily Log'!$CO$18:$CO$1017),0)</f>
        <v>0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0</v>
      </c>
      <c r="G129" s="117">
        <f>IFERROR($E129*SUMIF('Daily Log'!$B$18:$B$1017,$B129,'Daily Log'!$C$18:$C$1017),0)</f>
        <v>0</v>
      </c>
      <c r="H129" s="117">
        <f>IFERROR($E129*SUMIF('Daily Log'!$E$18:$E$1017,$B129,'Daily Log'!$F$18:$F$1017),0)</f>
        <v>0</v>
      </c>
      <c r="I129" s="117">
        <f>IFERROR($E129*SUMIF('Daily Log'!$H$18:$H$1017,$B129,'Daily Log'!$I$18:$I$1017),0)</f>
        <v>0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0</v>
      </c>
      <c r="AB129" s="117">
        <f>IFERROR($E129*SUMIF('Daily Log'!$BM$18:$BM$1017,$B129,'Daily Log'!$BN$18:$BN$1017),0)</f>
        <v>0</v>
      </c>
      <c r="AC129" s="117">
        <f>IFERROR($E129*SUMIF('Daily Log'!$BP$18:$BP$1017,$B129,'Daily Log'!$BQ$18:$BQ$1017),0)</f>
        <v>0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0</v>
      </c>
      <c r="AF129" s="117">
        <f>IFERROR($E129*SUMIF('Daily Log'!$BY$18:$BY$1017,$B129,'Daily Log'!$BZ$18:$BZ$1017),0)</f>
        <v>0</v>
      </c>
      <c r="AG129" s="117">
        <f>IFERROR($E129*SUMIF('Daily Log'!$CB$18:$CB$1017,$B129,'Daily Log'!$CC$18:$CC$1017),0)</f>
        <v>0</v>
      </c>
      <c r="AH129" s="117">
        <f>IFERROR($E129*SUMIF('Daily Log'!$CE$18:$CE$1017,$B129,'Daily Log'!$CF$18:$CF$1017),0)</f>
        <v>0</v>
      </c>
      <c r="AI129" s="117">
        <f>IFERROR($E129*SUMIF('Daily Log'!$CH$18:$CH$1017,$B129,'Daily Log'!$CI$18:$CI$1017),0)</f>
        <v>0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0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0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0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0</v>
      </c>
      <c r="AC130" s="117">
        <f>IFERROR($E130*SUMIF('Daily Log'!$BP$18:$BP$1017,$B130,'Daily Log'!$BQ$18:$BQ$1017),0)</f>
        <v>0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0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0</v>
      </c>
      <c r="AK130" s="117">
        <f>IFERROR($E130*SUMIF('Daily Log'!$CN$18:$CN$1017,$B130,'Daily Log'!$CO$18:$CO$1017),0)</f>
        <v>0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0</v>
      </c>
      <c r="G131" s="117">
        <f>IFERROR($E131*SUMIF('Daily Log'!$B$18:$B$1017,$B131,'Daily Log'!$C$18:$C$1017),0)</f>
        <v>0</v>
      </c>
      <c r="H131" s="117">
        <f>IFERROR($E131*SUMIF('Daily Log'!$E$18:$E$1017,$B131,'Daily Log'!$F$18:$F$1017),0)</f>
        <v>0</v>
      </c>
      <c r="I131" s="117">
        <f>IFERROR($E131*SUMIF('Daily Log'!$H$18:$H$1017,$B131,'Daily Log'!$I$18:$I$1017),0)</f>
        <v>0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0</v>
      </c>
      <c r="AB131" s="117">
        <f>IFERROR($E131*SUMIF('Daily Log'!$BM$18:$BM$1017,$B131,'Daily Log'!$BN$18:$BN$1017),0)</f>
        <v>0</v>
      </c>
      <c r="AC131" s="117">
        <f>IFERROR($E131*SUMIF('Daily Log'!$BP$18:$BP$1017,$B131,'Daily Log'!$BQ$18:$BQ$1017),0)</f>
        <v>0</v>
      </c>
      <c r="AD131" s="117">
        <f>IFERROR($E131*SUMIF('Daily Log'!$BS$18:$BS$1017,$B131,'Daily Log'!$BT$18:$BT$1017),0)</f>
        <v>0</v>
      </c>
      <c r="AE131" s="117">
        <f>IFERROR($E131*SUMIF('Daily Log'!$BV$18:$BV$1017,$B131,'Daily Log'!$BW$18:$BW$1017),0)</f>
        <v>0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0</v>
      </c>
      <c r="AH131" s="117">
        <f>IFERROR($E131*SUMIF('Daily Log'!$CE$18:$CE$1017,$B131,'Daily Log'!$CF$18:$CF$1017),0)</f>
        <v>0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0</v>
      </c>
      <c r="AK131" s="117">
        <f>IFERROR($E131*SUMIF('Daily Log'!$CN$18:$CN$1017,$B131,'Daily Log'!$CO$18:$CO$1017),0)</f>
        <v>0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0</v>
      </c>
      <c r="G132" s="117">
        <f>IFERROR($E132*SUMIF('Daily Log'!$B$18:$B$1017,$B132,'Daily Log'!$C$18:$C$1017),0)</f>
        <v>0</v>
      </c>
      <c r="H132" s="117">
        <f>IFERROR($E132*SUMIF('Daily Log'!$E$18:$E$1017,$B132,'Daily Log'!$F$18:$F$1017),0)</f>
        <v>0</v>
      </c>
      <c r="I132" s="117">
        <f>IFERROR($E132*SUMIF('Daily Log'!$H$18:$H$1017,$B132,'Daily Log'!$I$18:$I$1017),0)</f>
        <v>0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0</v>
      </c>
      <c r="AC132" s="117">
        <f>IFERROR($E132*SUMIF('Daily Log'!$BP$18:$BP$1017,$B132,'Daily Log'!$BQ$18:$BQ$1017),0)</f>
        <v>0</v>
      </c>
      <c r="AD132" s="117">
        <f>IFERROR($E132*SUMIF('Daily Log'!$BS$18:$BS$1017,$B132,'Daily Log'!$BT$18:$BT$1017),0)</f>
        <v>0</v>
      </c>
      <c r="AE132" s="117">
        <f>IFERROR($E132*SUMIF('Daily Log'!$BV$18:$BV$1017,$B132,'Daily Log'!$BW$18:$BW$1017),0)</f>
        <v>0</v>
      </c>
      <c r="AF132" s="117">
        <f>IFERROR($E132*SUMIF('Daily Log'!$BY$18:$BY$1017,$B132,'Daily Log'!$BZ$18:$BZ$1017),0)</f>
        <v>0</v>
      </c>
      <c r="AG132" s="117">
        <f>IFERROR($E132*SUMIF('Daily Log'!$CB$18:$CB$1017,$B132,'Daily Log'!$CC$18:$CC$1017),0)</f>
        <v>0</v>
      </c>
      <c r="AH132" s="117">
        <f>IFERROR($E132*SUMIF('Daily Log'!$CE$18:$CE$1017,$B132,'Daily Log'!$CF$18:$CF$1017),0)</f>
        <v>0</v>
      </c>
      <c r="AI132" s="117">
        <f>IFERROR($E132*SUMIF('Daily Log'!$CH$18:$CH$1017,$B132,'Daily Log'!$CI$18:$CI$1017),0)</f>
        <v>0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0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0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0</v>
      </c>
      <c r="AB133" s="117">
        <f>IFERROR($E133*SUMIF('Daily Log'!$BM$18:$BM$1017,$B133,'Daily Log'!$BN$18:$BN$1017),0)</f>
        <v>0</v>
      </c>
      <c r="AC133" s="117">
        <f>IFERROR($E133*SUMIF('Daily Log'!$BP$18:$BP$1017,$B133,'Daily Log'!$BQ$18:$BQ$1017),0)</f>
        <v>0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0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0</v>
      </c>
      <c r="G134" s="117">
        <f>IFERROR($E134*SUMIF('Daily Log'!$B$18:$B$1017,$B134,'Daily Log'!$C$18:$C$1017),0)</f>
        <v>0</v>
      </c>
      <c r="H134" s="117">
        <f>IFERROR($E134*SUMIF('Daily Log'!$E$18:$E$1017,$B134,'Daily Log'!$F$18:$F$1017),0)</f>
        <v>0</v>
      </c>
      <c r="I134" s="117">
        <f>IFERROR($E134*SUMIF('Daily Log'!$H$18:$H$1017,$B134,'Daily Log'!$I$18:$I$1017),0)</f>
        <v>0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0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0</v>
      </c>
      <c r="AD134" s="117">
        <f>IFERROR($E134*SUMIF('Daily Log'!$BS$18:$BS$1017,$B134,'Daily Log'!$BT$18:$BT$1017),0)</f>
        <v>0</v>
      </c>
      <c r="AE134" s="117">
        <f>IFERROR($E134*SUMIF('Daily Log'!$BV$18:$BV$1017,$B134,'Daily Log'!$BW$18:$BW$1017),0)</f>
        <v>0</v>
      </c>
      <c r="AF134" s="117">
        <f>IFERROR($E134*SUMIF('Daily Log'!$BY$18:$BY$1017,$B134,'Daily Log'!$BZ$18:$BZ$1017),0)</f>
        <v>0</v>
      </c>
      <c r="AG134" s="117">
        <f>IFERROR($E134*SUMIF('Daily Log'!$CB$18:$CB$1017,$B134,'Daily Log'!$CC$18:$CC$1017),0)</f>
        <v>0</v>
      </c>
      <c r="AH134" s="117">
        <f>IFERROR($E134*SUMIF('Daily Log'!$CE$18:$CE$1017,$B134,'Daily Log'!$CF$18:$CF$1017),0)</f>
        <v>0</v>
      </c>
      <c r="AI134" s="117">
        <f>IFERROR($E134*SUMIF('Daily Log'!$CH$18:$CH$1017,$B134,'Daily Log'!$CI$18:$CI$1017),0)</f>
        <v>0</v>
      </c>
      <c r="AJ134" s="117">
        <f>IFERROR($E134*SUMIF('Daily Log'!$CK$18:$CK$1017,$B134,'Daily Log'!$CL$18:$CL$1017),0)</f>
        <v>0</v>
      </c>
      <c r="AK134" s="117">
        <f>IFERROR($E134*SUMIF('Daily Log'!$CN$18:$CN$1017,$B134,'Daily Log'!$CO$18:$CO$1017),0)</f>
        <v>0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0</v>
      </c>
      <c r="G135" s="117">
        <f>IFERROR($E135*SUMIF('Daily Log'!$B$18:$B$1017,$B135,'Daily Log'!$C$18:$C$1017),0)</f>
        <v>0</v>
      </c>
      <c r="H135" s="117">
        <f>IFERROR($E135*SUMIF('Daily Log'!$E$18:$E$1017,$B135,'Daily Log'!$F$18:$F$1017),0)</f>
        <v>0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0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0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0</v>
      </c>
      <c r="AI135" s="117">
        <f>IFERROR($E135*SUMIF('Daily Log'!$CH$18:$CH$1017,$B135,'Daily Log'!$CI$18:$CI$1017),0)</f>
        <v>0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0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0</v>
      </c>
      <c r="G136" s="117">
        <f>IFERROR($E136*SUMIF('Daily Log'!$B$18:$B$1017,$B136,'Daily Log'!$C$18:$C$1017),0)</f>
        <v>0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0</v>
      </c>
      <c r="AC136" s="117">
        <f>IFERROR($E136*SUMIF('Daily Log'!$BP$18:$BP$1017,$B136,'Daily Log'!$BQ$18:$BQ$1017),0)</f>
        <v>0</v>
      </c>
      <c r="AD136" s="117">
        <f>IFERROR($E136*SUMIF('Daily Log'!$BS$18:$BS$1017,$B136,'Daily Log'!$BT$18:$BT$1017),0)</f>
        <v>0</v>
      </c>
      <c r="AE136" s="117">
        <f>IFERROR($E136*SUMIF('Daily Log'!$BV$18:$BV$1017,$B136,'Daily Log'!$BW$18:$BW$1017),0)</f>
        <v>0</v>
      </c>
      <c r="AF136" s="117">
        <f>IFERROR($E136*SUMIF('Daily Log'!$BY$18:$BY$1017,$B136,'Daily Log'!$BZ$18:$BZ$1017),0)</f>
        <v>0</v>
      </c>
      <c r="AG136" s="117">
        <f>IFERROR($E136*SUMIF('Daily Log'!$CB$18:$CB$1017,$B136,'Daily Log'!$CC$18:$CC$1017),0)</f>
        <v>0</v>
      </c>
      <c r="AH136" s="117">
        <f>IFERROR($E136*SUMIF('Daily Log'!$CE$18:$CE$1017,$B136,'Daily Log'!$CF$18:$CF$1017),0)</f>
        <v>0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0</v>
      </c>
      <c r="G137" s="117">
        <f>IFERROR($E137*SUMIF('Daily Log'!$B$18:$B$1017,$B137,'Daily Log'!$C$18:$C$1017),0)</f>
        <v>0</v>
      </c>
      <c r="H137" s="117">
        <f>IFERROR($E137*SUMIF('Daily Log'!$E$18:$E$1017,$B137,'Daily Log'!$F$18:$F$1017),0)</f>
        <v>0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0</v>
      </c>
      <c r="AB137" s="117">
        <f>IFERROR($E137*SUMIF('Daily Log'!$BM$18:$BM$1017,$B137,'Daily Log'!$BN$18:$BN$1017),0)</f>
        <v>0</v>
      </c>
      <c r="AC137" s="117">
        <f>IFERROR($E137*SUMIF('Daily Log'!$BP$18:$BP$1017,$B137,'Daily Log'!$BQ$18:$BQ$1017),0)</f>
        <v>0</v>
      </c>
      <c r="AD137" s="117">
        <f>IFERROR($E137*SUMIF('Daily Log'!$BS$18:$BS$1017,$B137,'Daily Log'!$BT$18:$BT$1017),0)</f>
        <v>0</v>
      </c>
      <c r="AE137" s="117">
        <f>IFERROR($E137*SUMIF('Daily Log'!$BV$18:$BV$1017,$B137,'Daily Log'!$BW$18:$BW$1017),0)</f>
        <v>0</v>
      </c>
      <c r="AF137" s="117">
        <f>IFERROR($E137*SUMIF('Daily Log'!$BY$18:$BY$1017,$B137,'Daily Log'!$BZ$18:$BZ$1017),0)</f>
        <v>0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0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0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0</v>
      </c>
      <c r="G138" s="117">
        <f>IFERROR($E138*SUMIF('Daily Log'!$B$18:$B$1017,$B138,'Daily Log'!$C$18:$C$1017),0)</f>
        <v>0</v>
      </c>
      <c r="H138" s="117">
        <f>IFERROR($E138*SUMIF('Daily Log'!$E$18:$E$1017,$B138,'Daily Log'!$F$18:$F$1017),0)</f>
        <v>0</v>
      </c>
      <c r="I138" s="117">
        <f>IFERROR($E138*SUMIF('Daily Log'!$H$18:$H$1017,$B138,'Daily Log'!$I$18:$I$1017),0)</f>
        <v>0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0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0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0</v>
      </c>
      <c r="AF138" s="117">
        <f>IFERROR($E138*SUMIF('Daily Log'!$BY$18:$BY$1017,$B138,'Daily Log'!$BZ$18:$BZ$1017),0)</f>
        <v>0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0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0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0</v>
      </c>
      <c r="G139" s="117">
        <f>IFERROR($E139*SUMIF('Daily Log'!$B$18:$B$1017,$B139,'Daily Log'!$C$18:$C$1017),0)</f>
        <v>0</v>
      </c>
      <c r="H139" s="117">
        <f>IFERROR($E139*SUMIF('Daily Log'!$E$18:$E$1017,$B139,'Daily Log'!$F$18:$F$1017),0)</f>
        <v>0</v>
      </c>
      <c r="I139" s="117">
        <f>IFERROR($E139*SUMIF('Daily Log'!$H$18:$H$1017,$B139,'Daily Log'!$I$18:$I$1017),0)</f>
        <v>0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0</v>
      </c>
      <c r="AB139" s="117">
        <f>IFERROR($E139*SUMIF('Daily Log'!$BM$18:$BM$1017,$B139,'Daily Log'!$BN$18:$BN$1017),0)</f>
        <v>0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0</v>
      </c>
      <c r="AF139" s="117">
        <f>IFERROR($E139*SUMIF('Daily Log'!$BY$18:$BY$1017,$B139,'Daily Log'!$BZ$18:$BZ$1017),0)</f>
        <v>0</v>
      </c>
      <c r="AG139" s="117">
        <f>IFERROR($E139*SUMIF('Daily Log'!$CB$18:$CB$1017,$B139,'Daily Log'!$CC$18:$CC$1017),0)</f>
        <v>0</v>
      </c>
      <c r="AH139" s="117">
        <f>IFERROR($E139*SUMIF('Daily Log'!$CE$18:$CE$1017,$B139,'Daily Log'!$CF$18:$CF$1017),0)</f>
        <v>0</v>
      </c>
      <c r="AI139" s="117">
        <f>IFERROR($E139*SUMIF('Daily Log'!$CH$18:$CH$1017,$B139,'Daily Log'!$CI$18:$CI$1017),0)</f>
        <v>0</v>
      </c>
      <c r="AJ139" s="117">
        <f>IFERROR($E139*SUMIF('Daily Log'!$CK$18:$CK$1017,$B139,'Daily Log'!$CL$18:$CL$1017),0)</f>
        <v>0</v>
      </c>
      <c r="AK139" s="117">
        <f>IFERROR($E139*SUMIF('Daily Log'!$CN$18:$CN$1017,$B139,'Daily Log'!$CO$18:$CO$1017),0)</f>
        <v>0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0</v>
      </c>
      <c r="G140" s="117">
        <f>IFERROR($E140*SUMIF('Daily Log'!$B$18:$B$1017,$B140,'Daily Log'!$C$18:$C$1017),0)</f>
        <v>0</v>
      </c>
      <c r="H140" s="117">
        <f>IFERROR($E140*SUMIF('Daily Log'!$E$18:$E$1017,$B140,'Daily Log'!$F$18:$F$1017),0)</f>
        <v>0</v>
      </c>
      <c r="I140" s="117">
        <f>IFERROR($E140*SUMIF('Daily Log'!$H$18:$H$1017,$B140,'Daily Log'!$I$18:$I$1017),0)</f>
        <v>0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0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0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0</v>
      </c>
      <c r="AG140" s="117">
        <f>IFERROR($E140*SUMIF('Daily Log'!$CB$18:$CB$1017,$B140,'Daily Log'!$CC$18:$CC$1017),0)</f>
        <v>0</v>
      </c>
      <c r="AH140" s="117">
        <f>IFERROR($E140*SUMIF('Daily Log'!$CE$18:$CE$1017,$B140,'Daily Log'!$CF$18:$CF$1017),0)</f>
        <v>0</v>
      </c>
      <c r="AI140" s="117">
        <f>IFERROR($E140*SUMIF('Daily Log'!$CH$18:$CH$1017,$B140,'Daily Log'!$CI$18:$CI$1017),0)</f>
        <v>0</v>
      </c>
      <c r="AJ140" s="117">
        <f>IFERROR($E140*SUMIF('Daily Log'!$CK$18:$CK$1017,$B140,'Daily Log'!$CL$18:$CL$1017),0)</f>
        <v>0</v>
      </c>
      <c r="AK140" s="117">
        <f>IFERROR($E140*SUMIF('Daily Log'!$CN$18:$CN$1017,$B140,'Daily Log'!$CO$18:$CO$1017),0)</f>
        <v>0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0</v>
      </c>
      <c r="G142" s="117">
        <f>IFERROR($E142*SUMIF('Daily Log'!$B$18:$B$1017,$B142,'Daily Log'!$C$18:$C$1017),0)</f>
        <v>0</v>
      </c>
      <c r="H142" s="117">
        <f>IFERROR($E142*SUMIF('Daily Log'!$E$18:$E$1017,$B142,'Daily Log'!$F$18:$F$1017),0)</f>
        <v>0</v>
      </c>
      <c r="I142" s="117">
        <f>IFERROR($E142*SUMIF('Daily Log'!$H$18:$H$1017,$B142,'Daily Log'!$I$18:$I$1017),0)</f>
        <v>0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0</v>
      </c>
      <c r="AB142" s="117">
        <f>IFERROR($E142*SUMIF('Daily Log'!$BM$18:$BM$1017,$B142,'Daily Log'!$BN$18:$BN$1017),0)</f>
        <v>0</v>
      </c>
      <c r="AC142" s="117">
        <f>IFERROR($E142*SUMIF('Daily Log'!$BP$18:$BP$1017,$B142,'Daily Log'!$BQ$18:$BQ$1017),0)</f>
        <v>0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0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0</v>
      </c>
      <c r="AJ142" s="117">
        <f>IFERROR($E142*SUMIF('Daily Log'!$CK$18:$CK$1017,$B142,'Daily Log'!$CL$18:$CL$1017),0)</f>
        <v>0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0</v>
      </c>
      <c r="G143" s="117">
        <f>IFERROR($E143*SUMIF('Daily Log'!$B$18:$B$1017,$B143,'Daily Log'!$C$18:$C$1017),0)</f>
        <v>0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0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0</v>
      </c>
      <c r="AB143" s="117">
        <f>IFERROR($E143*SUMIF('Daily Log'!$BM$18:$BM$1017,$B143,'Daily Log'!$BN$18:$BN$1017),0)</f>
        <v>0</v>
      </c>
      <c r="AC143" s="117">
        <f>IFERROR($E143*SUMIF('Daily Log'!$BP$18:$BP$1017,$B143,'Daily Log'!$BQ$18:$BQ$1017),0)</f>
        <v>0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0</v>
      </c>
      <c r="AF143" s="117">
        <f>IFERROR($E143*SUMIF('Daily Log'!$BY$18:$BY$1017,$B143,'Daily Log'!$BZ$18:$BZ$1017),0)</f>
        <v>0</v>
      </c>
      <c r="AG143" s="117">
        <f>IFERROR($E143*SUMIF('Daily Log'!$CB$18:$CB$1017,$B143,'Daily Log'!$CC$18:$CC$1017),0)</f>
        <v>0</v>
      </c>
      <c r="AH143" s="117">
        <f>IFERROR($E143*SUMIF('Daily Log'!$CE$18:$CE$1017,$B143,'Daily Log'!$CF$18:$CF$1017),0)</f>
        <v>0</v>
      </c>
      <c r="AI143" s="117">
        <f>IFERROR($E143*SUMIF('Daily Log'!$CH$18:$CH$1017,$B143,'Daily Log'!$CI$18:$CI$1017),0)</f>
        <v>0</v>
      </c>
      <c r="AJ143" s="117">
        <f>IFERROR($E143*SUMIF('Daily Log'!$CK$18:$CK$1017,$B143,'Daily Log'!$CL$18:$CL$1017),0)</f>
        <v>0</v>
      </c>
      <c r="AK143" s="117">
        <f>IFERROR($E143*SUMIF('Daily Log'!$CN$18:$CN$1017,$B143,'Daily Log'!$CO$18:$CO$1017),0)</f>
        <v>0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0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0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0</v>
      </c>
      <c r="AC144" s="117">
        <f>IFERROR($E144*SUMIF('Daily Log'!$BP$18:$BP$1017,$B144,'Daily Log'!$BQ$18:$BQ$1017),0)</f>
        <v>0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0</v>
      </c>
      <c r="AG144" s="117">
        <f>IFERROR($E144*SUMIF('Daily Log'!$CB$18:$CB$1017,$B144,'Daily Log'!$CC$18:$CC$1017),0)</f>
        <v>0</v>
      </c>
      <c r="AH144" s="117">
        <f>IFERROR($E144*SUMIF('Daily Log'!$CE$18:$CE$1017,$B144,'Daily Log'!$CF$18:$CF$1017),0)</f>
        <v>0</v>
      </c>
      <c r="AI144" s="117">
        <f>IFERROR($E144*SUMIF('Daily Log'!$CH$18:$CH$1017,$B144,'Daily Log'!$CI$18:$CI$1017),0)</f>
        <v>0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0</v>
      </c>
      <c r="G145" s="117">
        <f>IFERROR($E145*SUMIF('Daily Log'!$B$18:$B$1017,$B145,'Daily Log'!$C$18:$C$1017),0)</f>
        <v>0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0</v>
      </c>
      <c r="AB145" s="117">
        <f>IFERROR($E145*SUMIF('Daily Log'!$BM$18:$BM$1017,$B145,'Daily Log'!$BN$18:$BN$1017),0)</f>
        <v>0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0</v>
      </c>
      <c r="AF145" s="117">
        <f>IFERROR($E145*SUMIF('Daily Log'!$BY$18:$BY$1017,$B145,'Daily Log'!$BZ$18:$BZ$1017),0)</f>
        <v>0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0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0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0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0</v>
      </c>
      <c r="G147" s="117">
        <f>IFERROR($E147*SUMIF('Daily Log'!$B$18:$B$1017,$B147,'Daily Log'!$C$18:$C$1017),0)</f>
        <v>0</v>
      </c>
      <c r="H147" s="117">
        <f>IFERROR($E147*SUMIF('Daily Log'!$E$18:$E$1017,$B147,'Daily Log'!$F$18:$F$1017),0)</f>
        <v>0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0</v>
      </c>
      <c r="AB147" s="117">
        <f>IFERROR($E147*SUMIF('Daily Log'!$BM$18:$BM$1017,$B147,'Daily Log'!$BN$18:$BN$1017),0)</f>
        <v>0</v>
      </c>
      <c r="AC147" s="117">
        <f>IFERROR($E147*SUMIF('Daily Log'!$BP$18:$BP$1017,$B147,'Daily Log'!$BQ$18:$BQ$1017),0)</f>
        <v>0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0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0</v>
      </c>
      <c r="AJ147" s="117">
        <f>IFERROR($E147*SUMIF('Daily Log'!$CK$18:$CK$1017,$B147,'Daily Log'!$CL$18:$CL$1017),0)</f>
        <v>0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0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0</v>
      </c>
      <c r="I148" s="117">
        <f>IFERROR($E148*SUMIF('Daily Log'!$H$18:$H$1017,$B148,'Daily Log'!$I$18:$I$1017),0)</f>
        <v>0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0</v>
      </c>
      <c r="AB148" s="117">
        <f>IFERROR($E148*SUMIF('Daily Log'!$BM$18:$BM$1017,$B148,'Daily Log'!$BN$18:$BN$1017),0)</f>
        <v>0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0</v>
      </c>
      <c r="AE148" s="117">
        <f>IFERROR($E148*SUMIF('Daily Log'!$BV$18:$BV$1017,$B148,'Daily Log'!$BW$18:$BW$1017),0)</f>
        <v>0</v>
      </c>
      <c r="AF148" s="117">
        <f>IFERROR($E148*SUMIF('Daily Log'!$BY$18:$BY$1017,$B148,'Daily Log'!$BZ$18:$BZ$1017),0)</f>
        <v>0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0</v>
      </c>
      <c r="AI148" s="117">
        <f>IFERROR($E148*SUMIF('Daily Log'!$CH$18:$CH$1017,$B148,'Daily Log'!$CI$18:$CI$1017),0)</f>
        <v>0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0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0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0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0</v>
      </c>
      <c r="AB153" s="117">
        <f>IFERROR($E153*SUMIF('Daily Log'!$BM$18:$BM$1017,$B153,'Daily Log'!$BN$18:$BN$1017),0)</f>
        <v>0</v>
      </c>
      <c r="AC153" s="117">
        <f>IFERROR($E153*SUMIF('Daily Log'!$BP$18:$BP$1017,$B153,'Daily Log'!$BQ$18:$BQ$1017),0)</f>
        <v>0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0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0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0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0</v>
      </c>
      <c r="AB154" s="117">
        <f>IFERROR($E154*SUMIF('Daily Log'!$BM$18:$BM$1017,$B154,'Daily Log'!$BN$18:$BN$1017),0)</f>
        <v>0</v>
      </c>
      <c r="AC154" s="117">
        <f>IFERROR($E154*SUMIF('Daily Log'!$BP$18:$BP$1017,$B154,'Daily Log'!$BQ$18:$BQ$1017),0)</f>
        <v>0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0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0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0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0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0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0</v>
      </c>
      <c r="G156" s="117">
        <f>IFERROR($E156*SUMIF('Daily Log'!$B$18:$B$1017,$B156,'Daily Log'!$C$18:$C$1017),0)</f>
        <v>0</v>
      </c>
      <c r="H156" s="117">
        <f>IFERROR($E156*SUMIF('Daily Log'!$E$18:$E$1017,$B156,'Daily Log'!$F$18:$F$1017),0)</f>
        <v>0</v>
      </c>
      <c r="I156" s="117">
        <f>IFERROR($E156*SUMIF('Daily Log'!$H$18:$H$1017,$B156,'Daily Log'!$I$18:$I$1017),0)</f>
        <v>0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0</v>
      </c>
      <c r="AB156" s="117">
        <f>IFERROR($E156*SUMIF('Daily Log'!$BM$18:$BM$1017,$B156,'Daily Log'!$BN$18:$BN$1017),0)</f>
        <v>0</v>
      </c>
      <c r="AC156" s="117">
        <f>IFERROR($E156*SUMIF('Daily Log'!$BP$18:$BP$1017,$B156,'Daily Log'!$BQ$18:$BQ$1017),0)</f>
        <v>0</v>
      </c>
      <c r="AD156" s="117">
        <f>IFERROR($E156*SUMIF('Daily Log'!$BS$18:$BS$1017,$B156,'Daily Log'!$BT$18:$BT$1017),0)</f>
        <v>0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0</v>
      </c>
      <c r="AG156" s="117">
        <f>IFERROR($E156*SUMIF('Daily Log'!$CB$18:$CB$1017,$B156,'Daily Log'!$CC$18:$CC$1017),0)</f>
        <v>0</v>
      </c>
      <c r="AH156" s="117">
        <f>IFERROR($E156*SUMIF('Daily Log'!$CE$18:$CE$1017,$B156,'Daily Log'!$CF$18:$CF$1017),0)</f>
        <v>0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0</v>
      </c>
      <c r="AK156" s="117">
        <f>IFERROR($E156*SUMIF('Daily Log'!$CN$18:$CN$1017,$B156,'Daily Log'!$CO$18:$CO$1017),0)</f>
        <v>0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0</v>
      </c>
      <c r="G157" s="117">
        <f>IFERROR($E157*SUMIF('Daily Log'!$B$18:$B$1017,$B157,'Daily Log'!$C$18:$C$1017),0)</f>
        <v>0</v>
      </c>
      <c r="H157" s="117">
        <f>IFERROR($E157*SUMIF('Daily Log'!$E$18:$E$1017,$B157,'Daily Log'!$F$18:$F$1017),0)</f>
        <v>0</v>
      </c>
      <c r="I157" s="117">
        <f>IFERROR($E157*SUMIF('Daily Log'!$H$18:$H$1017,$B157,'Daily Log'!$I$18:$I$1017),0)</f>
        <v>0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0</v>
      </c>
      <c r="AB157" s="117">
        <f>IFERROR($E157*SUMIF('Daily Log'!$BM$18:$BM$1017,$B157,'Daily Log'!$BN$18:$BN$1017),0)</f>
        <v>0</v>
      </c>
      <c r="AC157" s="117">
        <f>IFERROR($E157*SUMIF('Daily Log'!$BP$18:$BP$1017,$B157,'Daily Log'!$BQ$18:$BQ$1017),0)</f>
        <v>0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0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0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0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0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0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0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0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0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0</v>
      </c>
      <c r="AJ160" s="117">
        <f>IFERROR($E160*SUMIF('Daily Log'!$CK$18:$CK$1017,$B160,'Daily Log'!$CL$18:$CL$1017),0)</f>
        <v>0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0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0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0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0</v>
      </c>
      <c r="AD161" s="117">
        <f>IFERROR($E161*SUMIF('Daily Log'!$BS$18:$BS$1017,$B161,'Daily Log'!$BT$18:$BT$1017),0)</f>
        <v>0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0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0</v>
      </c>
      <c r="AI161" s="117">
        <f>IFERROR($E161*SUMIF('Daily Log'!$CH$18:$CH$1017,$B161,'Daily Log'!$CI$18:$CI$1017),0)</f>
        <v>0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0</v>
      </c>
      <c r="G165" s="117">
        <f>IFERROR($E165*SUMIF('Daily Log'!$B$18:$B$1017,$B165,'Daily Log'!$C$18:$C$1017),0)</f>
        <v>0</v>
      </c>
      <c r="H165" s="117">
        <f>IFERROR($E165*SUMIF('Daily Log'!$E$18:$E$1017,$B165,'Daily Log'!$F$18:$F$1017),0)</f>
        <v>0</v>
      </c>
      <c r="I165" s="117">
        <f>IFERROR($E165*SUMIF('Daily Log'!$H$18:$H$1017,$B165,'Daily Log'!$I$18:$I$1017),0)</f>
        <v>0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0</v>
      </c>
      <c r="AC165" s="117">
        <f>IFERROR($E165*SUMIF('Daily Log'!$BP$18:$BP$1017,$B165,'Daily Log'!$BQ$18:$BQ$1017),0)</f>
        <v>0</v>
      </c>
      <c r="AD165" s="117">
        <f>IFERROR($E165*SUMIF('Daily Log'!$BS$18:$BS$1017,$B165,'Daily Log'!$BT$18:$BT$1017),0)</f>
        <v>0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0</v>
      </c>
      <c r="AH165" s="117">
        <f>IFERROR($E165*SUMIF('Daily Log'!$CE$18:$CE$1017,$B165,'Daily Log'!$CF$18:$CF$1017),0)</f>
        <v>0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0</v>
      </c>
      <c r="G166" s="117">
        <f>IFERROR($E166*SUMIF('Daily Log'!$B$18:$B$1017,$B166,'Daily Log'!$C$18:$C$1017),0)</f>
        <v>0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0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0</v>
      </c>
      <c r="AD166" s="117">
        <f>IFERROR($E166*SUMIF('Daily Log'!$BS$18:$BS$1017,$B166,'Daily Log'!$BT$18:$BT$1017),0)</f>
        <v>0</v>
      </c>
      <c r="AE166" s="117">
        <f>IFERROR($E166*SUMIF('Daily Log'!$BV$18:$BV$1017,$B166,'Daily Log'!$BW$18:$BW$1017),0)</f>
        <v>0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0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0</v>
      </c>
      <c r="G167" s="117">
        <f>IFERROR($E167*SUMIF('Daily Log'!$B$18:$B$1017,$B167,'Daily Log'!$C$18:$C$1017),0)</f>
        <v>0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0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0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0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0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0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0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0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0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0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0</v>
      </c>
      <c r="AC172" s="117">
        <f>IFERROR($E172*SUMIF('Daily Log'!$BP$18:$BP$1017,$B172,'Daily Log'!$BQ$18:$BQ$1017),0)</f>
        <v>0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0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0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0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0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0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0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0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0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0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0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0</v>
      </c>
      <c r="AE178" s="117">
        <f>IFERROR($E178*SUMIF('Daily Log'!$BV$18:$BV$1017,$B178,'Daily Log'!$BW$18:$BW$1017),0)</f>
        <v>0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0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0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0</v>
      </c>
      <c r="AB182" s="117">
        <f>IFERROR($E182*SUMIF('Daily Log'!$BM$18:$BM$1017,$B182,'Daily Log'!$BN$18:$BN$1017),0)</f>
        <v>0</v>
      </c>
      <c r="AC182" s="117">
        <f>IFERROR($E182*SUMIF('Daily Log'!$BP$18:$BP$1017,$B182,'Daily Log'!$BQ$18:$BQ$1017),0)</f>
        <v>0</v>
      </c>
      <c r="AD182" s="117">
        <f>IFERROR($E182*SUMIF('Daily Log'!$BS$18:$BS$1017,$B182,'Daily Log'!$BT$18:$BT$1017),0)</f>
        <v>0</v>
      </c>
      <c r="AE182" s="117">
        <f>IFERROR($E182*SUMIF('Daily Log'!$BV$18:$BV$1017,$B182,'Daily Log'!$BW$18:$BW$1017),0)</f>
        <v>0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0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0</v>
      </c>
      <c r="G184" s="117">
        <f>IFERROR($E184*SUMIF('Daily Log'!$B$18:$B$1017,$B184,'Daily Log'!$C$18:$C$1017),0)</f>
        <v>0</v>
      </c>
      <c r="H184" s="117">
        <f>IFERROR($E184*SUMIF('Daily Log'!$E$18:$E$1017,$B184,'Daily Log'!$F$18:$F$1017),0)</f>
        <v>0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0</v>
      </c>
      <c r="AB184" s="117">
        <f>IFERROR($E184*SUMIF('Daily Log'!$BM$18:$BM$1017,$B184,'Daily Log'!$BN$18:$BN$1017),0)</f>
        <v>0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0</v>
      </c>
      <c r="AE184" s="117">
        <f>IFERROR($E184*SUMIF('Daily Log'!$BV$18:$BV$1017,$B184,'Daily Log'!$BW$18:$BW$1017),0)</f>
        <v>0</v>
      </c>
      <c r="AF184" s="117">
        <f>IFERROR($E184*SUMIF('Daily Log'!$BY$18:$BY$1017,$B184,'Daily Log'!$BZ$18:$BZ$1017),0)</f>
        <v>0</v>
      </c>
      <c r="AG184" s="117">
        <f>IFERROR($E184*SUMIF('Daily Log'!$CB$18:$CB$1017,$B184,'Daily Log'!$CC$18:$CC$1017),0)</f>
        <v>0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0</v>
      </c>
      <c r="AJ184" s="117">
        <f>IFERROR($E184*SUMIF('Daily Log'!$CK$18:$CK$1017,$B184,'Daily Log'!$CL$18:$CL$1017),0)</f>
        <v>0</v>
      </c>
      <c r="AK184" s="117">
        <f>IFERROR($E184*SUMIF('Daily Log'!$CN$18:$CN$1017,$B184,'Daily Log'!$CO$18:$CO$1017),0)</f>
        <v>0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0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0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0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0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0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0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0</v>
      </c>
      <c r="G189" s="117">
        <f>IFERROR($E189*SUMIF('Daily Log'!$B$18:$B$1017,$B189,'Daily Log'!$C$18:$C$1017),0)</f>
        <v>0</v>
      </c>
      <c r="H189" s="117">
        <f>IFERROR($E189*SUMIF('Daily Log'!$E$18:$E$1017,$B189,'Daily Log'!$F$18:$F$1017),0)</f>
        <v>0</v>
      </c>
      <c r="I189" s="117">
        <f>IFERROR($E189*SUMIF('Daily Log'!$H$18:$H$1017,$B189,'Daily Log'!$I$18:$I$1017),0)</f>
        <v>0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0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0</v>
      </c>
      <c r="AE189" s="117">
        <f>IFERROR($E189*SUMIF('Daily Log'!$BV$18:$BV$1017,$B189,'Daily Log'!$BW$18:$BW$1017),0)</f>
        <v>0</v>
      </c>
      <c r="AF189" s="117">
        <f>IFERROR($E189*SUMIF('Daily Log'!$BY$18:$BY$1017,$B189,'Daily Log'!$BZ$18:$BZ$1017),0)</f>
        <v>0</v>
      </c>
      <c r="AG189" s="117">
        <f>IFERROR($E189*SUMIF('Daily Log'!$CB$18:$CB$1017,$B189,'Daily Log'!$CC$18:$CC$1017),0)</f>
        <v>0</v>
      </c>
      <c r="AH189" s="117">
        <f>IFERROR($E189*SUMIF('Daily Log'!$CE$18:$CE$1017,$B189,'Daily Log'!$CF$18:$CF$1017),0)</f>
        <v>0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0</v>
      </c>
      <c r="G190" s="117">
        <f>IFERROR($E190*SUMIF('Daily Log'!$B$18:$B$1017,$B190,'Daily Log'!$C$18:$C$1017),0)</f>
        <v>0</v>
      </c>
      <c r="H190" s="117">
        <f>IFERROR($E190*SUMIF('Daily Log'!$E$18:$E$1017,$B190,'Daily Log'!$F$18:$F$1017),0)</f>
        <v>0</v>
      </c>
      <c r="I190" s="117">
        <f>IFERROR($E190*SUMIF('Daily Log'!$H$18:$H$1017,$B190,'Daily Log'!$I$18:$I$1017),0)</f>
        <v>0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0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0</v>
      </c>
      <c r="G192" s="117">
        <f>IFERROR($E192*SUMIF('Daily Log'!$B$18:$B$1017,$B192,'Daily Log'!$C$18:$C$1017),0)</f>
        <v>0</v>
      </c>
      <c r="H192" s="117">
        <f>IFERROR($E192*SUMIF('Daily Log'!$E$18:$E$1017,$B192,'Daily Log'!$F$18:$F$1017),0)</f>
        <v>0</v>
      </c>
      <c r="I192" s="117">
        <f>IFERROR($E192*SUMIF('Daily Log'!$H$18:$H$1017,$B192,'Daily Log'!$I$18:$I$1017),0)</f>
        <v>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0</v>
      </c>
      <c r="AB192" s="117">
        <f>IFERROR($E192*SUMIF('Daily Log'!$BM$18:$BM$1017,$B192,'Daily Log'!$BN$18:$BN$1017),0)</f>
        <v>0</v>
      </c>
      <c r="AC192" s="117">
        <f>IFERROR($E192*SUMIF('Daily Log'!$BP$18:$BP$1017,$B192,'Daily Log'!$BQ$18:$BQ$1017),0)</f>
        <v>0</v>
      </c>
      <c r="AD192" s="117">
        <f>IFERROR($E192*SUMIF('Daily Log'!$BS$18:$BS$1017,$B192,'Daily Log'!$BT$18:$BT$1017),0)</f>
        <v>0</v>
      </c>
      <c r="AE192" s="117">
        <f>IFERROR($E192*SUMIF('Daily Log'!$BV$18:$BV$1017,$B192,'Daily Log'!$BW$18:$BW$1017),0)</f>
        <v>0</v>
      </c>
      <c r="AF192" s="117">
        <f>IFERROR($E192*SUMIF('Daily Log'!$BY$18:$BY$1017,$B192,'Daily Log'!$BZ$18:$BZ$1017),0)</f>
        <v>0</v>
      </c>
      <c r="AG192" s="117">
        <f>IFERROR($E192*SUMIF('Daily Log'!$CB$18:$CB$1017,$B192,'Daily Log'!$CC$18:$CC$1017),0)</f>
        <v>0</v>
      </c>
      <c r="AH192" s="117">
        <f>IFERROR($E192*SUMIF('Daily Log'!$CE$18:$CE$1017,$B192,'Daily Log'!$CF$18:$CF$1017),0)</f>
        <v>0</v>
      </c>
      <c r="AI192" s="117">
        <f>IFERROR($E192*SUMIF('Daily Log'!$CH$18:$CH$1017,$B192,'Daily Log'!$CI$18:$CI$1017),0)</f>
        <v>0</v>
      </c>
      <c r="AJ192" s="117">
        <f>IFERROR($E192*SUMIF('Daily Log'!$CK$18:$CK$1017,$B192,'Daily Log'!$CL$18:$CL$1017),0)</f>
        <v>0</v>
      </c>
      <c r="AK192" s="117">
        <f>IFERROR($E192*SUMIF('Daily Log'!$CN$18:$CN$1017,$B192,'Daily Log'!$CO$18:$CO$1017),0)</f>
        <v>0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0</v>
      </c>
      <c r="G193" s="117">
        <f>IFERROR($E193*SUMIF('Daily Log'!$B$18:$B$1017,$B193,'Daily Log'!$C$18:$C$1017),0)</f>
        <v>0</v>
      </c>
      <c r="H193" s="117">
        <f>IFERROR($E193*SUMIF('Daily Log'!$E$18:$E$1017,$B193,'Daily Log'!$F$18:$F$1017),0)</f>
        <v>0</v>
      </c>
      <c r="I193" s="117">
        <f>IFERROR($E193*SUMIF('Daily Log'!$H$18:$H$1017,$B193,'Daily Log'!$I$18:$I$1017),0)</f>
        <v>0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0</v>
      </c>
      <c r="AB193" s="117">
        <f>IFERROR($E193*SUMIF('Daily Log'!$BM$18:$BM$1017,$B193,'Daily Log'!$BN$18:$BN$1017),0)</f>
        <v>0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0</v>
      </c>
      <c r="AE193" s="117">
        <f>IFERROR($E193*SUMIF('Daily Log'!$BV$18:$BV$1017,$B193,'Daily Log'!$BW$18:$BW$1017),0)</f>
        <v>0</v>
      </c>
      <c r="AF193" s="117">
        <f>IFERROR($E193*SUMIF('Daily Log'!$BY$18:$BY$1017,$B193,'Daily Log'!$BZ$18:$BZ$1017),0)</f>
        <v>0</v>
      </c>
      <c r="AG193" s="117">
        <f>IFERROR($E193*SUMIF('Daily Log'!$CB$18:$CB$1017,$B193,'Daily Log'!$CC$18:$CC$1017),0)</f>
        <v>0</v>
      </c>
      <c r="AH193" s="117">
        <f>IFERROR($E193*SUMIF('Daily Log'!$CE$18:$CE$1017,$B193,'Daily Log'!$CF$18:$CF$1017),0)</f>
        <v>0</v>
      </c>
      <c r="AI193" s="117">
        <f>IFERROR($E193*SUMIF('Daily Log'!$CH$18:$CH$1017,$B193,'Daily Log'!$CI$18:$CI$1017),0)</f>
        <v>0</v>
      </c>
      <c r="AJ193" s="117">
        <f>IFERROR($E193*SUMIF('Daily Log'!$CK$18:$CK$1017,$B193,'Daily Log'!$CL$18:$CL$1017),0)</f>
        <v>0</v>
      </c>
      <c r="AK193" s="117">
        <f>IFERROR($E193*SUMIF('Daily Log'!$CN$18:$CN$1017,$B193,'Daily Log'!$CO$18:$CO$1017),0)</f>
        <v>0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0</v>
      </c>
      <c r="G194" s="117">
        <f>IFERROR($E194*SUMIF('Daily Log'!$B$18:$B$1017,$B194,'Daily Log'!$C$18:$C$1017),0)</f>
        <v>0</v>
      </c>
      <c r="H194" s="117">
        <f>IFERROR($E194*SUMIF('Daily Log'!$E$18:$E$1017,$B194,'Daily Log'!$F$18:$F$1017),0)</f>
        <v>0</v>
      </c>
      <c r="I194" s="117">
        <f>IFERROR($E194*SUMIF('Daily Log'!$H$18:$H$1017,$B194,'Daily Log'!$I$18:$I$1017),0)</f>
        <v>0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0</v>
      </c>
      <c r="AB194" s="117">
        <f>IFERROR($E194*SUMIF('Daily Log'!$BM$18:$BM$1017,$B194,'Daily Log'!$BN$18:$BN$1017),0)</f>
        <v>0</v>
      </c>
      <c r="AC194" s="117">
        <f>IFERROR($E194*SUMIF('Daily Log'!$BP$18:$BP$1017,$B194,'Daily Log'!$BQ$18:$BQ$1017),0)</f>
        <v>0</v>
      </c>
      <c r="AD194" s="117">
        <f>IFERROR($E194*SUMIF('Daily Log'!$BS$18:$BS$1017,$B194,'Daily Log'!$BT$18:$BT$1017),0)</f>
        <v>0</v>
      </c>
      <c r="AE194" s="117">
        <f>IFERROR($E194*SUMIF('Daily Log'!$BV$18:$BV$1017,$B194,'Daily Log'!$BW$18:$BW$1017),0)</f>
        <v>0</v>
      </c>
      <c r="AF194" s="117">
        <f>IFERROR($E194*SUMIF('Daily Log'!$BY$18:$BY$1017,$B194,'Daily Log'!$BZ$18:$BZ$1017),0)</f>
        <v>0</v>
      </c>
      <c r="AG194" s="117">
        <f>IFERROR($E194*SUMIF('Daily Log'!$CB$18:$CB$1017,$B194,'Daily Log'!$CC$18:$CC$1017),0)</f>
        <v>0</v>
      </c>
      <c r="AH194" s="117">
        <f>IFERROR($E194*SUMIF('Daily Log'!$CE$18:$CE$1017,$B194,'Daily Log'!$CF$18:$CF$1017),0)</f>
        <v>0</v>
      </c>
      <c r="AI194" s="117">
        <f>IFERROR($E194*SUMIF('Daily Log'!$CH$18:$CH$1017,$B194,'Daily Log'!$CI$18:$CI$1017),0)</f>
        <v>0</v>
      </c>
      <c r="AJ194" s="117">
        <f>IFERROR($E194*SUMIF('Daily Log'!$CK$18:$CK$1017,$B194,'Daily Log'!$CL$18:$CL$1017),0)</f>
        <v>0</v>
      </c>
      <c r="AK194" s="117">
        <f>IFERROR($E194*SUMIF('Daily Log'!$CN$18:$CN$1017,$B194,'Daily Log'!$CO$18:$CO$1017),0)</f>
        <v>0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0</v>
      </c>
      <c r="G195" s="117">
        <f>IFERROR($E195*SUMIF('Daily Log'!$B$18:$B$1017,$B195,'Daily Log'!$C$18:$C$1017),0)</f>
        <v>0</v>
      </c>
      <c r="H195" s="117">
        <f>IFERROR($E195*SUMIF('Daily Log'!$E$18:$E$1017,$B195,'Daily Log'!$F$18:$F$1017),0)</f>
        <v>0</v>
      </c>
      <c r="I195" s="117">
        <f>IFERROR($E195*SUMIF('Daily Log'!$H$18:$H$1017,$B195,'Daily Log'!$I$18:$I$1017),0)</f>
        <v>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0</v>
      </c>
      <c r="AB195" s="117">
        <f>IFERROR($E195*SUMIF('Daily Log'!$BM$18:$BM$1017,$B195,'Daily Log'!$BN$18:$BN$1017),0)</f>
        <v>0</v>
      </c>
      <c r="AC195" s="117">
        <f>IFERROR($E195*SUMIF('Daily Log'!$BP$18:$BP$1017,$B195,'Daily Log'!$BQ$18:$BQ$1017),0)</f>
        <v>0</v>
      </c>
      <c r="AD195" s="117">
        <f>IFERROR($E195*SUMIF('Daily Log'!$BS$18:$BS$1017,$B195,'Daily Log'!$BT$18:$BT$1017),0)</f>
        <v>0</v>
      </c>
      <c r="AE195" s="117">
        <f>IFERROR($E195*SUMIF('Daily Log'!$BV$18:$BV$1017,$B195,'Daily Log'!$BW$18:$BW$1017),0)</f>
        <v>0</v>
      </c>
      <c r="AF195" s="117">
        <f>IFERROR($E195*SUMIF('Daily Log'!$BY$18:$BY$1017,$B195,'Daily Log'!$BZ$18:$BZ$1017),0)</f>
        <v>0</v>
      </c>
      <c r="AG195" s="117">
        <f>IFERROR($E195*SUMIF('Daily Log'!$CB$18:$CB$1017,$B195,'Daily Log'!$CC$18:$CC$1017),0)</f>
        <v>0</v>
      </c>
      <c r="AH195" s="117">
        <f>IFERROR($E195*SUMIF('Daily Log'!$CE$18:$CE$1017,$B195,'Daily Log'!$CF$18:$CF$1017),0)</f>
        <v>0</v>
      </c>
      <c r="AI195" s="117">
        <f>IFERROR($E195*SUMIF('Daily Log'!$CH$18:$CH$1017,$B195,'Daily Log'!$CI$18:$CI$1017),0)</f>
        <v>0</v>
      </c>
      <c r="AJ195" s="117">
        <f>IFERROR($E195*SUMIF('Daily Log'!$CK$18:$CK$1017,$B195,'Daily Log'!$CL$18:$CL$1017),0)</f>
        <v>0</v>
      </c>
      <c r="AK195" s="117">
        <f>IFERROR($E195*SUMIF('Daily Log'!$CN$18:$CN$1017,$B195,'Daily Log'!$CO$18:$CO$1017),0)</f>
        <v>0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0</v>
      </c>
      <c r="G196" s="117">
        <f>IFERROR($E196*SUMIF('Daily Log'!$B$18:$B$1017,$B196,'Daily Log'!$C$18:$C$1017),0)</f>
        <v>0</v>
      </c>
      <c r="H196" s="117">
        <f>IFERROR($E196*SUMIF('Daily Log'!$E$18:$E$1017,$B196,'Daily Log'!$F$18:$F$1017),0)</f>
        <v>0</v>
      </c>
      <c r="I196" s="117">
        <f>IFERROR($E196*SUMIF('Daily Log'!$H$18:$H$1017,$B196,'Daily Log'!$I$18:$I$1017),0)</f>
        <v>0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0</v>
      </c>
      <c r="AB196" s="117">
        <f>IFERROR($E196*SUMIF('Daily Log'!$BM$18:$BM$1017,$B196,'Daily Log'!$BN$18:$BN$1017),0)</f>
        <v>0</v>
      </c>
      <c r="AC196" s="117">
        <f>IFERROR($E196*SUMIF('Daily Log'!$BP$18:$BP$1017,$B196,'Daily Log'!$BQ$18:$BQ$1017),0)</f>
        <v>0</v>
      </c>
      <c r="AD196" s="117">
        <f>IFERROR($E196*SUMIF('Daily Log'!$BS$18:$BS$1017,$B196,'Daily Log'!$BT$18:$BT$1017),0)</f>
        <v>0</v>
      </c>
      <c r="AE196" s="117">
        <f>IFERROR($E196*SUMIF('Daily Log'!$BV$18:$BV$1017,$B196,'Daily Log'!$BW$18:$BW$1017),0)</f>
        <v>0</v>
      </c>
      <c r="AF196" s="117">
        <f>IFERROR($E196*SUMIF('Daily Log'!$BY$18:$BY$1017,$B196,'Daily Log'!$BZ$18:$BZ$1017),0)</f>
        <v>0</v>
      </c>
      <c r="AG196" s="117">
        <f>IFERROR($E196*SUMIF('Daily Log'!$CB$18:$CB$1017,$B196,'Daily Log'!$CC$18:$CC$1017),0)</f>
        <v>0</v>
      </c>
      <c r="AH196" s="117">
        <f>IFERROR($E196*SUMIF('Daily Log'!$CE$18:$CE$1017,$B196,'Daily Log'!$CF$18:$CF$1017),0)</f>
        <v>0</v>
      </c>
      <c r="AI196" s="117">
        <f>IFERROR($E196*SUMIF('Daily Log'!$CH$18:$CH$1017,$B196,'Daily Log'!$CI$18:$CI$1017),0)</f>
        <v>0</v>
      </c>
      <c r="AJ196" s="117">
        <f>IFERROR($E196*SUMIF('Daily Log'!$CK$18:$CK$1017,$B196,'Daily Log'!$CL$18:$CL$1017),0)</f>
        <v>0</v>
      </c>
      <c r="AK196" s="117">
        <f>IFERROR($E196*SUMIF('Daily Log'!$CN$18:$CN$1017,$B196,'Daily Log'!$CO$18:$CO$1017),0)</f>
        <v>0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0</v>
      </c>
      <c r="G197" s="117">
        <f>IFERROR($E197*SUMIF('Daily Log'!$B$18:$B$1017,$B197,'Daily Log'!$C$18:$C$1017),0)</f>
        <v>0</v>
      </c>
      <c r="H197" s="117">
        <f>IFERROR($E197*SUMIF('Daily Log'!$E$18:$E$1017,$B197,'Daily Log'!$F$18:$F$1017),0)</f>
        <v>0</v>
      </c>
      <c r="I197" s="117">
        <f>IFERROR($E197*SUMIF('Daily Log'!$H$18:$H$1017,$B197,'Daily Log'!$I$18:$I$1017),0)</f>
        <v>0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0</v>
      </c>
      <c r="AB197" s="117">
        <f>IFERROR($E197*SUMIF('Daily Log'!$BM$18:$BM$1017,$B197,'Daily Log'!$BN$18:$BN$1017),0)</f>
        <v>0</v>
      </c>
      <c r="AC197" s="117">
        <f>IFERROR($E197*SUMIF('Daily Log'!$BP$18:$BP$1017,$B197,'Daily Log'!$BQ$18:$BQ$1017),0)</f>
        <v>0</v>
      </c>
      <c r="AD197" s="117">
        <f>IFERROR($E197*SUMIF('Daily Log'!$BS$18:$BS$1017,$B197,'Daily Log'!$BT$18:$BT$1017),0)</f>
        <v>0</v>
      </c>
      <c r="AE197" s="117">
        <f>IFERROR($E197*SUMIF('Daily Log'!$BV$18:$BV$1017,$B197,'Daily Log'!$BW$18:$BW$1017),0)</f>
        <v>0</v>
      </c>
      <c r="AF197" s="117">
        <f>IFERROR($E197*SUMIF('Daily Log'!$BY$18:$BY$1017,$B197,'Daily Log'!$BZ$18:$BZ$1017),0)</f>
        <v>0</v>
      </c>
      <c r="AG197" s="117">
        <f>IFERROR($E197*SUMIF('Daily Log'!$CB$18:$CB$1017,$B197,'Daily Log'!$CC$18:$CC$1017),0)</f>
        <v>0</v>
      </c>
      <c r="AH197" s="117">
        <f>IFERROR($E197*SUMIF('Daily Log'!$CE$18:$CE$1017,$B197,'Daily Log'!$CF$18:$CF$1017),0)</f>
        <v>0</v>
      </c>
      <c r="AI197" s="117">
        <f>IFERROR($E197*SUMIF('Daily Log'!$CH$18:$CH$1017,$B197,'Daily Log'!$CI$18:$CI$1017),0)</f>
        <v>0</v>
      </c>
      <c r="AJ197" s="117">
        <f>IFERROR($E197*SUMIF('Daily Log'!$CK$18:$CK$1017,$B197,'Daily Log'!$CL$18:$CL$1017),0)</f>
        <v>0</v>
      </c>
      <c r="AK197" s="117">
        <f>IFERROR($E197*SUMIF('Daily Log'!$CN$18:$CN$1017,$B197,'Daily Log'!$CO$18:$CO$1017),0)</f>
        <v>0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0</v>
      </c>
      <c r="G198" s="117">
        <f>IFERROR($E198*SUMIF('Daily Log'!$B$18:$B$1017,$B198,'Daily Log'!$C$18:$C$1017),0)</f>
        <v>0</v>
      </c>
      <c r="H198" s="117">
        <f>IFERROR($E198*SUMIF('Daily Log'!$E$18:$E$1017,$B198,'Daily Log'!$F$18:$F$1017),0)</f>
        <v>0</v>
      </c>
      <c r="I198" s="117">
        <f>IFERROR($E198*SUMIF('Daily Log'!$H$18:$H$1017,$B198,'Daily Log'!$I$18:$I$1017),0)</f>
        <v>0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0</v>
      </c>
      <c r="AC198" s="117">
        <f>IFERROR($E198*SUMIF('Daily Log'!$BP$18:$BP$1017,$B198,'Daily Log'!$BQ$18:$BQ$1017),0)</f>
        <v>0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0</v>
      </c>
      <c r="AF198" s="117">
        <f>IFERROR($E198*SUMIF('Daily Log'!$BY$18:$BY$1017,$B198,'Daily Log'!$BZ$18:$BZ$1017),0)</f>
        <v>0</v>
      </c>
      <c r="AG198" s="117">
        <f>IFERROR($E198*SUMIF('Daily Log'!$CB$18:$CB$1017,$B198,'Daily Log'!$CC$18:$CC$1017),0)</f>
        <v>0</v>
      </c>
      <c r="AH198" s="117">
        <f>IFERROR($E198*SUMIF('Daily Log'!$CE$18:$CE$1017,$B198,'Daily Log'!$CF$18:$CF$1017),0)</f>
        <v>0</v>
      </c>
      <c r="AI198" s="117">
        <f>IFERROR($E198*SUMIF('Daily Log'!$CH$18:$CH$1017,$B198,'Daily Log'!$CI$18:$CI$1017),0)</f>
        <v>0</v>
      </c>
      <c r="AJ198" s="117">
        <f>IFERROR($E198*SUMIF('Daily Log'!$CK$18:$CK$1017,$B198,'Daily Log'!$CL$18:$CL$1017),0)</f>
        <v>0</v>
      </c>
      <c r="AK198" s="117">
        <f>IFERROR($E198*SUMIF('Daily Log'!$CN$18:$CN$1017,$B198,'Daily Log'!$CO$18:$CO$1017),0)</f>
        <v>0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0</v>
      </c>
      <c r="G199" s="117">
        <f>IFERROR($E199*SUMIF('Daily Log'!$B$18:$B$1017,$B199,'Daily Log'!$C$18:$C$1017),0)</f>
        <v>0</v>
      </c>
      <c r="H199" s="117">
        <f>IFERROR($E199*SUMIF('Daily Log'!$E$18:$E$1017,$B199,'Daily Log'!$F$18:$F$1017),0)</f>
        <v>0</v>
      </c>
      <c r="I199" s="117">
        <f>IFERROR($E199*SUMIF('Daily Log'!$H$18:$H$1017,$B199,'Daily Log'!$I$18:$I$1017),0)</f>
        <v>0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0</v>
      </c>
      <c r="AB199" s="117">
        <f>IFERROR($E199*SUMIF('Daily Log'!$BM$18:$BM$1017,$B199,'Daily Log'!$BN$18:$BN$1017),0)</f>
        <v>0</v>
      </c>
      <c r="AC199" s="117">
        <f>IFERROR($E199*SUMIF('Daily Log'!$BP$18:$BP$1017,$B199,'Daily Log'!$BQ$18:$BQ$1017),0)</f>
        <v>0</v>
      </c>
      <c r="AD199" s="117">
        <f>IFERROR($E199*SUMIF('Daily Log'!$BS$18:$BS$1017,$B199,'Daily Log'!$BT$18:$BT$1017),0)</f>
        <v>0</v>
      </c>
      <c r="AE199" s="117">
        <f>IFERROR($E199*SUMIF('Daily Log'!$BV$18:$BV$1017,$B199,'Daily Log'!$BW$18:$BW$1017),0)</f>
        <v>0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0</v>
      </c>
      <c r="AH199" s="117">
        <f>IFERROR($E199*SUMIF('Daily Log'!$CE$18:$CE$1017,$B199,'Daily Log'!$CF$18:$CF$1017),0)</f>
        <v>0</v>
      </c>
      <c r="AI199" s="117">
        <f>IFERROR($E199*SUMIF('Daily Log'!$CH$18:$CH$1017,$B199,'Daily Log'!$CI$18:$CI$1017),0)</f>
        <v>0</v>
      </c>
      <c r="AJ199" s="117">
        <f>IFERROR($E199*SUMIF('Daily Log'!$CK$18:$CK$1017,$B199,'Daily Log'!$CL$18:$CL$1017),0)</f>
        <v>0</v>
      </c>
      <c r="AK199" s="117">
        <f>IFERROR($E199*SUMIF('Daily Log'!$CN$18:$CN$1017,$B199,'Daily Log'!$CO$18:$CO$1017),0)</f>
        <v>0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0</v>
      </c>
      <c r="G200" s="117">
        <f>IFERROR($E200*SUMIF('Daily Log'!$B$18:$B$1017,$B200,'Daily Log'!$C$18:$C$1017),0)</f>
        <v>0</v>
      </c>
      <c r="H200" s="117">
        <f>IFERROR($E200*SUMIF('Daily Log'!$E$18:$E$1017,$B200,'Daily Log'!$F$18:$F$1017),0)</f>
        <v>0</v>
      </c>
      <c r="I200" s="117">
        <f>IFERROR($E200*SUMIF('Daily Log'!$H$18:$H$1017,$B200,'Daily Log'!$I$18:$I$1017),0)</f>
        <v>0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0</v>
      </c>
      <c r="AC200" s="117">
        <f>IFERROR($E200*SUMIF('Daily Log'!$BP$18:$BP$1017,$B200,'Daily Log'!$BQ$18:$BQ$1017),0)</f>
        <v>0</v>
      </c>
      <c r="AD200" s="117">
        <f>IFERROR($E200*SUMIF('Daily Log'!$BS$18:$BS$1017,$B200,'Daily Log'!$BT$18:$BT$1017),0)</f>
        <v>0</v>
      </c>
      <c r="AE200" s="117">
        <f>IFERROR($E200*SUMIF('Daily Log'!$BV$18:$BV$1017,$B200,'Daily Log'!$BW$18:$BW$1017),0)</f>
        <v>0</v>
      </c>
      <c r="AF200" s="117">
        <f>IFERROR($E200*SUMIF('Daily Log'!$BY$18:$BY$1017,$B200,'Daily Log'!$BZ$18:$BZ$1017),0)</f>
        <v>0</v>
      </c>
      <c r="AG200" s="117">
        <f>IFERROR($E200*SUMIF('Daily Log'!$CB$18:$CB$1017,$B200,'Daily Log'!$CC$18:$CC$1017),0)</f>
        <v>0</v>
      </c>
      <c r="AH200" s="117">
        <f>IFERROR($E200*SUMIF('Daily Log'!$CE$18:$CE$1017,$B200,'Daily Log'!$CF$18:$CF$1017),0)</f>
        <v>0</v>
      </c>
      <c r="AI200" s="117">
        <f>IFERROR($E200*SUMIF('Daily Log'!$CH$18:$CH$1017,$B200,'Daily Log'!$CI$18:$CI$1017),0)</f>
        <v>0</v>
      </c>
      <c r="AJ200" s="117">
        <f>IFERROR($E200*SUMIF('Daily Log'!$CK$18:$CK$1017,$B200,'Daily Log'!$CL$18:$CL$1017),0)</f>
        <v>0</v>
      </c>
      <c r="AK200" s="117">
        <f>IFERROR($E200*SUMIF('Daily Log'!$CN$18:$CN$1017,$B200,'Daily Log'!$CO$18:$CO$1017),0)</f>
        <v>0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0</v>
      </c>
      <c r="G202" s="117">
        <f>IFERROR($E202*SUMIF('Daily Log'!$B$18:$B$1017,$B202,'Daily Log'!$C$18:$C$1017),0)</f>
        <v>0</v>
      </c>
      <c r="H202" s="117">
        <f>IFERROR($E202*SUMIF('Daily Log'!$E$18:$E$1017,$B202,'Daily Log'!$F$18:$F$1017),0)</f>
        <v>0</v>
      </c>
      <c r="I202" s="117">
        <f>IFERROR($E202*SUMIF('Daily Log'!$H$18:$H$1017,$B202,'Daily Log'!$I$18:$I$1017),0)</f>
        <v>0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0</v>
      </c>
      <c r="AC202" s="117">
        <f>IFERROR($E202*SUMIF('Daily Log'!$BP$18:$BP$1017,$B202,'Daily Log'!$BQ$18:$BQ$1017),0)</f>
        <v>0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0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0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0</v>
      </c>
      <c r="G203" s="117">
        <f>IFERROR($E203*SUMIF('Daily Log'!$B$18:$B$1017,$B203,'Daily Log'!$C$18:$C$1017),0)</f>
        <v>0</v>
      </c>
      <c r="H203" s="117">
        <f>IFERROR($E203*SUMIF('Daily Log'!$E$18:$E$1017,$B203,'Daily Log'!$F$18:$F$1017),0)</f>
        <v>0</v>
      </c>
      <c r="I203" s="117">
        <f>IFERROR($E203*SUMIF('Daily Log'!$H$18:$H$1017,$B203,'Daily Log'!$I$18:$I$1017),0)</f>
        <v>0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0</v>
      </c>
      <c r="AB203" s="117">
        <f>IFERROR($E203*SUMIF('Daily Log'!$BM$18:$BM$1017,$B203,'Daily Log'!$BN$18:$BN$1017),0)</f>
        <v>0</v>
      </c>
      <c r="AC203" s="117">
        <f>IFERROR($E203*SUMIF('Daily Log'!$BP$18:$BP$1017,$B203,'Daily Log'!$BQ$18:$BQ$1017),0)</f>
        <v>0</v>
      </c>
      <c r="AD203" s="117">
        <f>IFERROR($E203*SUMIF('Daily Log'!$BS$18:$BS$1017,$B203,'Daily Log'!$BT$18:$BT$1017),0)</f>
        <v>0</v>
      </c>
      <c r="AE203" s="117">
        <f>IFERROR($E203*SUMIF('Daily Log'!$BV$18:$BV$1017,$B203,'Daily Log'!$BW$18:$BW$1017),0)</f>
        <v>0</v>
      </c>
      <c r="AF203" s="117">
        <f>IFERROR($E203*SUMIF('Daily Log'!$BY$18:$BY$1017,$B203,'Daily Log'!$BZ$18:$BZ$1017),0)</f>
        <v>0</v>
      </c>
      <c r="AG203" s="117">
        <f>IFERROR($E203*SUMIF('Daily Log'!$CB$18:$CB$1017,$B203,'Daily Log'!$CC$18:$CC$1017),0)</f>
        <v>0</v>
      </c>
      <c r="AH203" s="117">
        <f>IFERROR($E203*SUMIF('Daily Log'!$CE$18:$CE$1017,$B203,'Daily Log'!$CF$18:$CF$1017),0)</f>
        <v>0</v>
      </c>
      <c r="AI203" s="117">
        <f>IFERROR($E203*SUMIF('Daily Log'!$CH$18:$CH$1017,$B203,'Daily Log'!$CI$18:$CI$1017),0)</f>
        <v>0</v>
      </c>
      <c r="AJ203" s="117">
        <f>IFERROR($E203*SUMIF('Daily Log'!$CK$18:$CK$1017,$B203,'Daily Log'!$CL$18:$CL$1017),0)</f>
        <v>0</v>
      </c>
      <c r="AK203" s="117">
        <f>IFERROR($E203*SUMIF('Daily Log'!$CN$18:$CN$1017,$B203,'Daily Log'!$CO$18:$CO$1017),0)</f>
        <v>0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0</v>
      </c>
      <c r="G204" s="117">
        <f>IFERROR($E204*SUMIF('Daily Log'!$B$18:$B$1017,$B204,'Daily Log'!$C$18:$C$1017),0)</f>
        <v>0</v>
      </c>
      <c r="H204" s="117">
        <f>IFERROR($E204*SUMIF('Daily Log'!$E$18:$E$1017,$B204,'Daily Log'!$F$18:$F$1017),0)</f>
        <v>0</v>
      </c>
      <c r="I204" s="117">
        <f>IFERROR($E204*SUMIF('Daily Log'!$H$18:$H$1017,$B204,'Daily Log'!$I$18:$I$1017),0)</f>
        <v>0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0</v>
      </c>
      <c r="AB204" s="117">
        <f>IFERROR($E204*SUMIF('Daily Log'!$BM$18:$BM$1017,$B204,'Daily Log'!$BN$18:$BN$1017),0)</f>
        <v>0</v>
      </c>
      <c r="AC204" s="117">
        <f>IFERROR($E204*SUMIF('Daily Log'!$BP$18:$BP$1017,$B204,'Daily Log'!$BQ$18:$BQ$1017),0)</f>
        <v>0</v>
      </c>
      <c r="AD204" s="117">
        <f>IFERROR($E204*SUMIF('Daily Log'!$BS$18:$BS$1017,$B204,'Daily Log'!$BT$18:$BT$1017),0)</f>
        <v>0</v>
      </c>
      <c r="AE204" s="117">
        <f>IFERROR($E204*SUMIF('Daily Log'!$BV$18:$BV$1017,$B204,'Daily Log'!$BW$18:$BW$1017),0)</f>
        <v>0</v>
      </c>
      <c r="AF204" s="117">
        <f>IFERROR($E204*SUMIF('Daily Log'!$BY$18:$BY$1017,$B204,'Daily Log'!$BZ$18:$BZ$1017),0)</f>
        <v>0</v>
      </c>
      <c r="AG204" s="117">
        <f>IFERROR($E204*SUMIF('Daily Log'!$CB$18:$CB$1017,$B204,'Daily Log'!$CC$18:$CC$1017),0)</f>
        <v>0</v>
      </c>
      <c r="AH204" s="117">
        <f>IFERROR($E204*SUMIF('Daily Log'!$CE$18:$CE$1017,$B204,'Daily Log'!$CF$18:$CF$1017),0)</f>
        <v>0</v>
      </c>
      <c r="AI204" s="117">
        <f>IFERROR($E204*SUMIF('Daily Log'!$CH$18:$CH$1017,$B204,'Daily Log'!$CI$18:$CI$1017),0)</f>
        <v>0</v>
      </c>
      <c r="AJ204" s="117">
        <f>IFERROR($E204*SUMIF('Daily Log'!$CK$18:$CK$1017,$B204,'Daily Log'!$CL$18:$CL$1017),0)</f>
        <v>0</v>
      </c>
      <c r="AK204" s="117">
        <f>IFERROR($E204*SUMIF('Daily Log'!$CN$18:$CN$1017,$B204,'Daily Log'!$CO$18:$CO$1017),0)</f>
        <v>0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0</v>
      </c>
      <c r="G205" s="117">
        <f>IFERROR($E205*SUMIF('Daily Log'!$B$18:$B$1017,$B205,'Daily Log'!$C$18:$C$1017),0)</f>
        <v>0</v>
      </c>
      <c r="H205" s="117">
        <f>IFERROR($E205*SUMIF('Daily Log'!$E$18:$E$1017,$B205,'Daily Log'!$F$18:$F$1017),0)</f>
        <v>0</v>
      </c>
      <c r="I205" s="117">
        <f>IFERROR($E205*SUMIF('Daily Log'!$H$18:$H$1017,$B205,'Daily Log'!$I$18:$I$1017),0)</f>
        <v>0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0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0</v>
      </c>
      <c r="AE205" s="117">
        <f>IFERROR($E205*SUMIF('Daily Log'!$BV$18:$BV$1017,$B205,'Daily Log'!$BW$18:$BW$1017),0)</f>
        <v>0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0</v>
      </c>
      <c r="AH205" s="117">
        <f>IFERROR($E205*SUMIF('Daily Log'!$CE$18:$CE$1017,$B205,'Daily Log'!$CF$18:$CF$1017),0)</f>
        <v>0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0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0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0</v>
      </c>
      <c r="I206" s="117">
        <f>IFERROR($E206*SUMIF('Daily Log'!$H$18:$H$1017,$B206,'Daily Log'!$I$18:$I$1017),0)</f>
        <v>0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0</v>
      </c>
      <c r="AH206" s="117">
        <f>IFERROR($E206*SUMIF('Daily Log'!$CE$18:$CE$1017,$B206,'Daily Log'!$CF$18:$CF$1017),0)</f>
        <v>0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0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0</v>
      </c>
      <c r="G207" s="117">
        <f>IFERROR($E207*SUMIF('Daily Log'!$B$18:$B$1017,$B207,'Daily Log'!$C$18:$C$1017),0)</f>
        <v>0</v>
      </c>
      <c r="H207" s="117">
        <f>IFERROR($E207*SUMIF('Daily Log'!$E$18:$E$1017,$B207,'Daily Log'!$F$18:$F$1017),0)</f>
        <v>0</v>
      </c>
      <c r="I207" s="117">
        <f>IFERROR($E207*SUMIF('Daily Log'!$H$18:$H$1017,$B207,'Daily Log'!$I$18:$I$1017),0)</f>
        <v>0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0</v>
      </c>
      <c r="AB207" s="117">
        <f>IFERROR($E207*SUMIF('Daily Log'!$BM$18:$BM$1017,$B207,'Daily Log'!$BN$18:$BN$1017),0)</f>
        <v>0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0</v>
      </c>
      <c r="AE207" s="117">
        <f>IFERROR($E207*SUMIF('Daily Log'!$BV$18:$BV$1017,$B207,'Daily Log'!$BW$18:$BW$1017),0)</f>
        <v>0</v>
      </c>
      <c r="AF207" s="117">
        <f>IFERROR($E207*SUMIF('Daily Log'!$BY$18:$BY$1017,$B207,'Daily Log'!$BZ$18:$BZ$1017),0)</f>
        <v>0</v>
      </c>
      <c r="AG207" s="117">
        <f>IFERROR($E207*SUMIF('Daily Log'!$CB$18:$CB$1017,$B207,'Daily Log'!$CC$18:$CC$1017),0)</f>
        <v>0</v>
      </c>
      <c r="AH207" s="117">
        <f>IFERROR($E207*SUMIF('Daily Log'!$CE$18:$CE$1017,$B207,'Daily Log'!$CF$18:$CF$1017),0)</f>
        <v>0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0</v>
      </c>
      <c r="AK207" s="117">
        <f>IFERROR($E207*SUMIF('Daily Log'!$CN$18:$CN$1017,$B207,'Daily Log'!$CO$18:$CO$1017),0)</f>
        <v>0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0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0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0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0</v>
      </c>
      <c r="AF208" s="117">
        <f>IFERROR($E208*SUMIF('Daily Log'!$BY$18:$BY$1017,$B208,'Daily Log'!$BZ$18:$BZ$1017),0)</f>
        <v>0</v>
      </c>
      <c r="AG208" s="117">
        <f>IFERROR($E208*SUMIF('Daily Log'!$CB$18:$CB$1017,$B208,'Daily Log'!$CC$18:$CC$1017),0)</f>
        <v>0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0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0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0</v>
      </c>
      <c r="G209" s="117">
        <f>IFERROR($E209*SUMIF('Daily Log'!$B$18:$B$1017,$B209,'Daily Log'!$C$18:$C$1017),0)</f>
        <v>0</v>
      </c>
      <c r="H209" s="117">
        <f>IFERROR($E209*SUMIF('Daily Log'!$E$18:$E$1017,$B209,'Daily Log'!$F$18:$F$1017),0)</f>
        <v>0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0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0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0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0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0</v>
      </c>
      <c r="AF213" s="117">
        <f>IFERROR($E213*SUMIF('Daily Log'!$BY$18:$BY$1017,$B213,'Daily Log'!$BZ$18:$BZ$1017),0)</f>
        <v>0</v>
      </c>
      <c r="AG213" s="117">
        <f>IFERROR($E213*SUMIF('Daily Log'!$CB$18:$CB$1017,$B213,'Daily Log'!$CC$18:$CC$1017),0)</f>
        <v>0</v>
      </c>
      <c r="AH213" s="117">
        <f>IFERROR($E213*SUMIF('Daily Log'!$CE$18:$CE$1017,$B213,'Daily Log'!$CF$18:$CF$1017),0)</f>
        <v>0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0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0</v>
      </c>
      <c r="I214" s="117">
        <f>IFERROR($E214*SUMIF('Daily Log'!$H$18:$H$1017,$B214,'Daily Log'!$I$18:$I$1017),0)</f>
        <v>0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0</v>
      </c>
      <c r="AC214" s="117">
        <f>IFERROR($E214*SUMIF('Daily Log'!$BP$18:$BP$1017,$B214,'Daily Log'!$BQ$18:$BQ$1017),0)</f>
        <v>0</v>
      </c>
      <c r="AD214" s="117">
        <f>IFERROR($E214*SUMIF('Daily Log'!$BS$18:$BS$1017,$B214,'Daily Log'!$BT$18:$BT$1017),0)</f>
        <v>0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0</v>
      </c>
      <c r="AG214" s="117">
        <f>IFERROR($E214*SUMIF('Daily Log'!$CB$18:$CB$1017,$B214,'Daily Log'!$CC$18:$CC$1017),0)</f>
        <v>0</v>
      </c>
      <c r="AH214" s="117">
        <f>IFERROR($E214*SUMIF('Daily Log'!$CE$18:$CE$1017,$B214,'Daily Log'!$CF$18:$CF$1017),0)</f>
        <v>0</v>
      </c>
      <c r="AI214" s="117">
        <f>IFERROR($E214*SUMIF('Daily Log'!$CH$18:$CH$1017,$B214,'Daily Log'!$CI$18:$CI$1017),0)</f>
        <v>0</v>
      </c>
      <c r="AJ214" s="117">
        <f>IFERROR($E214*SUMIF('Daily Log'!$CK$18:$CK$1017,$B214,'Daily Log'!$CL$18:$CL$1017),0)</f>
        <v>0</v>
      </c>
      <c r="AK214" s="117">
        <f>IFERROR($E214*SUMIF('Daily Log'!$CN$18:$CN$1017,$B214,'Daily Log'!$CO$18:$CO$1017),0)</f>
        <v>0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0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0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0</v>
      </c>
      <c r="AG215" s="117">
        <f>IFERROR($E215*SUMIF('Daily Log'!$CB$18:$CB$1017,$B215,'Daily Log'!$CC$18:$CC$1017),0)</f>
        <v>0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0</v>
      </c>
      <c r="G216" s="117">
        <f>IFERROR($E216*SUMIF('Daily Log'!$B$18:$B$1017,$B216,'Daily Log'!$C$18:$C$1017),0)</f>
        <v>0</v>
      </c>
      <c r="H216" s="117">
        <f>IFERROR($E216*SUMIF('Daily Log'!$E$18:$E$1017,$B216,'Daily Log'!$F$18:$F$1017),0)</f>
        <v>0</v>
      </c>
      <c r="I216" s="117">
        <f>IFERROR($E216*SUMIF('Daily Log'!$H$18:$H$1017,$B216,'Daily Log'!$I$18:$I$1017),0)</f>
        <v>0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0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0</v>
      </c>
      <c r="AF216" s="117">
        <f>IFERROR($E216*SUMIF('Daily Log'!$BY$18:$BY$1017,$B216,'Daily Log'!$BZ$18:$BZ$1017),0)</f>
        <v>0</v>
      </c>
      <c r="AG216" s="117">
        <f>IFERROR($E216*SUMIF('Daily Log'!$CB$18:$CB$1017,$B216,'Daily Log'!$CC$18:$CC$1017),0)</f>
        <v>0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0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0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0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0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0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0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0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0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0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0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0</v>
      </c>
      <c r="AF221" s="117">
        <f>IFERROR($E221*SUMIF('Daily Log'!$BY$18:$BY$1017,$B221,'Daily Log'!$BZ$18:$BZ$1017),0)</f>
        <v>0</v>
      </c>
      <c r="AG221" s="117">
        <f>IFERROR($E221*SUMIF('Daily Log'!$CB$18:$CB$1017,$B221,'Daily Log'!$CC$18:$CC$1017),0)</f>
        <v>0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0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0</v>
      </c>
      <c r="I225" s="117">
        <f>IFERROR($E225*SUMIF('Daily Log'!$H$18:$H$1017,$B225,'Daily Log'!$I$18:$I$1017),0)</f>
        <v>0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0</v>
      </c>
      <c r="AC225" s="117">
        <f>IFERROR($E225*SUMIF('Daily Log'!$BP$18:$BP$1017,$B225,'Daily Log'!$BQ$18:$BQ$1017),0)</f>
        <v>0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0</v>
      </c>
      <c r="AF225" s="117">
        <f>IFERROR($E225*SUMIF('Daily Log'!$BY$18:$BY$1017,$B225,'Daily Log'!$BZ$18:$BZ$1017),0)</f>
        <v>0</v>
      </c>
      <c r="AG225" s="117">
        <f>IFERROR($E225*SUMIF('Daily Log'!$CB$18:$CB$1017,$B225,'Daily Log'!$CC$18:$CC$1017),0)</f>
        <v>0</v>
      </c>
      <c r="AH225" s="117">
        <f>IFERROR($E225*SUMIF('Daily Log'!$CE$18:$CE$1017,$B225,'Daily Log'!$CF$18:$CF$1017),0)</f>
        <v>0</v>
      </c>
      <c r="AI225" s="117">
        <f>IFERROR($E225*SUMIF('Daily Log'!$CH$18:$CH$1017,$B225,'Daily Log'!$CI$18:$CI$1017),0)</f>
        <v>0</v>
      </c>
      <c r="AJ225" s="117">
        <f>IFERROR($E225*SUMIF('Daily Log'!$CK$18:$CK$1017,$B225,'Daily Log'!$CL$18:$CL$1017),0)</f>
        <v>0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0</v>
      </c>
      <c r="G226" s="117">
        <f>IFERROR($E226*SUMIF('Daily Log'!$B$18:$B$1017,$B226,'Daily Log'!$C$18:$C$1017),0)</f>
        <v>0</v>
      </c>
      <c r="H226" s="117">
        <f>IFERROR($E226*SUMIF('Daily Log'!$E$18:$E$1017,$B226,'Daily Log'!$F$18:$F$1017),0)</f>
        <v>0</v>
      </c>
      <c r="I226" s="117">
        <f>IFERROR($E226*SUMIF('Daily Log'!$H$18:$H$1017,$B226,'Daily Log'!$I$18:$I$1017),0)</f>
        <v>0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0</v>
      </c>
      <c r="AD226" s="117">
        <f>IFERROR($E226*SUMIF('Daily Log'!$BS$18:$BS$1017,$B226,'Daily Log'!$BT$18:$BT$1017),0)</f>
        <v>0</v>
      </c>
      <c r="AE226" s="117">
        <f>IFERROR($E226*SUMIF('Daily Log'!$BV$18:$BV$1017,$B226,'Daily Log'!$BW$18:$BW$1017),0)</f>
        <v>0</v>
      </c>
      <c r="AF226" s="117">
        <f>IFERROR($E226*SUMIF('Daily Log'!$BY$18:$BY$1017,$B226,'Daily Log'!$BZ$18:$BZ$1017),0)</f>
        <v>0</v>
      </c>
      <c r="AG226" s="117">
        <f>IFERROR($E226*SUMIF('Daily Log'!$CB$18:$CB$1017,$B226,'Daily Log'!$CC$18:$CC$1017),0)</f>
        <v>0</v>
      </c>
      <c r="AH226" s="117">
        <f>IFERROR($E226*SUMIF('Daily Log'!$CE$18:$CE$1017,$B226,'Daily Log'!$CF$18:$CF$1017),0)</f>
        <v>0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0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0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0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0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0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0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0</v>
      </c>
      <c r="AE230" s="117">
        <f>IFERROR($E230*SUMIF('Daily Log'!$BV$18:$BV$1017,$B230,'Daily Log'!$BW$18:$BW$1017),0)</f>
        <v>0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0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0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0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0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0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0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0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0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0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0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0</v>
      </c>
      <c r="AF235" s="117">
        <f>IFERROR($E235*SUMIF('Daily Log'!$BY$18:$BY$1017,$B235,'Daily Log'!$BZ$18:$BZ$1017),0)</f>
        <v>0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0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0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0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0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0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0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0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0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0</v>
      </c>
      <c r="G252" s="320">
        <f>IFERROR($E252*SUMIF('Daily Log'!$B$18:$B$1017,$B252,'Daily Log'!$C$18:$C$1017),0)</f>
        <v>0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0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0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0</v>
      </c>
      <c r="AK252" s="320">
        <f>IFERROR($E252*SUMIF('Daily Log'!$CN$18:$CN$1017,$B252,'Daily Log'!$CO$18:$CO$1017),0)</f>
        <v>0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0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0</v>
      </c>
      <c r="I253" s="320">
        <f>IFERROR($E253*SUMIF('Daily Log'!$H$18:$H$1017,$B253,'Daily Log'!$I$18:$I$1017),0)</f>
        <v>0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0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0</v>
      </c>
      <c r="AF253" s="320">
        <f>IFERROR($E253*SUMIF('Daily Log'!$BY$18:$BY$1017,$B253,'Daily Log'!$BZ$18:$BZ$1017),0)</f>
        <v>0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0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0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0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0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0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0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0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0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0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0</v>
      </c>
      <c r="G258" s="320">
        <f>IFERROR($E258*SUMIF('Daily Log'!$B$18:$B$1017,$B258,'Daily Log'!$C$18:$C$1017),0)</f>
        <v>0</v>
      </c>
      <c r="H258" s="320">
        <f>IFERROR($E258*SUMIF('Daily Log'!$E$18:$E$1017,$B258,'Daily Log'!$F$18:$F$1017),0)</f>
        <v>0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0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0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0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0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0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0</v>
      </c>
      <c r="I263" s="320">
        <f>IFERROR($E263*SUMIF('Daily Log'!$H$18:$H$1017,$B263,'Daily Log'!$I$18:$I$1017),0)</f>
        <v>0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0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0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0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0</v>
      </c>
      <c r="G264" s="320">
        <f>IFERROR($E264*SUMIF('Daily Log'!$B$18:$B$1017,$B264,'Daily Log'!$C$18:$C$1017),0)</f>
        <v>0</v>
      </c>
      <c r="H264" s="320">
        <f>IFERROR($E264*SUMIF('Daily Log'!$E$18:$E$1017,$B264,'Daily Log'!$F$18:$F$1017),0)</f>
        <v>0</v>
      </c>
      <c r="I264" s="320">
        <f>IFERROR($E264*SUMIF('Daily Log'!$H$18:$H$1017,$B264,'Daily Log'!$I$18:$I$1017),0)</f>
        <v>0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0</v>
      </c>
      <c r="AB264" s="320">
        <f>IFERROR($E264*SUMIF('Daily Log'!$BM$18:$BM$1017,$B264,'Daily Log'!$BN$18:$BN$1017),0)</f>
        <v>0</v>
      </c>
      <c r="AC264" s="320">
        <f>IFERROR($E264*SUMIF('Daily Log'!$BP$18:$BP$1017,$B264,'Daily Log'!$BQ$18:$BQ$1017),0)</f>
        <v>0</v>
      </c>
      <c r="AD264" s="320">
        <f>IFERROR($E264*SUMIF('Daily Log'!$BS$18:$BS$1017,$B264,'Daily Log'!$BT$18:$BT$1017),0)</f>
        <v>0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0</v>
      </c>
      <c r="AG264" s="320">
        <f>IFERROR($E264*SUMIF('Daily Log'!$CB$18:$CB$1017,$B264,'Daily Log'!$CC$18:$CC$1017),0)</f>
        <v>0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0</v>
      </c>
      <c r="AK264" s="320">
        <f>IFERROR($E264*SUMIF('Daily Log'!$CN$18:$CN$1017,$B264,'Daily Log'!$CO$18:$CO$1017),0)</f>
        <v>0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0</v>
      </c>
      <c r="G265" s="320">
        <f>IFERROR($E265*SUMIF('Daily Log'!$B$18:$B$1017,$B265,'Daily Log'!$C$18:$C$1017),0)</f>
        <v>0</v>
      </c>
      <c r="H265" s="320">
        <f>IFERROR($E265*SUMIF('Daily Log'!$E$18:$E$1017,$B265,'Daily Log'!$F$18:$F$1017),0)</f>
        <v>0</v>
      </c>
      <c r="I265" s="320">
        <f>IFERROR($E265*SUMIF('Daily Log'!$H$18:$H$1017,$B265,'Daily Log'!$I$18:$I$1017),0)</f>
        <v>0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0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0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0</v>
      </c>
      <c r="AG265" s="320">
        <f>IFERROR($E265*SUMIF('Daily Log'!$CB$18:$CB$1017,$B265,'Daily Log'!$CC$18:$CC$1017),0)</f>
        <v>0</v>
      </c>
      <c r="AH265" s="320">
        <f>IFERROR($E265*SUMIF('Daily Log'!$CE$18:$CE$1017,$B265,'Daily Log'!$CF$18:$CF$1017),0)</f>
        <v>0</v>
      </c>
      <c r="AI265" s="320">
        <f>IFERROR($E265*SUMIF('Daily Log'!$CH$18:$CH$1017,$B265,'Daily Log'!$CI$18:$CI$1017),0)</f>
        <v>0</v>
      </c>
      <c r="AJ265" s="320">
        <f>IFERROR($E265*SUMIF('Daily Log'!$CK$18:$CK$1017,$B265,'Daily Log'!$CL$18:$CL$1017),0)</f>
        <v>0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0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0</v>
      </c>
      <c r="I266" s="320">
        <f>IFERROR($E266*SUMIF('Daily Log'!$H$18:$H$1017,$B266,'Daily Log'!$I$18:$I$1017),0)</f>
        <v>0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0</v>
      </c>
      <c r="AC266" s="320">
        <f>IFERROR($E266*SUMIF('Daily Log'!$BP$18:$BP$1017,$B266,'Daily Log'!$BQ$18:$BQ$1017),0)</f>
        <v>0</v>
      </c>
      <c r="AD266" s="320">
        <f>IFERROR($E266*SUMIF('Daily Log'!$BS$18:$BS$1017,$B266,'Daily Log'!$BT$18:$BT$1017),0)</f>
        <v>0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0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9" t="s">
        <v>354</v>
      </c>
      <c r="C267" s="418"/>
      <c r="D267" s="399" t="s">
        <v>431</v>
      </c>
      <c r="E267" s="184">
        <v>1</v>
      </c>
      <c r="F267" s="116">
        <f t="shared" si="5"/>
        <v>0</v>
      </c>
      <c r="G267" s="320">
        <f>IFERROR($E267*SUMIF('Daily Log'!$B$18:$B$1017,$B267,'Daily Log'!$C$18:$C$1017),0)</f>
        <v>0</v>
      </c>
      <c r="H267" s="320">
        <f>IFERROR($E267*SUMIF('Daily Log'!$E$18:$E$1017,$B267,'Daily Log'!$F$18:$F$1017),0)</f>
        <v>0</v>
      </c>
      <c r="I267" s="320">
        <f>IFERROR($E267*SUMIF('Daily Log'!$H$18:$H$1017,$B267,'Daily Log'!$I$18:$I$1017),0)</f>
        <v>0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0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0</v>
      </c>
      <c r="AH267" s="320">
        <f>IFERROR($E267*SUMIF('Daily Log'!$CE$18:$CE$1017,$B267,'Daily Log'!$CF$18:$CF$1017),0)</f>
        <v>0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0</v>
      </c>
      <c r="AK267" s="320">
        <f>IFERROR($E267*SUMIF('Daily Log'!$CN$18:$CN$1017,$B267,'Daily Log'!$CO$18:$CO$1017),0)</f>
        <v>0</v>
      </c>
    </row>
    <row r="268" spans="1:37" s="321" customFormat="1" ht="33.75" hidden="1" customHeight="1">
      <c r="A268" s="93"/>
      <c r="B268" s="639" t="s">
        <v>355</v>
      </c>
      <c r="C268" s="418"/>
      <c r="D268" s="399" t="s">
        <v>431</v>
      </c>
      <c r="E268" s="184">
        <v>1</v>
      </c>
      <c r="F268" s="116">
        <f t="shared" si="5"/>
        <v>0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0</v>
      </c>
      <c r="I268" s="320">
        <f>IFERROR($E268*SUMIF('Daily Log'!$H$18:$H$1017,$B268,'Daily Log'!$I$18:$I$1017),0)</f>
        <v>0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0</v>
      </c>
      <c r="AB268" s="320">
        <f>IFERROR($E268*SUMIF('Daily Log'!$BM$18:$BM$1017,$B268,'Daily Log'!$BN$18:$BN$1017),0)</f>
        <v>0</v>
      </c>
      <c r="AC268" s="320">
        <f>IFERROR($E268*SUMIF('Daily Log'!$BP$18:$BP$1017,$B268,'Daily Log'!$BQ$18:$BQ$1017),0)</f>
        <v>0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0</v>
      </c>
      <c r="AG268" s="320">
        <f>IFERROR($E268*SUMIF('Daily Log'!$CB$18:$CB$1017,$B268,'Daily Log'!$CC$18:$CC$1017),0)</f>
        <v>0</v>
      </c>
      <c r="AH268" s="320">
        <f>IFERROR($E268*SUMIF('Daily Log'!$CE$18:$CE$1017,$B268,'Daily Log'!$CF$18:$CF$1017),0)</f>
        <v>0</v>
      </c>
      <c r="AI268" s="320">
        <f>IFERROR($E268*SUMIF('Daily Log'!$CH$18:$CH$1017,$B268,'Daily Log'!$CI$18:$CI$1017),0)</f>
        <v>0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0</v>
      </c>
    </row>
    <row r="269" spans="1:37" s="321" customFormat="1" ht="33.75" hidden="1" customHeight="1">
      <c r="A269" s="93"/>
      <c r="B269" s="639" t="s">
        <v>356</v>
      </c>
      <c r="C269" s="418"/>
      <c r="D269" s="399" t="s">
        <v>431</v>
      </c>
      <c r="E269" s="184">
        <v>1</v>
      </c>
      <c r="F269" s="116">
        <f t="shared" si="5"/>
        <v>0</v>
      </c>
      <c r="G269" s="320">
        <f>IFERROR($E269*SUMIF('Daily Log'!$B$18:$B$1017,$B269,'Daily Log'!$C$18:$C$1017),0)</f>
        <v>0</v>
      </c>
      <c r="H269" s="320">
        <f>IFERROR($E269*SUMIF('Daily Log'!$E$18:$E$1017,$B269,'Daily Log'!$F$18:$F$1017),0)</f>
        <v>0</v>
      </c>
      <c r="I269" s="320">
        <f>IFERROR($E269*SUMIF('Daily Log'!$H$18:$H$1017,$B269,'Daily Log'!$I$18:$I$1017),0)</f>
        <v>0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0</v>
      </c>
      <c r="AB269" s="320">
        <f>IFERROR($E269*SUMIF('Daily Log'!$BM$18:$BM$1017,$B269,'Daily Log'!$BN$18:$BN$1017),0)</f>
        <v>0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0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0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0</v>
      </c>
      <c r="AJ269" s="320">
        <f>IFERROR($E269*SUMIF('Daily Log'!$CK$18:$CK$1017,$B269,'Daily Log'!$CL$18:$CL$1017),0)</f>
        <v>0</v>
      </c>
      <c r="AK269" s="320">
        <f>IFERROR($E269*SUMIF('Daily Log'!$CN$18:$CN$1017,$B269,'Daily Log'!$CO$18:$CO$1017),0)</f>
        <v>0</v>
      </c>
    </row>
    <row r="270" spans="1:37" s="321" customFormat="1" ht="33.75" hidden="1" customHeight="1">
      <c r="A270" s="93"/>
      <c r="B270" s="639" t="s">
        <v>357</v>
      </c>
      <c r="C270" s="418"/>
      <c r="D270" s="399" t="s">
        <v>431</v>
      </c>
      <c r="E270" s="184">
        <v>1</v>
      </c>
      <c r="F270" s="116">
        <f t="shared" si="5"/>
        <v>0</v>
      </c>
      <c r="G270" s="320">
        <f>IFERROR($E270*SUMIF('Daily Log'!$B$18:$B$1017,$B270,'Daily Log'!$C$18:$C$1017),0)</f>
        <v>0</v>
      </c>
      <c r="H270" s="320">
        <f>IFERROR($E270*SUMIF('Daily Log'!$E$18:$E$1017,$B270,'Daily Log'!$F$18:$F$1017),0)</f>
        <v>0</v>
      </c>
      <c r="I270" s="320">
        <f>IFERROR($E270*SUMIF('Daily Log'!$H$18:$H$1017,$B270,'Daily Log'!$I$18:$I$1017),0)</f>
        <v>0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0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0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0</v>
      </c>
      <c r="AJ270" s="320">
        <f>IFERROR($E270*SUMIF('Daily Log'!$CK$18:$CK$1017,$B270,'Daily Log'!$CL$18:$CL$1017),0)</f>
        <v>0</v>
      </c>
      <c r="AK270" s="320">
        <f>IFERROR($E270*SUMIF('Daily Log'!$CN$18:$CN$1017,$B270,'Daily Log'!$CO$18:$CO$1017),0)</f>
        <v>0</v>
      </c>
    </row>
    <row r="271" spans="1:37" s="321" customFormat="1" ht="33.75" hidden="1" customHeight="1">
      <c r="A271" s="93"/>
      <c r="B271" s="639" t="s">
        <v>358</v>
      </c>
      <c r="C271" s="418"/>
      <c r="D271" s="399" t="s">
        <v>431</v>
      </c>
      <c r="E271" s="184">
        <v>1</v>
      </c>
      <c r="F271" s="116">
        <f t="shared" si="5"/>
        <v>0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0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0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0</v>
      </c>
      <c r="AJ271" s="320">
        <f>IFERROR($E271*SUMIF('Daily Log'!$CK$18:$CK$1017,$B271,'Daily Log'!$CL$18:$CL$1017),0)</f>
        <v>0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9" t="s">
        <v>359</v>
      </c>
      <c r="C272" s="418"/>
      <c r="D272" s="399" t="s">
        <v>431</v>
      </c>
      <c r="E272" s="184">
        <v>1</v>
      </c>
      <c r="F272" s="116">
        <f t="shared" si="5"/>
        <v>0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0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0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0</v>
      </c>
    </row>
    <row r="273" spans="1:37" s="321" customFormat="1" ht="33.75" hidden="1" customHeight="1">
      <c r="A273" s="93"/>
      <c r="B273" s="639" t="s">
        <v>360</v>
      </c>
      <c r="C273" s="418"/>
      <c r="D273" s="399" t="s">
        <v>431</v>
      </c>
      <c r="E273" s="184">
        <v>1</v>
      </c>
      <c r="F273" s="116">
        <f t="shared" si="5"/>
        <v>0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0</v>
      </c>
      <c r="I273" s="320">
        <f>IFERROR($E273*SUMIF('Daily Log'!$H$18:$H$1017,$B273,'Daily Log'!$I$18:$I$1017),0)</f>
        <v>0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0</v>
      </c>
      <c r="AB273" s="320">
        <f>IFERROR($E273*SUMIF('Daily Log'!$BM$18:$BM$1017,$B273,'Daily Log'!$BN$18:$BN$1017),0)</f>
        <v>0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0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0</v>
      </c>
      <c r="AJ273" s="320">
        <f>IFERROR($E273*SUMIF('Daily Log'!$CK$18:$CK$1017,$B273,'Daily Log'!$CL$18:$CL$1017),0)</f>
        <v>0</v>
      </c>
      <c r="AK273" s="320">
        <f>IFERROR($E273*SUMIF('Daily Log'!$CN$18:$CN$1017,$B273,'Daily Log'!$CO$18:$CO$1017),0)</f>
        <v>0</v>
      </c>
    </row>
    <row r="274" spans="1:37" s="321" customFormat="1" ht="33.75" hidden="1" customHeight="1">
      <c r="A274" s="93"/>
      <c r="B274" s="639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9" t="s">
        <v>362</v>
      </c>
      <c r="C275" s="418"/>
      <c r="D275" s="399" t="s">
        <v>431</v>
      </c>
      <c r="E275" s="184">
        <v>1</v>
      </c>
      <c r="F275" s="116">
        <f t="shared" si="5"/>
        <v>0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0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0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9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9" t="s">
        <v>364</v>
      </c>
      <c r="C277" s="418"/>
      <c r="D277" s="399" t="s">
        <v>431</v>
      </c>
      <c r="E277" s="184">
        <v>1</v>
      </c>
      <c r="F277" s="116">
        <f t="shared" si="5"/>
        <v>0</v>
      </c>
      <c r="G277" s="320">
        <f>IFERROR($E277*SUMIF('Daily Log'!$B$18:$B$1017,$B277,'Daily Log'!$C$18:$C$1017),0)</f>
        <v>0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9" t="s">
        <v>365</v>
      </c>
      <c r="C278" s="418"/>
      <c r="D278" s="399" t="s">
        <v>431</v>
      </c>
      <c r="E278" s="184">
        <v>1</v>
      </c>
      <c r="F278" s="116">
        <f t="shared" si="5"/>
        <v>0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0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0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0</v>
      </c>
      <c r="AJ278" s="320">
        <f>IFERROR($E278*SUMIF('Daily Log'!$CK$18:$CK$1017,$B278,'Daily Log'!$CL$18:$CL$1017),0)</f>
        <v>0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4" t="s">
        <v>609</v>
      </c>
      <c r="C279" s="735" t="s">
        <v>776</v>
      </c>
      <c r="D279" s="736" t="s">
        <v>756</v>
      </c>
      <c r="E279" s="737">
        <v>1</v>
      </c>
      <c r="F279" s="116">
        <f t="shared" si="5"/>
        <v>0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0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9" t="s">
        <v>611</v>
      </c>
      <c r="C280" s="418" t="s">
        <v>777</v>
      </c>
      <c r="D280" s="399" t="s">
        <v>756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9" t="s">
        <v>612</v>
      </c>
      <c r="C281" s="418" t="s">
        <v>778</v>
      </c>
      <c r="D281" s="399" t="s">
        <v>756</v>
      </c>
      <c r="E281" s="184">
        <v>1</v>
      </c>
      <c r="F281" s="116">
        <f t="shared" si="5"/>
        <v>0</v>
      </c>
      <c r="G281" s="117">
        <f>IFERROR($E281*SUMIF('Daily Log'!$B$18:$B$1017,$B281,'Daily Log'!$C$18:$C$1017),0)</f>
        <v>0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0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117">
        <f>IFERROR($E281*SUMIF('Daily Log'!$CE$18:$CE$1017,$B281,'Daily Log'!$CF$18:$CF$1017),0)</f>
        <v>0</v>
      </c>
      <c r="AI281" s="117">
        <f>IFERROR($E281*SUMIF('Daily Log'!$CH$18:$CH$1017,$B281,'Daily Log'!$CI$18:$CI$1017),0)</f>
        <v>0</v>
      </c>
      <c r="AJ281" s="117">
        <f>IFERROR($E281*SUMIF('Daily Log'!$CK$18:$CK$1017,$B281,'Daily Log'!$CL$18:$CL$1017),0)</f>
        <v>0</v>
      </c>
      <c r="AK281" s="117">
        <f>IFERROR($E281*SUMIF('Daily Log'!$CN$18:$CN$1017,$B281,'Daily Log'!$CO$18:$CO$1017),0)</f>
        <v>0</v>
      </c>
    </row>
    <row r="282" spans="1:37" ht="33.75" customHeight="1">
      <c r="B282" s="639" t="s">
        <v>614</v>
      </c>
      <c r="C282" s="418" t="s">
        <v>779</v>
      </c>
      <c r="D282" s="399" t="s">
        <v>756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117">
        <f>IFERROR($E282*SUMIF('Daily Log'!$CE$18:$CE$1017,$B282,'Daily Log'!$CF$18:$CF$1017),0)</f>
        <v>0</v>
      </c>
      <c r="AI282" s="117">
        <f>IFERROR($E282*SUMIF('Daily Log'!$CH$18:$CH$1017,$B282,'Daily Log'!$CI$18:$CI$1017),0)</f>
        <v>0</v>
      </c>
      <c r="AJ282" s="117">
        <f>IFERROR($E282*SUMIF('Daily Log'!$CK$18:$CK$1017,$B282,'Daily Log'!$CL$18:$CL$1017),0)</f>
        <v>0</v>
      </c>
      <c r="AK282" s="117">
        <f>IFERROR($E282*SUMIF('Daily Log'!$CN$18:$CN$1017,$B282,'Daily Log'!$CO$18:$CO$1017),0)</f>
        <v>0</v>
      </c>
    </row>
    <row r="283" spans="1:37" ht="33.75" customHeight="1">
      <c r="B283" s="639" t="s">
        <v>616</v>
      </c>
      <c r="C283" s="418" t="s">
        <v>780</v>
      </c>
      <c r="D283" s="399" t="s">
        <v>756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117">
        <f>IFERROR($E283*SUMIF('Daily Log'!$CE$18:$CE$1017,$B283,'Daily Log'!$CF$18:$CF$1017),0)</f>
        <v>0</v>
      </c>
      <c r="AI283" s="117">
        <f>IFERROR($E283*SUMIF('Daily Log'!$CH$18:$CH$1017,$B283,'Daily Log'!$CI$18:$CI$1017),0)</f>
        <v>0</v>
      </c>
      <c r="AJ283" s="117">
        <f>IFERROR($E283*SUMIF('Daily Log'!$CK$18:$CK$1017,$B283,'Daily Log'!$CL$18:$CL$1017),0)</f>
        <v>0</v>
      </c>
      <c r="AK283" s="117">
        <f>IFERROR($E283*SUMIF('Daily Log'!$CN$18:$CN$1017,$B283,'Daily Log'!$CO$18:$CO$1017),0)</f>
        <v>0</v>
      </c>
    </row>
    <row r="284" spans="1:37" ht="33.75" customHeight="1">
      <c r="B284" s="639" t="s">
        <v>599</v>
      </c>
      <c r="C284" s="418" t="s">
        <v>781</v>
      </c>
      <c r="D284" s="399" t="s">
        <v>756</v>
      </c>
      <c r="E284" s="184">
        <v>1</v>
      </c>
      <c r="F284" s="116">
        <f t="shared" si="5"/>
        <v>0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0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117">
        <f>IFERROR($E284*SUMIF('Daily Log'!$CE$18:$CE$1017,$B284,'Daily Log'!$CF$18:$CF$1017),0)</f>
        <v>0</v>
      </c>
      <c r="AI284" s="117">
        <f>IFERROR($E284*SUMIF('Daily Log'!$CH$18:$CH$1017,$B284,'Daily Log'!$CI$18:$CI$1017),0)</f>
        <v>0</v>
      </c>
      <c r="AJ284" s="117">
        <f>IFERROR($E284*SUMIF('Daily Log'!$CK$18:$CK$1017,$B284,'Daily Log'!$CL$18:$CL$1017),0)</f>
        <v>0</v>
      </c>
      <c r="AK284" s="117">
        <f>IFERROR($E284*SUMIF('Daily Log'!$CN$18:$CN$1017,$B284,'Daily Log'!$CO$18:$CO$1017),0)</f>
        <v>0</v>
      </c>
    </row>
    <row r="285" spans="1:37" ht="33.75" customHeight="1">
      <c r="B285" s="639" t="s">
        <v>618</v>
      </c>
      <c r="C285" s="418" t="s">
        <v>782</v>
      </c>
      <c r="D285" s="399" t="s">
        <v>756</v>
      </c>
      <c r="E285" s="184">
        <v>1</v>
      </c>
      <c r="F285" s="116">
        <f t="shared" si="5"/>
        <v>0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117">
        <f>IFERROR($E285*SUMIF('Daily Log'!$CE$18:$CE$1017,$B285,'Daily Log'!$CF$18:$CF$1017),0)</f>
        <v>0</v>
      </c>
      <c r="AI285" s="117">
        <f>IFERROR($E285*SUMIF('Daily Log'!$CH$18:$CH$1017,$B285,'Daily Log'!$CI$18:$CI$1017),0)</f>
        <v>0</v>
      </c>
      <c r="AJ285" s="117">
        <f>IFERROR($E285*SUMIF('Daily Log'!$CK$18:$CK$1017,$B285,'Daily Log'!$CL$18:$CL$1017),0)</f>
        <v>0</v>
      </c>
      <c r="AK285" s="117">
        <f>IFERROR($E285*SUMIF('Daily Log'!$CN$18:$CN$1017,$B285,'Daily Log'!$CO$18:$CO$1017),0)</f>
        <v>0</v>
      </c>
    </row>
    <row r="286" spans="1:37" ht="33.75" customHeight="1">
      <c r="B286" s="639" t="s">
        <v>620</v>
      </c>
      <c r="C286" s="418" t="s">
        <v>783</v>
      </c>
      <c r="D286" s="399" t="s">
        <v>756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117">
        <f>IFERROR($E286*SUMIF('Daily Log'!$CE$18:$CE$1017,$B286,'Daily Log'!$CF$18:$CF$1017),0)</f>
        <v>0</v>
      </c>
      <c r="AI286" s="117">
        <f>IFERROR($E286*SUMIF('Daily Log'!$CH$18:$CH$1017,$B286,'Daily Log'!$CI$18:$CI$1017),0)</f>
        <v>0</v>
      </c>
      <c r="AJ286" s="117">
        <f>IFERROR($E286*SUMIF('Daily Log'!$CK$18:$CK$1017,$B286,'Daily Log'!$CL$18:$CL$1017),0)</f>
        <v>0</v>
      </c>
      <c r="AK286" s="117">
        <f>IFERROR($E286*SUMIF('Daily Log'!$CN$18:$CN$1017,$B286,'Daily Log'!$CO$18:$CO$1017),0)</f>
        <v>0</v>
      </c>
    </row>
    <row r="287" spans="1:37" ht="33.75" customHeight="1">
      <c r="B287" s="639" t="s">
        <v>622</v>
      </c>
      <c r="C287" s="418"/>
      <c r="D287" s="399" t="s">
        <v>756</v>
      </c>
      <c r="E287" s="184">
        <v>1</v>
      </c>
      <c r="F287" s="116">
        <f t="shared" si="5"/>
        <v>0</v>
      </c>
      <c r="G287" s="117">
        <f>IFERROR($E287*SUMIF('Daily Log'!$B$18:$B$1017,$B287,'Daily Log'!$C$18:$C$1017),0)</f>
        <v>0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117">
        <f>IFERROR($E287*SUMIF('Daily Log'!$CE$18:$CE$1017,$B287,'Daily Log'!$CF$18:$CF$1017),0)</f>
        <v>0</v>
      </c>
      <c r="AI287" s="117">
        <f>IFERROR($E287*SUMIF('Daily Log'!$CH$18:$CH$1017,$B287,'Daily Log'!$CI$18:$CI$1017),0)</f>
        <v>0</v>
      </c>
      <c r="AJ287" s="117">
        <f>IFERROR($E287*SUMIF('Daily Log'!$CK$18:$CK$1017,$B287,'Daily Log'!$CL$18:$CL$1017),0)</f>
        <v>0</v>
      </c>
      <c r="AK287" s="117">
        <f>IFERROR($E287*SUMIF('Daily Log'!$CN$18:$CN$1017,$B287,'Daily Log'!$CO$18:$CO$1017),0)</f>
        <v>0</v>
      </c>
    </row>
    <row r="288" spans="1:37" ht="33.75" customHeight="1">
      <c r="B288" s="639" t="s">
        <v>624</v>
      </c>
      <c r="C288" s="418"/>
      <c r="D288" s="399" t="s">
        <v>756</v>
      </c>
      <c r="E288" s="184">
        <v>1</v>
      </c>
      <c r="F288" s="116">
        <f t="shared" si="5"/>
        <v>0</v>
      </c>
      <c r="G288" s="117">
        <f>IFERROR($E288*SUMIF('Daily Log'!$B$18:$B$1017,$B288,'Daily Log'!$C$18:$C$1017),0)</f>
        <v>0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117">
        <f>IFERROR($E288*SUMIF('Daily Log'!$CE$18:$CE$1017,$B288,'Daily Log'!$CF$18:$CF$1017),0)</f>
        <v>0</v>
      </c>
      <c r="AI288" s="117">
        <f>IFERROR($E288*SUMIF('Daily Log'!$CH$18:$CH$1017,$B288,'Daily Log'!$CI$18:$CI$1017),0)</f>
        <v>0</v>
      </c>
      <c r="AJ288" s="117">
        <f>IFERROR($E288*SUMIF('Daily Log'!$CK$18:$CK$1017,$B288,'Daily Log'!$CL$18:$CL$1017),0)</f>
        <v>0</v>
      </c>
      <c r="AK288" s="117">
        <f>IFERROR($E288*SUMIF('Daily Log'!$CN$18:$CN$1017,$B288,'Daily Log'!$CO$18:$CO$1017),0)</f>
        <v>0</v>
      </c>
    </row>
    <row r="289" spans="1:37" ht="33.75" customHeight="1">
      <c r="B289" s="639" t="s">
        <v>626</v>
      </c>
      <c r="C289" s="418"/>
      <c r="D289" s="399" t="s">
        <v>756</v>
      </c>
      <c r="E289" s="184">
        <v>1</v>
      </c>
      <c r="F289" s="116">
        <f t="shared" si="5"/>
        <v>0</v>
      </c>
      <c r="G289" s="117">
        <f>IFERROR($E289*SUMIF('Daily Log'!$B$18:$B$1017,$B289,'Daily Log'!$C$18:$C$1017),0)</f>
        <v>0</v>
      </c>
      <c r="H289" s="117">
        <f>IFERROR($E289*SUMIF('Daily Log'!$E$18:$E$1017,$B289,'Daily Log'!$F$18:$F$1017),0)</f>
        <v>0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0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0</v>
      </c>
      <c r="AG289" s="117">
        <f>IFERROR($E289*SUMIF('Daily Log'!$CB$18:$CB$1017,$B289,'Daily Log'!$CC$18:$CC$1017),0)</f>
        <v>0</v>
      </c>
      <c r="AH289" s="117">
        <f>IFERROR($E289*SUMIF('Daily Log'!$CE$18:$CE$1017,$B289,'Daily Log'!$CF$18:$CF$1017),0)</f>
        <v>0</v>
      </c>
      <c r="AI289" s="117">
        <f>IFERROR($E289*SUMIF('Daily Log'!$CH$18:$CH$1017,$B289,'Daily Log'!$CI$18:$CI$1017),0)</f>
        <v>0</v>
      </c>
      <c r="AJ289" s="117">
        <f>IFERROR($E289*SUMIF('Daily Log'!$CK$18:$CK$1017,$B289,'Daily Log'!$CL$18:$CL$1017),0)</f>
        <v>0</v>
      </c>
      <c r="AK289" s="117">
        <f>IFERROR($E289*SUMIF('Daily Log'!$CN$18:$CN$1017,$B289,'Daily Log'!$CO$18:$CO$1017),0)</f>
        <v>0</v>
      </c>
    </row>
    <row r="290" spans="1:37" ht="33.75" customHeight="1">
      <c r="B290" s="639" t="s">
        <v>628</v>
      </c>
      <c r="C290" s="418"/>
      <c r="D290" s="399" t="s">
        <v>756</v>
      </c>
      <c r="E290" s="184">
        <v>1</v>
      </c>
      <c r="F290" s="116">
        <f t="shared" si="5"/>
        <v>0</v>
      </c>
      <c r="G290" s="117">
        <f>IFERROR($E290*SUMIF('Daily Log'!$B$18:$B$1017,$B290,'Daily Log'!$C$18:$C$1017),0)</f>
        <v>0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0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117">
        <f>IFERROR($E290*SUMIF('Daily Log'!$CE$18:$CE$1017,$B290,'Daily Log'!$CF$18:$CF$1017),0)</f>
        <v>0</v>
      </c>
      <c r="AI290" s="117">
        <f>IFERROR($E290*SUMIF('Daily Log'!$CH$18:$CH$1017,$B290,'Daily Log'!$CI$18:$CI$1017),0)</f>
        <v>0</v>
      </c>
      <c r="AJ290" s="117">
        <f>IFERROR($E290*SUMIF('Daily Log'!$CK$18:$CK$1017,$B290,'Daily Log'!$CL$18:$CL$1017),0)</f>
        <v>0</v>
      </c>
      <c r="AK290" s="117">
        <f>IFERROR($E290*SUMIF('Daily Log'!$CN$18:$CN$1017,$B290,'Daily Log'!$CO$18:$CO$1017),0)</f>
        <v>0</v>
      </c>
    </row>
    <row r="291" spans="1:37" ht="33.75" customHeight="1">
      <c r="B291" s="639" t="s">
        <v>630</v>
      </c>
      <c r="C291" s="418"/>
      <c r="D291" s="399" t="s">
        <v>756</v>
      </c>
      <c r="E291" s="184">
        <v>1</v>
      </c>
      <c r="F291" s="116">
        <f t="shared" si="5"/>
        <v>0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0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117">
        <f>IFERROR($E291*SUMIF('Daily Log'!$CE$18:$CE$1017,$B291,'Daily Log'!$CF$18:$CF$1017),0)</f>
        <v>0</v>
      </c>
      <c r="AI291" s="117">
        <f>IFERROR($E291*SUMIF('Daily Log'!$CH$18:$CH$1017,$B291,'Daily Log'!$CI$18:$CI$1017),0)</f>
        <v>0</v>
      </c>
      <c r="AJ291" s="117">
        <f>IFERROR($E291*SUMIF('Daily Log'!$CK$18:$CK$1017,$B291,'Daily Log'!$CL$18:$CL$1017),0)</f>
        <v>0</v>
      </c>
      <c r="AK291" s="117">
        <f>IFERROR($E291*SUMIF('Daily Log'!$CN$18:$CN$1017,$B291,'Daily Log'!$CO$18:$CO$1017),0)</f>
        <v>0</v>
      </c>
    </row>
    <row r="292" spans="1:37" ht="33.75" customHeight="1">
      <c r="B292" s="639" t="s">
        <v>632</v>
      </c>
      <c r="C292" s="418"/>
      <c r="D292" s="399" t="s">
        <v>756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117">
        <f>IFERROR($E292*SUMIF('Daily Log'!$CE$18:$CE$1017,$B292,'Daily Log'!$CF$18:$CF$1017),0)</f>
        <v>0</v>
      </c>
      <c r="AI292" s="117">
        <f>IFERROR($E292*SUMIF('Daily Log'!$CH$18:$CH$1017,$B292,'Daily Log'!$CI$18:$CI$1017),0)</f>
        <v>0</v>
      </c>
      <c r="AJ292" s="117">
        <f>IFERROR($E292*SUMIF('Daily Log'!$CK$18:$CK$1017,$B292,'Daily Log'!$CL$18:$CL$1017),0)</f>
        <v>0</v>
      </c>
      <c r="AK292" s="117">
        <f>IFERROR($E292*SUMIF('Daily Log'!$CN$18:$CN$1017,$B292,'Daily Log'!$CO$18:$CO$1017),0)</f>
        <v>0</v>
      </c>
    </row>
    <row r="293" spans="1:37" ht="33.75" customHeight="1">
      <c r="B293" s="639" t="s">
        <v>575</v>
      </c>
      <c r="C293" s="418"/>
      <c r="D293" s="399" t="s">
        <v>756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117">
        <f>IFERROR($E293*SUMIF('Daily Log'!$CE$18:$CE$1017,$B293,'Daily Log'!$CF$18:$CF$1017),0)</f>
        <v>0</v>
      </c>
      <c r="AI293" s="117">
        <f>IFERROR($E293*SUMIF('Daily Log'!$CH$18:$CH$1017,$B293,'Daily Log'!$CI$18:$CI$1017),0)</f>
        <v>0</v>
      </c>
      <c r="AJ293" s="117">
        <f>IFERROR($E293*SUMIF('Daily Log'!$CK$18:$CK$1017,$B293,'Daily Log'!$CL$18:$CL$1017),0)</f>
        <v>0</v>
      </c>
      <c r="AK293" s="117">
        <f>IFERROR($E293*SUMIF('Daily Log'!$CN$18:$CN$1017,$B293,'Daily Log'!$CO$18:$CO$1017),0)</f>
        <v>0</v>
      </c>
    </row>
    <row r="294" spans="1:37" ht="33.75" customHeight="1">
      <c r="B294" s="639" t="s">
        <v>635</v>
      </c>
      <c r="C294" s="418"/>
      <c r="D294" s="399" t="s">
        <v>756</v>
      </c>
      <c r="E294" s="184">
        <v>1</v>
      </c>
      <c r="F294" s="116">
        <f t="shared" si="5"/>
        <v>0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0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0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0</v>
      </c>
      <c r="AH294" s="117">
        <f>IFERROR($E294*SUMIF('Daily Log'!$CE$18:$CE$1017,$B294,'Daily Log'!$CF$18:$CF$1017),0)</f>
        <v>0</v>
      </c>
      <c r="AI294" s="117">
        <f>IFERROR($E294*SUMIF('Daily Log'!$CH$18:$CH$1017,$B294,'Daily Log'!$CI$18:$CI$1017),0)</f>
        <v>0</v>
      </c>
      <c r="AJ294" s="117">
        <f>IFERROR($E294*SUMIF('Daily Log'!$CK$18:$CK$1017,$B294,'Daily Log'!$CL$18:$CL$1017),0)</f>
        <v>0</v>
      </c>
      <c r="AK294" s="117">
        <f>IFERROR($E294*SUMIF('Daily Log'!$CN$18:$CN$1017,$B294,'Daily Log'!$CO$18:$CO$1017),0)</f>
        <v>0</v>
      </c>
    </row>
    <row r="295" spans="1:37" ht="33.75" customHeight="1">
      <c r="B295" s="639" t="s">
        <v>637</v>
      </c>
      <c r="C295" s="418"/>
      <c r="D295" s="399" t="s">
        <v>756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117">
        <f>IFERROR($E295*SUMIF('Daily Log'!$CE$18:$CE$1017,$B295,'Daily Log'!$CF$18:$CF$1017),0)</f>
        <v>0</v>
      </c>
      <c r="AI295" s="117">
        <f>IFERROR($E295*SUMIF('Daily Log'!$CH$18:$CH$1017,$B295,'Daily Log'!$CI$18:$CI$1017),0)</f>
        <v>0</v>
      </c>
      <c r="AJ295" s="117">
        <f>IFERROR($E295*SUMIF('Daily Log'!$CK$18:$CK$1017,$B295,'Daily Log'!$CL$18:$CL$1017),0)</f>
        <v>0</v>
      </c>
      <c r="AK295" s="117">
        <f>IFERROR($E295*SUMIF('Daily Log'!$CN$18:$CN$1017,$B295,'Daily Log'!$CO$18:$CO$1017),0)</f>
        <v>0</v>
      </c>
    </row>
    <row r="296" spans="1:37" ht="33.75" customHeight="1">
      <c r="B296" s="639" t="s">
        <v>603</v>
      </c>
      <c r="C296" s="418"/>
      <c r="D296" s="399" t="s">
        <v>756</v>
      </c>
      <c r="E296" s="184">
        <v>1</v>
      </c>
      <c r="F296" s="116">
        <f t="shared" si="5"/>
        <v>0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0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117">
        <f>IFERROR($E296*SUMIF('Daily Log'!$CE$18:$CE$1017,$B296,'Daily Log'!$CF$18:$CF$1017),0)</f>
        <v>0</v>
      </c>
      <c r="AI296" s="117">
        <f>IFERROR($E296*SUMIF('Daily Log'!$CH$18:$CH$1017,$B296,'Daily Log'!$CI$18:$CI$1017),0)</f>
        <v>0</v>
      </c>
      <c r="AJ296" s="117">
        <f>IFERROR($E296*SUMIF('Daily Log'!$CK$18:$CK$1017,$B296,'Daily Log'!$CL$18:$CL$1017),0)</f>
        <v>0</v>
      </c>
      <c r="AK296" s="117">
        <f>IFERROR($E296*SUMIF('Daily Log'!$CN$18:$CN$1017,$B296,'Daily Log'!$CO$18:$CO$1017),0)</f>
        <v>0</v>
      </c>
    </row>
    <row r="297" spans="1:37" ht="33.75" customHeight="1">
      <c r="B297" s="639" t="s">
        <v>640</v>
      </c>
      <c r="C297" s="418"/>
      <c r="D297" s="399" t="s">
        <v>756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117">
        <f>IFERROR($E297*SUMIF('Daily Log'!$CE$18:$CE$1017,$B297,'Daily Log'!$CF$18:$CF$1017),0)</f>
        <v>0</v>
      </c>
      <c r="AI297" s="117">
        <f>IFERROR($E297*SUMIF('Daily Log'!$CH$18:$CH$1017,$B297,'Daily Log'!$CI$18:$CI$1017),0)</f>
        <v>0</v>
      </c>
      <c r="AJ297" s="117">
        <f>IFERROR($E297*SUMIF('Daily Log'!$CK$18:$CK$1017,$B297,'Daily Log'!$CL$18:$CL$1017),0)</f>
        <v>0</v>
      </c>
      <c r="AK297" s="117">
        <f>IFERROR($E297*SUMIF('Daily Log'!$CN$18:$CN$1017,$B297,'Daily Log'!$CO$18:$CO$1017),0)</f>
        <v>0</v>
      </c>
    </row>
    <row r="298" spans="1:37" ht="33.75" customHeight="1">
      <c r="A298" s="93">
        <v>1</v>
      </c>
      <c r="B298" s="639" t="s">
        <v>468</v>
      </c>
      <c r="C298" s="418"/>
      <c r="D298" s="738" t="s">
        <v>757</v>
      </c>
      <c r="E298" s="184">
        <v>1</v>
      </c>
      <c r="F298" s="116">
        <f t="shared" si="5"/>
        <v>0</v>
      </c>
      <c r="G298" s="117">
        <f>IFERROR($E298*SUMIF('Daily Log'!$B$18:$B$1017,$B298,'Daily Log'!$C$18:$C$1017),0)</f>
        <v>0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0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0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0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0</v>
      </c>
      <c r="AF298" s="117">
        <f>IFERROR($E298*SUMIF('Daily Log'!$BY$18:$BY$1017,$B298,'Daily Log'!$BZ$18:$BZ$1017),0)</f>
        <v>0</v>
      </c>
      <c r="AG298" s="117">
        <f>IFERROR($E298*SUMIF('Daily Log'!$CB$18:$CB$1017,$B298,'Daily Log'!$CC$18:$CC$1017),0)</f>
        <v>0</v>
      </c>
      <c r="AH298" s="117">
        <f>IFERROR($E298*SUMIF('Daily Log'!$CE$18:$CE$1017,$B298,'Daily Log'!$CF$18:$CF$1017),0)</f>
        <v>0</v>
      </c>
      <c r="AI298" s="117">
        <f>IFERROR($E298*SUMIF('Daily Log'!$CH$18:$CH$1017,$B298,'Daily Log'!$CI$18:$CI$1017),0)</f>
        <v>0</v>
      </c>
      <c r="AJ298" s="117">
        <f>IFERROR($E298*SUMIF('Daily Log'!$CK$18:$CK$1017,$B298,'Daily Log'!$CL$18:$CL$1017),0)</f>
        <v>0</v>
      </c>
      <c r="AK298" s="117">
        <f>IFERROR($E298*SUMIF('Daily Log'!$CN$18:$CN$1017,$B298,'Daily Log'!$CO$18:$CO$1017),0)</f>
        <v>0</v>
      </c>
    </row>
    <row r="299" spans="1:37" ht="33.75" customHeight="1">
      <c r="A299" s="93">
        <f>+A298+1</f>
        <v>2</v>
      </c>
      <c r="B299" s="639" t="s">
        <v>554</v>
      </c>
      <c r="C299" s="418"/>
      <c r="D299" s="399" t="s">
        <v>757</v>
      </c>
      <c r="E299" s="184">
        <v>1</v>
      </c>
      <c r="F299" s="116">
        <f t="shared" si="5"/>
        <v>0</v>
      </c>
      <c r="G299" s="117">
        <f>IFERROR($E299*SUMIF('Daily Log'!$B$18:$B$1017,$B299,'Daily Log'!$C$18:$C$1017),0)</f>
        <v>0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0</v>
      </c>
      <c r="AB299" s="117">
        <f>IFERROR($E299*SUMIF('Daily Log'!$BM$18:$BM$1017,$B299,'Daily Log'!$BN$18:$BN$1017),0)</f>
        <v>0</v>
      </c>
      <c r="AC299" s="117">
        <f>IFERROR($E299*SUMIF('Daily Log'!$BP$18:$BP$1017,$B299,'Daily Log'!$BQ$18:$BQ$1017),0)</f>
        <v>0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117">
        <f>IFERROR($E299*SUMIF('Daily Log'!$CE$18:$CE$1017,$B299,'Daily Log'!$CF$18:$CF$1017),0)</f>
        <v>0</v>
      </c>
      <c r="AI299" s="117">
        <f>IFERROR($E299*SUMIF('Daily Log'!$CH$18:$CH$1017,$B299,'Daily Log'!$CI$18:$CI$1017),0)</f>
        <v>0</v>
      </c>
      <c r="AJ299" s="117">
        <f>IFERROR($E299*SUMIF('Daily Log'!$CK$18:$CK$1017,$B299,'Daily Log'!$CL$18:$CL$1017),0)</f>
        <v>0</v>
      </c>
      <c r="AK299" s="117">
        <f>IFERROR($E299*SUMIF('Daily Log'!$CN$18:$CN$1017,$B299,'Daily Log'!$CO$18:$CO$1017),0)</f>
        <v>0</v>
      </c>
    </row>
    <row r="300" spans="1:37" ht="33.75" customHeight="1">
      <c r="A300" s="93">
        <f t="shared" ref="A300:A365" si="6">+A299+1</f>
        <v>3</v>
      </c>
      <c r="B300" s="639" t="s">
        <v>648</v>
      </c>
      <c r="C300" s="418"/>
      <c r="D300" s="399" t="s">
        <v>757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117">
        <f>IFERROR($E300*SUMIF('Daily Log'!$CE$18:$CE$1017,$B300,'Daily Log'!$CF$18:$CF$1017),0)</f>
        <v>0</v>
      </c>
      <c r="AI300" s="117">
        <f>IFERROR($E300*SUMIF('Daily Log'!$CH$18:$CH$1017,$B300,'Daily Log'!$CI$18:$CI$1017),0)</f>
        <v>0</v>
      </c>
      <c r="AJ300" s="117">
        <f>IFERROR($E300*SUMIF('Daily Log'!$CK$18:$CK$1017,$B300,'Daily Log'!$CL$18:$CL$1017),0)</f>
        <v>0</v>
      </c>
      <c r="AK300" s="117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9" t="s">
        <v>651</v>
      </c>
      <c r="C301" s="418"/>
      <c r="D301" s="399" t="s">
        <v>757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117">
        <f>IFERROR($E301*SUMIF('Daily Log'!$CE$18:$CE$1017,$B301,'Daily Log'!$CF$18:$CF$1017),0)</f>
        <v>0</v>
      </c>
      <c r="AI301" s="117">
        <f>IFERROR($E301*SUMIF('Daily Log'!$CH$18:$CH$1017,$B301,'Daily Log'!$CI$18:$CI$1017),0)</f>
        <v>0</v>
      </c>
      <c r="AJ301" s="117">
        <f>IFERROR($E301*SUMIF('Daily Log'!$CK$18:$CK$1017,$B301,'Daily Log'!$CL$18:$CL$1017),0)</f>
        <v>0</v>
      </c>
      <c r="AK301" s="117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9" t="s">
        <v>576</v>
      </c>
      <c r="C302" s="418"/>
      <c r="D302" s="399" t="s">
        <v>757</v>
      </c>
      <c r="E302" s="184">
        <v>1</v>
      </c>
      <c r="F302" s="116">
        <f t="shared" ref="F302:F307" si="7">SUM($G302:$AK302)</f>
        <v>0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0</v>
      </c>
      <c r="I302" s="117">
        <f>IFERROR($E302*SUMIF('Daily Log'!$H$18:$H$1017,$B302,'Daily Log'!$I$18:$I$1017),0)</f>
        <v>0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0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0</v>
      </c>
      <c r="AD302" s="117">
        <f>IFERROR($E302*SUMIF('Daily Log'!$BS$18:$BS$1017,$B302,'Daily Log'!$BT$18:$BT$1017),0)</f>
        <v>0</v>
      </c>
      <c r="AE302" s="117">
        <f>IFERROR($E302*SUMIF('Daily Log'!$BV$18:$BV$1017,$B302,'Daily Log'!$BW$18:$BW$1017),0)</f>
        <v>0</v>
      </c>
      <c r="AF302" s="117">
        <f>IFERROR($E302*SUMIF('Daily Log'!$BY$18:$BY$1017,$B302,'Daily Log'!$BZ$18:$BZ$1017),0)</f>
        <v>0</v>
      </c>
      <c r="AG302" s="117">
        <f>IFERROR($E302*SUMIF('Daily Log'!$CB$18:$CB$1017,$B302,'Daily Log'!$CC$18:$CC$1017),0)</f>
        <v>0</v>
      </c>
      <c r="AH302" s="117">
        <f>IFERROR($E302*SUMIF('Daily Log'!$CE$18:$CE$1017,$B302,'Daily Log'!$CF$18:$CF$1017),0)</f>
        <v>0</v>
      </c>
      <c r="AI302" s="117">
        <f>IFERROR($E302*SUMIF('Daily Log'!$CH$18:$CH$1017,$B302,'Daily Log'!$CI$18:$CI$1017),0)</f>
        <v>0</v>
      </c>
      <c r="AJ302" s="117">
        <f>IFERROR($E302*SUMIF('Daily Log'!$CK$18:$CK$1017,$B302,'Daily Log'!$CL$18:$CL$1017),0)</f>
        <v>0</v>
      </c>
      <c r="AK302" s="117">
        <f>IFERROR($E302*SUMIF('Daily Log'!$CN$18:$CN$1017,$B302,'Daily Log'!$CO$18:$CO$1017),0)</f>
        <v>0</v>
      </c>
    </row>
    <row r="303" spans="1:37" ht="33.75" customHeight="1">
      <c r="A303" s="93">
        <f t="shared" si="6"/>
        <v>6</v>
      </c>
      <c r="B303" s="639" t="s">
        <v>469</v>
      </c>
      <c r="C303" s="418"/>
      <c r="D303" s="399" t="s">
        <v>757</v>
      </c>
      <c r="E303" s="184">
        <v>1</v>
      </c>
      <c r="F303" s="116">
        <f t="shared" si="7"/>
        <v>0</v>
      </c>
      <c r="G303" s="117">
        <f>IFERROR($E303*SUMIF('Daily Log'!$B$18:$B$1017,$B303,'Daily Log'!$C$18:$C$1017),0)</f>
        <v>0</v>
      </c>
      <c r="H303" s="117">
        <f>IFERROR($E303*SUMIF('Daily Log'!$E$18:$E$1017,$B303,'Daily Log'!$F$18:$F$1017),0)</f>
        <v>0</v>
      </c>
      <c r="I303" s="117">
        <f>IFERROR($E303*SUMIF('Daily Log'!$H$18:$H$1017,$B303,'Daily Log'!$I$18:$I$1017),0)</f>
        <v>0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0</v>
      </c>
      <c r="AD303" s="117">
        <f>IFERROR($E303*SUMIF('Daily Log'!$BS$18:$BS$1017,$B303,'Daily Log'!$BT$18:$BT$1017),0)</f>
        <v>0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117">
        <f>IFERROR($E303*SUMIF('Daily Log'!$CE$18:$CE$1017,$B303,'Daily Log'!$CF$18:$CF$1017),0)</f>
        <v>0</v>
      </c>
      <c r="AI303" s="117">
        <f>IFERROR($E303*SUMIF('Daily Log'!$CH$18:$CH$1017,$B303,'Daily Log'!$CI$18:$CI$1017),0)</f>
        <v>0</v>
      </c>
      <c r="AJ303" s="117">
        <f>IFERROR($E303*SUMIF('Daily Log'!$CK$18:$CK$1017,$B303,'Daily Log'!$CL$18:$CL$1017),0)</f>
        <v>0</v>
      </c>
      <c r="AK303" s="117">
        <f>IFERROR($E303*SUMIF('Daily Log'!$CN$18:$CN$1017,$B303,'Daily Log'!$CO$18:$CO$1017),0)</f>
        <v>0</v>
      </c>
    </row>
    <row r="304" spans="1:37" ht="33.75" customHeight="1">
      <c r="A304" s="93">
        <f t="shared" si="6"/>
        <v>7</v>
      </c>
      <c r="B304" s="409" t="s">
        <v>657</v>
      </c>
      <c r="C304" s="418"/>
      <c r="D304" s="399" t="s">
        <v>757</v>
      </c>
      <c r="E304" s="184">
        <v>1</v>
      </c>
      <c r="F304" s="116">
        <f t="shared" si="7"/>
        <v>0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0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0</v>
      </c>
      <c r="AE304" s="117">
        <f>IFERROR($E304*SUMIF('Daily Log'!$BV$18:$BV$1017,$B304,'Daily Log'!$BW$18:$BW$1017),0)</f>
        <v>0</v>
      </c>
      <c r="AF304" s="117">
        <f>IFERROR($E304*SUMIF('Daily Log'!$BY$18:$BY$1017,$B304,'Daily Log'!$BZ$18:$BZ$1017),0)</f>
        <v>0</v>
      </c>
      <c r="AG304" s="117">
        <f>IFERROR($E304*SUMIF('Daily Log'!$CB$18:$CB$1017,$B304,'Daily Log'!$CC$18:$CC$1017),0)</f>
        <v>0</v>
      </c>
      <c r="AH304" s="117">
        <f>IFERROR($E304*SUMIF('Daily Log'!$CE$18:$CE$1017,$B304,'Daily Log'!$CF$18:$CF$1017),0)</f>
        <v>0</v>
      </c>
      <c r="AI304" s="117">
        <f>IFERROR($E304*SUMIF('Daily Log'!$CH$18:$CH$1017,$B304,'Daily Log'!$CI$18:$CI$1017),0)</f>
        <v>0</v>
      </c>
      <c r="AJ304" s="117">
        <f>IFERROR($E304*SUMIF('Daily Log'!$CK$18:$CK$1017,$B304,'Daily Log'!$CL$18:$CL$1017),0)</f>
        <v>0</v>
      </c>
      <c r="AK304" s="117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555</v>
      </c>
      <c r="C305" s="418"/>
      <c r="D305" s="399" t="s">
        <v>757</v>
      </c>
      <c r="E305" s="184">
        <v>1</v>
      </c>
      <c r="F305" s="116">
        <f t="shared" si="7"/>
        <v>0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0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117">
        <f>IFERROR($E305*SUMIF('Daily Log'!$CE$18:$CE$1017,$B305,'Daily Log'!$CF$18:$CF$1017),0)</f>
        <v>0</v>
      </c>
      <c r="AI305" s="117">
        <f>IFERROR($E305*SUMIF('Daily Log'!$CH$18:$CH$1017,$B305,'Daily Log'!$CI$18:$CI$1017),0)</f>
        <v>0</v>
      </c>
      <c r="AJ305" s="117">
        <f>IFERROR($E305*SUMIF('Daily Log'!$CK$18:$CK$1017,$B305,'Daily Log'!$CL$18:$CL$1017),0)</f>
        <v>0</v>
      </c>
      <c r="AK305" s="117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604</v>
      </c>
      <c r="C306" s="418"/>
      <c r="D306" s="399" t="s">
        <v>757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117">
        <f>IFERROR($E306*SUMIF('Daily Log'!$CE$18:$CE$1017,$B306,'Daily Log'!$CF$18:$CF$1017),0)</f>
        <v>0</v>
      </c>
      <c r="AI306" s="117">
        <f>IFERROR($E306*SUMIF('Daily Log'!$CH$18:$CH$1017,$B306,'Daily Log'!$CI$18:$CI$1017),0)</f>
        <v>0</v>
      </c>
      <c r="AJ306" s="117">
        <f>IFERROR($E306*SUMIF('Daily Log'!$CK$18:$CK$1017,$B306,'Daily Log'!$CL$18:$CL$1017),0)</f>
        <v>0</v>
      </c>
      <c r="AK306" s="117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556</v>
      </c>
      <c r="C307" s="418"/>
      <c r="D307" s="399" t="s">
        <v>757</v>
      </c>
      <c r="E307" s="184">
        <v>1</v>
      </c>
      <c r="F307" s="116">
        <f t="shared" si="7"/>
        <v>0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0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0</v>
      </c>
      <c r="AG307" s="117">
        <f>IFERROR($E307*SUMIF('Daily Log'!$CB$18:$CB$1017,$B307,'Daily Log'!$CC$18:$CC$1017),0)</f>
        <v>0</v>
      </c>
      <c r="AH307" s="117">
        <f>IFERROR($E307*SUMIF('Daily Log'!$CE$18:$CE$1017,$B307,'Daily Log'!$CF$18:$CF$1017),0)</f>
        <v>0</v>
      </c>
      <c r="AI307" s="117">
        <f>IFERROR($E307*SUMIF('Daily Log'!$CH$18:$CH$1017,$B307,'Daily Log'!$CI$18:$CI$1017),0)</f>
        <v>0</v>
      </c>
      <c r="AJ307" s="117">
        <f>IFERROR($E307*SUMIF('Daily Log'!$CK$18:$CK$1017,$B307,'Daily Log'!$CL$18:$CL$1017),0)</f>
        <v>0</v>
      </c>
      <c r="AK307" s="117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470</v>
      </c>
      <c r="C308" s="418"/>
      <c r="D308" s="399" t="s">
        <v>757</v>
      </c>
      <c r="E308" s="184">
        <v>1</v>
      </c>
      <c r="F308" s="116">
        <f t="shared" ref="F308:F373" si="8">SUM($G308:$AK308)</f>
        <v>0</v>
      </c>
      <c r="G308" s="117">
        <f>IFERROR($E308*SUMIF('Daily Log'!$B$18:$B$1017,$B308,'Daily Log'!$C$18:$C$1017),0)</f>
        <v>0</v>
      </c>
      <c r="H308" s="117">
        <f>IFERROR($E308*SUMIF('Daily Log'!$E$18:$E$1017,$B308,'Daily Log'!$F$18:$F$1017),0)</f>
        <v>0</v>
      </c>
      <c r="I308" s="117">
        <f>IFERROR($E308*SUMIF('Daily Log'!$H$18:$H$1017,$B308,'Daily Log'!$I$18:$I$1017),0)</f>
        <v>0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0</v>
      </c>
      <c r="AC308" s="117">
        <f>IFERROR($E308*SUMIF('Daily Log'!$BP$18:$BP$1017,$B308,'Daily Log'!$BQ$18:$BQ$1017),0)</f>
        <v>0</v>
      </c>
      <c r="AD308" s="117">
        <f>IFERROR($E308*SUMIF('Daily Log'!$BS$18:$BS$1017,$B308,'Daily Log'!$BT$18:$BT$1017),0)</f>
        <v>0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0</v>
      </c>
      <c r="AG308" s="117">
        <f>IFERROR($E308*SUMIF('Daily Log'!$CB$18:$CB$1017,$B308,'Daily Log'!$CC$18:$CC$1017),0)</f>
        <v>0</v>
      </c>
      <c r="AH308" s="117">
        <f>IFERROR($E308*SUMIF('Daily Log'!$CE$18:$CE$1017,$B308,'Daily Log'!$CF$18:$CF$1017),0)</f>
        <v>0</v>
      </c>
      <c r="AI308" s="117">
        <f>IFERROR($E308*SUMIF('Daily Log'!$CH$18:$CH$1017,$B308,'Daily Log'!$CI$18:$CI$1017),0)</f>
        <v>0</v>
      </c>
      <c r="AJ308" s="117">
        <f>IFERROR($E308*SUMIF('Daily Log'!$CK$18:$CK$1017,$B308,'Daily Log'!$CL$18:$CL$1017),0)</f>
        <v>0</v>
      </c>
      <c r="AK308" s="117">
        <f>IFERROR($E308*SUMIF('Daily Log'!$CN$18:$CN$1017,$B308,'Daily Log'!$CO$18:$CO$1017),0)</f>
        <v>0</v>
      </c>
    </row>
    <row r="309" spans="1:37" ht="33.75" customHeight="1">
      <c r="A309" s="93">
        <f t="shared" si="6"/>
        <v>12</v>
      </c>
      <c r="B309" s="740" t="s">
        <v>577</v>
      </c>
      <c r="C309" s="418"/>
      <c r="D309" s="399" t="s">
        <v>757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ht="33.75" customHeight="1">
      <c r="A310" s="93">
        <f t="shared" si="6"/>
        <v>13</v>
      </c>
      <c r="B310" s="409" t="s">
        <v>600</v>
      </c>
      <c r="C310" s="418"/>
      <c r="D310" s="399" t="s">
        <v>757</v>
      </c>
      <c r="E310" s="184">
        <v>1</v>
      </c>
      <c r="F310" s="116">
        <f t="shared" si="8"/>
        <v>0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0</v>
      </c>
      <c r="AH310" s="117">
        <f>IFERROR($E310*SUMIF('Daily Log'!$CE$18:$CE$1017,$B310,'Daily Log'!$CF$18:$CF$1017),0)</f>
        <v>0</v>
      </c>
      <c r="AI310" s="117">
        <f>IFERROR($E310*SUMIF('Daily Log'!$CH$18:$CH$1017,$B310,'Daily Log'!$CI$18:$CI$1017),0)</f>
        <v>0</v>
      </c>
      <c r="AJ310" s="117">
        <f>IFERROR($E310*SUMIF('Daily Log'!$CK$18:$CK$1017,$B310,'Daily Log'!$CL$18:$CL$1017),0)</f>
        <v>0</v>
      </c>
      <c r="AK310" s="117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668</v>
      </c>
      <c r="C311" s="418"/>
      <c r="D311" s="399" t="s">
        <v>757</v>
      </c>
      <c r="E311" s="184">
        <v>1</v>
      </c>
      <c r="F311" s="116">
        <f t="shared" si="8"/>
        <v>0</v>
      </c>
      <c r="G311" s="117">
        <f>IFERROR($E311*SUMIF('Daily Log'!$B$18:$B$1017,$B311,'Daily Log'!$C$18:$C$1017),0)</f>
        <v>0</v>
      </c>
      <c r="H311" s="117">
        <f>IFERROR($E311*SUMIF('Daily Log'!$E$18:$E$1017,$B311,'Daily Log'!$F$18:$F$1017),0)</f>
        <v>0</v>
      </c>
      <c r="I311" s="117">
        <f>IFERROR($E311*SUMIF('Daily Log'!$H$18:$H$1017,$B311,'Daily Log'!$I$18:$I$1017),0)</f>
        <v>0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0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0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0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0</v>
      </c>
      <c r="AH311" s="117">
        <f>IFERROR($E311*SUMIF('Daily Log'!$CE$18:$CE$1017,$B311,'Daily Log'!$CF$18:$CF$1017),0)</f>
        <v>0</v>
      </c>
      <c r="AI311" s="117">
        <f>IFERROR($E311*SUMIF('Daily Log'!$CH$18:$CH$1017,$B311,'Daily Log'!$CI$18:$CI$1017),0)</f>
        <v>0</v>
      </c>
      <c r="AJ311" s="117">
        <f>IFERROR($E311*SUMIF('Daily Log'!$CK$18:$CK$1017,$B311,'Daily Log'!$CL$18:$CL$1017),0)</f>
        <v>0</v>
      </c>
      <c r="AK311" s="117">
        <f>IFERROR($E311*SUMIF('Daily Log'!$CN$18:$CN$1017,$B311,'Daily Log'!$CO$18:$CO$1017),0)</f>
        <v>0</v>
      </c>
    </row>
    <row r="312" spans="1:37" ht="33.75" customHeight="1">
      <c r="A312" s="93">
        <f t="shared" si="6"/>
        <v>15</v>
      </c>
      <c r="B312" s="409" t="s">
        <v>471</v>
      </c>
      <c r="C312" s="418"/>
      <c r="D312" s="399" t="s">
        <v>757</v>
      </c>
      <c r="E312" s="184">
        <v>1</v>
      </c>
      <c r="F312" s="116">
        <f t="shared" si="8"/>
        <v>0</v>
      </c>
      <c r="G312" s="117">
        <f>IFERROR($E312*SUMIF('Daily Log'!$B$18:$B$1017,$B312,'Daily Log'!$C$18:$C$1017),0)</f>
        <v>0</v>
      </c>
      <c r="H312" s="117">
        <f>IFERROR($E312*SUMIF('Daily Log'!$E$18:$E$1017,$B312,'Daily Log'!$F$18:$F$1017),0)</f>
        <v>0</v>
      </c>
      <c r="I312" s="117">
        <f>IFERROR($E312*SUMIF('Daily Log'!$H$18:$H$1017,$B312,'Daily Log'!$I$18:$I$1017),0)</f>
        <v>0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0</v>
      </c>
      <c r="AB312" s="117">
        <f>IFERROR($E312*SUMIF('Daily Log'!$BM$18:$BM$1017,$B312,'Daily Log'!$BN$18:$BN$1017),0)</f>
        <v>0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0</v>
      </c>
      <c r="AE312" s="117">
        <f>IFERROR($E312*SUMIF('Daily Log'!$BV$18:$BV$1017,$B312,'Daily Log'!$BW$18:$BW$1017),0)</f>
        <v>0</v>
      </c>
      <c r="AF312" s="117">
        <f>IFERROR($E312*SUMIF('Daily Log'!$BY$18:$BY$1017,$B312,'Daily Log'!$BZ$18:$BZ$1017),0)</f>
        <v>0</v>
      </c>
      <c r="AG312" s="117">
        <f>IFERROR($E312*SUMIF('Daily Log'!$CB$18:$CB$1017,$B312,'Daily Log'!$CC$18:$CC$1017),0)</f>
        <v>0</v>
      </c>
      <c r="AH312" s="117">
        <f>IFERROR($E312*SUMIF('Daily Log'!$CE$18:$CE$1017,$B312,'Daily Log'!$CF$18:$CF$1017),0)</f>
        <v>0</v>
      </c>
      <c r="AI312" s="117">
        <f>IFERROR($E312*SUMIF('Daily Log'!$CH$18:$CH$1017,$B312,'Daily Log'!$CI$18:$CI$1017),0)</f>
        <v>0</v>
      </c>
      <c r="AJ312" s="117">
        <f>IFERROR($E312*SUMIF('Daily Log'!$CK$18:$CK$1017,$B312,'Daily Log'!$CL$18:$CL$1017),0)</f>
        <v>0</v>
      </c>
      <c r="AK312" s="117">
        <f>IFERROR($E312*SUMIF('Daily Log'!$CN$18:$CN$1017,$B312,'Daily Log'!$CO$18:$CO$1017),0)</f>
        <v>0</v>
      </c>
    </row>
    <row r="313" spans="1:37" ht="33.75" customHeight="1">
      <c r="A313" s="93">
        <f t="shared" si="6"/>
        <v>16</v>
      </c>
      <c r="B313" s="409" t="s">
        <v>673</v>
      </c>
      <c r="C313" s="418"/>
      <c r="D313" s="399" t="s">
        <v>757</v>
      </c>
      <c r="E313" s="184">
        <v>1</v>
      </c>
      <c r="F313" s="116">
        <f t="shared" si="8"/>
        <v>0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0</v>
      </c>
      <c r="AF313" s="117">
        <f>IFERROR($E313*SUMIF('Daily Log'!$BY$18:$BY$1017,$B313,'Daily Log'!$BZ$18:$BZ$1017),0)</f>
        <v>0</v>
      </c>
      <c r="AG313" s="117">
        <f>IFERROR($E313*SUMIF('Daily Log'!$CB$18:$CB$1017,$B313,'Daily Log'!$CC$18:$CC$1017),0)</f>
        <v>0</v>
      </c>
      <c r="AH313" s="117">
        <f>IFERROR($E313*SUMIF('Daily Log'!$CE$18:$CE$1017,$B313,'Daily Log'!$CF$18:$CF$1017),0)</f>
        <v>0</v>
      </c>
      <c r="AI313" s="117">
        <f>IFERROR($E313*SUMIF('Daily Log'!$CH$18:$CH$1017,$B313,'Daily Log'!$CI$18:$CI$1017),0)</f>
        <v>0</v>
      </c>
      <c r="AJ313" s="117">
        <f>IFERROR($E313*SUMIF('Daily Log'!$CK$18:$CK$1017,$B313,'Daily Log'!$CL$18:$CL$1017),0)</f>
        <v>0</v>
      </c>
      <c r="AK313" s="117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472</v>
      </c>
      <c r="C314" s="418"/>
      <c r="D314" s="399" t="s">
        <v>757</v>
      </c>
      <c r="E314" s="184">
        <v>1</v>
      </c>
      <c r="F314" s="116">
        <f t="shared" si="8"/>
        <v>0</v>
      </c>
      <c r="G314" s="117">
        <f>IFERROR($E314*SUMIF('Daily Log'!$B$18:$B$1017,$B314,'Daily Log'!$C$18:$C$1017),0)</f>
        <v>0</v>
      </c>
      <c r="H314" s="117">
        <f>IFERROR($E314*SUMIF('Daily Log'!$E$18:$E$1017,$B314,'Daily Log'!$F$18:$F$1017),0)</f>
        <v>0</v>
      </c>
      <c r="I314" s="117">
        <f>IFERROR($E314*SUMIF('Daily Log'!$H$18:$H$1017,$B314,'Daily Log'!$I$18:$I$1017),0)</f>
        <v>0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0</v>
      </c>
      <c r="AB314" s="117">
        <f>IFERROR($E314*SUMIF('Daily Log'!$BM$18:$BM$1017,$B314,'Daily Log'!$BN$18:$BN$1017),0)</f>
        <v>0</v>
      </c>
      <c r="AC314" s="117">
        <f>IFERROR($E314*SUMIF('Daily Log'!$BP$18:$BP$1017,$B314,'Daily Log'!$BQ$18:$BQ$1017),0)</f>
        <v>0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0</v>
      </c>
      <c r="AF314" s="117">
        <f>IFERROR($E314*SUMIF('Daily Log'!$BY$18:$BY$1017,$B314,'Daily Log'!$BZ$18:$BZ$1017),0)</f>
        <v>0</v>
      </c>
      <c r="AG314" s="117">
        <f>IFERROR($E314*SUMIF('Daily Log'!$CB$18:$CB$1017,$B314,'Daily Log'!$CC$18:$CC$1017),0)</f>
        <v>0</v>
      </c>
      <c r="AH314" s="117">
        <f>IFERROR($E314*SUMIF('Daily Log'!$CE$18:$CE$1017,$B314,'Daily Log'!$CF$18:$CF$1017),0)</f>
        <v>0</v>
      </c>
      <c r="AI314" s="117">
        <f>IFERROR($E314*SUMIF('Daily Log'!$CH$18:$CH$1017,$B314,'Daily Log'!$CI$18:$CI$1017),0)</f>
        <v>0</v>
      </c>
      <c r="AJ314" s="117">
        <f>IFERROR($E314*SUMIF('Daily Log'!$CK$18:$CK$1017,$B314,'Daily Log'!$CL$18:$CL$1017),0)</f>
        <v>0</v>
      </c>
      <c r="AK314" s="117">
        <f>IFERROR($E314*SUMIF('Daily Log'!$CN$18:$CN$1017,$B314,'Daily Log'!$CO$18:$CO$1017),0)</f>
        <v>0</v>
      </c>
    </row>
    <row r="315" spans="1:37" ht="33.75" customHeight="1">
      <c r="A315" s="93">
        <f t="shared" si="6"/>
        <v>18</v>
      </c>
      <c r="B315" s="409" t="s">
        <v>557</v>
      </c>
      <c r="C315" s="418"/>
      <c r="D315" s="399" t="s">
        <v>757</v>
      </c>
      <c r="E315" s="184">
        <v>1</v>
      </c>
      <c r="F315" s="116">
        <f t="shared" si="8"/>
        <v>0</v>
      </c>
      <c r="G315" s="117">
        <f>IFERROR($E315*SUMIF('Daily Log'!$B$18:$B$1017,$B315,'Daily Log'!$C$18:$C$1017),0)</f>
        <v>0</v>
      </c>
      <c r="H315" s="117">
        <f>IFERROR($E315*SUMIF('Daily Log'!$E$18:$E$1017,$B315,'Daily Log'!$F$18:$F$1017),0)</f>
        <v>0</v>
      </c>
      <c r="I315" s="117">
        <f>IFERROR($E315*SUMIF('Daily Log'!$H$18:$H$1017,$B315,'Daily Log'!$I$18:$I$1017),0)</f>
        <v>0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0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0</v>
      </c>
      <c r="AD315" s="117">
        <f>IFERROR($E315*SUMIF('Daily Log'!$BS$18:$BS$1017,$B315,'Daily Log'!$BT$18:$BT$1017),0)</f>
        <v>0</v>
      </c>
      <c r="AE315" s="117">
        <f>IFERROR($E315*SUMIF('Daily Log'!$BV$18:$BV$1017,$B315,'Daily Log'!$BW$18:$BW$1017),0)</f>
        <v>0</v>
      </c>
      <c r="AF315" s="117">
        <f>IFERROR($E315*SUMIF('Daily Log'!$BY$18:$BY$1017,$B315,'Daily Log'!$BZ$18:$BZ$1017),0)</f>
        <v>0</v>
      </c>
      <c r="AG315" s="117">
        <f>IFERROR($E315*SUMIF('Daily Log'!$CB$18:$CB$1017,$B315,'Daily Log'!$CC$18:$CC$1017),0)</f>
        <v>0</v>
      </c>
      <c r="AH315" s="117">
        <f>IFERROR($E315*SUMIF('Daily Log'!$CE$18:$CE$1017,$B315,'Daily Log'!$CF$18:$CF$1017),0)</f>
        <v>0</v>
      </c>
      <c r="AI315" s="117">
        <f>IFERROR($E315*SUMIF('Daily Log'!$CH$18:$CH$1017,$B315,'Daily Log'!$CI$18:$CI$1017),0)</f>
        <v>0</v>
      </c>
      <c r="AJ315" s="117">
        <f>IFERROR($E315*SUMIF('Daily Log'!$CK$18:$CK$1017,$B315,'Daily Log'!$CL$18:$CL$1017),0)</f>
        <v>0</v>
      </c>
      <c r="AK315" s="117">
        <f>IFERROR($E315*SUMIF('Daily Log'!$CN$18:$CN$1017,$B315,'Daily Log'!$CO$18:$CO$1017),0)</f>
        <v>0</v>
      </c>
    </row>
    <row r="316" spans="1:37" ht="33.75" customHeight="1">
      <c r="A316" s="93">
        <f t="shared" si="6"/>
        <v>19</v>
      </c>
      <c r="B316" s="409" t="s">
        <v>680</v>
      </c>
      <c r="C316" s="418"/>
      <c r="D316" s="399" t="s">
        <v>757</v>
      </c>
      <c r="E316" s="184">
        <v>1</v>
      </c>
      <c r="F316" s="116">
        <f t="shared" si="8"/>
        <v>0</v>
      </c>
      <c r="G316" s="117">
        <f>IFERROR($E316*SUMIF('Daily Log'!$B$18:$B$1017,$B316,'Daily Log'!$C$18:$C$1017),0)</f>
        <v>0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0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117">
        <f>IFERROR($E316*SUMIF('Daily Log'!$CE$18:$CE$1017,$B316,'Daily Log'!$CF$18:$CF$1017),0)</f>
        <v>0</v>
      </c>
      <c r="AI316" s="117">
        <f>IFERROR($E316*SUMIF('Daily Log'!$CH$18:$CH$1017,$B316,'Daily Log'!$CI$18:$CI$1017),0)</f>
        <v>0</v>
      </c>
      <c r="AJ316" s="117">
        <f>IFERROR($E316*SUMIF('Daily Log'!$CK$18:$CK$1017,$B316,'Daily Log'!$CL$18:$CL$1017),0)</f>
        <v>0</v>
      </c>
      <c r="AK316" s="117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473</v>
      </c>
      <c r="C317" s="418"/>
      <c r="D317" s="399" t="s">
        <v>757</v>
      </c>
      <c r="E317" s="184">
        <v>1</v>
      </c>
      <c r="F317" s="116">
        <f t="shared" si="8"/>
        <v>0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0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0</v>
      </c>
      <c r="AB317" s="117">
        <f>IFERROR($E317*SUMIF('Daily Log'!$BM$18:$BM$1017,$B317,'Daily Log'!$BN$18:$BN$1017),0)</f>
        <v>0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0</v>
      </c>
      <c r="AF317" s="117">
        <f>IFERROR($E317*SUMIF('Daily Log'!$BY$18:$BY$1017,$B317,'Daily Log'!$BZ$18:$BZ$1017),0)</f>
        <v>0</v>
      </c>
      <c r="AG317" s="117">
        <f>IFERROR($E317*SUMIF('Daily Log'!$CB$18:$CB$1017,$B317,'Daily Log'!$CC$18:$CC$1017),0)</f>
        <v>0</v>
      </c>
      <c r="AH317" s="117">
        <f>IFERROR($E317*SUMIF('Daily Log'!$CE$18:$CE$1017,$B317,'Daily Log'!$CF$18:$CF$1017),0)</f>
        <v>0</v>
      </c>
      <c r="AI317" s="117">
        <f>IFERROR($E317*SUMIF('Daily Log'!$CH$18:$CH$1017,$B317,'Daily Log'!$CI$18:$CI$1017),0)</f>
        <v>0</v>
      </c>
      <c r="AJ317" s="117">
        <f>IFERROR($E317*SUMIF('Daily Log'!$CK$18:$CK$1017,$B317,'Daily Log'!$CL$18:$CL$1017),0)</f>
        <v>0</v>
      </c>
      <c r="AK317" s="117">
        <f>IFERROR($E317*SUMIF('Daily Log'!$CN$18:$CN$1017,$B317,'Daily Log'!$CO$18:$CO$1017),0)</f>
        <v>0</v>
      </c>
    </row>
    <row r="318" spans="1:37" ht="33.75" customHeight="1">
      <c r="A318" s="93">
        <f t="shared" si="6"/>
        <v>21</v>
      </c>
      <c r="B318" s="739" t="s">
        <v>683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33.75" customHeight="1">
      <c r="A319" s="93">
        <f t="shared" si="6"/>
        <v>22</v>
      </c>
      <c r="B319" s="409" t="s">
        <v>592</v>
      </c>
      <c r="C319" s="418"/>
      <c r="D319" s="399" t="s">
        <v>757</v>
      </c>
      <c r="E319" s="184">
        <v>1</v>
      </c>
      <c r="F319" s="116">
        <f t="shared" si="8"/>
        <v>0</v>
      </c>
      <c r="G319" s="117">
        <f>IFERROR($E319*SUMIF('Daily Log'!$B$18:$B$1017,$B319,'Daily Log'!$C$18:$C$1017),0)</f>
        <v>0</v>
      </c>
      <c r="H319" s="117">
        <f>IFERROR($E319*SUMIF('Daily Log'!$E$18:$E$1017,$B319,'Daily Log'!$F$18:$F$1017),0)</f>
        <v>0</v>
      </c>
      <c r="I319" s="117">
        <f>IFERROR($E319*SUMIF('Daily Log'!$H$18:$H$1017,$B319,'Daily Log'!$I$18:$I$1017),0)</f>
        <v>0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0</v>
      </c>
      <c r="AF319" s="117">
        <f>IFERROR($E319*SUMIF('Daily Log'!$BY$18:$BY$1017,$B319,'Daily Log'!$BZ$18:$BZ$1017),0)</f>
        <v>0</v>
      </c>
      <c r="AG319" s="117">
        <f>IFERROR($E319*SUMIF('Daily Log'!$CB$18:$CB$1017,$B319,'Daily Log'!$CC$18:$CC$1017),0)</f>
        <v>0</v>
      </c>
      <c r="AH319" s="117">
        <f>IFERROR($E319*SUMIF('Daily Log'!$CE$18:$CE$1017,$B319,'Daily Log'!$CF$18:$CF$1017),0)</f>
        <v>0</v>
      </c>
      <c r="AI319" s="117">
        <f>IFERROR($E319*SUMIF('Daily Log'!$CH$18:$CH$1017,$B319,'Daily Log'!$CI$18:$CI$1017),0)</f>
        <v>0</v>
      </c>
      <c r="AJ319" s="117">
        <f>IFERROR($E319*SUMIF('Daily Log'!$CK$18:$CK$1017,$B319,'Daily Log'!$CL$18:$CL$1017),0)</f>
        <v>0</v>
      </c>
      <c r="AK319" s="117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687</v>
      </c>
      <c r="C320" s="418"/>
      <c r="D320" s="399" t="s">
        <v>757</v>
      </c>
      <c r="E320" s="184">
        <v>1</v>
      </c>
      <c r="F320" s="116">
        <f t="shared" si="8"/>
        <v>0</v>
      </c>
      <c r="G320" s="117">
        <f>IFERROR($E320*SUMIF('Daily Log'!$B$18:$B$1017,$B320,'Daily Log'!$C$18:$C$1017),0)</f>
        <v>0</v>
      </c>
      <c r="H320" s="117">
        <f>IFERROR($E320*SUMIF('Daily Log'!$E$18:$E$1017,$B320,'Daily Log'!$F$18:$F$1017),0)</f>
        <v>0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0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0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117">
        <f>IFERROR($E320*SUMIF('Daily Log'!$CE$18:$CE$1017,$B320,'Daily Log'!$CF$18:$CF$1017),0)</f>
        <v>0</v>
      </c>
      <c r="AI320" s="117">
        <f>IFERROR($E320*SUMIF('Daily Log'!$CH$18:$CH$1017,$B320,'Daily Log'!$CI$18:$CI$1017),0)</f>
        <v>0</v>
      </c>
      <c r="AJ320" s="117">
        <f>IFERROR($E320*SUMIF('Daily Log'!$CK$18:$CK$1017,$B320,'Daily Log'!$CL$18:$CL$1017),0)</f>
        <v>0</v>
      </c>
      <c r="AK320" s="117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474</v>
      </c>
      <c r="C321" s="418"/>
      <c r="D321" s="399" t="s">
        <v>757</v>
      </c>
      <c r="E321" s="184">
        <v>1</v>
      </c>
      <c r="F321" s="116">
        <f t="shared" si="8"/>
        <v>0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0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0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0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0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117">
        <f>IFERROR($E321*SUMIF('Daily Log'!$CE$18:$CE$1017,$B321,'Daily Log'!$CF$18:$CF$1017),0)</f>
        <v>0</v>
      </c>
      <c r="AI321" s="117">
        <f>IFERROR($E321*SUMIF('Daily Log'!$CH$18:$CH$1017,$B321,'Daily Log'!$CI$18:$CI$1017),0)</f>
        <v>0</v>
      </c>
      <c r="AJ321" s="117">
        <f>IFERROR($E321*SUMIF('Daily Log'!$CK$18:$CK$1017,$B321,'Daily Log'!$CL$18:$CL$1017),0)</f>
        <v>0</v>
      </c>
      <c r="AK321" s="117">
        <f>IFERROR($E321*SUMIF('Daily Log'!$CN$18:$CN$1017,$B321,'Daily Log'!$CO$18:$CO$1017),0)</f>
        <v>0</v>
      </c>
    </row>
    <row r="322" spans="1:37" ht="33.75" customHeight="1">
      <c r="A322" s="93">
        <f t="shared" si="6"/>
        <v>25</v>
      </c>
      <c r="B322" s="409" t="s">
        <v>475</v>
      </c>
      <c r="C322" s="418"/>
      <c r="D322" s="399" t="s">
        <v>757</v>
      </c>
      <c r="E322" s="184">
        <v>1</v>
      </c>
      <c r="F322" s="116">
        <f t="shared" si="8"/>
        <v>0</v>
      </c>
      <c r="G322" s="117">
        <f>IFERROR($E322*SUMIF('Daily Log'!$B$18:$B$1017,$B322,'Daily Log'!$C$18:$C$1017),0)</f>
        <v>0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0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117">
        <f>IFERROR($E322*SUMIF('Daily Log'!$CE$18:$CE$1017,$B322,'Daily Log'!$CF$18:$CF$1017),0)</f>
        <v>0</v>
      </c>
      <c r="AI322" s="117">
        <f>IFERROR($E322*SUMIF('Daily Log'!$CH$18:$CH$1017,$B322,'Daily Log'!$CI$18:$CI$1017),0)</f>
        <v>0</v>
      </c>
      <c r="AJ322" s="117">
        <f>IFERROR($E322*SUMIF('Daily Log'!$CK$18:$CK$1017,$B322,'Daily Log'!$CL$18:$CL$1017),0)</f>
        <v>0</v>
      </c>
      <c r="AK322" s="117">
        <f>IFERROR($E322*SUMIF('Daily Log'!$CN$18:$CN$1017,$B322,'Daily Log'!$CO$18:$CO$1017),0)</f>
        <v>0</v>
      </c>
    </row>
    <row r="323" spans="1:37" ht="33.75" customHeight="1">
      <c r="A323" s="93">
        <f t="shared" si="6"/>
        <v>26</v>
      </c>
      <c r="B323" s="409" t="s">
        <v>601</v>
      </c>
      <c r="C323" s="418"/>
      <c r="D323" s="399" t="s">
        <v>757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117">
        <f>IFERROR($E323*SUMIF('Daily Log'!$CE$18:$CE$1017,$B323,'Daily Log'!$CF$18:$CF$1017),0)</f>
        <v>0</v>
      </c>
      <c r="AI323" s="117">
        <f>IFERROR($E323*SUMIF('Daily Log'!$CH$18:$CH$1017,$B323,'Daily Log'!$CI$18:$CI$1017),0)</f>
        <v>0</v>
      </c>
      <c r="AJ323" s="117">
        <f>IFERROR($E323*SUMIF('Daily Log'!$CK$18:$CK$1017,$B323,'Daily Log'!$CL$18:$CL$1017),0)</f>
        <v>0</v>
      </c>
      <c r="AK323" s="117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578</v>
      </c>
      <c r="C324" s="418"/>
      <c r="D324" s="399" t="s">
        <v>757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117">
        <f>IFERROR($E324*SUMIF('Daily Log'!$CE$18:$CE$1017,$B324,'Daily Log'!$CF$18:$CF$1017),0)</f>
        <v>0</v>
      </c>
      <c r="AI324" s="117">
        <f>IFERROR($E324*SUMIF('Daily Log'!$CH$18:$CH$1017,$B324,'Daily Log'!$CI$18:$CI$1017),0)</f>
        <v>0</v>
      </c>
      <c r="AJ324" s="117">
        <f>IFERROR($E324*SUMIF('Daily Log'!$CK$18:$CK$1017,$B324,'Daily Log'!$CL$18:$CL$1017),0)</f>
        <v>0</v>
      </c>
      <c r="AK324" s="117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579</v>
      </c>
      <c r="C325" s="418"/>
      <c r="D325" s="399" t="s">
        <v>757</v>
      </c>
      <c r="E325" s="184">
        <v>1</v>
      </c>
      <c r="F325" s="116">
        <f t="shared" si="8"/>
        <v>0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0</v>
      </c>
      <c r="AB325" s="117">
        <f>IFERROR($E325*SUMIF('Daily Log'!$BM$18:$BM$1017,$B325,'Daily Log'!$BN$18:$BN$1017),0)</f>
        <v>0</v>
      </c>
      <c r="AC325" s="117">
        <f>IFERROR($E325*SUMIF('Daily Log'!$BP$18:$BP$1017,$B325,'Daily Log'!$BQ$18:$BQ$1017),0)</f>
        <v>0</v>
      </c>
      <c r="AD325" s="117">
        <f>IFERROR($E325*SUMIF('Daily Log'!$BS$18:$BS$1017,$B325,'Daily Log'!$BT$18:$BT$1017),0)</f>
        <v>0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0</v>
      </c>
      <c r="AG325" s="117">
        <f>IFERROR($E325*SUMIF('Daily Log'!$CB$18:$CB$1017,$B325,'Daily Log'!$CC$18:$CC$1017),0)</f>
        <v>0</v>
      </c>
      <c r="AH325" s="117">
        <f>IFERROR($E325*SUMIF('Daily Log'!$CE$18:$CE$1017,$B325,'Daily Log'!$CF$18:$CF$1017),0)</f>
        <v>0</v>
      </c>
      <c r="AI325" s="117">
        <f>IFERROR($E325*SUMIF('Daily Log'!$CH$18:$CH$1017,$B325,'Daily Log'!$CI$18:$CI$1017),0)</f>
        <v>0</v>
      </c>
      <c r="AJ325" s="117">
        <f>IFERROR($E325*SUMIF('Daily Log'!$CK$18:$CK$1017,$B325,'Daily Log'!$CL$18:$CL$1017),0)</f>
        <v>0</v>
      </c>
      <c r="AK325" s="117">
        <f>IFERROR($E325*SUMIF('Daily Log'!$CN$18:$CN$1017,$B325,'Daily Log'!$CO$18:$CO$1017),0)</f>
        <v>0</v>
      </c>
    </row>
    <row r="326" spans="1:37" ht="33.75" customHeight="1">
      <c r="A326" s="93">
        <f t="shared" si="6"/>
        <v>29</v>
      </c>
      <c r="B326" s="409" t="s">
        <v>558</v>
      </c>
      <c r="C326" s="418"/>
      <c r="D326" s="399" t="s">
        <v>757</v>
      </c>
      <c r="E326" s="184">
        <v>1</v>
      </c>
      <c r="F326" s="116">
        <f t="shared" si="8"/>
        <v>0</v>
      </c>
      <c r="G326" s="117">
        <f>IFERROR($E326*SUMIF('Daily Log'!$B$18:$B$1017,$B326,'Daily Log'!$C$18:$C$1017),0)</f>
        <v>0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0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0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0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117">
        <f>IFERROR($E326*SUMIF('Daily Log'!$CE$18:$CE$1017,$B326,'Daily Log'!$CF$18:$CF$1017),0)</f>
        <v>0</v>
      </c>
      <c r="AI326" s="117">
        <f>IFERROR($E326*SUMIF('Daily Log'!$CH$18:$CH$1017,$B326,'Daily Log'!$CI$18:$CI$1017),0)</f>
        <v>0</v>
      </c>
      <c r="AJ326" s="117">
        <f>IFERROR($E326*SUMIF('Daily Log'!$CK$18:$CK$1017,$B326,'Daily Log'!$CL$18:$CL$1017),0)</f>
        <v>0</v>
      </c>
      <c r="AK326" s="117">
        <f>IFERROR($E326*SUMIF('Daily Log'!$CN$18:$CN$1017,$B326,'Daily Log'!$CO$18:$CO$1017),0)</f>
        <v>0</v>
      </c>
    </row>
    <row r="327" spans="1:37" ht="33.75" customHeight="1">
      <c r="A327" s="93">
        <f t="shared" si="6"/>
        <v>30</v>
      </c>
      <c r="B327" s="409" t="s">
        <v>559</v>
      </c>
      <c r="C327" s="418"/>
      <c r="D327" s="399" t="s">
        <v>757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117">
        <f>IFERROR($E327*SUMIF('Daily Log'!$CE$18:$CE$1017,$B327,'Daily Log'!$CF$18:$CF$1017),0)</f>
        <v>0</v>
      </c>
      <c r="AI327" s="117">
        <f>IFERROR($E327*SUMIF('Daily Log'!$CH$18:$CH$1017,$B327,'Daily Log'!$CI$18:$CI$1017),0)</f>
        <v>0</v>
      </c>
      <c r="AJ327" s="117">
        <f>IFERROR($E327*SUMIF('Daily Log'!$CK$18:$CK$1017,$B327,'Daily Log'!$CL$18:$CL$1017),0)</f>
        <v>0</v>
      </c>
      <c r="AK327" s="117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476</v>
      </c>
      <c r="C328" s="418"/>
      <c r="D328" s="399" t="s">
        <v>757</v>
      </c>
      <c r="E328" s="184">
        <v>1</v>
      </c>
      <c r="F328" s="116">
        <f t="shared" si="8"/>
        <v>0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0</v>
      </c>
      <c r="I328" s="117">
        <f>IFERROR($E328*SUMIF('Daily Log'!$H$18:$H$1017,$B328,'Daily Log'!$I$18:$I$1017),0)</f>
        <v>0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0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0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117">
        <f>IFERROR($E328*SUMIF('Daily Log'!$CE$18:$CE$1017,$B328,'Daily Log'!$CF$18:$CF$1017),0)</f>
        <v>0</v>
      </c>
      <c r="AI328" s="117">
        <f>IFERROR($E328*SUMIF('Daily Log'!$CH$18:$CH$1017,$B328,'Daily Log'!$CI$18:$CI$1017),0)</f>
        <v>0</v>
      </c>
      <c r="AJ328" s="117">
        <f>IFERROR($E328*SUMIF('Daily Log'!$CK$18:$CK$1017,$B328,'Daily Log'!$CL$18:$CL$1017),0)</f>
        <v>0</v>
      </c>
      <c r="AK328" s="117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560</v>
      </c>
      <c r="C329" s="418"/>
      <c r="D329" s="399" t="s">
        <v>757</v>
      </c>
      <c r="E329" s="184">
        <v>1</v>
      </c>
      <c r="F329" s="116">
        <f t="shared" si="8"/>
        <v>0</v>
      </c>
      <c r="G329" s="117">
        <f>IFERROR($E329*SUMIF('Daily Log'!$B$18:$B$1017,$B329,'Daily Log'!$C$18:$C$1017),0)</f>
        <v>0</v>
      </c>
      <c r="H329" s="117">
        <f>IFERROR($E329*SUMIF('Daily Log'!$E$18:$E$1017,$B329,'Daily Log'!$F$18:$F$1017),0)</f>
        <v>0</v>
      </c>
      <c r="I329" s="117">
        <f>IFERROR($E329*SUMIF('Daily Log'!$H$18:$H$1017,$B329,'Daily Log'!$I$18:$I$1017),0)</f>
        <v>0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0</v>
      </c>
      <c r="AB329" s="117">
        <f>IFERROR($E329*SUMIF('Daily Log'!$BM$18:$BM$1017,$B329,'Daily Log'!$BN$18:$BN$1017),0)</f>
        <v>0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0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0</v>
      </c>
      <c r="AG329" s="117">
        <f>IFERROR($E329*SUMIF('Daily Log'!$CB$18:$CB$1017,$B329,'Daily Log'!$CC$18:$CC$1017),0)</f>
        <v>0</v>
      </c>
      <c r="AH329" s="117">
        <f>IFERROR($E329*SUMIF('Daily Log'!$CE$18:$CE$1017,$B329,'Daily Log'!$CF$18:$CF$1017),0)</f>
        <v>0</v>
      </c>
      <c r="AI329" s="117">
        <f>IFERROR($E329*SUMIF('Daily Log'!$CH$18:$CH$1017,$B329,'Daily Log'!$CI$18:$CI$1017),0)</f>
        <v>0</v>
      </c>
      <c r="AJ329" s="117">
        <f>IFERROR($E329*SUMIF('Daily Log'!$CK$18:$CK$1017,$B329,'Daily Log'!$CL$18:$CL$1017),0)</f>
        <v>0</v>
      </c>
      <c r="AK329" s="117">
        <f>IFERROR($E329*SUMIF('Daily Log'!$CN$18:$CN$1017,$B329,'Daily Log'!$CO$18:$CO$1017),0)</f>
        <v>0</v>
      </c>
    </row>
    <row r="330" spans="1:37" ht="33.75" customHeight="1">
      <c r="A330" s="93">
        <f t="shared" si="6"/>
        <v>33</v>
      </c>
      <c r="B330" s="409" t="s">
        <v>704</v>
      </c>
      <c r="C330" s="418"/>
      <c r="D330" s="399" t="s">
        <v>757</v>
      </c>
      <c r="E330" s="184">
        <v>1</v>
      </c>
      <c r="F330" s="116">
        <f t="shared" si="8"/>
        <v>0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0</v>
      </c>
      <c r="AG330" s="117">
        <f>IFERROR($E330*SUMIF('Daily Log'!$CB$18:$CB$1017,$B330,'Daily Log'!$CC$18:$CC$1017),0)</f>
        <v>0</v>
      </c>
      <c r="AH330" s="117">
        <f>IFERROR($E330*SUMIF('Daily Log'!$CE$18:$CE$1017,$B330,'Daily Log'!$CF$18:$CF$1017),0)</f>
        <v>0</v>
      </c>
      <c r="AI330" s="117">
        <f>IFERROR($E330*SUMIF('Daily Log'!$CH$18:$CH$1017,$B330,'Daily Log'!$CI$18:$CI$1017),0)</f>
        <v>0</v>
      </c>
      <c r="AJ330" s="117">
        <f>IFERROR($E330*SUMIF('Daily Log'!$CK$18:$CK$1017,$B330,'Daily Log'!$CL$18:$CL$1017),0)</f>
        <v>0</v>
      </c>
      <c r="AK330" s="117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477</v>
      </c>
      <c r="C331" s="418"/>
      <c r="D331" s="399" t="s">
        <v>757</v>
      </c>
      <c r="E331" s="184">
        <v>1</v>
      </c>
      <c r="F331" s="116">
        <f t="shared" si="8"/>
        <v>0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0</v>
      </c>
      <c r="I331" s="117">
        <f>IFERROR($E331*SUMIF('Daily Log'!$H$18:$H$1017,$B331,'Daily Log'!$I$18:$I$1017),0)</f>
        <v>0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0</v>
      </c>
      <c r="AD331" s="117">
        <f>IFERROR($E331*SUMIF('Daily Log'!$BS$18:$BS$1017,$B331,'Daily Log'!$BT$18:$BT$1017),0)</f>
        <v>0</v>
      </c>
      <c r="AE331" s="117">
        <f>IFERROR($E331*SUMIF('Daily Log'!$BV$18:$BV$1017,$B331,'Daily Log'!$BW$18:$BW$1017),0)</f>
        <v>0</v>
      </c>
      <c r="AF331" s="117">
        <f>IFERROR($E331*SUMIF('Daily Log'!$BY$18:$BY$1017,$B331,'Daily Log'!$BZ$18:$BZ$1017),0)</f>
        <v>0</v>
      </c>
      <c r="AG331" s="117">
        <f>IFERROR($E331*SUMIF('Daily Log'!$CB$18:$CB$1017,$B331,'Daily Log'!$CC$18:$CC$1017),0)</f>
        <v>0</v>
      </c>
      <c r="AH331" s="117">
        <f>IFERROR($E331*SUMIF('Daily Log'!$CE$18:$CE$1017,$B331,'Daily Log'!$CF$18:$CF$1017),0)</f>
        <v>0</v>
      </c>
      <c r="AI331" s="117">
        <f>IFERROR($E331*SUMIF('Daily Log'!$CH$18:$CH$1017,$B331,'Daily Log'!$CI$18:$CI$1017),0)</f>
        <v>0</v>
      </c>
      <c r="AJ331" s="117">
        <f>IFERROR($E331*SUMIF('Daily Log'!$CK$18:$CK$1017,$B331,'Daily Log'!$CL$18:$CL$1017),0)</f>
        <v>0</v>
      </c>
      <c r="AK331" s="117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709</v>
      </c>
      <c r="C332" s="418"/>
      <c r="D332" s="399" t="s">
        <v>757</v>
      </c>
      <c r="E332" s="184">
        <v>1</v>
      </c>
      <c r="F332" s="116">
        <f t="shared" si="8"/>
        <v>0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117">
        <f>IFERROR($E332*SUMIF('Daily Log'!$CE$18:$CE$1017,$B332,'Daily Log'!$CF$18:$CF$1017),0)</f>
        <v>0</v>
      </c>
      <c r="AI332" s="117">
        <f>IFERROR($E332*SUMIF('Daily Log'!$CH$18:$CH$1017,$B332,'Daily Log'!$CI$18:$CI$1017),0)</f>
        <v>0</v>
      </c>
      <c r="AJ332" s="117">
        <f>IFERROR($E332*SUMIF('Daily Log'!$CK$18:$CK$1017,$B332,'Daily Log'!$CL$18:$CL$1017),0)</f>
        <v>0</v>
      </c>
      <c r="AK332" s="117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561</v>
      </c>
      <c r="C333" s="418"/>
      <c r="D333" s="399" t="s">
        <v>757</v>
      </c>
      <c r="E333" s="184">
        <v>1</v>
      </c>
      <c r="F333" s="116">
        <f t="shared" si="8"/>
        <v>0</v>
      </c>
      <c r="G333" s="117">
        <f>IFERROR($E333*SUMIF('Daily Log'!$B$18:$B$1017,$B333,'Daily Log'!$C$18:$C$1017),0)</f>
        <v>0</v>
      </c>
      <c r="H333" s="117">
        <f>IFERROR($E333*SUMIF('Daily Log'!$E$18:$E$1017,$B333,'Daily Log'!$F$18:$F$1017),0)</f>
        <v>0</v>
      </c>
      <c r="I333" s="117">
        <f>IFERROR($E333*SUMIF('Daily Log'!$H$18:$H$1017,$B333,'Daily Log'!$I$18:$I$1017),0)</f>
        <v>0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0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0</v>
      </c>
      <c r="AH333" s="117">
        <f>IFERROR($E333*SUMIF('Daily Log'!$CE$18:$CE$1017,$B333,'Daily Log'!$CF$18:$CF$1017),0)</f>
        <v>0</v>
      </c>
      <c r="AI333" s="117">
        <f>IFERROR($E333*SUMIF('Daily Log'!$CH$18:$CH$1017,$B333,'Daily Log'!$CI$18:$CI$1017),0)</f>
        <v>0</v>
      </c>
      <c r="AJ333" s="117">
        <f>IFERROR($E333*SUMIF('Daily Log'!$CK$18:$CK$1017,$B333,'Daily Log'!$CL$18:$CL$1017),0)</f>
        <v>0</v>
      </c>
      <c r="AK333" s="117">
        <f>IFERROR($E333*SUMIF('Daily Log'!$CN$18:$CN$1017,$B333,'Daily Log'!$CO$18:$CO$1017),0)</f>
        <v>0</v>
      </c>
    </row>
    <row r="334" spans="1:37" ht="33.75" customHeight="1">
      <c r="A334" s="93">
        <f t="shared" si="6"/>
        <v>37</v>
      </c>
      <c r="B334" s="409" t="s">
        <v>580</v>
      </c>
      <c r="C334" s="418"/>
      <c r="D334" s="399" t="s">
        <v>757</v>
      </c>
      <c r="E334" s="184">
        <v>1</v>
      </c>
      <c r="F334" s="116">
        <f t="shared" si="8"/>
        <v>0</v>
      </c>
      <c r="G334" s="117">
        <f>IFERROR($E334*SUMIF('Daily Log'!$B$18:$B$1017,$B334,'Daily Log'!$C$18:$C$1017),0)</f>
        <v>0</v>
      </c>
      <c r="H334" s="117">
        <f>IFERROR($E334*SUMIF('Daily Log'!$E$18:$E$1017,$B334,'Daily Log'!$F$18:$F$1017),0)</f>
        <v>0</v>
      </c>
      <c r="I334" s="117">
        <f>IFERROR($E334*SUMIF('Daily Log'!$H$18:$H$1017,$B334,'Daily Log'!$I$18:$I$1017),0)</f>
        <v>0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0</v>
      </c>
      <c r="AD334" s="117">
        <f>IFERROR($E334*SUMIF('Daily Log'!$BS$18:$BS$1017,$B334,'Daily Log'!$BT$18:$BT$1017),0)</f>
        <v>0</v>
      </c>
      <c r="AE334" s="117">
        <f>IFERROR($E334*SUMIF('Daily Log'!$BV$18:$BV$1017,$B334,'Daily Log'!$BW$18:$BW$1017),0)</f>
        <v>0</v>
      </c>
      <c r="AF334" s="117">
        <f>IFERROR($E334*SUMIF('Daily Log'!$BY$18:$BY$1017,$B334,'Daily Log'!$BZ$18:$BZ$1017),0)</f>
        <v>0</v>
      </c>
      <c r="AG334" s="117">
        <f>IFERROR($E334*SUMIF('Daily Log'!$CB$18:$CB$1017,$B334,'Daily Log'!$CC$18:$CC$1017),0)</f>
        <v>0</v>
      </c>
      <c r="AH334" s="117">
        <f>IFERROR($E334*SUMIF('Daily Log'!$CE$18:$CE$1017,$B334,'Daily Log'!$CF$18:$CF$1017),0)</f>
        <v>0</v>
      </c>
      <c r="AI334" s="117">
        <f>IFERROR($E334*SUMIF('Daily Log'!$CH$18:$CH$1017,$B334,'Daily Log'!$CI$18:$CI$1017),0)</f>
        <v>0</v>
      </c>
      <c r="AJ334" s="117">
        <f>IFERROR($E334*SUMIF('Daily Log'!$CK$18:$CK$1017,$B334,'Daily Log'!$CL$18:$CL$1017),0)</f>
        <v>0</v>
      </c>
      <c r="AK334" s="117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581</v>
      </c>
      <c r="C335" s="418"/>
      <c r="D335" s="399" t="s">
        <v>757</v>
      </c>
      <c r="E335" s="184">
        <v>1</v>
      </c>
      <c r="F335" s="116">
        <f t="shared" si="8"/>
        <v>0</v>
      </c>
      <c r="G335" s="117">
        <f>IFERROR($E335*SUMIF('Daily Log'!$B$18:$B$1017,$B335,'Daily Log'!$C$18:$C$1017),0)</f>
        <v>0</v>
      </c>
      <c r="H335" s="117">
        <f>IFERROR($E335*SUMIF('Daily Log'!$E$18:$E$1017,$B335,'Daily Log'!$F$18:$F$1017),0)</f>
        <v>0</v>
      </c>
      <c r="I335" s="117">
        <f>IFERROR($E335*SUMIF('Daily Log'!$H$18:$H$1017,$B335,'Daily Log'!$I$18:$I$1017),0)</f>
        <v>0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0</v>
      </c>
      <c r="AD335" s="117">
        <f>IFERROR($E335*SUMIF('Daily Log'!$BS$18:$BS$1017,$B335,'Daily Log'!$BT$18:$BT$1017),0)</f>
        <v>0</v>
      </c>
      <c r="AE335" s="117">
        <f>IFERROR($E335*SUMIF('Daily Log'!$BV$18:$BV$1017,$B335,'Daily Log'!$BW$18:$BW$1017),0)</f>
        <v>0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117">
        <f>IFERROR($E335*SUMIF('Daily Log'!$CE$18:$CE$1017,$B335,'Daily Log'!$CF$18:$CF$1017),0)</f>
        <v>0</v>
      </c>
      <c r="AI335" s="117">
        <f>IFERROR($E335*SUMIF('Daily Log'!$CH$18:$CH$1017,$B335,'Daily Log'!$CI$18:$CI$1017),0)</f>
        <v>0</v>
      </c>
      <c r="AJ335" s="117">
        <f>IFERROR($E335*SUMIF('Daily Log'!$CK$18:$CK$1017,$B335,'Daily Log'!$CL$18:$CL$1017),0)</f>
        <v>0</v>
      </c>
      <c r="AK335" s="117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562</v>
      </c>
      <c r="C336" s="418"/>
      <c r="D336" s="399" t="s">
        <v>757</v>
      </c>
      <c r="E336" s="184">
        <v>1</v>
      </c>
      <c r="F336" s="116">
        <f t="shared" si="8"/>
        <v>0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0</v>
      </c>
      <c r="I336" s="117">
        <f>IFERROR($E336*SUMIF('Daily Log'!$H$18:$H$1017,$B336,'Daily Log'!$I$18:$I$1017),0)</f>
        <v>0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0</v>
      </c>
      <c r="AF336" s="117">
        <f>IFERROR($E336*SUMIF('Daily Log'!$BY$18:$BY$1017,$B336,'Daily Log'!$BZ$18:$BZ$1017),0)</f>
        <v>0</v>
      </c>
      <c r="AG336" s="117">
        <f>IFERROR($E336*SUMIF('Daily Log'!$CB$18:$CB$1017,$B336,'Daily Log'!$CC$18:$CC$1017),0)</f>
        <v>0</v>
      </c>
      <c r="AH336" s="117">
        <f>IFERROR($E336*SUMIF('Daily Log'!$CE$18:$CE$1017,$B336,'Daily Log'!$CF$18:$CF$1017),0)</f>
        <v>0</v>
      </c>
      <c r="AI336" s="117">
        <f>IFERROR($E336*SUMIF('Daily Log'!$CH$18:$CH$1017,$B336,'Daily Log'!$CI$18:$CI$1017),0)</f>
        <v>0</v>
      </c>
      <c r="AJ336" s="117">
        <f>IFERROR($E336*SUMIF('Daily Log'!$CK$18:$CK$1017,$B336,'Daily Log'!$CL$18:$CL$1017),0)</f>
        <v>0</v>
      </c>
      <c r="AK336" s="117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716</v>
      </c>
      <c r="C337" s="418"/>
      <c r="D337" s="399" t="s">
        <v>757</v>
      </c>
      <c r="E337" s="184">
        <v>1</v>
      </c>
      <c r="F337" s="116">
        <f t="shared" si="8"/>
        <v>0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0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0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0</v>
      </c>
      <c r="AH337" s="117">
        <f>IFERROR($E337*SUMIF('Daily Log'!$CE$18:$CE$1017,$B337,'Daily Log'!$CF$18:$CF$1017),0)</f>
        <v>0</v>
      </c>
      <c r="AI337" s="117">
        <f>IFERROR($E337*SUMIF('Daily Log'!$CH$18:$CH$1017,$B337,'Daily Log'!$CI$18:$CI$1017),0)</f>
        <v>0</v>
      </c>
      <c r="AJ337" s="117">
        <f>IFERROR($E337*SUMIF('Daily Log'!$CK$18:$CK$1017,$B337,'Daily Log'!$CL$18:$CL$1017),0)</f>
        <v>0</v>
      </c>
      <c r="AK337" s="117">
        <f>IFERROR($E337*SUMIF('Daily Log'!$CN$18:$CN$1017,$B337,'Daily Log'!$CO$18:$CO$1017),0)</f>
        <v>0</v>
      </c>
    </row>
    <row r="338" spans="1:37" ht="33.75" customHeight="1">
      <c r="A338" s="93">
        <f t="shared" si="6"/>
        <v>41</v>
      </c>
      <c r="B338" s="409" t="s">
        <v>582</v>
      </c>
      <c r="C338" s="418"/>
      <c r="D338" s="399" t="s">
        <v>757</v>
      </c>
      <c r="E338" s="184">
        <v>1</v>
      </c>
      <c r="F338" s="116">
        <f t="shared" si="8"/>
        <v>0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0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117">
        <f>IFERROR($E338*SUMIF('Daily Log'!$CE$18:$CE$1017,$B338,'Daily Log'!$CF$18:$CF$1017),0)</f>
        <v>0</v>
      </c>
      <c r="AI338" s="117">
        <f>IFERROR($E338*SUMIF('Daily Log'!$CH$18:$CH$1017,$B338,'Daily Log'!$CI$18:$CI$1017),0)</f>
        <v>0</v>
      </c>
      <c r="AJ338" s="117">
        <f>IFERROR($E338*SUMIF('Daily Log'!$CK$18:$CK$1017,$B338,'Daily Log'!$CL$18:$CL$1017),0)</f>
        <v>0</v>
      </c>
      <c r="AK338" s="117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478</v>
      </c>
      <c r="C339" s="418"/>
      <c r="D339" s="399" t="s">
        <v>757</v>
      </c>
      <c r="E339" s="184">
        <v>1</v>
      </c>
      <c r="F339" s="116">
        <f t="shared" si="8"/>
        <v>0</v>
      </c>
      <c r="G339" s="117">
        <f>IFERROR($E339*SUMIF('Daily Log'!$B$18:$B$1017,$B339,'Daily Log'!$C$18:$C$1017),0)</f>
        <v>0</v>
      </c>
      <c r="H339" s="117">
        <f>IFERROR($E339*SUMIF('Daily Log'!$E$18:$E$1017,$B339,'Daily Log'!$F$18:$F$1017),0)</f>
        <v>0</v>
      </c>
      <c r="I339" s="117">
        <f>IFERROR($E339*SUMIF('Daily Log'!$H$18:$H$1017,$B339,'Daily Log'!$I$18:$I$1017),0)</f>
        <v>0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0</v>
      </c>
      <c r="AF339" s="117">
        <f>IFERROR($E339*SUMIF('Daily Log'!$BY$18:$BY$1017,$B339,'Daily Log'!$BZ$18:$BZ$1017),0)</f>
        <v>0</v>
      </c>
      <c r="AG339" s="117">
        <f>IFERROR($E339*SUMIF('Daily Log'!$CB$18:$CB$1017,$B339,'Daily Log'!$CC$18:$CC$1017),0)</f>
        <v>0</v>
      </c>
      <c r="AH339" s="117">
        <f>IFERROR($E339*SUMIF('Daily Log'!$CE$18:$CE$1017,$B339,'Daily Log'!$CF$18:$CF$1017),0)</f>
        <v>0</v>
      </c>
      <c r="AI339" s="117">
        <f>IFERROR($E339*SUMIF('Daily Log'!$CH$18:$CH$1017,$B339,'Daily Log'!$CI$18:$CI$1017),0)</f>
        <v>0</v>
      </c>
      <c r="AJ339" s="117">
        <f>IFERROR($E339*SUMIF('Daily Log'!$CK$18:$CK$1017,$B339,'Daily Log'!$CL$18:$CL$1017),0)</f>
        <v>0</v>
      </c>
      <c r="AK339" s="117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563</v>
      </c>
      <c r="C340" s="418"/>
      <c r="D340" s="399" t="s">
        <v>757</v>
      </c>
      <c r="E340" s="184">
        <v>1</v>
      </c>
      <c r="F340" s="116">
        <f t="shared" si="8"/>
        <v>0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0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0</v>
      </c>
      <c r="AC340" s="117">
        <f>IFERROR($E340*SUMIF('Daily Log'!$BP$18:$BP$1017,$B340,'Daily Log'!$BQ$18:$BQ$1017),0)</f>
        <v>0</v>
      </c>
      <c r="AD340" s="117">
        <f>IFERROR($E340*SUMIF('Daily Log'!$BS$18:$BS$1017,$B340,'Daily Log'!$BT$18:$BT$1017),0)</f>
        <v>0</v>
      </c>
      <c r="AE340" s="117">
        <f>IFERROR($E340*SUMIF('Daily Log'!$BV$18:$BV$1017,$B340,'Daily Log'!$BW$18:$BW$1017),0)</f>
        <v>0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117">
        <f>IFERROR($E340*SUMIF('Daily Log'!$CE$18:$CE$1017,$B340,'Daily Log'!$CF$18:$CF$1017),0)</f>
        <v>0</v>
      </c>
      <c r="AI340" s="117">
        <f>IFERROR($E340*SUMIF('Daily Log'!$CH$18:$CH$1017,$B340,'Daily Log'!$CI$18:$CI$1017),0)</f>
        <v>0</v>
      </c>
      <c r="AJ340" s="117">
        <f>IFERROR($E340*SUMIF('Daily Log'!$CK$18:$CK$1017,$B340,'Daily Log'!$CL$18:$CL$1017),0)</f>
        <v>0</v>
      </c>
      <c r="AK340" s="117">
        <f>IFERROR($E340*SUMIF('Daily Log'!$CN$18:$CN$1017,$B340,'Daily Log'!$CO$18:$CO$1017),0)</f>
        <v>0</v>
      </c>
    </row>
    <row r="341" spans="1:37" ht="33.75" customHeight="1">
      <c r="A341" s="93">
        <f t="shared" si="6"/>
        <v>44</v>
      </c>
      <c r="B341" s="409" t="s">
        <v>593</v>
      </c>
      <c r="C341" s="418"/>
      <c r="D341" s="399" t="s">
        <v>757</v>
      </c>
      <c r="E341" s="184">
        <v>1</v>
      </c>
      <c r="F341" s="116">
        <f t="shared" si="8"/>
        <v>0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0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0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117">
        <f>IFERROR($E341*SUMIF('Daily Log'!$CE$18:$CE$1017,$B341,'Daily Log'!$CF$18:$CF$1017),0)</f>
        <v>0</v>
      </c>
      <c r="AI341" s="117">
        <f>IFERROR($E341*SUMIF('Daily Log'!$CH$18:$CH$1017,$B341,'Daily Log'!$CI$18:$CI$1017),0)</f>
        <v>0</v>
      </c>
      <c r="AJ341" s="117">
        <f>IFERROR($E341*SUMIF('Daily Log'!$CK$18:$CK$1017,$B341,'Daily Log'!$CL$18:$CL$1017),0)</f>
        <v>0</v>
      </c>
      <c r="AK341" s="117">
        <f>IFERROR($E341*SUMIF('Daily Log'!$CN$18:$CN$1017,$B341,'Daily Log'!$CO$18:$CO$1017),0)</f>
        <v>0</v>
      </c>
    </row>
    <row r="342" spans="1:37" ht="33.75" customHeight="1">
      <c r="A342" s="93">
        <f t="shared" si="6"/>
        <v>45</v>
      </c>
      <c r="B342" s="409" t="s">
        <v>724</v>
      </c>
      <c r="C342" s="418"/>
      <c r="D342" s="399" t="s">
        <v>757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117">
        <f>IFERROR($E342*SUMIF('Daily Log'!$CE$18:$CE$1017,$B342,'Daily Log'!$CF$18:$CF$1017),0)</f>
        <v>0</v>
      </c>
      <c r="AI342" s="117">
        <f>IFERROR($E342*SUMIF('Daily Log'!$CH$18:$CH$1017,$B342,'Daily Log'!$CI$18:$CI$1017),0)</f>
        <v>0</v>
      </c>
      <c r="AJ342" s="117">
        <f>IFERROR($E342*SUMIF('Daily Log'!$CK$18:$CK$1017,$B342,'Daily Log'!$CL$18:$CL$1017),0)</f>
        <v>0</v>
      </c>
      <c r="AK342" s="117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726</v>
      </c>
      <c r="C343" s="418"/>
      <c r="D343" s="399" t="s">
        <v>757</v>
      </c>
      <c r="E343" s="184">
        <v>1</v>
      </c>
      <c r="F343" s="116">
        <f t="shared" si="8"/>
        <v>0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0</v>
      </c>
      <c r="I343" s="117">
        <f>IFERROR($E343*SUMIF('Daily Log'!$H$18:$H$1017,$B343,'Daily Log'!$I$18:$I$1017),0)</f>
        <v>0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0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0</v>
      </c>
      <c r="AH343" s="117">
        <f>IFERROR($E343*SUMIF('Daily Log'!$CE$18:$CE$1017,$B343,'Daily Log'!$CF$18:$CF$1017),0)</f>
        <v>0</v>
      </c>
      <c r="AI343" s="117">
        <f>IFERROR($E343*SUMIF('Daily Log'!$CH$18:$CH$1017,$B343,'Daily Log'!$CI$18:$CI$1017),0)</f>
        <v>0</v>
      </c>
      <c r="AJ343" s="117">
        <f>IFERROR($E343*SUMIF('Daily Log'!$CK$18:$CK$1017,$B343,'Daily Log'!$CL$18:$CL$1017),0)</f>
        <v>0</v>
      </c>
      <c r="AK343" s="117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590</v>
      </c>
      <c r="C344" s="418"/>
      <c r="D344" s="399" t="s">
        <v>757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117">
        <f>IFERROR($E344*SUMIF('Daily Log'!$CE$18:$CE$1017,$B344,'Daily Log'!$CF$18:$CF$1017),0)</f>
        <v>0</v>
      </c>
      <c r="AI344" s="117">
        <f>IFERROR($E344*SUMIF('Daily Log'!$CH$18:$CH$1017,$B344,'Daily Log'!$CI$18:$CI$1017),0)</f>
        <v>0</v>
      </c>
      <c r="AJ344" s="117">
        <f>IFERROR($E344*SUMIF('Daily Log'!$CK$18:$CK$1017,$B344,'Daily Log'!$CL$18:$CL$1017),0)</f>
        <v>0</v>
      </c>
      <c r="AK344" s="117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564</v>
      </c>
      <c r="C345" s="418"/>
      <c r="D345" s="399" t="s">
        <v>757</v>
      </c>
      <c r="E345" s="184">
        <v>1</v>
      </c>
      <c r="F345" s="116">
        <f t="shared" si="8"/>
        <v>0</v>
      </c>
      <c r="G345" s="117">
        <f>IFERROR($E345*SUMIF('Daily Log'!$B$18:$B$1017,$B345,'Daily Log'!$C$18:$C$1017),0)</f>
        <v>0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0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0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0</v>
      </c>
      <c r="AH345" s="117">
        <f>IFERROR($E345*SUMIF('Daily Log'!$CE$18:$CE$1017,$B345,'Daily Log'!$CF$18:$CF$1017),0)</f>
        <v>0</v>
      </c>
      <c r="AI345" s="117">
        <f>IFERROR($E345*SUMIF('Daily Log'!$CH$18:$CH$1017,$B345,'Daily Log'!$CI$18:$CI$1017),0)</f>
        <v>0</v>
      </c>
      <c r="AJ345" s="117">
        <f>IFERROR($E345*SUMIF('Daily Log'!$CK$18:$CK$1017,$B345,'Daily Log'!$CL$18:$CL$1017),0)</f>
        <v>0</v>
      </c>
      <c r="AK345" s="117">
        <f>IFERROR($E345*SUMIF('Daily Log'!$CN$18:$CN$1017,$B345,'Daily Log'!$CO$18:$CO$1017),0)</f>
        <v>0</v>
      </c>
    </row>
    <row r="346" spans="1:37" ht="33.75" customHeight="1">
      <c r="A346" s="93">
        <f t="shared" si="6"/>
        <v>49</v>
      </c>
      <c r="B346" s="409" t="s">
        <v>565</v>
      </c>
      <c r="C346" s="418"/>
      <c r="D346" s="399" t="s">
        <v>757</v>
      </c>
      <c r="E346" s="184">
        <v>1</v>
      </c>
      <c r="F346" s="116">
        <f t="shared" si="8"/>
        <v>0</v>
      </c>
      <c r="G346" s="117">
        <f>IFERROR($E346*SUMIF('Daily Log'!$B$18:$B$1017,$B346,'Daily Log'!$C$18:$C$1017),0)</f>
        <v>0</v>
      </c>
      <c r="H346" s="117">
        <f>IFERROR($E346*SUMIF('Daily Log'!$E$18:$E$1017,$B346,'Daily Log'!$F$18:$F$1017),0)</f>
        <v>0</v>
      </c>
      <c r="I346" s="117">
        <f>IFERROR($E346*SUMIF('Daily Log'!$H$18:$H$1017,$B346,'Daily Log'!$I$18:$I$1017),0)</f>
        <v>0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0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0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0</v>
      </c>
      <c r="AH346" s="117">
        <f>IFERROR($E346*SUMIF('Daily Log'!$CE$18:$CE$1017,$B346,'Daily Log'!$CF$18:$CF$1017),0)</f>
        <v>0</v>
      </c>
      <c r="AI346" s="117">
        <f>IFERROR($E346*SUMIF('Daily Log'!$CH$18:$CH$1017,$B346,'Daily Log'!$CI$18:$CI$1017),0)</f>
        <v>0</v>
      </c>
      <c r="AJ346" s="117">
        <f>IFERROR($E346*SUMIF('Daily Log'!$CK$18:$CK$1017,$B346,'Daily Log'!$CL$18:$CL$1017),0)</f>
        <v>0</v>
      </c>
      <c r="AK346" s="117">
        <f>IFERROR($E346*SUMIF('Daily Log'!$CN$18:$CN$1017,$B346,'Daily Log'!$CO$18:$CO$1017),0)</f>
        <v>0</v>
      </c>
    </row>
    <row r="347" spans="1:37" ht="33.75" customHeight="1">
      <c r="A347" s="93">
        <f t="shared" si="6"/>
        <v>50</v>
      </c>
      <c r="B347" s="409" t="s">
        <v>479</v>
      </c>
      <c r="C347" s="418"/>
      <c r="D347" s="399" t="s">
        <v>757</v>
      </c>
      <c r="E347" s="184">
        <v>1</v>
      </c>
      <c r="F347" s="116">
        <f t="shared" si="8"/>
        <v>0</v>
      </c>
      <c r="G347" s="117">
        <f>IFERROR($E347*SUMIF('Daily Log'!$B$18:$B$1017,$B347,'Daily Log'!$C$18:$C$1017),0)</f>
        <v>0</v>
      </c>
      <c r="H347" s="117">
        <f>IFERROR($E347*SUMIF('Daily Log'!$E$18:$E$1017,$B347,'Daily Log'!$F$18:$F$1017),0)</f>
        <v>0</v>
      </c>
      <c r="I347" s="117">
        <f>IFERROR($E347*SUMIF('Daily Log'!$H$18:$H$1017,$B347,'Daily Log'!$I$18:$I$1017),0)</f>
        <v>0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0</v>
      </c>
      <c r="AB347" s="117">
        <f>IFERROR($E347*SUMIF('Daily Log'!$BM$18:$BM$1017,$B347,'Daily Log'!$BN$18:$BN$1017),0)</f>
        <v>0</v>
      </c>
      <c r="AC347" s="117">
        <f>IFERROR($E347*SUMIF('Daily Log'!$BP$18:$BP$1017,$B347,'Daily Log'!$BQ$18:$BQ$1017),0)</f>
        <v>0</v>
      </c>
      <c r="AD347" s="117">
        <f>IFERROR($E347*SUMIF('Daily Log'!$BS$18:$BS$1017,$B347,'Daily Log'!$BT$18:$BT$1017),0)</f>
        <v>0</v>
      </c>
      <c r="AE347" s="117">
        <f>IFERROR($E347*SUMIF('Daily Log'!$BV$18:$BV$1017,$B347,'Daily Log'!$BW$18:$BW$1017),0)</f>
        <v>0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0</v>
      </c>
      <c r="AH347" s="117">
        <f>IFERROR($E347*SUMIF('Daily Log'!$CE$18:$CE$1017,$B347,'Daily Log'!$CF$18:$CF$1017),0)</f>
        <v>0</v>
      </c>
      <c r="AI347" s="117">
        <f>IFERROR($E347*SUMIF('Daily Log'!$CH$18:$CH$1017,$B347,'Daily Log'!$CI$18:$CI$1017),0)</f>
        <v>0</v>
      </c>
      <c r="AJ347" s="117">
        <f>IFERROR($E347*SUMIF('Daily Log'!$CK$18:$CK$1017,$B347,'Daily Log'!$CL$18:$CL$1017),0)</f>
        <v>0</v>
      </c>
      <c r="AK347" s="117">
        <f>IFERROR($E347*SUMIF('Daily Log'!$CN$18:$CN$1017,$B347,'Daily Log'!$CO$18:$CO$1017),0)</f>
        <v>0</v>
      </c>
    </row>
    <row r="348" spans="1:37" ht="33.75" customHeight="1">
      <c r="A348" s="93">
        <f t="shared" si="6"/>
        <v>51</v>
      </c>
      <c r="B348" s="409" t="s">
        <v>480</v>
      </c>
      <c r="C348" s="418"/>
      <c r="D348" s="399" t="s">
        <v>757</v>
      </c>
      <c r="E348" s="184">
        <v>1</v>
      </c>
      <c r="F348" s="116">
        <f t="shared" si="8"/>
        <v>0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0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0</v>
      </c>
      <c r="AD348" s="117">
        <f>IFERROR($E348*SUMIF('Daily Log'!$BS$18:$BS$1017,$B348,'Daily Log'!$BT$18:$BT$1017),0)</f>
        <v>0</v>
      </c>
      <c r="AE348" s="117">
        <f>IFERROR($E348*SUMIF('Daily Log'!$BV$18:$BV$1017,$B348,'Daily Log'!$BW$18:$BW$1017),0)</f>
        <v>0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117">
        <f>IFERROR($E348*SUMIF('Daily Log'!$CE$18:$CE$1017,$B348,'Daily Log'!$CF$18:$CF$1017),0)</f>
        <v>0</v>
      </c>
      <c r="AI348" s="117">
        <f>IFERROR($E348*SUMIF('Daily Log'!$CH$18:$CH$1017,$B348,'Daily Log'!$CI$18:$CI$1017),0)</f>
        <v>0</v>
      </c>
      <c r="AJ348" s="117">
        <f>IFERROR($E348*SUMIF('Daily Log'!$CK$18:$CK$1017,$B348,'Daily Log'!$CL$18:$CL$1017),0)</f>
        <v>0</v>
      </c>
      <c r="AK348" s="117">
        <f>IFERROR($E348*SUMIF('Daily Log'!$CN$18:$CN$1017,$B348,'Daily Log'!$CO$18:$CO$1017),0)</f>
        <v>0</v>
      </c>
    </row>
    <row r="349" spans="1:37" ht="33.75" customHeight="1">
      <c r="A349" s="93">
        <f t="shared" si="6"/>
        <v>52</v>
      </c>
      <c r="B349" s="409" t="s">
        <v>566</v>
      </c>
      <c r="C349" s="418"/>
      <c r="D349" s="399" t="s">
        <v>757</v>
      </c>
      <c r="E349" s="184">
        <v>1</v>
      </c>
      <c r="F349" s="116">
        <f t="shared" si="8"/>
        <v>0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0</v>
      </c>
      <c r="AD349" s="117">
        <f>IFERROR($E349*SUMIF('Daily Log'!$BS$18:$BS$1017,$B349,'Daily Log'!$BT$18:$BT$1017),0)</f>
        <v>0</v>
      </c>
      <c r="AE349" s="117">
        <f>IFERROR($E349*SUMIF('Daily Log'!$BV$18:$BV$1017,$B349,'Daily Log'!$BW$18:$BW$1017),0)</f>
        <v>0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0</v>
      </c>
      <c r="AH349" s="117">
        <f>IFERROR($E349*SUMIF('Daily Log'!$CE$18:$CE$1017,$B349,'Daily Log'!$CF$18:$CF$1017),0)</f>
        <v>0</v>
      </c>
      <c r="AI349" s="117">
        <f>IFERROR($E349*SUMIF('Daily Log'!$CH$18:$CH$1017,$B349,'Daily Log'!$CI$18:$CI$1017),0)</f>
        <v>0</v>
      </c>
      <c r="AJ349" s="117">
        <f>IFERROR($E349*SUMIF('Daily Log'!$CK$18:$CK$1017,$B349,'Daily Log'!$CL$18:$CL$1017),0)</f>
        <v>0</v>
      </c>
      <c r="AK349" s="117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481</v>
      </c>
      <c r="C350" s="418"/>
      <c r="D350" s="399" t="s">
        <v>757</v>
      </c>
      <c r="E350" s="184">
        <v>1</v>
      </c>
      <c r="F350" s="116">
        <f t="shared" si="8"/>
        <v>0</v>
      </c>
      <c r="G350" s="117">
        <f>IFERROR($E350*SUMIF('Daily Log'!$B$18:$B$1017,$B350,'Daily Log'!$C$18:$C$1017),0)</f>
        <v>0</v>
      </c>
      <c r="H350" s="117">
        <f>IFERROR($E350*SUMIF('Daily Log'!$E$18:$E$1017,$B350,'Daily Log'!$F$18:$F$1017),0)</f>
        <v>0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0</v>
      </c>
      <c r="AB350" s="117">
        <f>IFERROR($E350*SUMIF('Daily Log'!$BM$18:$BM$1017,$B350,'Daily Log'!$BN$18:$BN$1017),0)</f>
        <v>0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0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117">
        <f>IFERROR($E350*SUMIF('Daily Log'!$CE$18:$CE$1017,$B350,'Daily Log'!$CF$18:$CF$1017),0)</f>
        <v>0</v>
      </c>
      <c r="AI350" s="117">
        <f>IFERROR($E350*SUMIF('Daily Log'!$CH$18:$CH$1017,$B350,'Daily Log'!$CI$18:$CI$1017),0)</f>
        <v>0</v>
      </c>
      <c r="AJ350" s="117">
        <f>IFERROR($E350*SUMIF('Daily Log'!$CK$18:$CK$1017,$B350,'Daily Log'!$CL$18:$CL$1017),0)</f>
        <v>0</v>
      </c>
      <c r="AK350" s="117">
        <f>IFERROR($E350*SUMIF('Daily Log'!$CN$18:$CN$1017,$B350,'Daily Log'!$CO$18:$CO$1017),0)</f>
        <v>0</v>
      </c>
    </row>
    <row r="351" spans="1:37" ht="33.75" customHeight="1">
      <c r="A351" s="93">
        <f t="shared" si="6"/>
        <v>54</v>
      </c>
      <c r="B351" s="409" t="s">
        <v>736</v>
      </c>
      <c r="C351" s="418"/>
      <c r="D351" s="399" t="s">
        <v>757</v>
      </c>
      <c r="E351" s="184">
        <v>1</v>
      </c>
      <c r="F351" s="116">
        <f t="shared" si="8"/>
        <v>0</v>
      </c>
      <c r="G351" s="117">
        <f>IFERROR($E351*SUMIF('Daily Log'!$B$18:$B$1017,$B351,'Daily Log'!$C$18:$C$1017),0)</f>
        <v>0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0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117">
        <f>IFERROR($E351*SUMIF('Daily Log'!$CE$18:$CE$1017,$B351,'Daily Log'!$CF$18:$CF$1017),0)</f>
        <v>0</v>
      </c>
      <c r="AI351" s="117">
        <f>IFERROR($E351*SUMIF('Daily Log'!$CH$18:$CH$1017,$B351,'Daily Log'!$CI$18:$CI$1017),0)</f>
        <v>0</v>
      </c>
      <c r="AJ351" s="117">
        <f>IFERROR($E351*SUMIF('Daily Log'!$CK$18:$CK$1017,$B351,'Daily Log'!$CL$18:$CL$1017),0)</f>
        <v>0</v>
      </c>
      <c r="AK351" s="117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594</v>
      </c>
      <c r="C352" s="418"/>
      <c r="D352" s="399" t="s">
        <v>757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117">
        <f>IFERROR($E352*SUMIF('Daily Log'!$CE$18:$CE$1017,$B352,'Daily Log'!$CF$18:$CF$1017),0)</f>
        <v>0</v>
      </c>
      <c r="AI352" s="117">
        <f>IFERROR($E352*SUMIF('Daily Log'!$CH$18:$CH$1017,$B352,'Daily Log'!$CI$18:$CI$1017),0)</f>
        <v>0</v>
      </c>
      <c r="AJ352" s="117">
        <f>IFERROR($E352*SUMIF('Daily Log'!$CK$18:$CK$1017,$B352,'Daily Log'!$CL$18:$CL$1017),0)</f>
        <v>0</v>
      </c>
      <c r="AK352" s="117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583</v>
      </c>
      <c r="C353" s="418"/>
      <c r="D353" s="399" t="s">
        <v>757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117">
        <f>IFERROR($E353*SUMIF('Daily Log'!$CE$18:$CE$1017,$B353,'Daily Log'!$CF$18:$CF$1017),0)</f>
        <v>0</v>
      </c>
      <c r="AI353" s="117">
        <f>IFERROR($E353*SUMIF('Daily Log'!$CH$18:$CH$1017,$B353,'Daily Log'!$CI$18:$CI$1017),0)</f>
        <v>0</v>
      </c>
      <c r="AJ353" s="117">
        <f>IFERROR($E353*SUMIF('Daily Log'!$CK$18:$CK$1017,$B353,'Daily Log'!$CL$18:$CL$1017),0)</f>
        <v>0</v>
      </c>
      <c r="AK353" s="117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482</v>
      </c>
      <c r="C354" s="418"/>
      <c r="D354" s="399" t="s">
        <v>757</v>
      </c>
      <c r="E354" s="184">
        <v>1</v>
      </c>
      <c r="F354" s="116">
        <f t="shared" si="8"/>
        <v>0</v>
      </c>
      <c r="G354" s="117">
        <f>IFERROR($E354*SUMIF('Daily Log'!$B$18:$B$1017,$B354,'Daily Log'!$C$18:$C$1017),0)</f>
        <v>0</v>
      </c>
      <c r="H354" s="117">
        <f>IFERROR($E354*SUMIF('Daily Log'!$E$18:$E$1017,$B354,'Daily Log'!$F$18:$F$1017),0)</f>
        <v>0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0</v>
      </c>
      <c r="AB354" s="117">
        <f>IFERROR($E354*SUMIF('Daily Log'!$BM$18:$BM$1017,$B354,'Daily Log'!$BN$18:$BN$1017),0)</f>
        <v>0</v>
      </c>
      <c r="AC354" s="117">
        <f>IFERROR($E354*SUMIF('Daily Log'!$BP$18:$BP$1017,$B354,'Daily Log'!$BQ$18:$BQ$1017),0)</f>
        <v>0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0</v>
      </c>
      <c r="AF354" s="117">
        <f>IFERROR($E354*SUMIF('Daily Log'!$BY$18:$BY$1017,$B354,'Daily Log'!$BZ$18:$BZ$1017),0)</f>
        <v>0</v>
      </c>
      <c r="AG354" s="117">
        <f>IFERROR($E354*SUMIF('Daily Log'!$CB$18:$CB$1017,$B354,'Daily Log'!$CC$18:$CC$1017),0)</f>
        <v>0</v>
      </c>
      <c r="AH354" s="117">
        <f>IFERROR($E354*SUMIF('Daily Log'!$CE$18:$CE$1017,$B354,'Daily Log'!$CF$18:$CF$1017),0)</f>
        <v>0</v>
      </c>
      <c r="AI354" s="117">
        <f>IFERROR($E354*SUMIF('Daily Log'!$CH$18:$CH$1017,$B354,'Daily Log'!$CI$18:$CI$1017),0)</f>
        <v>0</v>
      </c>
      <c r="AJ354" s="117">
        <f>IFERROR($E354*SUMIF('Daily Log'!$CK$18:$CK$1017,$B354,'Daily Log'!$CL$18:$CL$1017),0)</f>
        <v>0</v>
      </c>
      <c r="AK354" s="117">
        <f>IFERROR($E354*SUMIF('Daily Log'!$CN$18:$CN$1017,$B354,'Daily Log'!$CO$18:$CO$1017),0)</f>
        <v>0</v>
      </c>
    </row>
    <row r="355" spans="1:37" ht="33.75" customHeight="1">
      <c r="A355" s="93">
        <f t="shared" si="6"/>
        <v>58</v>
      </c>
      <c r="B355" s="409" t="s">
        <v>483</v>
      </c>
      <c r="C355" s="418"/>
      <c r="D355" s="399" t="s">
        <v>757</v>
      </c>
      <c r="E355" s="184">
        <v>1</v>
      </c>
      <c r="F355" s="116">
        <f t="shared" si="8"/>
        <v>0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0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0</v>
      </c>
      <c r="AD355" s="117">
        <f>IFERROR($E355*SUMIF('Daily Log'!$BS$18:$BS$1017,$B355,'Daily Log'!$BT$18:$BT$1017),0)</f>
        <v>0</v>
      </c>
      <c r="AE355" s="117">
        <f>IFERROR($E355*SUMIF('Daily Log'!$BV$18:$BV$1017,$B355,'Daily Log'!$BW$18:$BW$1017),0)</f>
        <v>0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0</v>
      </c>
      <c r="AH355" s="117">
        <f>IFERROR($E355*SUMIF('Daily Log'!$CE$18:$CE$1017,$B355,'Daily Log'!$CF$18:$CF$1017),0)</f>
        <v>0</v>
      </c>
      <c r="AI355" s="117">
        <f>IFERROR($E355*SUMIF('Daily Log'!$CH$18:$CH$1017,$B355,'Daily Log'!$CI$18:$CI$1017),0)</f>
        <v>0</v>
      </c>
      <c r="AJ355" s="117">
        <f>IFERROR($E355*SUMIF('Daily Log'!$CK$18:$CK$1017,$B355,'Daily Log'!$CL$18:$CL$1017),0)</f>
        <v>0</v>
      </c>
      <c r="AK355" s="117">
        <f>IFERROR($E355*SUMIF('Daily Log'!$CN$18:$CN$1017,$B355,'Daily Log'!$CO$18:$CO$1017),0)</f>
        <v>0</v>
      </c>
    </row>
    <row r="356" spans="1:37" ht="33.75" customHeight="1">
      <c r="A356" s="93">
        <f t="shared" si="6"/>
        <v>59</v>
      </c>
      <c r="B356" s="409" t="s">
        <v>584</v>
      </c>
      <c r="C356" s="418"/>
      <c r="D356" s="399" t="s">
        <v>757</v>
      </c>
      <c r="E356" s="184">
        <v>1</v>
      </c>
      <c r="F356" s="116">
        <f t="shared" si="8"/>
        <v>0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0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117">
        <f>IFERROR($E356*SUMIF('Daily Log'!$CE$18:$CE$1017,$B356,'Daily Log'!$CF$18:$CF$1017),0)</f>
        <v>0</v>
      </c>
      <c r="AI356" s="117">
        <f>IFERROR($E356*SUMIF('Daily Log'!$CH$18:$CH$1017,$B356,'Daily Log'!$CI$18:$CI$1017),0)</f>
        <v>0</v>
      </c>
      <c r="AJ356" s="117">
        <f>IFERROR($E356*SUMIF('Daily Log'!$CK$18:$CK$1017,$B356,'Daily Log'!$CL$18:$CL$1017),0)</f>
        <v>0</v>
      </c>
      <c r="AK356" s="117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745</v>
      </c>
      <c r="C357" s="418"/>
      <c r="D357" s="399" t="s">
        <v>757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117">
        <f>IFERROR($E357*SUMIF('Daily Log'!$CE$18:$CE$1017,$B357,'Daily Log'!$CF$18:$CF$1017),0)</f>
        <v>0</v>
      </c>
      <c r="AI357" s="117">
        <f>IFERROR($E357*SUMIF('Daily Log'!$CH$18:$CH$1017,$B357,'Daily Log'!$CI$18:$CI$1017),0)</f>
        <v>0</v>
      </c>
      <c r="AJ357" s="117">
        <f>IFERROR($E357*SUMIF('Daily Log'!$CK$18:$CK$1017,$B357,'Daily Log'!$CL$18:$CL$1017),0)</f>
        <v>0</v>
      </c>
      <c r="AK357" s="117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567</v>
      </c>
      <c r="C358" s="418"/>
      <c r="D358" s="399" t="s">
        <v>757</v>
      </c>
      <c r="E358" s="184">
        <v>1</v>
      </c>
      <c r="F358" s="116">
        <f t="shared" si="8"/>
        <v>0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0</v>
      </c>
      <c r="AD358" s="117">
        <f>IFERROR($E358*SUMIF('Daily Log'!$BS$18:$BS$1017,$B358,'Daily Log'!$BT$18:$BT$1017),0)</f>
        <v>0</v>
      </c>
      <c r="AE358" s="117">
        <f>IFERROR($E358*SUMIF('Daily Log'!$BV$18:$BV$1017,$B358,'Daily Log'!$BW$18:$BW$1017),0)</f>
        <v>0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117">
        <f>IFERROR($E358*SUMIF('Daily Log'!$CE$18:$CE$1017,$B358,'Daily Log'!$CF$18:$CF$1017),0)</f>
        <v>0</v>
      </c>
      <c r="AI358" s="117">
        <f>IFERROR($E358*SUMIF('Daily Log'!$CH$18:$CH$1017,$B358,'Daily Log'!$CI$18:$CI$1017),0)</f>
        <v>0</v>
      </c>
      <c r="AJ358" s="117">
        <f>IFERROR($E358*SUMIF('Daily Log'!$CK$18:$CK$1017,$B358,'Daily Log'!$CL$18:$CL$1017),0)</f>
        <v>0</v>
      </c>
      <c r="AK358" s="117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568</v>
      </c>
      <c r="C359" s="418"/>
      <c r="D359" s="399" t="s">
        <v>757</v>
      </c>
      <c r="E359" s="184">
        <v>1</v>
      </c>
      <c r="F359" s="116">
        <f t="shared" si="8"/>
        <v>0</v>
      </c>
      <c r="G359" s="117">
        <f>IFERROR($E359*SUMIF('Daily Log'!$B$18:$B$1017,$B359,'Daily Log'!$C$18:$C$1017),0)</f>
        <v>0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117">
        <f>IFERROR($E359*SUMIF('Daily Log'!$CE$18:$CE$1017,$B359,'Daily Log'!$CF$18:$CF$1017),0)</f>
        <v>0</v>
      </c>
      <c r="AI359" s="117">
        <f>IFERROR($E359*SUMIF('Daily Log'!$CH$18:$CH$1017,$B359,'Daily Log'!$CI$18:$CI$1017),0)</f>
        <v>0</v>
      </c>
      <c r="AJ359" s="117">
        <f>IFERROR($E359*SUMIF('Daily Log'!$CK$18:$CK$1017,$B359,'Daily Log'!$CL$18:$CL$1017),0)</f>
        <v>0</v>
      </c>
      <c r="AK359" s="117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585</v>
      </c>
      <c r="C360" s="418"/>
      <c r="D360" s="399" t="s">
        <v>757</v>
      </c>
      <c r="E360" s="184">
        <v>1</v>
      </c>
      <c r="F360" s="116">
        <f t="shared" si="8"/>
        <v>0</v>
      </c>
      <c r="G360" s="117">
        <f>IFERROR($E360*SUMIF('Daily Log'!$B$18:$B$1017,$B360,'Daily Log'!$C$18:$C$1017),0)</f>
        <v>0</v>
      </c>
      <c r="H360" s="117">
        <f>IFERROR($E360*SUMIF('Daily Log'!$E$18:$E$1017,$B360,'Daily Log'!$F$18:$F$1017),0)</f>
        <v>0</v>
      </c>
      <c r="I360" s="117">
        <f>IFERROR($E360*SUMIF('Daily Log'!$H$18:$H$1017,$B360,'Daily Log'!$I$18:$I$1017),0)</f>
        <v>0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0</v>
      </c>
      <c r="AB360" s="117">
        <f>IFERROR($E360*SUMIF('Daily Log'!$BM$18:$BM$1017,$B360,'Daily Log'!$BN$18:$BN$1017),0)</f>
        <v>0</v>
      </c>
      <c r="AC360" s="117">
        <f>IFERROR($E360*SUMIF('Daily Log'!$BP$18:$BP$1017,$B360,'Daily Log'!$BQ$18:$BQ$1017),0)</f>
        <v>0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0</v>
      </c>
      <c r="AG360" s="117">
        <f>IFERROR($E360*SUMIF('Daily Log'!$CB$18:$CB$1017,$B360,'Daily Log'!$CC$18:$CC$1017),0)</f>
        <v>0</v>
      </c>
      <c r="AH360" s="117">
        <f>IFERROR($E360*SUMIF('Daily Log'!$CE$18:$CE$1017,$B360,'Daily Log'!$CF$18:$CF$1017),0)</f>
        <v>0</v>
      </c>
      <c r="AI360" s="117">
        <f>IFERROR($E360*SUMIF('Daily Log'!$CH$18:$CH$1017,$B360,'Daily Log'!$CI$18:$CI$1017),0)</f>
        <v>0</v>
      </c>
      <c r="AJ360" s="117">
        <f>IFERROR($E360*SUMIF('Daily Log'!$CK$18:$CK$1017,$B360,'Daily Log'!$CL$18:$CL$1017),0)</f>
        <v>0</v>
      </c>
      <c r="AK360" s="117">
        <f>IFERROR($E360*SUMIF('Daily Log'!$CN$18:$CN$1017,$B360,'Daily Log'!$CO$18:$CO$1017),0)</f>
        <v>0</v>
      </c>
    </row>
    <row r="361" spans="1:37" ht="33.75" customHeight="1">
      <c r="A361" s="93">
        <f t="shared" si="6"/>
        <v>64</v>
      </c>
      <c r="B361" s="409" t="s">
        <v>750</v>
      </c>
      <c r="C361" s="418"/>
      <c r="D361" s="399" t="s">
        <v>757</v>
      </c>
      <c r="E361" s="184">
        <v>1</v>
      </c>
      <c r="F361" s="116">
        <f t="shared" si="8"/>
        <v>0</v>
      </c>
      <c r="G361" s="117">
        <f>IFERROR($E361*SUMIF('Daily Log'!$B$18:$B$1017,$B361,'Daily Log'!$C$18:$C$1017),0)</f>
        <v>0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117">
        <f>IFERROR($E361*SUMIF('Daily Log'!$CE$18:$CE$1017,$B361,'Daily Log'!$CF$18:$CF$1017),0)</f>
        <v>0</v>
      </c>
      <c r="AI361" s="117">
        <f>IFERROR($E361*SUMIF('Daily Log'!$CH$18:$CH$1017,$B361,'Daily Log'!$CI$18:$CI$1017),0)</f>
        <v>0</v>
      </c>
      <c r="AJ361" s="117">
        <f>IFERROR($E361*SUMIF('Daily Log'!$CK$18:$CK$1017,$B361,'Daily Log'!$CL$18:$CL$1017),0)</f>
        <v>0</v>
      </c>
      <c r="AK361" s="117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484</v>
      </c>
      <c r="C362" s="418"/>
      <c r="D362" s="399" t="s">
        <v>757</v>
      </c>
      <c r="E362" s="184">
        <v>1</v>
      </c>
      <c r="F362" s="116">
        <f t="shared" si="8"/>
        <v>0</v>
      </c>
      <c r="G362" s="117">
        <f>IFERROR($E362*SUMIF('Daily Log'!$B$18:$B$1017,$B362,'Daily Log'!$C$18:$C$1017),0)</f>
        <v>0</v>
      </c>
      <c r="H362" s="117">
        <f>IFERROR($E362*SUMIF('Daily Log'!$E$18:$E$1017,$B362,'Daily Log'!$F$18:$F$1017),0)</f>
        <v>0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0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0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0</v>
      </c>
      <c r="AG362" s="117">
        <f>IFERROR($E362*SUMIF('Daily Log'!$CB$18:$CB$1017,$B362,'Daily Log'!$CC$18:$CC$1017),0)</f>
        <v>0</v>
      </c>
      <c r="AH362" s="117">
        <f>IFERROR($E362*SUMIF('Daily Log'!$CE$18:$CE$1017,$B362,'Daily Log'!$CF$18:$CF$1017),0)</f>
        <v>0</v>
      </c>
      <c r="AI362" s="117">
        <f>IFERROR($E362*SUMIF('Daily Log'!$CH$18:$CH$1017,$B362,'Daily Log'!$CI$18:$CI$1017),0)</f>
        <v>0</v>
      </c>
      <c r="AJ362" s="117">
        <f>IFERROR($E362*SUMIF('Daily Log'!$CK$18:$CK$1017,$B362,'Daily Log'!$CL$18:$CL$1017),0)</f>
        <v>0</v>
      </c>
      <c r="AK362" s="117">
        <f>IFERROR($E362*SUMIF('Daily Log'!$CN$18:$CN$1017,$B362,'Daily Log'!$CO$18:$CO$1017),0)</f>
        <v>0</v>
      </c>
    </row>
    <row r="363" spans="1:37" ht="33.75" customHeight="1">
      <c r="A363" s="93">
        <f t="shared" si="6"/>
        <v>66</v>
      </c>
      <c r="B363" s="409" t="s">
        <v>586</v>
      </c>
      <c r="C363" s="418"/>
      <c r="D363" s="399" t="s">
        <v>757</v>
      </c>
      <c r="E363" s="184">
        <v>1</v>
      </c>
      <c r="F363" s="116">
        <f t="shared" si="8"/>
        <v>0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0</v>
      </c>
      <c r="I363" s="117">
        <f>IFERROR($E363*SUMIF('Daily Log'!$H$18:$H$1017,$B363,'Daily Log'!$I$18:$I$1017),0)</f>
        <v>0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0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117">
        <f>IFERROR($E363*SUMIF('Daily Log'!$CE$18:$CE$1017,$B363,'Daily Log'!$CF$18:$CF$1017),0)</f>
        <v>0</v>
      </c>
      <c r="AI363" s="117">
        <f>IFERROR($E363*SUMIF('Daily Log'!$CH$18:$CH$1017,$B363,'Daily Log'!$CI$18:$CI$1017),0)</f>
        <v>0</v>
      </c>
      <c r="AJ363" s="117">
        <f>IFERROR($E363*SUMIF('Daily Log'!$CK$18:$CK$1017,$B363,'Daily Log'!$CL$18:$CL$1017),0)</f>
        <v>0</v>
      </c>
      <c r="AK363" s="117">
        <f>IFERROR($E363*SUMIF('Daily Log'!$CN$18:$CN$1017,$B363,'Daily Log'!$CO$18:$CO$1017),0)</f>
        <v>0</v>
      </c>
    </row>
    <row r="364" spans="1:37" ht="33.75" customHeight="1">
      <c r="A364" s="93">
        <f t="shared" si="6"/>
        <v>67</v>
      </c>
      <c r="B364" s="409" t="s">
        <v>587</v>
      </c>
      <c r="C364" s="418"/>
      <c r="D364" s="399" t="s">
        <v>757</v>
      </c>
      <c r="E364" s="184">
        <v>1</v>
      </c>
      <c r="F364" s="116">
        <f t="shared" si="8"/>
        <v>0</v>
      </c>
      <c r="G364" s="117">
        <f>IFERROR($E364*SUMIF('Daily Log'!$B$18:$B$1017,$B364,'Daily Log'!$C$18:$C$1017),0)</f>
        <v>0</v>
      </c>
      <c r="H364" s="117">
        <f>IFERROR($E364*SUMIF('Daily Log'!$E$18:$E$1017,$B364,'Daily Log'!$F$18:$F$1017),0)</f>
        <v>0</v>
      </c>
      <c r="I364" s="117">
        <f>IFERROR($E364*SUMIF('Daily Log'!$H$18:$H$1017,$B364,'Daily Log'!$I$18:$I$1017),0)</f>
        <v>0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0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0</v>
      </c>
      <c r="AD364" s="117">
        <f>IFERROR($E364*SUMIF('Daily Log'!$BS$18:$BS$1017,$B364,'Daily Log'!$BT$18:$BT$1017),0)</f>
        <v>0</v>
      </c>
      <c r="AE364" s="117">
        <f>IFERROR($E364*SUMIF('Daily Log'!$BV$18:$BV$1017,$B364,'Daily Log'!$BW$18:$BW$1017),0)</f>
        <v>0</v>
      </c>
      <c r="AF364" s="117">
        <f>IFERROR($E364*SUMIF('Daily Log'!$BY$18:$BY$1017,$B364,'Daily Log'!$BZ$18:$BZ$1017),0)</f>
        <v>0</v>
      </c>
      <c r="AG364" s="117">
        <f>IFERROR($E364*SUMIF('Daily Log'!$CB$18:$CB$1017,$B364,'Daily Log'!$CC$18:$CC$1017),0)</f>
        <v>0</v>
      </c>
      <c r="AH364" s="117">
        <f>IFERROR($E364*SUMIF('Daily Log'!$CE$18:$CE$1017,$B364,'Daily Log'!$CF$18:$CF$1017),0)</f>
        <v>0</v>
      </c>
      <c r="AI364" s="117">
        <f>IFERROR($E364*SUMIF('Daily Log'!$CH$18:$CH$1017,$B364,'Daily Log'!$CI$18:$CI$1017),0)</f>
        <v>0</v>
      </c>
      <c r="AJ364" s="117">
        <f>IFERROR($E364*SUMIF('Daily Log'!$CK$18:$CK$1017,$B364,'Daily Log'!$CL$18:$CL$1017),0)</f>
        <v>0</v>
      </c>
      <c r="AK364" s="117">
        <f>IFERROR($E364*SUMIF('Daily Log'!$CN$18:$CN$1017,$B364,'Daily Log'!$CO$18:$CO$1017),0)</f>
        <v>0</v>
      </c>
    </row>
    <row r="365" spans="1:37" ht="33.75" customHeight="1">
      <c r="A365" s="93">
        <f t="shared" si="6"/>
        <v>68</v>
      </c>
      <c r="B365" s="409" t="s">
        <v>588</v>
      </c>
      <c r="C365" s="418"/>
      <c r="D365" s="399" t="s">
        <v>757</v>
      </c>
      <c r="E365" s="184">
        <v>1</v>
      </c>
      <c r="F365" s="116">
        <f t="shared" si="8"/>
        <v>0</v>
      </c>
      <c r="G365" s="117">
        <f>IFERROR($E365*SUMIF('Daily Log'!$B$18:$B$1017,$B365,'Daily Log'!$C$18:$C$1017),0)</f>
        <v>0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0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0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0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117">
        <f>IFERROR($E365*SUMIF('Daily Log'!$CE$18:$CE$1017,$B365,'Daily Log'!$CF$18:$CF$1017),0)</f>
        <v>0</v>
      </c>
      <c r="AI365" s="117">
        <f>IFERROR($E365*SUMIF('Daily Log'!$CH$18:$CH$1017,$B365,'Daily Log'!$CI$18:$CI$1017),0)</f>
        <v>0</v>
      </c>
      <c r="AJ365" s="117">
        <f>IFERROR($E365*SUMIF('Daily Log'!$CK$18:$CK$1017,$B365,'Daily Log'!$CL$18:$CL$1017),0)</f>
        <v>0</v>
      </c>
      <c r="AK365" s="117">
        <f>IFERROR($E365*SUMIF('Daily Log'!$CN$18:$CN$1017,$B365,'Daily Log'!$CO$18:$CO$1017),0)</f>
        <v>0</v>
      </c>
    </row>
    <row r="366" spans="1:37" ht="33.75" customHeight="1">
      <c r="B366" s="409" t="s">
        <v>595</v>
      </c>
      <c r="C366" s="418"/>
      <c r="D366" s="399" t="s">
        <v>758</v>
      </c>
      <c r="E366" s="184">
        <v>1</v>
      </c>
      <c r="F366" s="116">
        <f t="shared" si="8"/>
        <v>0</v>
      </c>
      <c r="G366" s="117">
        <f>IFERROR($E366*SUMIF('Daily Log'!$B$18:$B$1017,$B366,'Daily Log'!$C$18:$C$1017),0)</f>
        <v>0</v>
      </c>
      <c r="H366" s="117">
        <f>IFERROR($E366*SUMIF('Daily Log'!$E$18:$E$1017,$B366,'Daily Log'!$F$18:$F$1017),0)</f>
        <v>0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0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0</v>
      </c>
      <c r="AH366" s="117">
        <f>IFERROR($E366*SUMIF('Daily Log'!$CE$18:$CE$1017,$B366,'Daily Log'!$CF$18:$CF$1017),0)</f>
        <v>0</v>
      </c>
      <c r="AI366" s="117">
        <f>IFERROR($E366*SUMIF('Daily Log'!$CH$18:$CH$1017,$B366,'Daily Log'!$CI$18:$CI$1017),0)</f>
        <v>0</v>
      </c>
      <c r="AJ366" s="117">
        <f>IFERROR($E366*SUMIF('Daily Log'!$CK$18:$CK$1017,$B366,'Daily Log'!$CL$18:$CL$1017),0)</f>
        <v>0</v>
      </c>
      <c r="AK366" s="117">
        <f>IFERROR($E366*SUMIF('Daily Log'!$CN$18:$CN$1017,$B366,'Daily Log'!$CO$18:$CO$1017),0)</f>
        <v>0</v>
      </c>
    </row>
    <row r="367" spans="1:37" ht="33.75" customHeight="1">
      <c r="B367" s="409" t="s">
        <v>596</v>
      </c>
      <c r="C367" s="418"/>
      <c r="D367" s="399" t="s">
        <v>758</v>
      </c>
      <c r="E367" s="184">
        <v>1</v>
      </c>
      <c r="F367" s="116">
        <f t="shared" si="8"/>
        <v>0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0</v>
      </c>
      <c r="AG367" s="117">
        <f>IFERROR($E367*SUMIF('Daily Log'!$CB$18:$CB$1017,$B367,'Daily Log'!$CC$18:$CC$1017),0)</f>
        <v>0</v>
      </c>
      <c r="AH367" s="117">
        <f>IFERROR($E367*SUMIF('Daily Log'!$CE$18:$CE$1017,$B367,'Daily Log'!$CF$18:$CF$1017),0)</f>
        <v>0</v>
      </c>
      <c r="AI367" s="117">
        <f>IFERROR($E367*SUMIF('Daily Log'!$CH$18:$CH$1017,$B367,'Daily Log'!$CI$18:$CI$1017),0)</f>
        <v>0</v>
      </c>
      <c r="AJ367" s="117">
        <f>IFERROR($E367*SUMIF('Daily Log'!$CK$18:$CK$1017,$B367,'Daily Log'!$CL$18:$CL$1017),0)</f>
        <v>0</v>
      </c>
      <c r="AK367" s="117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571</v>
      </c>
      <c r="C368" s="418"/>
      <c r="D368" s="399" t="s">
        <v>771</v>
      </c>
      <c r="E368" s="184">
        <v>1</v>
      </c>
      <c r="F368" s="116">
        <f t="shared" si="8"/>
        <v>0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0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0</v>
      </c>
      <c r="AC368" s="117">
        <f>IFERROR($E368*SUMIF('Daily Log'!$BP$18:$BP$1017,$B368,'Daily Log'!$BQ$18:$BQ$1017),0)</f>
        <v>0</v>
      </c>
      <c r="AD368" s="117">
        <f>IFERROR($E368*SUMIF('Daily Log'!$BS$18:$BS$1017,$B368,'Daily Log'!$BT$18:$BT$1017),0)</f>
        <v>0</v>
      </c>
      <c r="AE368" s="117">
        <f>IFERROR($E368*SUMIF('Daily Log'!$BV$18:$BV$1017,$B368,'Daily Log'!$BW$18:$BW$1017),0)</f>
        <v>0</v>
      </c>
      <c r="AF368" s="117">
        <f>IFERROR($E368*SUMIF('Daily Log'!$BY$18:$BY$1017,$B368,'Daily Log'!$BZ$18:$BZ$1017),0)</f>
        <v>0</v>
      </c>
      <c r="AG368" s="117">
        <f>IFERROR($E368*SUMIF('Daily Log'!$CB$18:$CB$1017,$B368,'Daily Log'!$CC$18:$CC$1017),0)</f>
        <v>0</v>
      </c>
      <c r="AH368" s="117">
        <f>IFERROR($E368*SUMIF('Daily Log'!$CE$18:$CE$1017,$B368,'Daily Log'!$CF$18:$CF$1017),0)</f>
        <v>0</v>
      </c>
      <c r="AI368" s="117">
        <f>IFERROR($E368*SUMIF('Daily Log'!$CH$18:$CH$1017,$B368,'Daily Log'!$CI$18:$CI$1017),0)</f>
        <v>0</v>
      </c>
      <c r="AJ368" s="117">
        <f>IFERROR($E368*SUMIF('Daily Log'!$CK$18:$CK$1017,$B368,'Daily Log'!$CL$18:$CL$1017),0)</f>
        <v>0</v>
      </c>
      <c r="AK368" s="117">
        <f>IFERROR($E368*SUMIF('Daily Log'!$CN$18:$CN$1017,$B368,'Daily Log'!$CO$18:$CO$1017),0)</f>
        <v>0</v>
      </c>
    </row>
    <row r="369" spans="1:37" ht="33.75" customHeight="1">
      <c r="A369" s="93">
        <f>+A368+1</f>
        <v>2</v>
      </c>
      <c r="B369" s="409" t="s">
        <v>552</v>
      </c>
      <c r="C369" s="418"/>
      <c r="D369" s="399" t="s">
        <v>771</v>
      </c>
      <c r="E369" s="184">
        <v>1</v>
      </c>
      <c r="F369" s="116">
        <f t="shared" si="8"/>
        <v>0</v>
      </c>
      <c r="G369" s="117">
        <f>IFERROR($E369*SUMIF('Daily Log'!$B$18:$B$1017,$B369,'Daily Log'!$C$18:$C$1017),0)</f>
        <v>0</v>
      </c>
      <c r="H369" s="117">
        <f>IFERROR($E369*SUMIF('Daily Log'!$E$18:$E$1017,$B369,'Daily Log'!$F$18:$F$1017),0)</f>
        <v>0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0</v>
      </c>
      <c r="AB369" s="117">
        <f>IFERROR($E369*SUMIF('Daily Log'!$BM$18:$BM$1017,$B369,'Daily Log'!$BN$18:$BN$1017),0)</f>
        <v>0</v>
      </c>
      <c r="AC369" s="117">
        <f>IFERROR($E369*SUMIF('Daily Log'!$BP$18:$BP$1017,$B369,'Daily Log'!$BQ$18:$BQ$1017),0)</f>
        <v>0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0</v>
      </c>
      <c r="AH369" s="117">
        <f>IFERROR($E369*SUMIF('Daily Log'!$CE$18:$CE$1017,$B369,'Daily Log'!$CF$18:$CF$1017),0)</f>
        <v>0</v>
      </c>
      <c r="AI369" s="117">
        <f>IFERROR($E369*SUMIF('Daily Log'!$CH$18:$CH$1017,$B369,'Daily Log'!$CI$18:$CI$1017),0)</f>
        <v>0</v>
      </c>
      <c r="AJ369" s="117">
        <f>IFERROR($E369*SUMIF('Daily Log'!$CK$18:$CK$1017,$B369,'Daily Log'!$CL$18:$CL$1017),0)</f>
        <v>0</v>
      </c>
      <c r="AK369" s="117">
        <f>IFERROR($E369*SUMIF('Daily Log'!$CN$18:$CN$1017,$B369,'Daily Log'!$CO$18:$CO$1017),0)</f>
        <v>0</v>
      </c>
    </row>
    <row r="370" spans="1:37" ht="33.75" customHeight="1">
      <c r="A370" s="93">
        <f t="shared" ref="A370:A377" si="9">+A369+1</f>
        <v>3</v>
      </c>
      <c r="B370" s="409" t="s">
        <v>572</v>
      </c>
      <c r="C370" s="418"/>
      <c r="D370" s="399" t="s">
        <v>771</v>
      </c>
      <c r="E370" s="184">
        <v>1</v>
      </c>
      <c r="F370" s="116">
        <f t="shared" si="8"/>
        <v>0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0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0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0</v>
      </c>
      <c r="AG370" s="117">
        <f>IFERROR($E370*SUMIF('Daily Log'!$CB$18:$CB$1017,$B370,'Daily Log'!$CC$18:$CC$1017),0)</f>
        <v>0</v>
      </c>
      <c r="AH370" s="117">
        <f>IFERROR($E370*SUMIF('Daily Log'!$CE$18:$CE$1017,$B370,'Daily Log'!$CF$18:$CF$1017),0)</f>
        <v>0</v>
      </c>
      <c r="AI370" s="117">
        <f>IFERROR($E370*SUMIF('Daily Log'!$CH$18:$CH$1017,$B370,'Daily Log'!$CI$18:$CI$1017),0)</f>
        <v>0</v>
      </c>
      <c r="AJ370" s="117">
        <f>IFERROR($E370*SUMIF('Daily Log'!$CK$18:$CK$1017,$B370,'Daily Log'!$CL$18:$CL$1017),0)</f>
        <v>0</v>
      </c>
      <c r="AK370" s="117">
        <f>IFERROR($E370*SUMIF('Daily Log'!$CN$18:$CN$1017,$B370,'Daily Log'!$CO$18:$CO$1017),0)</f>
        <v>0</v>
      </c>
    </row>
    <row r="371" spans="1:37" ht="33.75" customHeight="1">
      <c r="A371" s="93">
        <f t="shared" si="9"/>
        <v>4</v>
      </c>
      <c r="B371" s="409" t="s">
        <v>466</v>
      </c>
      <c r="C371" s="418"/>
      <c r="D371" s="399" t="s">
        <v>771</v>
      </c>
      <c r="E371" s="184">
        <v>1</v>
      </c>
      <c r="F371" s="116">
        <f t="shared" si="8"/>
        <v>0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0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0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0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117">
        <f>IFERROR($E371*SUMIF('Daily Log'!$CE$18:$CE$1017,$B371,'Daily Log'!$CF$18:$CF$1017),0)</f>
        <v>0</v>
      </c>
      <c r="AI371" s="117">
        <f>IFERROR($E371*SUMIF('Daily Log'!$CH$18:$CH$1017,$B371,'Daily Log'!$CI$18:$CI$1017),0)</f>
        <v>0</v>
      </c>
      <c r="AJ371" s="117">
        <f>IFERROR($E371*SUMIF('Daily Log'!$CK$18:$CK$1017,$B371,'Daily Log'!$CL$18:$CL$1017),0)</f>
        <v>0</v>
      </c>
      <c r="AK371" s="117">
        <f>IFERROR($E371*SUMIF('Daily Log'!$CN$18:$CN$1017,$B371,'Daily Log'!$CO$18:$CO$1017),0)</f>
        <v>0</v>
      </c>
    </row>
    <row r="372" spans="1:37" ht="33.75" customHeight="1">
      <c r="A372" s="93">
        <f t="shared" si="9"/>
        <v>5</v>
      </c>
      <c r="B372" s="409" t="s">
        <v>597</v>
      </c>
      <c r="C372" s="418"/>
      <c r="D372" s="399" t="s">
        <v>771</v>
      </c>
      <c r="E372" s="184">
        <v>1</v>
      </c>
      <c r="F372" s="116">
        <f t="shared" si="8"/>
        <v>0</v>
      </c>
      <c r="G372" s="117">
        <f>IFERROR($E372*SUMIF('Daily Log'!$B$18:$B$1017,$B372,'Daily Log'!$C$18:$C$1017),0)</f>
        <v>0</v>
      </c>
      <c r="H372" s="117">
        <f>IFERROR($E372*SUMIF('Daily Log'!$E$18:$E$1017,$B372,'Daily Log'!$F$18:$F$1017),0)</f>
        <v>0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0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0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0</v>
      </c>
      <c r="AH372" s="117">
        <f>IFERROR($E372*SUMIF('Daily Log'!$CE$18:$CE$1017,$B372,'Daily Log'!$CF$18:$CF$1017),0)</f>
        <v>0</v>
      </c>
      <c r="AI372" s="117">
        <f>IFERROR($E372*SUMIF('Daily Log'!$CH$18:$CH$1017,$B372,'Daily Log'!$CI$18:$CI$1017),0)</f>
        <v>0</v>
      </c>
      <c r="AJ372" s="117">
        <f>IFERROR($E372*SUMIF('Daily Log'!$CK$18:$CK$1017,$B372,'Daily Log'!$CL$18:$CL$1017),0)</f>
        <v>0</v>
      </c>
      <c r="AK372" s="117">
        <f>IFERROR($E372*SUMIF('Daily Log'!$CN$18:$CN$1017,$B372,'Daily Log'!$CO$18:$CO$1017),0)</f>
        <v>0</v>
      </c>
    </row>
    <row r="373" spans="1:37" ht="33.75" customHeight="1">
      <c r="A373" s="93">
        <f t="shared" si="9"/>
        <v>6</v>
      </c>
      <c r="B373" s="409" t="s">
        <v>553</v>
      </c>
      <c r="C373" s="418"/>
      <c r="D373" s="399" t="s">
        <v>771</v>
      </c>
      <c r="E373" s="184">
        <v>1</v>
      </c>
      <c r="F373" s="116">
        <f t="shared" si="8"/>
        <v>0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0</v>
      </c>
      <c r="AG373" s="117">
        <f>IFERROR($E373*SUMIF('Daily Log'!$CB$18:$CB$1017,$B373,'Daily Log'!$CC$18:$CC$1017),0)</f>
        <v>0</v>
      </c>
      <c r="AH373" s="117">
        <f>IFERROR($E373*SUMIF('Daily Log'!$CE$18:$CE$1017,$B373,'Daily Log'!$CF$18:$CF$1017),0)</f>
        <v>0</v>
      </c>
      <c r="AI373" s="117">
        <f>IFERROR($E373*SUMIF('Daily Log'!$CH$18:$CH$1017,$B373,'Daily Log'!$CI$18:$CI$1017),0)</f>
        <v>0</v>
      </c>
      <c r="AJ373" s="117">
        <f>IFERROR($E373*SUMIF('Daily Log'!$CK$18:$CK$1017,$B373,'Daily Log'!$CL$18:$CL$1017),0)</f>
        <v>0</v>
      </c>
      <c r="AK373" s="117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759</v>
      </c>
      <c r="C374" s="418"/>
      <c r="D374" s="399" t="s">
        <v>771</v>
      </c>
      <c r="E374" s="184">
        <v>1</v>
      </c>
      <c r="F374" s="116">
        <f t="shared" ref="F374:F399" si="10">SUM($G374:$AK374)</f>
        <v>0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0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0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0</v>
      </c>
      <c r="AH374" s="117">
        <f>IFERROR($E374*SUMIF('Daily Log'!$CE$18:$CE$1017,$B374,'Daily Log'!$CF$18:$CF$1017),0)</f>
        <v>0</v>
      </c>
      <c r="AI374" s="117">
        <f>IFERROR($E374*SUMIF('Daily Log'!$CH$18:$CH$1017,$B374,'Daily Log'!$CI$18:$CI$1017),0)</f>
        <v>0</v>
      </c>
      <c r="AJ374" s="117">
        <f>IFERROR($E374*SUMIF('Daily Log'!$CK$18:$CK$1017,$B374,'Daily Log'!$CL$18:$CL$1017),0)</f>
        <v>0</v>
      </c>
      <c r="AK374" s="117">
        <f>IFERROR($E374*SUMIF('Daily Log'!$CN$18:$CN$1017,$B374,'Daily Log'!$CO$18:$CO$1017),0)</f>
        <v>0</v>
      </c>
    </row>
    <row r="375" spans="1:37" ht="33.75" customHeight="1">
      <c r="A375" s="93">
        <f t="shared" si="9"/>
        <v>8</v>
      </c>
      <c r="B375" s="409" t="s">
        <v>598</v>
      </c>
      <c r="C375" s="418"/>
      <c r="D375" s="399" t="s">
        <v>771</v>
      </c>
      <c r="E375" s="184">
        <v>1</v>
      </c>
      <c r="F375" s="116">
        <f t="shared" si="10"/>
        <v>0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0</v>
      </c>
      <c r="AE375" s="117">
        <f>IFERROR($E375*SUMIF('Daily Log'!$BV$18:$BV$1017,$B375,'Daily Log'!$BW$18:$BW$1017),0)</f>
        <v>0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117">
        <f>IFERROR($E375*SUMIF('Daily Log'!$CE$18:$CE$1017,$B375,'Daily Log'!$CF$18:$CF$1017),0)</f>
        <v>0</v>
      </c>
      <c r="AI375" s="117">
        <f>IFERROR($E375*SUMIF('Daily Log'!$CH$18:$CH$1017,$B375,'Daily Log'!$CI$18:$CI$1017),0)</f>
        <v>0</v>
      </c>
      <c r="AJ375" s="117">
        <f>IFERROR($E375*SUMIF('Daily Log'!$CK$18:$CK$1017,$B375,'Daily Log'!$CL$18:$CL$1017),0)</f>
        <v>0</v>
      </c>
      <c r="AK375" s="117">
        <f>IFERROR($E375*SUMIF('Daily Log'!$CN$18:$CN$1017,$B375,'Daily Log'!$CO$18:$CO$1017),0)</f>
        <v>0</v>
      </c>
    </row>
    <row r="376" spans="1:37" ht="33.75" customHeight="1">
      <c r="A376" s="93">
        <f t="shared" si="9"/>
        <v>9</v>
      </c>
      <c r="B376" s="409" t="s">
        <v>589</v>
      </c>
      <c r="C376" s="418"/>
      <c r="D376" s="399" t="s">
        <v>771</v>
      </c>
      <c r="E376" s="184">
        <v>1</v>
      </c>
      <c r="F376" s="116">
        <f t="shared" si="10"/>
        <v>0</v>
      </c>
      <c r="G376" s="117">
        <f>IFERROR($E376*SUMIF('Daily Log'!$B$18:$B$1017,$B376,'Daily Log'!$C$18:$C$1017),0)</f>
        <v>0</v>
      </c>
      <c r="H376" s="117">
        <f>IFERROR($E376*SUMIF('Daily Log'!$E$18:$E$1017,$B376,'Daily Log'!$F$18:$F$1017),0)</f>
        <v>0</v>
      </c>
      <c r="I376" s="117">
        <f>IFERROR($E376*SUMIF('Daily Log'!$H$18:$H$1017,$B376,'Daily Log'!$I$18:$I$1017),0)</f>
        <v>0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0</v>
      </c>
      <c r="AE376" s="117">
        <f>IFERROR($E376*SUMIF('Daily Log'!$BV$18:$BV$1017,$B376,'Daily Log'!$BW$18:$BW$1017),0)</f>
        <v>0</v>
      </c>
      <c r="AF376" s="117">
        <f>IFERROR($E376*SUMIF('Daily Log'!$BY$18:$BY$1017,$B376,'Daily Log'!$BZ$18:$BZ$1017),0)</f>
        <v>0</v>
      </c>
      <c r="AG376" s="117">
        <f>IFERROR($E376*SUMIF('Daily Log'!$CB$18:$CB$1017,$B376,'Daily Log'!$CC$18:$CC$1017),0)</f>
        <v>0</v>
      </c>
      <c r="AH376" s="117">
        <f>IFERROR($E376*SUMIF('Daily Log'!$CE$18:$CE$1017,$B376,'Daily Log'!$CF$18:$CF$1017),0)</f>
        <v>0</v>
      </c>
      <c r="AI376" s="117">
        <f>IFERROR($E376*SUMIF('Daily Log'!$CH$18:$CH$1017,$B376,'Daily Log'!$CI$18:$CI$1017),0)</f>
        <v>0</v>
      </c>
      <c r="AJ376" s="117">
        <f>IFERROR($E376*SUMIF('Daily Log'!$CK$18:$CK$1017,$B376,'Daily Log'!$CL$18:$CL$1017),0)</f>
        <v>0</v>
      </c>
      <c r="AK376" s="117">
        <f>IFERROR($E376*SUMIF('Daily Log'!$CN$18:$CN$1017,$B376,'Daily Log'!$CO$18:$CO$1017),0)</f>
        <v>0</v>
      </c>
    </row>
    <row r="377" spans="1:37" ht="33.75" customHeight="1">
      <c r="A377" s="93">
        <f t="shared" si="9"/>
        <v>10</v>
      </c>
      <c r="B377" s="409" t="s">
        <v>467</v>
      </c>
      <c r="C377" s="418"/>
      <c r="D377" s="399" t="s">
        <v>771</v>
      </c>
      <c r="E377" s="184">
        <v>1</v>
      </c>
      <c r="F377" s="116">
        <f t="shared" si="10"/>
        <v>0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0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0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0</v>
      </c>
      <c r="AG377" s="117">
        <f>IFERROR($E377*SUMIF('Daily Log'!$CB$18:$CB$1017,$B377,'Daily Log'!$CC$18:$CC$1017),0)</f>
        <v>0</v>
      </c>
      <c r="AH377" s="117">
        <f>IFERROR($E377*SUMIF('Daily Log'!$CE$18:$CE$1017,$B377,'Daily Log'!$CF$18:$CF$1017),0)</f>
        <v>0</v>
      </c>
      <c r="AI377" s="117">
        <f>IFERROR($E377*SUMIF('Daily Log'!$CH$18:$CH$1017,$B377,'Daily Log'!$CI$18:$CI$1017),0)</f>
        <v>0</v>
      </c>
      <c r="AJ377" s="117">
        <f>IFERROR($E377*SUMIF('Daily Log'!$CK$18:$CK$1017,$B377,'Daily Log'!$CL$18:$CL$1017),0)</f>
        <v>0</v>
      </c>
      <c r="AK377" s="117">
        <f>IFERROR($E377*SUMIF('Daily Log'!$CN$18:$CN$1017,$B377,'Daily Log'!$CO$18:$CO$1017),0)</f>
        <v>0</v>
      </c>
    </row>
    <row r="378" spans="1:37" ht="33.75" customHeight="1">
      <c r="B378" s="409" t="s">
        <v>760</v>
      </c>
      <c r="C378" s="418"/>
      <c r="D378" s="399" t="s">
        <v>772</v>
      </c>
      <c r="E378" s="184">
        <v>1</v>
      </c>
      <c r="F378" s="116">
        <f t="shared" si="10"/>
        <v>0</v>
      </c>
      <c r="G378" s="117">
        <f>IFERROR($E378*SUMIF('Daily Log'!$B$18:$B$1017,$B378,'Daily Log'!$C$18:$C$1017),0)</f>
        <v>0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117">
        <f>IFERROR($E378*SUMIF('Daily Log'!$CE$18:$CE$1017,$B378,'Daily Log'!$CF$18:$CF$1017),0)</f>
        <v>0</v>
      </c>
      <c r="AI378" s="117">
        <f>IFERROR($E378*SUMIF('Daily Log'!$CH$18:$CH$1017,$B378,'Daily Log'!$CI$18:$CI$1017),0)</f>
        <v>0</v>
      </c>
      <c r="AJ378" s="117">
        <f>IFERROR($E378*SUMIF('Daily Log'!$CK$18:$CK$1017,$B378,'Daily Log'!$CL$18:$CL$1017),0)</f>
        <v>0</v>
      </c>
      <c r="AK378" s="117">
        <f>IFERROR($E378*SUMIF('Daily Log'!$CN$18:$CN$1017,$B378,'Daily Log'!$CO$18:$CO$1017),0)</f>
        <v>0</v>
      </c>
    </row>
    <row r="379" spans="1:37" ht="33.75" customHeight="1">
      <c r="B379" s="409" t="s">
        <v>761</v>
      </c>
      <c r="C379" s="418"/>
      <c r="D379" s="399" t="s">
        <v>772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117">
        <f>IFERROR($E379*SUMIF('Daily Log'!$CE$18:$CE$1017,$B379,'Daily Log'!$CF$18:$CF$1017),0)</f>
        <v>0</v>
      </c>
      <c r="AI379" s="117">
        <f>IFERROR($E379*SUMIF('Daily Log'!$CH$18:$CH$1017,$B379,'Daily Log'!$CI$18:$CI$1017),0)</f>
        <v>0</v>
      </c>
      <c r="AJ379" s="117">
        <f>IFERROR($E379*SUMIF('Daily Log'!$CK$18:$CK$1017,$B379,'Daily Log'!$CL$18:$CL$1017),0)</f>
        <v>0</v>
      </c>
      <c r="AK379" s="117">
        <f>IFERROR($E379*SUMIF('Daily Log'!$CN$18:$CN$1017,$B379,'Daily Log'!$CO$18:$CO$1017),0)</f>
        <v>0</v>
      </c>
    </row>
    <row r="380" spans="1:37" ht="33.75" customHeight="1">
      <c r="B380" s="409" t="s">
        <v>762</v>
      </c>
      <c r="C380" s="418"/>
      <c r="D380" s="399" t="s">
        <v>772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117">
        <f>IFERROR($E380*SUMIF('Daily Log'!$CE$18:$CE$1017,$B380,'Daily Log'!$CF$18:$CF$1017),0)</f>
        <v>0</v>
      </c>
      <c r="AI380" s="117">
        <f>IFERROR($E380*SUMIF('Daily Log'!$CH$18:$CH$1017,$B380,'Daily Log'!$CI$18:$CI$1017),0)</f>
        <v>0</v>
      </c>
      <c r="AJ380" s="117">
        <f>IFERROR($E380*SUMIF('Daily Log'!$CK$18:$CK$1017,$B380,'Daily Log'!$CL$18:$CL$1017),0)</f>
        <v>0</v>
      </c>
      <c r="AK380" s="117">
        <f>IFERROR($E380*SUMIF('Daily Log'!$CN$18:$CN$1017,$B380,'Daily Log'!$CO$18:$CO$1017),0)</f>
        <v>0</v>
      </c>
    </row>
    <row r="381" spans="1:37" ht="33.75" customHeight="1">
      <c r="B381" s="409" t="s">
        <v>602</v>
      </c>
      <c r="C381" s="418"/>
      <c r="D381" s="399" t="s">
        <v>772</v>
      </c>
      <c r="E381" s="184">
        <v>1</v>
      </c>
      <c r="F381" s="116">
        <f t="shared" si="10"/>
        <v>0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117">
        <f>IFERROR($E381*SUMIF('Daily Log'!$CE$18:$CE$1017,$B381,'Daily Log'!$CF$18:$CF$1017),0)</f>
        <v>0</v>
      </c>
      <c r="AI381" s="117">
        <f>IFERROR($E381*SUMIF('Daily Log'!$CH$18:$CH$1017,$B381,'Daily Log'!$CI$18:$CI$1017),0)</f>
        <v>0</v>
      </c>
      <c r="AJ381" s="117">
        <f>IFERROR($E381*SUMIF('Daily Log'!$CK$18:$CK$1017,$B381,'Daily Log'!$CL$18:$CL$1017),0)</f>
        <v>0</v>
      </c>
      <c r="AK381" s="117">
        <f>IFERROR($E381*SUMIF('Daily Log'!$CN$18:$CN$1017,$B381,'Daily Log'!$CO$18:$CO$1017),0)</f>
        <v>0</v>
      </c>
    </row>
    <row r="382" spans="1:37" ht="33.75" customHeight="1">
      <c r="B382" s="409" t="s">
        <v>763</v>
      </c>
      <c r="C382" s="418"/>
      <c r="D382" s="399" t="s">
        <v>772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117">
        <f>IFERROR($E382*SUMIF('Daily Log'!$CE$18:$CE$1017,$B382,'Daily Log'!$CF$18:$CF$1017),0)</f>
        <v>0</v>
      </c>
      <c r="AI382" s="117">
        <f>IFERROR($E382*SUMIF('Daily Log'!$CH$18:$CH$1017,$B382,'Daily Log'!$CI$18:$CI$1017),0)</f>
        <v>0</v>
      </c>
      <c r="AJ382" s="117">
        <f>IFERROR($E382*SUMIF('Daily Log'!$CK$18:$CK$1017,$B382,'Daily Log'!$CL$18:$CL$1017),0)</f>
        <v>0</v>
      </c>
      <c r="AK382" s="117">
        <f>IFERROR($E382*SUMIF('Daily Log'!$CN$18:$CN$1017,$B382,'Daily Log'!$CO$18:$CO$1017),0)</f>
        <v>0</v>
      </c>
    </row>
    <row r="383" spans="1:37" ht="33.75" customHeight="1">
      <c r="B383" s="409" t="s">
        <v>764</v>
      </c>
      <c r="C383" s="418"/>
      <c r="D383" s="399" t="s">
        <v>772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117">
        <f>IFERROR($E383*SUMIF('Daily Log'!$CE$18:$CE$1017,$B383,'Daily Log'!$CF$18:$CF$1017),0)</f>
        <v>0</v>
      </c>
      <c r="AI383" s="117">
        <f>IFERROR($E383*SUMIF('Daily Log'!$CH$18:$CH$1017,$B383,'Daily Log'!$CI$18:$CI$1017),0)</f>
        <v>0</v>
      </c>
      <c r="AJ383" s="117">
        <f>IFERROR($E383*SUMIF('Daily Log'!$CK$18:$CK$1017,$B383,'Daily Log'!$CL$18:$CL$1017),0)</f>
        <v>0</v>
      </c>
      <c r="AK383" s="117">
        <f>IFERROR($E383*SUMIF('Daily Log'!$CN$18:$CN$1017,$B383,'Daily Log'!$CO$18:$CO$1017),0)</f>
        <v>0</v>
      </c>
    </row>
    <row r="384" spans="1:37" ht="33.75" customHeight="1">
      <c r="B384" s="409" t="s">
        <v>765</v>
      </c>
      <c r="C384" s="418"/>
      <c r="D384" s="399" t="s">
        <v>772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117">
        <f>IFERROR($E384*SUMIF('Daily Log'!$CE$18:$CE$1017,$B384,'Daily Log'!$CF$18:$CF$1017),0)</f>
        <v>0</v>
      </c>
      <c r="AI384" s="117">
        <f>IFERROR($E384*SUMIF('Daily Log'!$CH$18:$CH$1017,$B384,'Daily Log'!$CI$18:$CI$1017),0)</f>
        <v>0</v>
      </c>
      <c r="AJ384" s="117">
        <f>IFERROR($E384*SUMIF('Daily Log'!$CK$18:$CK$1017,$B384,'Daily Log'!$CL$18:$CL$1017),0)</f>
        <v>0</v>
      </c>
      <c r="AK384" s="117">
        <f>IFERROR($E384*SUMIF('Daily Log'!$CN$18:$CN$1017,$B384,'Daily Log'!$CO$18:$CO$1017),0)</f>
        <v>0</v>
      </c>
    </row>
    <row r="385" spans="2:37" ht="33.75" customHeight="1">
      <c r="B385" s="409" t="s">
        <v>775</v>
      </c>
      <c r="C385" s="418"/>
      <c r="D385" s="399" t="s">
        <v>772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2:37" ht="33.75" customHeight="1">
      <c r="B386" s="739" t="s">
        <v>784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2:37" ht="33.75" customHeight="1">
      <c r="B387" s="409" t="s">
        <v>766</v>
      </c>
      <c r="C387" s="418"/>
      <c r="D387" s="399" t="s">
        <v>772</v>
      </c>
      <c r="E387" s="184">
        <v>1</v>
      </c>
      <c r="F387" s="116">
        <f t="shared" si="10"/>
        <v>0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0</v>
      </c>
      <c r="AG387" s="117">
        <f>IFERROR($E387*SUMIF('Daily Log'!$CB$18:$CB$1017,$B387,'Daily Log'!$CC$18:$CC$1017),0)</f>
        <v>0</v>
      </c>
      <c r="AH387" s="117">
        <f>IFERROR($E387*SUMIF('Daily Log'!$CE$18:$CE$1017,$B387,'Daily Log'!$CF$18:$CF$1017),0)</f>
        <v>0</v>
      </c>
      <c r="AI387" s="117">
        <f>IFERROR($E387*SUMIF('Daily Log'!$CH$18:$CH$1017,$B387,'Daily Log'!$CI$18:$CI$1017),0)</f>
        <v>0</v>
      </c>
      <c r="AJ387" s="117">
        <f>IFERROR($E387*SUMIF('Daily Log'!$CK$18:$CK$1017,$B387,'Daily Log'!$CL$18:$CL$1017),0)</f>
        <v>0</v>
      </c>
      <c r="AK387" s="117">
        <f>IFERROR($E387*SUMIF('Daily Log'!$CN$18:$CN$1017,$B387,'Daily Log'!$CO$18:$CO$1017),0)</f>
        <v>0</v>
      </c>
    </row>
    <row r="388" spans="2:37" ht="33.75" customHeight="1">
      <c r="B388" s="409" t="s">
        <v>767</v>
      </c>
      <c r="C388" s="418"/>
      <c r="D388" s="399" t="s">
        <v>772</v>
      </c>
      <c r="E388" s="184">
        <v>1</v>
      </c>
      <c r="F388" s="116">
        <f t="shared" si="10"/>
        <v>0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0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117">
        <f>IFERROR($E388*SUMIF('Daily Log'!$CE$18:$CE$1017,$B388,'Daily Log'!$CF$18:$CF$1017),0)</f>
        <v>0</v>
      </c>
      <c r="AI388" s="117">
        <f>IFERROR($E388*SUMIF('Daily Log'!$CH$18:$CH$1017,$B388,'Daily Log'!$CI$18:$CI$1017),0)</f>
        <v>0</v>
      </c>
      <c r="AJ388" s="117">
        <f>IFERROR($E388*SUMIF('Daily Log'!$CK$18:$CK$1017,$B388,'Daily Log'!$CL$18:$CL$1017),0)</f>
        <v>0</v>
      </c>
      <c r="AK388" s="117">
        <f>IFERROR($E388*SUMIF('Daily Log'!$CN$18:$CN$1017,$B388,'Daily Log'!$CO$18:$CO$1017),0)</f>
        <v>0</v>
      </c>
    </row>
    <row r="389" spans="2:37" ht="33.75" customHeight="1">
      <c r="B389" s="409" t="s">
        <v>573</v>
      </c>
      <c r="C389" s="418"/>
      <c r="D389" s="399" t="s">
        <v>772</v>
      </c>
      <c r="E389" s="184">
        <v>1</v>
      </c>
      <c r="F389" s="116">
        <f t="shared" si="10"/>
        <v>0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0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117">
        <f>IFERROR($E389*SUMIF('Daily Log'!$CE$18:$CE$1017,$B389,'Daily Log'!$CF$18:$CF$1017),0)</f>
        <v>0</v>
      </c>
      <c r="AI389" s="117">
        <f>IFERROR($E389*SUMIF('Daily Log'!$CH$18:$CH$1017,$B389,'Daily Log'!$CI$18:$CI$1017),0)</f>
        <v>0</v>
      </c>
      <c r="AJ389" s="117">
        <f>IFERROR($E389*SUMIF('Daily Log'!$CK$18:$CK$1017,$B389,'Daily Log'!$CL$18:$CL$1017),0)</f>
        <v>0</v>
      </c>
      <c r="AK389" s="117">
        <f>IFERROR($E389*SUMIF('Daily Log'!$CN$18:$CN$1017,$B389,'Daily Log'!$CO$18:$CO$1017),0)</f>
        <v>0</v>
      </c>
    </row>
    <row r="390" spans="2:37" ht="33.75" customHeight="1">
      <c r="B390" s="409" t="s">
        <v>768</v>
      </c>
      <c r="C390" s="418"/>
      <c r="D390" s="399" t="s">
        <v>772</v>
      </c>
      <c r="E390" s="184">
        <v>1</v>
      </c>
      <c r="F390" s="116">
        <f t="shared" si="10"/>
        <v>0</v>
      </c>
      <c r="G390" s="117">
        <f>IFERROR($E390*SUMIF('Daily Log'!$B$18:$B$1017,$B390,'Daily Log'!$C$18:$C$1017),0)</f>
        <v>0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117">
        <f>IFERROR($E390*SUMIF('Daily Log'!$CE$18:$CE$1017,$B390,'Daily Log'!$CF$18:$CF$1017),0)</f>
        <v>0</v>
      </c>
      <c r="AI390" s="117">
        <f>IFERROR($E390*SUMIF('Daily Log'!$CH$18:$CH$1017,$B390,'Daily Log'!$CI$18:$CI$1017),0)</f>
        <v>0</v>
      </c>
      <c r="AJ390" s="117">
        <f>IFERROR($E390*SUMIF('Daily Log'!$CK$18:$CK$1017,$B390,'Daily Log'!$CL$18:$CL$1017),0)</f>
        <v>0</v>
      </c>
      <c r="AK390" s="117">
        <f>IFERROR($E390*SUMIF('Daily Log'!$CN$18:$CN$1017,$B390,'Daily Log'!$CO$18:$CO$1017),0)</f>
        <v>0</v>
      </c>
    </row>
    <row r="391" spans="2:37" ht="33.75" customHeight="1">
      <c r="B391" s="409" t="s">
        <v>574</v>
      </c>
      <c r="C391" s="418"/>
      <c r="D391" s="399" t="s">
        <v>772</v>
      </c>
      <c r="E391" s="184">
        <v>1</v>
      </c>
      <c r="F391" s="116">
        <f t="shared" si="10"/>
        <v>0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117">
        <f>IFERROR($E391*SUMIF('Daily Log'!$CE$18:$CE$1017,$B391,'Daily Log'!$CF$18:$CF$1017),0)</f>
        <v>0</v>
      </c>
      <c r="AI391" s="117">
        <f>IFERROR($E391*SUMIF('Daily Log'!$CH$18:$CH$1017,$B391,'Daily Log'!$CI$18:$CI$1017),0)</f>
        <v>0</v>
      </c>
      <c r="AJ391" s="117">
        <f>IFERROR($E391*SUMIF('Daily Log'!$CK$18:$CK$1017,$B391,'Daily Log'!$CL$18:$CL$1017),0)</f>
        <v>0</v>
      </c>
      <c r="AK391" s="117">
        <f>IFERROR($E391*SUMIF('Daily Log'!$CN$18:$CN$1017,$B391,'Daily Log'!$CO$18:$CO$1017),0)</f>
        <v>0</v>
      </c>
    </row>
    <row r="392" spans="2:37" ht="33.75" customHeight="1">
      <c r="B392" s="409" t="s">
        <v>769</v>
      </c>
      <c r="C392" s="418"/>
      <c r="D392" s="399" t="s">
        <v>772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117">
        <f>IFERROR($E392*SUMIF('Daily Log'!$CE$18:$CE$1017,$B392,'Daily Log'!$CF$18:$CF$1017),0)</f>
        <v>0</v>
      </c>
      <c r="AI392" s="117">
        <f>IFERROR($E392*SUMIF('Daily Log'!$CH$18:$CH$1017,$B392,'Daily Log'!$CI$18:$CI$1017),0)</f>
        <v>0</v>
      </c>
      <c r="AJ392" s="117">
        <f>IFERROR($E392*SUMIF('Daily Log'!$CK$18:$CK$1017,$B392,'Daily Log'!$CL$18:$CL$1017),0)</f>
        <v>0</v>
      </c>
      <c r="AK392" s="117">
        <f>IFERROR($E392*SUMIF('Daily Log'!$CN$18:$CN$1017,$B392,'Daily Log'!$CO$18:$CO$1017),0)</f>
        <v>0</v>
      </c>
    </row>
    <row r="393" spans="2:37" ht="33.75" customHeight="1">
      <c r="B393" s="409" t="s">
        <v>770</v>
      </c>
      <c r="C393" s="418"/>
      <c r="D393" s="399" t="s">
        <v>772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117">
        <f>IFERROR($E393*SUMIF('Daily Log'!$CE$18:$CE$1017,$B393,'Daily Log'!$CF$18:$CF$1017),0)</f>
        <v>0</v>
      </c>
      <c r="AI393" s="117">
        <f>IFERROR($E393*SUMIF('Daily Log'!$CH$18:$CH$1017,$B393,'Daily Log'!$CI$18:$CI$1017),0)</f>
        <v>0</v>
      </c>
      <c r="AJ393" s="117">
        <f>IFERROR($E393*SUMIF('Daily Log'!$CK$18:$CK$1017,$B393,'Daily Log'!$CL$18:$CL$1017),0)</f>
        <v>0</v>
      </c>
      <c r="AK393" s="117">
        <f>IFERROR($E393*SUMIF('Daily Log'!$CN$18:$CN$1017,$B393,'Daily Log'!$CO$18:$CO$1017),0)</f>
        <v>0</v>
      </c>
    </row>
    <row r="394" spans="2:37" ht="33.75" customHeight="1">
      <c r="B394" s="409" t="s">
        <v>591</v>
      </c>
      <c r="C394" s="418"/>
      <c r="D394" s="399" t="s">
        <v>772</v>
      </c>
      <c r="E394" s="184">
        <v>1</v>
      </c>
      <c r="F394" s="116">
        <f t="shared" si="10"/>
        <v>0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0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117">
        <f>IFERROR($E394*SUMIF('Daily Log'!$CE$18:$CE$1017,$B394,'Daily Log'!$CF$18:$CF$1017),0)</f>
        <v>0</v>
      </c>
      <c r="AI394" s="117">
        <f>IFERROR($E394*SUMIF('Daily Log'!$CH$18:$CH$1017,$B394,'Daily Log'!$CI$18:$CI$1017),0)</f>
        <v>0</v>
      </c>
      <c r="AJ394" s="117">
        <f>IFERROR($E394*SUMIF('Daily Log'!$CK$18:$CK$1017,$B394,'Daily Log'!$CL$18:$CL$1017),0)</f>
        <v>0</v>
      </c>
      <c r="AK394" s="117">
        <f>IFERROR($E394*SUMIF('Daily Log'!$CN$18:$CN$1017,$B394,'Daily Log'!$CO$18:$CO$1017),0)</f>
        <v>0</v>
      </c>
    </row>
    <row r="395" spans="2:37" ht="33.75" customHeight="1">
      <c r="B395" s="409" t="s">
        <v>569</v>
      </c>
      <c r="C395" s="418"/>
      <c r="D395" s="399" t="s">
        <v>772</v>
      </c>
      <c r="E395" s="184">
        <v>1</v>
      </c>
      <c r="F395" s="116">
        <f t="shared" si="10"/>
        <v>0</v>
      </c>
      <c r="G395" s="117">
        <f>IFERROR($E395*SUMIF('Daily Log'!$B$18:$B$1017,$B395,'Daily Log'!$C$18:$C$1017),0)</f>
        <v>0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0</v>
      </c>
      <c r="AC395" s="117">
        <f>IFERROR($E395*SUMIF('Daily Log'!$BP$18:$BP$1017,$B395,'Daily Log'!$BQ$18:$BQ$1017),0)</f>
        <v>0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0</v>
      </c>
      <c r="AF395" s="117">
        <f>IFERROR($E395*SUMIF('Daily Log'!$BY$18:$BY$1017,$B395,'Daily Log'!$BZ$18:$BZ$1017),0)</f>
        <v>0</v>
      </c>
      <c r="AG395" s="117">
        <f>IFERROR($E395*SUMIF('Daily Log'!$CB$18:$CB$1017,$B395,'Daily Log'!$CC$18:$CC$1017),0)</f>
        <v>0</v>
      </c>
      <c r="AH395" s="117">
        <f>IFERROR($E395*SUMIF('Daily Log'!$CE$18:$CE$1017,$B395,'Daily Log'!$CF$18:$CF$1017),0)</f>
        <v>0</v>
      </c>
      <c r="AI395" s="117">
        <f>IFERROR($E395*SUMIF('Daily Log'!$CH$18:$CH$1017,$B395,'Daily Log'!$CI$18:$CI$1017),0)</f>
        <v>0</v>
      </c>
      <c r="AJ395" s="117">
        <f>IFERROR($E395*SUMIF('Daily Log'!$CK$18:$CK$1017,$B395,'Daily Log'!$CL$18:$CL$1017),0)</f>
        <v>0</v>
      </c>
      <c r="AK395" s="117">
        <f>IFERROR($E395*SUMIF('Daily Log'!$CN$18:$CN$1017,$B395,'Daily Log'!$CO$18:$CO$1017),0)</f>
        <v>0</v>
      </c>
    </row>
    <row r="396" spans="2:37" ht="33.75" customHeight="1">
      <c r="B396" s="409" t="s">
        <v>570</v>
      </c>
      <c r="C396" s="418"/>
      <c r="D396" s="399" t="s">
        <v>772</v>
      </c>
      <c r="E396" s="184">
        <v>1</v>
      </c>
      <c r="F396" s="116">
        <f t="shared" si="10"/>
        <v>0</v>
      </c>
      <c r="G396" s="117">
        <f>IFERROR($E396*SUMIF('Daily Log'!$B$18:$B$1017,$B396,'Daily Log'!$C$18:$C$1017),0)</f>
        <v>0</v>
      </c>
      <c r="H396" s="117">
        <f>IFERROR($E396*SUMIF('Daily Log'!$E$18:$E$1017,$B396,'Daily Log'!$F$18:$F$1017),0)</f>
        <v>0</v>
      </c>
      <c r="I396" s="117">
        <f>IFERROR($E396*SUMIF('Daily Log'!$H$18:$H$1017,$B396,'Daily Log'!$I$18:$I$1017),0)</f>
        <v>0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0</v>
      </c>
      <c r="AB396" s="117">
        <f>IFERROR($E396*SUMIF('Daily Log'!$BM$18:$BM$1017,$B396,'Daily Log'!$BN$18:$BN$1017),0)</f>
        <v>0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0</v>
      </c>
      <c r="AE396" s="117">
        <f>IFERROR($E396*SUMIF('Daily Log'!$BV$18:$BV$1017,$B396,'Daily Log'!$BW$18:$BW$1017),0)</f>
        <v>0</v>
      </c>
      <c r="AF396" s="117">
        <f>IFERROR($E396*SUMIF('Daily Log'!$BY$18:$BY$1017,$B396,'Daily Log'!$BZ$18:$BZ$1017),0)</f>
        <v>0</v>
      </c>
      <c r="AG396" s="117">
        <f>IFERROR($E396*SUMIF('Daily Log'!$CB$18:$CB$1017,$B396,'Daily Log'!$CC$18:$CC$1017),0)</f>
        <v>0</v>
      </c>
      <c r="AH396" s="117">
        <f>IFERROR($E396*SUMIF('Daily Log'!$CE$18:$CE$1017,$B396,'Daily Log'!$CF$18:$CF$1017),0)</f>
        <v>0</v>
      </c>
      <c r="AI396" s="117">
        <f>IFERROR($E396*SUMIF('Daily Log'!$CH$18:$CH$1017,$B396,'Daily Log'!$CI$18:$CI$1017),0)</f>
        <v>0</v>
      </c>
      <c r="AJ396" s="117">
        <f>IFERROR($E396*SUMIF('Daily Log'!$CK$18:$CK$1017,$B396,'Daily Log'!$CL$18:$CL$1017),0)</f>
        <v>0</v>
      </c>
      <c r="AK396" s="117">
        <f>IFERROR($E396*SUMIF('Daily Log'!$CN$18:$CN$1017,$B396,'Daily Log'!$CO$18:$CO$1017),0)</f>
        <v>0</v>
      </c>
    </row>
    <row r="397" spans="2:37" ht="33.75" hidden="1" customHeight="1">
      <c r="B397" s="761"/>
      <c r="C397" s="762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61"/>
      <c r="C398" s="762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7"/>
      <c r="C399" s="768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7"/>
      <c r="C400" s="758"/>
      <c r="D400" s="115"/>
      <c r="E400" s="184"/>
      <c r="F400" s="119">
        <f t="shared" ref="F400:F401" si="11"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9"/>
      <c r="C401" s="760"/>
      <c r="D401" s="120"/>
      <c r="E401" s="185"/>
      <c r="F401" s="121">
        <f t="shared" si="11"/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sortState ref="B30:F235">
    <sortCondition ref="D30:D235"/>
    <sortCondition ref="B30:B235"/>
  </sortState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abSelected="1" topLeftCell="BQ7" zoomScale="98" zoomScaleNormal="98" workbookViewId="0">
      <selection activeCell="BV18" sqref="BV18:CO318"/>
    </sheetView>
  </sheetViews>
  <sheetFormatPr defaultColWidth="0" defaultRowHeight="0" customHeight="1" zeroHeight="1"/>
  <cols>
    <col min="1" max="1" width="5.7109375" style="195" customWidth="1"/>
    <col min="2" max="2" width="31.5703125" style="640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41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32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42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3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4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5"/>
      <c r="C3" s="646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9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50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42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3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4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51" t="s">
        <v>4</v>
      </c>
      <c r="C6" s="769" t="str">
        <f ca="1">Summary!C6</f>
        <v>CCS</v>
      </c>
      <c r="D6" s="770"/>
      <c r="E6" s="771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51"/>
      <c r="C7" s="652"/>
      <c r="D7" s="653"/>
      <c r="E7" s="653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51" t="s">
        <v>5</v>
      </c>
      <c r="C8" s="769" t="str">
        <f ca="1">Summary!C8</f>
        <v>2013</v>
      </c>
      <c r="D8" s="770"/>
      <c r="E8" s="771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51"/>
      <c r="C9" s="652"/>
      <c r="D9" s="653"/>
      <c r="E9" s="653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51" t="s">
        <v>6</v>
      </c>
      <c r="C10" s="769" t="str">
        <f ca="1">Summary!C10</f>
        <v>DECEMBER</v>
      </c>
      <c r="D10" s="770"/>
      <c r="E10" s="771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9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50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4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5"/>
      <c r="BA13" s="199"/>
      <c r="BB13" s="200"/>
      <c r="BD13" s="199"/>
      <c r="BE13" s="200"/>
      <c r="BG13" s="199"/>
      <c r="BH13" s="200"/>
      <c r="BJ13" s="199"/>
      <c r="BK13" s="656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7">
        <f>IFERROR(INDEX($CR$18:$CR$48,MAX($B$17:$CO$17),1),"")</f>
        <v>0</v>
      </c>
      <c r="B14" s="658" t="str">
        <f ca="1">"DATE  "&amp;TEXT(Summary!G27,"DD / MM / YYYY")</f>
        <v>DATE  01 / 12 / 2013</v>
      </c>
      <c r="C14" s="202"/>
      <c r="E14" s="201" t="str">
        <f ca="1">"DATE  "&amp;TEXT(Summary!H27,"DD / MM / YYYY")</f>
        <v>DATE  02 / 12 / 2013</v>
      </c>
      <c r="F14" s="202"/>
      <c r="H14" s="201" t="str">
        <f ca="1">"DATE  "&amp;TEXT(Summary!I27,"DD / MM / YYYY")</f>
        <v>DATE  03 / 12 / 2013</v>
      </c>
      <c r="I14" s="202"/>
      <c r="K14" s="201" t="str">
        <f ca="1">"DATE  "&amp;TEXT(Summary!J27,"DD / MM / YYYY")</f>
        <v>DATE  04 / 12 / 2013</v>
      </c>
      <c r="L14" s="202"/>
      <c r="N14" s="201" t="str">
        <f ca="1">"DATE  "&amp;TEXT(Summary!K27,"DD / MM / YYYY")</f>
        <v>DATE  05 / 12 / 2013</v>
      </c>
      <c r="O14" s="202"/>
      <c r="Q14" s="201" t="str">
        <f ca="1">"DATE  "&amp;TEXT(Summary!L27,"DD / MM / YYYY")</f>
        <v>DATE  06 / 12 / 2013</v>
      </c>
      <c r="R14" s="202"/>
      <c r="T14" s="201" t="str">
        <f ca="1">"DATE  "&amp;TEXT(Summary!M27,"DD / MM / YYYY")</f>
        <v>DATE  07 / 12 / 2013</v>
      </c>
      <c r="U14" s="202"/>
      <c r="W14" s="201" t="str">
        <f ca="1">"DATE  "&amp;TEXT(Summary!N27,"DD / MM / YYYY")</f>
        <v>DATE  08 / 12 / 2013</v>
      </c>
      <c r="X14" s="202"/>
      <c r="Z14" s="201" t="str">
        <f ca="1">"DATE  "&amp;TEXT(Summary!O27,"DD / MM / YYYY")</f>
        <v>DATE  09 / 12 / 2013</v>
      </c>
      <c r="AA14" s="202"/>
      <c r="AC14" s="201" t="str">
        <f ca="1">"DATE  "&amp;TEXT(Summary!P27,"DD / MM / YYYY")</f>
        <v>DATE  10 / 12 / 2013</v>
      </c>
      <c r="AD14" s="202"/>
      <c r="AF14" s="201" t="str">
        <f ca="1">"DATE  "&amp;TEXT(Summary!Q27,"DD / MM / YYYY")</f>
        <v>DATE  11 / 12 / 2013</v>
      </c>
      <c r="AG14" s="202"/>
      <c r="AI14" s="201" t="str">
        <f ca="1">"DATE  "&amp;TEXT(Summary!R27,"DD / MM / YYYY")</f>
        <v>DATE  12 / 12 / 2013</v>
      </c>
      <c r="AJ14" s="202"/>
      <c r="AL14" s="201" t="str">
        <f ca="1">"DATE  "&amp;TEXT(Summary!S27,"DD / MM / YYYY")</f>
        <v>DATE  13 / 12 / 2013</v>
      </c>
      <c r="AM14" s="202"/>
      <c r="AO14" s="201" t="str">
        <f ca="1">"DATE  "&amp;TEXT(Summary!T27,"DD / MM / YYYY")</f>
        <v>DATE  14 / 12 / 2013</v>
      </c>
      <c r="AP14" s="202"/>
      <c r="AR14" s="201" t="str">
        <f ca="1">"DATE  "&amp;TEXT(Summary!U27,"DD / MM / YYYY")</f>
        <v>DATE  15 / 12 / 2013</v>
      </c>
      <c r="AS14" s="202"/>
      <c r="AU14" s="201" t="str">
        <f ca="1">"DATE  "&amp;TEXT(Summary!V27,"DD / MM / YYYY")</f>
        <v>DATE  16 / 12 / 2013</v>
      </c>
      <c r="AV14" s="202"/>
      <c r="AX14" s="201" t="str">
        <f ca="1">"DATE  "&amp;TEXT(Summary!W27,"DD / MM / YYYY")</f>
        <v>DATE  17 / 12 / 2013</v>
      </c>
      <c r="AY14" s="659"/>
      <c r="BA14" s="201" t="str">
        <f ca="1">"DATE  "&amp;TEXT(Summary!X27,"DD / MM / YYYY")</f>
        <v>DATE  18 / 12 / 2013</v>
      </c>
      <c r="BB14" s="202"/>
      <c r="BD14" s="201" t="str">
        <f ca="1">"DATE  "&amp;TEXT(Summary!Y27,"DD / MM / YYYY")</f>
        <v>DATE  19 / 12 / 2013</v>
      </c>
      <c r="BE14" s="202"/>
      <c r="BG14" s="201" t="str">
        <f ca="1">"DATE  "&amp;TEXT(Summary!Z27,"DD / MM / YYYY")</f>
        <v>DATE  20 / 12 / 2013</v>
      </c>
      <c r="BH14" s="202"/>
      <c r="BJ14" s="201" t="str">
        <f ca="1">"DATE  "&amp;TEXT(Summary!AA27,"DD / MM / YYYY")</f>
        <v>DATE  21 / 12 / 2013</v>
      </c>
      <c r="BK14" s="660"/>
      <c r="BM14" s="201" t="str">
        <f ca="1">"DATE  "&amp;TEXT(Summary!AB27,"DD / MM / YYYY")</f>
        <v>DATE  22 / 12 / 2013</v>
      </c>
      <c r="BN14" s="202"/>
      <c r="BP14" s="201" t="str">
        <f ca="1">"DATE  "&amp;TEXT(Summary!AC27,"DD / MM / YYYY")</f>
        <v>DATE  23 / 12 / 2013</v>
      </c>
      <c r="BQ14" s="202"/>
      <c r="BS14" s="201" t="str">
        <f ca="1">"DATE  "&amp;TEXT(Summary!AD27,"DD / MM / YYYY")</f>
        <v>DATE  24 / 12 / 2013</v>
      </c>
      <c r="BT14" s="202"/>
      <c r="BV14" s="201" t="str">
        <f ca="1">"DATE  "&amp;TEXT(Summary!AE27,"DD / MM / YYYY")</f>
        <v>DATE  25 / 12 / 2013</v>
      </c>
      <c r="BW14" s="202"/>
      <c r="BY14" s="201" t="str">
        <f ca="1">"DATE  "&amp;TEXT(Summary!AF27,"DD / MM / YYYY")</f>
        <v>DATE  26 / 12 / 2013</v>
      </c>
      <c r="BZ14" s="202"/>
      <c r="CB14" s="201" t="str">
        <f ca="1">"DATE  "&amp;TEXT(Summary!AG27,"DD / MM / YYYY")</f>
        <v>DATE  27 / 12 / 2013</v>
      </c>
      <c r="CC14" s="202"/>
      <c r="CE14" s="201" t="str">
        <f ca="1">"DATE  "&amp;TEXT(Summary!AH27,"DD / MM / YYYY")</f>
        <v>DATE  28 / 12 / 2013</v>
      </c>
      <c r="CF14" s="202"/>
      <c r="CH14" s="201" t="str">
        <f ca="1">"DATE  "&amp;TEXT(Summary!AI27,"DD / MM / YYYY")</f>
        <v>DATE  29 / 12 / 2013</v>
      </c>
      <c r="CI14" s="202"/>
      <c r="CK14" s="201" t="str">
        <f ca="1">"DATE  "&amp;TEXT(Summary!AJ27,"DD / MM / YYYY")</f>
        <v>DATE  30 / 12 / 2013</v>
      </c>
      <c r="CL14" s="202"/>
      <c r="CN14" s="201" t="str">
        <f ca="1">"DATE  "&amp;TEXT(Summary!AK27,"DD / MM / YYYY")</f>
        <v>DATE  31 / 12 / 2013</v>
      </c>
      <c r="CO14" s="202"/>
      <c r="CQ14" s="201" t="s">
        <v>440</v>
      </c>
      <c r="CR14" s="202"/>
    </row>
    <row r="15" spans="1:96" ht="9.9499999999999993" customHeight="1">
      <c r="B15" s="661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62"/>
      <c r="BA15" s="203"/>
      <c r="BB15" s="204"/>
      <c r="BD15" s="203"/>
      <c r="BE15" s="204"/>
      <c r="BG15" s="203"/>
      <c r="BH15" s="204"/>
      <c r="BJ15" s="203"/>
      <c r="BK15" s="663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4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5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6">
        <f>IF(B18&lt;&gt;"",1,0)</f>
        <v>1</v>
      </c>
      <c r="C17" s="667"/>
      <c r="D17" s="657"/>
      <c r="E17" s="666">
        <f>IF(E18&lt;&gt;"",2,0)</f>
        <v>0</v>
      </c>
      <c r="F17" s="667"/>
      <c r="G17" s="657"/>
      <c r="H17" s="666">
        <f>IF(H18&lt;&gt;"",3,0)</f>
        <v>0</v>
      </c>
      <c r="I17" s="667"/>
      <c r="J17" s="657"/>
      <c r="K17" s="666">
        <f>IF(K18&lt;&gt;"",4,0)</f>
        <v>0</v>
      </c>
      <c r="L17" s="667"/>
      <c r="M17" s="657"/>
      <c r="N17" s="666">
        <f>IF(N18&lt;&gt;"",5,0)</f>
        <v>0</v>
      </c>
      <c r="O17" s="667"/>
      <c r="P17" s="657"/>
      <c r="Q17" s="666">
        <f>IF(Q18&lt;&gt;"",6,0)</f>
        <v>0</v>
      </c>
      <c r="R17" s="667"/>
      <c r="S17" s="657"/>
      <c r="T17" s="666">
        <f>IF(T18&lt;&gt;"",7,0)</f>
        <v>0</v>
      </c>
      <c r="U17" s="667"/>
      <c r="V17" s="657"/>
      <c r="W17" s="666">
        <f>IF(W18&lt;&gt;"",8,0)</f>
        <v>0</v>
      </c>
      <c r="X17" s="667"/>
      <c r="Y17" s="657"/>
      <c r="Z17" s="666">
        <f>IF(Z18&lt;&gt;"",9,0)</f>
        <v>0</v>
      </c>
      <c r="AA17" s="667"/>
      <c r="AB17" s="657"/>
      <c r="AC17" s="666">
        <f>IF(AC18&lt;&gt;"",10,0)</f>
        <v>0</v>
      </c>
      <c r="AD17" s="667"/>
      <c r="AE17" s="657"/>
      <c r="AF17" s="666">
        <f>IF(AF18&lt;&gt;"",11,0)</f>
        <v>0</v>
      </c>
      <c r="AG17" s="667"/>
      <c r="AH17" s="657"/>
      <c r="AI17" s="666">
        <f>IF(AI18&lt;&gt;"",12,0)</f>
        <v>0</v>
      </c>
      <c r="AJ17" s="667"/>
      <c r="AK17" s="657"/>
      <c r="AL17" s="666">
        <f>IF(AL18&lt;&gt;"",13,0)</f>
        <v>0</v>
      </c>
      <c r="AM17" s="667"/>
      <c r="AN17" s="657"/>
      <c r="AO17" s="666">
        <f>IF(AO18&lt;&gt;"",14,0)</f>
        <v>0</v>
      </c>
      <c r="AP17" s="667"/>
      <c r="AQ17" s="657"/>
      <c r="AR17" s="666">
        <f>IF(AR18&lt;&gt;"",15,0)</f>
        <v>0</v>
      </c>
      <c r="AS17" s="667"/>
      <c r="AT17" s="657"/>
      <c r="AU17" s="666">
        <f>IF(AU18&lt;&gt;"",16,0)</f>
        <v>0</v>
      </c>
      <c r="AV17" s="667"/>
      <c r="AW17" s="657"/>
      <c r="AX17" s="666">
        <f>IF(AX18&lt;&gt;"",17,0)</f>
        <v>0</v>
      </c>
      <c r="AY17" s="667"/>
      <c r="AZ17" s="657"/>
      <c r="BA17" s="666">
        <f>IF(BA18&lt;&gt;"",23,0)</f>
        <v>0</v>
      </c>
      <c r="BB17" s="667"/>
      <c r="BC17" s="657"/>
      <c r="BD17" s="666">
        <f>IF(BD18&lt;&gt;"",23,0)</f>
        <v>0</v>
      </c>
      <c r="BE17" s="667"/>
      <c r="BF17" s="657"/>
      <c r="BG17" s="666">
        <f>IF(BG18&lt;&gt;"",23,0)</f>
        <v>0</v>
      </c>
      <c r="BH17" s="667"/>
      <c r="BI17" s="657"/>
      <c r="BJ17" s="666">
        <f>IF(BJ18&lt;&gt;"",23,0)</f>
        <v>0</v>
      </c>
      <c r="BK17" s="667"/>
      <c r="BL17" s="657"/>
      <c r="BM17" s="666">
        <f>IF(BM18&lt;&gt;"",23,0)</f>
        <v>0</v>
      </c>
      <c r="BN17" s="667"/>
      <c r="BO17" s="657"/>
      <c r="BP17" s="666">
        <f>IF(BP18&lt;&gt;"",23,0)</f>
        <v>0</v>
      </c>
      <c r="BQ17" s="667"/>
      <c r="BR17" s="657"/>
      <c r="BS17" s="666">
        <f>IF(BS18&lt;&gt;"",24,0)</f>
        <v>0</v>
      </c>
      <c r="BT17" s="667"/>
      <c r="BU17" s="657"/>
      <c r="BV17" s="666">
        <f>IF(BV18&lt;&gt;"",25,0)</f>
        <v>0</v>
      </c>
      <c r="BW17" s="667"/>
      <c r="BX17" s="657"/>
      <c r="BY17" s="666">
        <f>IF(BY18&lt;&gt;"",26,0)</f>
        <v>0</v>
      </c>
      <c r="BZ17" s="667"/>
      <c r="CA17" s="657"/>
      <c r="CB17" s="666">
        <f>IF(CB18&lt;&gt;"",27,0)</f>
        <v>0</v>
      </c>
      <c r="CC17" s="667"/>
      <c r="CD17" s="657"/>
      <c r="CE17" s="666">
        <f>IF(CE18&lt;&gt;"",28,0)</f>
        <v>0</v>
      </c>
      <c r="CF17" s="667"/>
      <c r="CG17" s="657"/>
      <c r="CH17" s="666">
        <f>IF(CH18&lt;&gt;"",29,0)</f>
        <v>0</v>
      </c>
      <c r="CI17" s="667"/>
      <c r="CJ17" s="657"/>
      <c r="CK17" s="666">
        <f>IF(CK18&lt;&gt;"",30,0)</f>
        <v>0</v>
      </c>
      <c r="CL17" s="667"/>
      <c r="CM17" s="657"/>
      <c r="CN17" s="666">
        <f>IF(CN18&lt;&gt;"",23,0)</f>
        <v>0</v>
      </c>
      <c r="CO17" s="667"/>
      <c r="CQ17" s="668"/>
      <c r="CR17" s="669"/>
    </row>
    <row r="18" spans="1:96" ht="24.95" customHeight="1">
      <c r="A18" s="657" t="str">
        <f ca="1">IFERROR(IF(INDIRECT($A$14&amp;ROW())&lt;&gt;"",COUNTIF(Summary!$B$30:$B$1054,INDIRECT($A$14&amp;ROW())),""),"")</f>
        <v/>
      </c>
      <c r="B18" s="670" t="s">
        <v>789</v>
      </c>
      <c r="C18" s="671">
        <v>1</v>
      </c>
      <c r="E18" s="209"/>
      <c r="F18" s="210"/>
      <c r="H18" s="209"/>
      <c r="I18" s="210"/>
      <c r="K18" s="209"/>
      <c r="L18" s="210"/>
      <c r="N18" s="209"/>
      <c r="O18" s="210"/>
      <c r="Q18" s="207"/>
      <c r="R18" s="208"/>
      <c r="T18" s="209"/>
      <c r="U18" s="210"/>
      <c r="W18" s="207"/>
      <c r="X18" s="208"/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72"/>
      <c r="BA18" s="207"/>
      <c r="BB18" s="208"/>
      <c r="BD18" s="207"/>
      <c r="BE18" s="208"/>
      <c r="BG18" s="207"/>
      <c r="BH18" s="208"/>
      <c r="BJ18" s="207"/>
      <c r="BK18" s="208"/>
      <c r="BM18" s="207"/>
      <c r="BN18" s="208"/>
      <c r="BP18" s="207"/>
      <c r="BQ18" s="208"/>
      <c r="BS18" s="207"/>
      <c r="BT18" s="208"/>
      <c r="BV18" s="207"/>
      <c r="BW18" s="208"/>
      <c r="BY18" s="207"/>
      <c r="BZ18" s="208"/>
      <c r="CB18" s="670"/>
      <c r="CC18" s="671"/>
      <c r="CE18" s="207"/>
      <c r="CF18" s="208"/>
      <c r="CH18" s="207"/>
      <c r="CI18" s="208"/>
      <c r="CK18" s="207"/>
      <c r="CL18" s="208"/>
      <c r="CN18" s="207"/>
      <c r="CO18" s="208"/>
      <c r="CQ18" s="673"/>
    </row>
    <row r="19" spans="1:96" ht="24.95" customHeight="1">
      <c r="A19" s="657" t="str">
        <f ca="1">IFERROR(IF(INDIRECT($A$14&amp;ROW())&lt;&gt;"",COUNTIF(Summary!$B$30:$B$1054,INDIRECT($A$14&amp;ROW())),""),"")</f>
        <v/>
      </c>
      <c r="B19" s="670" t="s">
        <v>911</v>
      </c>
      <c r="C19" s="671">
        <v>1</v>
      </c>
      <c r="E19" s="209"/>
      <c r="F19" s="210"/>
      <c r="H19" s="209"/>
      <c r="I19" s="210"/>
      <c r="K19" s="209"/>
      <c r="L19" s="210"/>
      <c r="N19" s="209"/>
      <c r="O19" s="210"/>
      <c r="Q19" s="209"/>
      <c r="R19" s="210"/>
      <c r="T19" s="209"/>
      <c r="U19" s="210"/>
      <c r="W19" s="209"/>
      <c r="X19" s="210"/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4"/>
      <c r="BA19" s="209"/>
      <c r="BB19" s="210"/>
      <c r="BD19" s="209"/>
      <c r="BE19" s="210"/>
      <c r="BG19" s="209"/>
      <c r="BH19" s="210"/>
      <c r="BJ19" s="209"/>
      <c r="BK19" s="210"/>
      <c r="BM19" s="209"/>
      <c r="BN19" s="210"/>
      <c r="BP19" s="209"/>
      <c r="BQ19" s="210"/>
      <c r="BS19" s="209"/>
      <c r="BT19" s="210"/>
      <c r="BV19" s="209"/>
      <c r="BW19" s="210"/>
      <c r="BY19" s="209"/>
      <c r="BZ19" s="210"/>
      <c r="CB19" s="670"/>
      <c r="CC19" s="671"/>
      <c r="CE19" s="209"/>
      <c r="CF19" s="210"/>
      <c r="CH19" s="209"/>
      <c r="CI19" s="210"/>
      <c r="CK19" s="209"/>
      <c r="CL19" s="210"/>
      <c r="CN19" s="209"/>
      <c r="CO19" s="210"/>
      <c r="CQ19" s="673"/>
    </row>
    <row r="20" spans="1:96" ht="24.95" customHeight="1">
      <c r="A20" s="657" t="str">
        <f ca="1">IFERROR(IF(INDIRECT($A$14&amp;ROW())&lt;&gt;"",COUNTIF(Summary!$B$30:$B$1054,INDIRECT($A$14&amp;ROW())),""),"")</f>
        <v/>
      </c>
      <c r="B20" s="670" t="s">
        <v>790</v>
      </c>
      <c r="C20" s="671">
        <v>2</v>
      </c>
      <c r="E20" s="209"/>
      <c r="F20" s="210"/>
      <c r="H20" s="209"/>
      <c r="I20" s="210"/>
      <c r="K20" s="209"/>
      <c r="L20" s="210"/>
      <c r="N20" s="209"/>
      <c r="O20" s="210"/>
      <c r="Q20" s="209"/>
      <c r="R20" s="210"/>
      <c r="T20" s="209"/>
      <c r="U20" s="210"/>
      <c r="W20" s="209"/>
      <c r="X20" s="210"/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4"/>
      <c r="BA20" s="209"/>
      <c r="BB20" s="210"/>
      <c r="BD20" s="209"/>
      <c r="BE20" s="210"/>
      <c r="BG20" s="209"/>
      <c r="BH20" s="210"/>
      <c r="BJ20" s="209"/>
      <c r="BK20" s="210"/>
      <c r="BM20" s="209"/>
      <c r="BN20" s="210"/>
      <c r="BP20" s="209"/>
      <c r="BQ20" s="210"/>
      <c r="BS20" s="209"/>
      <c r="BT20" s="210"/>
      <c r="BV20" s="209"/>
      <c r="BW20" s="210"/>
      <c r="BY20" s="209"/>
      <c r="BZ20" s="210"/>
      <c r="CB20" s="670"/>
      <c r="CC20" s="671"/>
      <c r="CE20" s="209"/>
      <c r="CF20" s="210"/>
      <c r="CH20" s="209"/>
      <c r="CI20" s="210"/>
      <c r="CK20" s="209"/>
      <c r="CL20" s="210"/>
      <c r="CN20" s="209"/>
      <c r="CO20" s="210"/>
      <c r="CQ20" s="673"/>
    </row>
    <row r="21" spans="1:96" ht="24.95" customHeight="1">
      <c r="A21" s="657" t="str">
        <f ca="1">IFERROR(IF(INDIRECT($A$14&amp;ROW())&lt;&gt;"",COUNTIF(Summary!$B$30:$B$1054,INDIRECT($A$14&amp;ROW())),""),"")</f>
        <v/>
      </c>
      <c r="B21" s="670" t="s">
        <v>912</v>
      </c>
      <c r="C21" s="671">
        <v>3</v>
      </c>
      <c r="E21" s="209"/>
      <c r="F21" s="210"/>
      <c r="H21" s="209"/>
      <c r="I21" s="210"/>
      <c r="K21" s="209"/>
      <c r="L21" s="210"/>
      <c r="N21" s="209"/>
      <c r="O21" s="210"/>
      <c r="Q21" s="209"/>
      <c r="R21" s="210"/>
      <c r="T21" s="209"/>
      <c r="U21" s="210"/>
      <c r="W21" s="209"/>
      <c r="X21" s="210"/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4"/>
      <c r="BA21" s="209"/>
      <c r="BB21" s="210"/>
      <c r="BD21" s="209"/>
      <c r="BE21" s="210"/>
      <c r="BG21" s="209"/>
      <c r="BH21" s="210"/>
      <c r="BJ21" s="209"/>
      <c r="BK21" s="210"/>
      <c r="BM21" s="209"/>
      <c r="BN21" s="210"/>
      <c r="BP21" s="209"/>
      <c r="BQ21" s="210"/>
      <c r="BS21" s="209"/>
      <c r="BT21" s="210"/>
      <c r="BV21" s="209"/>
      <c r="BW21" s="210"/>
      <c r="BY21" s="209"/>
      <c r="BZ21" s="210"/>
      <c r="CB21" s="670"/>
      <c r="CC21" s="671"/>
      <c r="CE21" s="209"/>
      <c r="CF21" s="210"/>
      <c r="CH21" s="209"/>
      <c r="CI21" s="210"/>
      <c r="CK21" s="209"/>
      <c r="CL21" s="210"/>
      <c r="CN21" s="209"/>
      <c r="CO21" s="210"/>
      <c r="CQ21" s="673"/>
    </row>
    <row r="22" spans="1:96" ht="24.95" customHeight="1">
      <c r="A22" s="657" t="str">
        <f ca="1">IFERROR(IF(INDIRECT($A$14&amp;ROW())&lt;&gt;"",COUNTIF(Summary!$B$30:$B$1054,INDIRECT($A$14&amp;ROW())),""),"")</f>
        <v/>
      </c>
      <c r="B22" s="670" t="s">
        <v>927</v>
      </c>
      <c r="C22" s="671">
        <v>3</v>
      </c>
      <c r="E22" s="209"/>
      <c r="F22" s="210"/>
      <c r="H22" s="209"/>
      <c r="I22" s="210"/>
      <c r="K22" s="209"/>
      <c r="L22" s="210"/>
      <c r="N22" s="209"/>
      <c r="O22" s="210"/>
      <c r="Q22" s="209"/>
      <c r="R22" s="210"/>
      <c r="T22" s="209"/>
      <c r="U22" s="210"/>
      <c r="W22" s="209"/>
      <c r="X22" s="210"/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4"/>
      <c r="BA22" s="209"/>
      <c r="BB22" s="210"/>
      <c r="BD22" s="209"/>
      <c r="BE22" s="210"/>
      <c r="BG22" s="209"/>
      <c r="BH22" s="210"/>
      <c r="BJ22" s="209"/>
      <c r="BK22" s="210"/>
      <c r="BM22" s="209"/>
      <c r="BN22" s="210"/>
      <c r="BP22" s="209"/>
      <c r="BQ22" s="210"/>
      <c r="BS22" s="209"/>
      <c r="BT22" s="210"/>
      <c r="BV22" s="209"/>
      <c r="BW22" s="210"/>
      <c r="BY22" s="209"/>
      <c r="BZ22" s="210"/>
      <c r="CB22" s="670"/>
      <c r="CC22" s="671"/>
      <c r="CE22" s="209"/>
      <c r="CF22" s="210"/>
      <c r="CH22" s="209"/>
      <c r="CI22" s="210"/>
      <c r="CK22" s="209"/>
      <c r="CL22" s="210"/>
      <c r="CN22" s="209"/>
      <c r="CO22" s="210"/>
      <c r="CQ22" s="673"/>
    </row>
    <row r="23" spans="1:96" ht="24.95" customHeight="1">
      <c r="A23" s="657" t="str">
        <f ca="1">IFERROR(IF(INDIRECT($A$14&amp;ROW())&lt;&gt;"",COUNTIF(Summary!$B$30:$B$1054,INDIRECT($A$14&amp;ROW())),""),"")</f>
        <v/>
      </c>
      <c r="B23" s="670" t="s">
        <v>791</v>
      </c>
      <c r="C23" s="671">
        <v>1</v>
      </c>
      <c r="E23" s="209"/>
      <c r="F23" s="210"/>
      <c r="H23" s="209"/>
      <c r="I23" s="210"/>
      <c r="K23" s="209"/>
      <c r="L23" s="210"/>
      <c r="N23" s="209"/>
      <c r="O23" s="210"/>
      <c r="Q23" s="209"/>
      <c r="R23" s="210"/>
      <c r="T23" s="209"/>
      <c r="U23" s="210"/>
      <c r="W23" s="209"/>
      <c r="X23" s="210"/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4"/>
      <c r="BA23" s="209"/>
      <c r="BB23" s="210"/>
      <c r="BD23" s="209"/>
      <c r="BE23" s="210"/>
      <c r="BG23" s="209"/>
      <c r="BH23" s="210"/>
      <c r="BJ23" s="209"/>
      <c r="BK23" s="210"/>
      <c r="BM23" s="209"/>
      <c r="BN23" s="210"/>
      <c r="BP23" s="209"/>
      <c r="BQ23" s="210"/>
      <c r="BS23" s="209"/>
      <c r="BT23" s="210"/>
      <c r="BV23" s="209"/>
      <c r="BW23" s="210"/>
      <c r="BY23" s="209"/>
      <c r="BZ23" s="210"/>
      <c r="CB23" s="670"/>
      <c r="CC23" s="671"/>
      <c r="CE23" s="209"/>
      <c r="CF23" s="210"/>
      <c r="CH23" s="209"/>
      <c r="CI23" s="210"/>
      <c r="CK23" s="209"/>
      <c r="CL23" s="210"/>
      <c r="CN23" s="209"/>
      <c r="CO23" s="210"/>
      <c r="CQ23" s="673"/>
    </row>
    <row r="24" spans="1:96" ht="24.95" customHeight="1">
      <c r="A24" s="657" t="str">
        <f ca="1">IFERROR(IF(INDIRECT($A$14&amp;ROW())&lt;&gt;"",COUNTIF(Summary!$B$30:$B$1054,INDIRECT($A$14&amp;ROW())),""),"")</f>
        <v/>
      </c>
      <c r="B24" s="670" t="s">
        <v>792</v>
      </c>
      <c r="C24" s="671">
        <v>1</v>
      </c>
      <c r="E24" s="209"/>
      <c r="F24" s="210"/>
      <c r="H24" s="209"/>
      <c r="I24" s="210"/>
      <c r="K24" s="209"/>
      <c r="L24" s="210"/>
      <c r="N24" s="209"/>
      <c r="O24" s="210"/>
      <c r="Q24" s="209"/>
      <c r="R24" s="210"/>
      <c r="T24" s="209"/>
      <c r="U24" s="210"/>
      <c r="W24" s="209"/>
      <c r="X24" s="210"/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4"/>
      <c r="BA24" s="209"/>
      <c r="BB24" s="210"/>
      <c r="BD24" s="209"/>
      <c r="BE24" s="210"/>
      <c r="BG24" s="209"/>
      <c r="BH24" s="210"/>
      <c r="BJ24" s="209"/>
      <c r="BK24" s="210"/>
      <c r="BM24" s="209"/>
      <c r="BN24" s="210"/>
      <c r="BP24" s="209"/>
      <c r="BQ24" s="210"/>
      <c r="BS24" s="209"/>
      <c r="BT24" s="210"/>
      <c r="BV24" s="209"/>
      <c r="BW24" s="210"/>
      <c r="BY24" s="209"/>
      <c r="BZ24" s="210"/>
      <c r="CB24" s="670"/>
      <c r="CC24" s="671"/>
      <c r="CE24" s="209"/>
      <c r="CF24" s="210"/>
      <c r="CH24" s="209"/>
      <c r="CI24" s="210"/>
      <c r="CK24" s="209"/>
      <c r="CL24" s="210"/>
      <c r="CN24" s="209"/>
      <c r="CO24" s="210"/>
      <c r="CQ24" s="673"/>
    </row>
    <row r="25" spans="1:96" ht="24.95" customHeight="1">
      <c r="A25" s="657" t="str">
        <f ca="1">IFERROR(IF(INDIRECT($A$14&amp;ROW())&lt;&gt;"",COUNTIF(Summary!$B$30:$B$1054,INDIRECT($A$14&amp;ROW())),""),"")</f>
        <v/>
      </c>
      <c r="B25" s="670" t="s">
        <v>793</v>
      </c>
      <c r="C25" s="671">
        <v>1</v>
      </c>
      <c r="E25" s="209"/>
      <c r="F25" s="210"/>
      <c r="H25" s="209"/>
      <c r="I25" s="210"/>
      <c r="K25" s="209"/>
      <c r="L25" s="210"/>
      <c r="N25" s="209"/>
      <c r="O25" s="210"/>
      <c r="Q25" s="209"/>
      <c r="R25" s="210"/>
      <c r="T25" s="209"/>
      <c r="U25" s="210"/>
      <c r="W25" s="209"/>
      <c r="X25" s="210"/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4"/>
      <c r="BA25" s="209"/>
      <c r="BB25" s="210"/>
      <c r="BD25" s="209"/>
      <c r="BE25" s="210"/>
      <c r="BG25" s="209"/>
      <c r="BH25" s="210"/>
      <c r="BJ25" s="209"/>
      <c r="BK25" s="210"/>
      <c r="BM25" s="209"/>
      <c r="BN25" s="210"/>
      <c r="BP25" s="209"/>
      <c r="BQ25" s="210"/>
      <c r="BS25" s="209"/>
      <c r="BT25" s="210"/>
      <c r="BV25" s="209"/>
      <c r="BW25" s="210"/>
      <c r="BY25" s="209"/>
      <c r="BZ25" s="210"/>
      <c r="CB25" s="670"/>
      <c r="CC25" s="671"/>
      <c r="CE25" s="209"/>
      <c r="CF25" s="210"/>
      <c r="CH25" s="209"/>
      <c r="CI25" s="210"/>
      <c r="CK25" s="209"/>
      <c r="CL25" s="210"/>
      <c r="CN25" s="209"/>
      <c r="CO25" s="210"/>
      <c r="CQ25" s="673"/>
    </row>
    <row r="26" spans="1:96" ht="24.95" customHeight="1">
      <c r="A26" s="657" t="str">
        <f ca="1">IFERROR(IF(INDIRECT($A$14&amp;ROW())&lt;&gt;"",COUNTIF(Summary!$B$30:$B$1054,INDIRECT($A$14&amp;ROW())),""),"")</f>
        <v/>
      </c>
      <c r="B26" s="670" t="s">
        <v>913</v>
      </c>
      <c r="C26" s="671">
        <v>2</v>
      </c>
      <c r="E26" s="209"/>
      <c r="F26" s="210"/>
      <c r="H26" s="209"/>
      <c r="I26" s="210"/>
      <c r="K26" s="209"/>
      <c r="L26" s="210"/>
      <c r="N26" s="209"/>
      <c r="O26" s="210"/>
      <c r="Q26" s="209"/>
      <c r="R26" s="210"/>
      <c r="T26" s="209"/>
      <c r="U26" s="210"/>
      <c r="W26" s="209"/>
      <c r="X26" s="210"/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4"/>
      <c r="BA26" s="209"/>
      <c r="BB26" s="210"/>
      <c r="BD26" s="209"/>
      <c r="BE26" s="210"/>
      <c r="BG26" s="209"/>
      <c r="BH26" s="210"/>
      <c r="BJ26" s="209"/>
      <c r="BK26" s="210"/>
      <c r="BM26" s="209"/>
      <c r="BN26" s="210"/>
      <c r="BP26" s="209"/>
      <c r="BQ26" s="210"/>
      <c r="BS26" s="209"/>
      <c r="BT26" s="210"/>
      <c r="BV26" s="209"/>
      <c r="BW26" s="210"/>
      <c r="BY26" s="209"/>
      <c r="BZ26" s="210"/>
      <c r="CB26" s="670"/>
      <c r="CC26" s="671"/>
      <c r="CE26" s="209"/>
      <c r="CF26" s="210"/>
      <c r="CH26" s="209"/>
      <c r="CI26" s="210"/>
      <c r="CK26" s="209"/>
      <c r="CL26" s="210"/>
      <c r="CN26" s="209"/>
      <c r="CO26" s="210"/>
      <c r="CQ26" s="673"/>
    </row>
    <row r="27" spans="1:96" ht="24.95" customHeight="1">
      <c r="A27" s="657" t="str">
        <f ca="1">IFERROR(IF(INDIRECT($A$14&amp;ROW())&lt;&gt;"",COUNTIF(Summary!$B$30:$B$1054,INDIRECT($A$14&amp;ROW())),""),"")</f>
        <v/>
      </c>
      <c r="B27" s="670" t="s">
        <v>794</v>
      </c>
      <c r="C27" s="671">
        <v>3</v>
      </c>
      <c r="E27" s="209"/>
      <c r="F27" s="210"/>
      <c r="H27" s="209"/>
      <c r="I27" s="210"/>
      <c r="K27" s="209"/>
      <c r="L27" s="210"/>
      <c r="N27" s="209"/>
      <c r="O27" s="210"/>
      <c r="Q27" s="209"/>
      <c r="R27" s="210"/>
      <c r="T27" s="209"/>
      <c r="U27" s="210"/>
      <c r="W27" s="209"/>
      <c r="X27" s="210"/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4"/>
      <c r="BA27" s="209"/>
      <c r="BB27" s="210"/>
      <c r="BD27" s="209"/>
      <c r="BE27" s="210"/>
      <c r="BG27" s="209"/>
      <c r="BH27" s="210"/>
      <c r="BJ27" s="209"/>
      <c r="BK27" s="210"/>
      <c r="BM27" s="209"/>
      <c r="BN27" s="210"/>
      <c r="BP27" s="209"/>
      <c r="BQ27" s="210"/>
      <c r="BS27" s="209"/>
      <c r="BT27" s="210"/>
      <c r="BV27" s="209"/>
      <c r="BW27" s="210"/>
      <c r="BY27" s="209"/>
      <c r="BZ27" s="210"/>
      <c r="CB27" s="670"/>
      <c r="CC27" s="671"/>
      <c r="CE27" s="209"/>
      <c r="CF27" s="210"/>
      <c r="CH27" s="209"/>
      <c r="CI27" s="210"/>
      <c r="CK27" s="209"/>
      <c r="CL27" s="210"/>
      <c r="CN27" s="209"/>
      <c r="CO27" s="210"/>
      <c r="CQ27" s="673"/>
    </row>
    <row r="28" spans="1:96" ht="24.95" customHeight="1">
      <c r="A28" s="657" t="str">
        <f ca="1">IFERROR(IF(INDIRECT($A$14&amp;ROW())&lt;&gt;"",COUNTIF(Summary!$B$30:$B$1054,INDIRECT($A$14&amp;ROW())),""),"")</f>
        <v/>
      </c>
      <c r="B28" s="670" t="s">
        <v>795</v>
      </c>
      <c r="C28" s="671">
        <v>3</v>
      </c>
      <c r="E28" s="209"/>
      <c r="F28" s="210"/>
      <c r="H28" s="209"/>
      <c r="I28" s="210"/>
      <c r="K28" s="209"/>
      <c r="L28" s="210"/>
      <c r="N28" s="209"/>
      <c r="O28" s="210"/>
      <c r="Q28" s="209"/>
      <c r="R28" s="210"/>
      <c r="T28" s="209"/>
      <c r="U28" s="210"/>
      <c r="W28" s="209"/>
      <c r="X28" s="210"/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4"/>
      <c r="BA28" s="209"/>
      <c r="BB28" s="210"/>
      <c r="BD28" s="209"/>
      <c r="BE28" s="210"/>
      <c r="BG28" s="209"/>
      <c r="BH28" s="210"/>
      <c r="BJ28" s="209"/>
      <c r="BK28" s="210"/>
      <c r="BM28" s="209"/>
      <c r="BN28" s="210"/>
      <c r="BP28" s="209"/>
      <c r="BQ28" s="210"/>
      <c r="BS28" s="209"/>
      <c r="BT28" s="210"/>
      <c r="BV28" s="209"/>
      <c r="BW28" s="210"/>
      <c r="BY28" s="209"/>
      <c r="BZ28" s="210"/>
      <c r="CB28" s="670"/>
      <c r="CC28" s="671"/>
      <c r="CE28" s="209"/>
      <c r="CF28" s="210"/>
      <c r="CH28" s="209"/>
      <c r="CI28" s="210"/>
      <c r="CK28" s="209"/>
      <c r="CL28" s="210"/>
      <c r="CN28" s="209"/>
      <c r="CO28" s="210"/>
      <c r="CQ28" s="673"/>
    </row>
    <row r="29" spans="1:96" ht="24.95" customHeight="1">
      <c r="A29" s="657" t="str">
        <f ca="1">IFERROR(IF(INDIRECT($A$14&amp;ROW())&lt;&gt;"",COUNTIF(Summary!$B$30:$B$1054,INDIRECT($A$14&amp;ROW())),""),"")</f>
        <v/>
      </c>
      <c r="B29" s="670" t="s">
        <v>946</v>
      </c>
      <c r="C29" s="671">
        <v>7</v>
      </c>
      <c r="E29" s="209"/>
      <c r="F29" s="210"/>
      <c r="H29" s="209"/>
      <c r="I29" s="210"/>
      <c r="K29" s="209"/>
      <c r="L29" s="210"/>
      <c r="N29" s="209"/>
      <c r="O29" s="210"/>
      <c r="Q29" s="209"/>
      <c r="R29" s="210"/>
      <c r="T29" s="209"/>
      <c r="U29" s="210"/>
      <c r="W29" s="209"/>
      <c r="X29" s="210"/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4"/>
      <c r="BA29" s="209"/>
      <c r="BB29" s="210"/>
      <c r="BD29" s="209"/>
      <c r="BE29" s="210"/>
      <c r="BG29" s="209"/>
      <c r="BH29" s="210"/>
      <c r="BJ29" s="209"/>
      <c r="BK29" s="210"/>
      <c r="BM29" s="209"/>
      <c r="BN29" s="210"/>
      <c r="BP29" s="209"/>
      <c r="BQ29" s="210"/>
      <c r="BS29" s="209"/>
      <c r="BT29" s="210"/>
      <c r="BV29" s="209"/>
      <c r="BW29" s="210"/>
      <c r="BY29" s="209"/>
      <c r="BZ29" s="210"/>
      <c r="CB29" s="670"/>
      <c r="CC29" s="671"/>
      <c r="CE29" s="209"/>
      <c r="CF29" s="210"/>
      <c r="CH29" s="209"/>
      <c r="CI29" s="210"/>
      <c r="CK29" s="209"/>
      <c r="CL29" s="210"/>
      <c r="CN29" s="209"/>
      <c r="CO29" s="210"/>
      <c r="CQ29" s="673"/>
    </row>
    <row r="30" spans="1:96" ht="24.95" customHeight="1">
      <c r="A30" s="657" t="str">
        <f ca="1">IFERROR(IF(INDIRECT($A$14&amp;ROW())&lt;&gt;"",COUNTIF(Summary!$B$30:$B$1054,INDIRECT($A$14&amp;ROW())),""),"")</f>
        <v/>
      </c>
      <c r="B30" s="670" t="s">
        <v>796</v>
      </c>
      <c r="C30" s="671">
        <v>6</v>
      </c>
      <c r="E30" s="209"/>
      <c r="F30" s="210"/>
      <c r="H30" s="209"/>
      <c r="I30" s="210"/>
      <c r="K30" s="209"/>
      <c r="L30" s="210"/>
      <c r="N30" s="209"/>
      <c r="O30" s="210"/>
      <c r="Q30" s="209"/>
      <c r="R30" s="210"/>
      <c r="T30" s="209"/>
      <c r="U30" s="210"/>
      <c r="W30" s="209"/>
      <c r="X30" s="210"/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4"/>
      <c r="BA30" s="209"/>
      <c r="BB30" s="210"/>
      <c r="BD30" s="209"/>
      <c r="BE30" s="210"/>
      <c r="BG30" s="209"/>
      <c r="BH30" s="210"/>
      <c r="BJ30" s="209"/>
      <c r="BK30" s="210"/>
      <c r="BM30" s="209"/>
      <c r="BN30" s="210"/>
      <c r="BP30" s="209"/>
      <c r="BQ30" s="210"/>
      <c r="BS30" s="209"/>
      <c r="BT30" s="210"/>
      <c r="BV30" s="209"/>
      <c r="BW30" s="210"/>
      <c r="BY30" s="209"/>
      <c r="BZ30" s="210"/>
      <c r="CB30" s="670"/>
      <c r="CC30" s="671"/>
      <c r="CE30" s="209"/>
      <c r="CF30" s="210"/>
      <c r="CH30" s="209"/>
      <c r="CI30" s="210"/>
      <c r="CK30" s="209"/>
      <c r="CL30" s="210"/>
      <c r="CN30" s="209"/>
      <c r="CO30" s="210"/>
      <c r="CQ30" s="673"/>
    </row>
    <row r="31" spans="1:96" ht="24.95" customHeight="1">
      <c r="A31" s="657" t="str">
        <f ca="1">IFERROR(IF(INDIRECT($A$14&amp;ROW())&lt;&gt;"",COUNTIF(Summary!$B$30:$B$1054,INDIRECT($A$14&amp;ROW())),""),"")</f>
        <v/>
      </c>
      <c r="B31" s="670" t="s">
        <v>914</v>
      </c>
      <c r="C31" s="671">
        <v>3</v>
      </c>
      <c r="E31" s="209"/>
      <c r="F31" s="210"/>
      <c r="H31" s="209"/>
      <c r="I31" s="210"/>
      <c r="K31" s="209"/>
      <c r="L31" s="210"/>
      <c r="N31" s="209"/>
      <c r="O31" s="210"/>
      <c r="Q31" s="209"/>
      <c r="R31" s="210"/>
      <c r="T31" s="209"/>
      <c r="U31" s="210"/>
      <c r="W31" s="209"/>
      <c r="X31" s="210"/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4"/>
      <c r="BA31" s="209"/>
      <c r="BB31" s="210"/>
      <c r="BD31" s="209"/>
      <c r="BE31" s="210"/>
      <c r="BG31" s="209"/>
      <c r="BH31" s="210"/>
      <c r="BJ31" s="209"/>
      <c r="BK31" s="210"/>
      <c r="BM31" s="209"/>
      <c r="BN31" s="210"/>
      <c r="BP31" s="209"/>
      <c r="BQ31" s="210"/>
      <c r="BS31" s="209"/>
      <c r="BT31" s="210"/>
      <c r="BV31" s="209"/>
      <c r="BW31" s="210"/>
      <c r="BY31" s="209"/>
      <c r="BZ31" s="210"/>
      <c r="CB31" s="670"/>
      <c r="CC31" s="671"/>
      <c r="CE31" s="209"/>
      <c r="CF31" s="210"/>
      <c r="CH31" s="209"/>
      <c r="CI31" s="210"/>
      <c r="CK31" s="209"/>
      <c r="CL31" s="210"/>
      <c r="CN31" s="209"/>
      <c r="CO31" s="210"/>
      <c r="CQ31" s="673"/>
    </row>
    <row r="32" spans="1:96" ht="24.95" customHeight="1">
      <c r="A32" s="657" t="str">
        <f ca="1">IFERROR(IF(INDIRECT($A$14&amp;ROW())&lt;&gt;"",COUNTIF(Summary!$B$30:$B$1054,INDIRECT($A$14&amp;ROW())),""),"")</f>
        <v/>
      </c>
      <c r="B32" s="670" t="s">
        <v>797</v>
      </c>
      <c r="C32" s="671">
        <v>8</v>
      </c>
      <c r="E32" s="209"/>
      <c r="F32" s="210"/>
      <c r="H32" s="209"/>
      <c r="I32" s="210"/>
      <c r="K32" s="209"/>
      <c r="L32" s="210"/>
      <c r="N32" s="209"/>
      <c r="O32" s="210"/>
      <c r="Q32" s="209"/>
      <c r="R32" s="210"/>
      <c r="T32" s="209"/>
      <c r="U32" s="210"/>
      <c r="W32" s="209"/>
      <c r="X32" s="210"/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4"/>
      <c r="BA32" s="209"/>
      <c r="BB32" s="210"/>
      <c r="BD32" s="209"/>
      <c r="BE32" s="210"/>
      <c r="BG32" s="209"/>
      <c r="BH32" s="210"/>
      <c r="BJ32" s="209"/>
      <c r="BK32" s="210"/>
      <c r="BM32" s="209"/>
      <c r="BN32" s="210"/>
      <c r="BP32" s="209"/>
      <c r="BQ32" s="210"/>
      <c r="BS32" s="209"/>
      <c r="BT32" s="210"/>
      <c r="BV32" s="209"/>
      <c r="BW32" s="210"/>
      <c r="BY32" s="209"/>
      <c r="BZ32" s="210"/>
      <c r="CB32" s="670"/>
      <c r="CC32" s="671"/>
      <c r="CE32" s="209"/>
      <c r="CF32" s="210"/>
      <c r="CH32" s="209"/>
      <c r="CI32" s="210"/>
      <c r="CK32" s="209"/>
      <c r="CL32" s="210"/>
      <c r="CN32" s="209"/>
      <c r="CO32" s="210"/>
      <c r="CQ32" s="673"/>
    </row>
    <row r="33" spans="1:95" ht="24.95" customHeight="1">
      <c r="A33" s="657" t="str">
        <f ca="1">IFERROR(IF(INDIRECT($A$14&amp;ROW())&lt;&gt;"",COUNTIF(Summary!$B$30:$B$1054,INDIRECT($A$14&amp;ROW())),""),"")</f>
        <v/>
      </c>
      <c r="B33" s="670" t="s">
        <v>798</v>
      </c>
      <c r="C33" s="671">
        <v>1</v>
      </c>
      <c r="E33" s="209"/>
      <c r="F33" s="210"/>
      <c r="H33" s="209"/>
      <c r="I33" s="210"/>
      <c r="K33" s="209"/>
      <c r="L33" s="210"/>
      <c r="N33" s="209"/>
      <c r="O33" s="210"/>
      <c r="Q33" s="209"/>
      <c r="R33" s="210"/>
      <c r="T33" s="209"/>
      <c r="U33" s="210"/>
      <c r="W33" s="209"/>
      <c r="X33" s="210"/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4"/>
      <c r="BA33" s="209"/>
      <c r="BB33" s="210"/>
      <c r="BD33" s="209"/>
      <c r="BE33" s="210"/>
      <c r="BG33" s="209"/>
      <c r="BH33" s="210"/>
      <c r="BJ33" s="209"/>
      <c r="BK33" s="210"/>
      <c r="BM33" s="209"/>
      <c r="BN33" s="210"/>
      <c r="BP33" s="209"/>
      <c r="BQ33" s="210"/>
      <c r="BS33" s="209"/>
      <c r="BT33" s="210"/>
      <c r="BV33" s="209"/>
      <c r="BW33" s="210"/>
      <c r="BY33" s="209"/>
      <c r="BZ33" s="210"/>
      <c r="CB33" s="670"/>
      <c r="CC33" s="671"/>
      <c r="CE33" s="209"/>
      <c r="CF33" s="210"/>
      <c r="CH33" s="209"/>
      <c r="CI33" s="210"/>
      <c r="CK33" s="209"/>
      <c r="CL33" s="210"/>
      <c r="CN33" s="209"/>
      <c r="CO33" s="210"/>
      <c r="CQ33" s="673"/>
    </row>
    <row r="34" spans="1:95" ht="24.95" customHeight="1">
      <c r="A34" s="657" t="str">
        <f ca="1">IFERROR(IF(INDIRECT($A$14&amp;ROW())&lt;&gt;"",COUNTIF(Summary!$B$30:$B$1054,INDIRECT($A$14&amp;ROW())),""),"")</f>
        <v/>
      </c>
      <c r="B34" s="670" t="s">
        <v>934</v>
      </c>
      <c r="C34" s="671">
        <v>4</v>
      </c>
      <c r="E34" s="209"/>
      <c r="F34" s="210"/>
      <c r="H34" s="209"/>
      <c r="I34" s="210"/>
      <c r="K34" s="209"/>
      <c r="L34" s="210"/>
      <c r="N34" s="209"/>
      <c r="O34" s="210"/>
      <c r="Q34" s="209"/>
      <c r="R34" s="210"/>
      <c r="T34" s="209"/>
      <c r="U34" s="210"/>
      <c r="W34" s="209"/>
      <c r="X34" s="210"/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4"/>
      <c r="BA34" s="209"/>
      <c r="BB34" s="210"/>
      <c r="BD34" s="209"/>
      <c r="BE34" s="210"/>
      <c r="BG34" s="209"/>
      <c r="BH34" s="210"/>
      <c r="BJ34" s="209"/>
      <c r="BK34" s="210"/>
      <c r="BM34" s="209"/>
      <c r="BN34" s="210"/>
      <c r="BP34" s="209"/>
      <c r="BQ34" s="210"/>
      <c r="BS34" s="209"/>
      <c r="BT34" s="210"/>
      <c r="BV34" s="209"/>
      <c r="BW34" s="210"/>
      <c r="BY34" s="209"/>
      <c r="BZ34" s="210"/>
      <c r="CB34" s="670"/>
      <c r="CC34" s="671"/>
      <c r="CE34" s="209"/>
      <c r="CF34" s="210"/>
      <c r="CH34" s="209"/>
      <c r="CI34" s="210"/>
      <c r="CK34" s="209"/>
      <c r="CL34" s="210"/>
      <c r="CN34" s="209"/>
      <c r="CO34" s="210"/>
      <c r="CQ34" s="673"/>
    </row>
    <row r="35" spans="1:95" ht="24.95" customHeight="1">
      <c r="A35" s="657" t="str">
        <f ca="1">IFERROR(IF(INDIRECT($A$14&amp;ROW())&lt;&gt;"",COUNTIF(Summary!$B$30:$B$1054,INDIRECT($A$14&amp;ROW())),""),"")</f>
        <v/>
      </c>
      <c r="B35" s="670" t="s">
        <v>935</v>
      </c>
      <c r="C35" s="671">
        <v>1</v>
      </c>
      <c r="E35" s="209"/>
      <c r="F35" s="210"/>
      <c r="H35" s="209"/>
      <c r="I35" s="210"/>
      <c r="K35" s="209"/>
      <c r="L35" s="210"/>
      <c r="N35" s="209"/>
      <c r="O35" s="210"/>
      <c r="Q35" s="209"/>
      <c r="R35" s="210"/>
      <c r="T35" s="209"/>
      <c r="U35" s="210"/>
      <c r="W35" s="209"/>
      <c r="X35" s="210"/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4"/>
      <c r="BA35" s="209"/>
      <c r="BB35" s="210"/>
      <c r="BD35" s="209"/>
      <c r="BE35" s="210"/>
      <c r="BG35" s="209"/>
      <c r="BH35" s="210"/>
      <c r="BJ35" s="209"/>
      <c r="BK35" s="210"/>
      <c r="BM35" s="209"/>
      <c r="BN35" s="210"/>
      <c r="BP35" s="209"/>
      <c r="BQ35" s="210"/>
      <c r="BS35" s="209"/>
      <c r="BT35" s="210"/>
      <c r="BV35" s="209"/>
      <c r="BW35" s="210"/>
      <c r="BY35" s="209"/>
      <c r="BZ35" s="210"/>
      <c r="CB35" s="670"/>
      <c r="CC35" s="671"/>
      <c r="CE35" s="209"/>
      <c r="CF35" s="210"/>
      <c r="CH35" s="209"/>
      <c r="CI35" s="210"/>
      <c r="CK35" s="209"/>
      <c r="CL35" s="210"/>
      <c r="CN35" s="209"/>
      <c r="CO35" s="210"/>
      <c r="CQ35" s="673"/>
    </row>
    <row r="36" spans="1:95" ht="24.95" customHeight="1">
      <c r="A36" s="657" t="str">
        <f ca="1">IFERROR(IF(INDIRECT($A$14&amp;ROW())&lt;&gt;"",COUNTIF(Summary!$B$30:$B$1054,INDIRECT($A$14&amp;ROW())),""),"")</f>
        <v/>
      </c>
      <c r="B36" s="670" t="s">
        <v>799</v>
      </c>
      <c r="C36" s="671">
        <v>30</v>
      </c>
      <c r="E36" s="209"/>
      <c r="F36" s="210"/>
      <c r="H36" s="209"/>
      <c r="I36" s="210"/>
      <c r="K36" s="209"/>
      <c r="L36" s="210"/>
      <c r="N36" s="209"/>
      <c r="O36" s="210"/>
      <c r="Q36" s="209"/>
      <c r="R36" s="210"/>
      <c r="T36" s="209"/>
      <c r="U36" s="210"/>
      <c r="W36" s="209"/>
      <c r="X36" s="210"/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4"/>
      <c r="BA36" s="209"/>
      <c r="BB36" s="210"/>
      <c r="BD36" s="209"/>
      <c r="BE36" s="210"/>
      <c r="BG36" s="209"/>
      <c r="BH36" s="210"/>
      <c r="BJ36" s="209"/>
      <c r="BK36" s="210"/>
      <c r="BM36" s="209"/>
      <c r="BN36" s="210"/>
      <c r="BP36" s="209"/>
      <c r="BQ36" s="210"/>
      <c r="BS36" s="209"/>
      <c r="BT36" s="210"/>
      <c r="BV36" s="209"/>
      <c r="BW36" s="210"/>
      <c r="BY36" s="209"/>
      <c r="BZ36" s="210"/>
      <c r="CB36" s="670"/>
      <c r="CC36" s="259"/>
      <c r="CE36" s="209"/>
      <c r="CF36" s="210"/>
      <c r="CH36" s="209"/>
      <c r="CI36" s="210"/>
      <c r="CK36" s="209"/>
      <c r="CL36" s="210"/>
      <c r="CN36" s="209"/>
      <c r="CO36" s="210"/>
      <c r="CQ36" s="673"/>
    </row>
    <row r="37" spans="1:95" ht="24.95" customHeight="1">
      <c r="A37" s="657" t="str">
        <f ca="1">IFERROR(IF(INDIRECT($A$14&amp;ROW())&lt;&gt;"",COUNTIF(Summary!$B$30:$B$1054,INDIRECT($A$14&amp;ROW())),""),"")</f>
        <v/>
      </c>
      <c r="B37" s="670" t="s">
        <v>800</v>
      </c>
      <c r="C37" s="671">
        <v>13</v>
      </c>
      <c r="E37" s="209"/>
      <c r="F37" s="210"/>
      <c r="H37" s="209"/>
      <c r="I37" s="210"/>
      <c r="K37" s="209"/>
      <c r="L37" s="210"/>
      <c r="N37" s="209"/>
      <c r="O37" s="210"/>
      <c r="Q37" s="209"/>
      <c r="R37" s="210"/>
      <c r="T37" s="209"/>
      <c r="U37" s="210"/>
      <c r="W37" s="209"/>
      <c r="X37" s="210"/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4"/>
      <c r="BA37" s="209"/>
      <c r="BB37" s="210"/>
      <c r="BD37" s="209"/>
      <c r="BE37" s="210"/>
      <c r="BG37" s="209"/>
      <c r="BH37" s="210"/>
      <c r="BJ37" s="209"/>
      <c r="BK37" s="210"/>
      <c r="BM37" s="209"/>
      <c r="BN37" s="210"/>
      <c r="BP37" s="209"/>
      <c r="BQ37" s="210"/>
      <c r="BS37" s="209"/>
      <c r="BT37" s="210"/>
      <c r="BV37" s="209"/>
      <c r="BW37" s="210"/>
      <c r="BY37" s="209"/>
      <c r="BZ37" s="210"/>
      <c r="CB37" s="670"/>
      <c r="CC37" s="671"/>
      <c r="CE37" s="209"/>
      <c r="CF37" s="210"/>
      <c r="CH37" s="209"/>
      <c r="CI37" s="210"/>
      <c r="CK37" s="209"/>
      <c r="CL37" s="210"/>
      <c r="CN37" s="209"/>
      <c r="CO37" s="210"/>
      <c r="CQ37" s="673"/>
    </row>
    <row r="38" spans="1:95" ht="24.95" customHeight="1">
      <c r="A38" s="657" t="str">
        <f ca="1">IFERROR(IF(INDIRECT($A$14&amp;ROW())&lt;&gt;"",COUNTIF(Summary!$B$30:$B$1054,INDIRECT($A$14&amp;ROW())),""),"")</f>
        <v/>
      </c>
      <c r="B38" s="670" t="s">
        <v>801</v>
      </c>
      <c r="C38" s="671">
        <v>14</v>
      </c>
      <c r="E38" s="209"/>
      <c r="F38" s="210"/>
      <c r="H38" s="209"/>
      <c r="I38" s="210"/>
      <c r="K38" s="209"/>
      <c r="L38" s="210"/>
      <c r="N38" s="209"/>
      <c r="O38" s="210"/>
      <c r="Q38" s="209"/>
      <c r="R38" s="210"/>
      <c r="T38" s="209"/>
      <c r="U38" s="210"/>
      <c r="W38" s="209"/>
      <c r="X38" s="210"/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4"/>
      <c r="BA38" s="209"/>
      <c r="BB38" s="210"/>
      <c r="BD38" s="209"/>
      <c r="BE38" s="210"/>
      <c r="BG38" s="209"/>
      <c r="BH38" s="210"/>
      <c r="BJ38" s="209"/>
      <c r="BK38" s="210"/>
      <c r="BM38" s="209"/>
      <c r="BN38" s="210"/>
      <c r="BP38" s="209"/>
      <c r="BQ38" s="210"/>
      <c r="BS38" s="209"/>
      <c r="BT38" s="210"/>
      <c r="BV38" s="209"/>
      <c r="BW38" s="210"/>
      <c r="BY38" s="209"/>
      <c r="BZ38" s="210"/>
      <c r="CB38" s="670"/>
      <c r="CC38" s="671"/>
      <c r="CE38" s="209"/>
      <c r="CF38" s="210"/>
      <c r="CH38" s="209"/>
      <c r="CI38" s="210"/>
      <c r="CK38" s="209"/>
      <c r="CL38" s="210"/>
      <c r="CN38" s="209"/>
      <c r="CO38" s="210"/>
      <c r="CQ38" s="673"/>
    </row>
    <row r="39" spans="1:95" ht="24.95" customHeight="1">
      <c r="A39" s="657" t="str">
        <f ca="1">IFERROR(IF(INDIRECT($A$14&amp;ROW())&lt;&gt;"",COUNTIF(Summary!$B$30:$B$1054,INDIRECT($A$14&amp;ROW())),""),"")</f>
        <v/>
      </c>
      <c r="B39" s="670" t="s">
        <v>802</v>
      </c>
      <c r="C39" s="671">
        <v>37</v>
      </c>
      <c r="E39" s="209"/>
      <c r="F39" s="210"/>
      <c r="H39" s="209"/>
      <c r="I39" s="210"/>
      <c r="K39" s="209"/>
      <c r="L39" s="210"/>
      <c r="N39" s="209"/>
      <c r="O39" s="210"/>
      <c r="Q39" s="209"/>
      <c r="R39" s="210"/>
      <c r="T39" s="209"/>
      <c r="U39" s="210"/>
      <c r="W39" s="209"/>
      <c r="X39" s="210"/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4"/>
      <c r="BA39" s="209"/>
      <c r="BB39" s="210"/>
      <c r="BD39" s="209"/>
      <c r="BE39" s="210"/>
      <c r="BG39" s="209"/>
      <c r="BH39" s="210"/>
      <c r="BJ39" s="209"/>
      <c r="BK39" s="210"/>
      <c r="BM39" s="209"/>
      <c r="BN39" s="210"/>
      <c r="BP39" s="209"/>
      <c r="BQ39" s="210"/>
      <c r="BS39" s="209"/>
      <c r="BT39" s="210"/>
      <c r="BV39" s="209"/>
      <c r="BW39" s="210"/>
      <c r="BY39" s="209"/>
      <c r="BZ39" s="210"/>
      <c r="CB39" s="670"/>
      <c r="CC39" s="671"/>
      <c r="CE39" s="209"/>
      <c r="CF39" s="210"/>
      <c r="CH39" s="209"/>
      <c r="CI39" s="210"/>
      <c r="CK39" s="209"/>
      <c r="CL39" s="210"/>
      <c r="CN39" s="209"/>
      <c r="CO39" s="210"/>
      <c r="CQ39" s="673"/>
    </row>
    <row r="40" spans="1:95" ht="24.95" customHeight="1">
      <c r="A40" s="657" t="str">
        <f ca="1">IFERROR(IF(INDIRECT($A$14&amp;ROW())&lt;&gt;"",COUNTIF(Summary!$B$30:$B$1054,INDIRECT($A$14&amp;ROW())),""),"")</f>
        <v/>
      </c>
      <c r="B40" s="670" t="s">
        <v>803</v>
      </c>
      <c r="C40" s="671">
        <v>62</v>
      </c>
      <c r="E40" s="209"/>
      <c r="F40" s="210"/>
      <c r="H40" s="209"/>
      <c r="I40" s="210"/>
      <c r="K40" s="209"/>
      <c r="L40" s="210"/>
      <c r="N40" s="209"/>
      <c r="O40" s="210"/>
      <c r="Q40" s="209"/>
      <c r="R40" s="210"/>
      <c r="T40" s="209"/>
      <c r="U40" s="210"/>
      <c r="W40" s="209"/>
      <c r="X40" s="210"/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4"/>
      <c r="BA40" s="209"/>
      <c r="BB40" s="210"/>
      <c r="BD40" s="209"/>
      <c r="BE40" s="210"/>
      <c r="BG40" s="209"/>
      <c r="BH40" s="210"/>
      <c r="BJ40" s="209"/>
      <c r="BK40" s="210"/>
      <c r="BM40" s="209"/>
      <c r="BN40" s="210"/>
      <c r="BP40" s="209"/>
      <c r="BQ40" s="210"/>
      <c r="BS40" s="209"/>
      <c r="BT40" s="210"/>
      <c r="BV40" s="209"/>
      <c r="BW40" s="210"/>
      <c r="BY40" s="209"/>
      <c r="BZ40" s="210"/>
      <c r="CB40" s="670"/>
      <c r="CC40" s="671"/>
      <c r="CE40" s="209"/>
      <c r="CF40" s="210"/>
      <c r="CH40" s="209"/>
      <c r="CI40" s="210"/>
      <c r="CK40" s="209"/>
      <c r="CL40" s="210"/>
      <c r="CN40" s="209"/>
      <c r="CO40" s="210"/>
      <c r="CQ40" s="673"/>
    </row>
    <row r="41" spans="1:95" ht="24.95" customHeight="1">
      <c r="A41" s="657" t="str">
        <f ca="1">IFERROR(IF(INDIRECT($A$14&amp;ROW())&lt;&gt;"",COUNTIF(Summary!$B$30:$B$1054,INDIRECT($A$14&amp;ROW())),""),"")</f>
        <v/>
      </c>
      <c r="B41" s="670" t="s">
        <v>804</v>
      </c>
      <c r="C41" s="671">
        <v>59</v>
      </c>
      <c r="E41" s="209"/>
      <c r="F41" s="210"/>
      <c r="H41" s="209"/>
      <c r="I41" s="210"/>
      <c r="K41" s="209"/>
      <c r="L41" s="210"/>
      <c r="N41" s="209"/>
      <c r="O41" s="210"/>
      <c r="Q41" s="209"/>
      <c r="R41" s="210"/>
      <c r="T41" s="209"/>
      <c r="U41" s="210"/>
      <c r="W41" s="209"/>
      <c r="X41" s="210"/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4"/>
      <c r="BA41" s="209"/>
      <c r="BB41" s="210"/>
      <c r="BD41" s="209"/>
      <c r="BE41" s="210"/>
      <c r="BG41" s="209"/>
      <c r="BH41" s="210"/>
      <c r="BJ41" s="209"/>
      <c r="BK41" s="210"/>
      <c r="BM41" s="209"/>
      <c r="BN41" s="210"/>
      <c r="BP41" s="209"/>
      <c r="BQ41" s="210"/>
      <c r="BS41" s="209"/>
      <c r="BT41" s="210"/>
      <c r="BV41" s="209"/>
      <c r="BW41" s="210"/>
      <c r="BY41" s="209"/>
      <c r="BZ41" s="210"/>
      <c r="CB41" s="670"/>
      <c r="CC41" s="671"/>
      <c r="CE41" s="209"/>
      <c r="CF41" s="210"/>
      <c r="CH41" s="209"/>
      <c r="CI41" s="210"/>
      <c r="CK41" s="209"/>
      <c r="CL41" s="210"/>
      <c r="CN41" s="209"/>
      <c r="CO41" s="210"/>
      <c r="CQ41" s="673"/>
    </row>
    <row r="42" spans="1:95" ht="24.95" customHeight="1">
      <c r="A42" s="657" t="str">
        <f ca="1">IFERROR(IF(INDIRECT($A$14&amp;ROW())&lt;&gt;"",COUNTIF(Summary!$B$30:$B$1054,INDIRECT($A$14&amp;ROW())),""),"")</f>
        <v/>
      </c>
      <c r="B42" s="670" t="s">
        <v>805</v>
      </c>
      <c r="C42" s="671">
        <v>14</v>
      </c>
      <c r="E42" s="209"/>
      <c r="F42" s="210"/>
      <c r="H42" s="209"/>
      <c r="I42" s="210"/>
      <c r="K42" s="209"/>
      <c r="L42" s="210"/>
      <c r="N42" s="209"/>
      <c r="O42" s="210"/>
      <c r="Q42" s="209"/>
      <c r="R42" s="210"/>
      <c r="T42" s="209"/>
      <c r="U42" s="210"/>
      <c r="W42" s="209"/>
      <c r="X42" s="210"/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4"/>
      <c r="BA42" s="209"/>
      <c r="BB42" s="210"/>
      <c r="BD42" s="209"/>
      <c r="BE42" s="210"/>
      <c r="BG42" s="209"/>
      <c r="BH42" s="210"/>
      <c r="BJ42" s="209"/>
      <c r="BK42" s="210"/>
      <c r="BM42" s="209"/>
      <c r="BN42" s="210"/>
      <c r="BP42" s="209"/>
      <c r="BQ42" s="210"/>
      <c r="BS42" s="209"/>
      <c r="BT42" s="210"/>
      <c r="BV42" s="209"/>
      <c r="BW42" s="210"/>
      <c r="BY42" s="209"/>
      <c r="BZ42" s="210"/>
      <c r="CB42" s="670"/>
      <c r="CC42" s="671"/>
      <c r="CE42" s="209"/>
      <c r="CF42" s="210"/>
      <c r="CH42" s="209"/>
      <c r="CI42" s="210"/>
      <c r="CK42" s="209"/>
      <c r="CL42" s="210"/>
      <c r="CN42" s="209"/>
      <c r="CO42" s="210"/>
      <c r="CQ42" s="673"/>
    </row>
    <row r="43" spans="1:95" ht="24.95" customHeight="1">
      <c r="A43" s="657" t="str">
        <f ca="1">IFERROR(IF(INDIRECT($A$14&amp;ROW())&lt;&gt;"",COUNTIF(Summary!$B$30:$B$1054,INDIRECT($A$14&amp;ROW())),""),"")</f>
        <v/>
      </c>
      <c r="B43" s="670" t="s">
        <v>806</v>
      </c>
      <c r="C43" s="671">
        <v>69</v>
      </c>
      <c r="E43" s="209"/>
      <c r="F43" s="210"/>
      <c r="H43" s="209"/>
      <c r="I43" s="210"/>
      <c r="K43" s="209"/>
      <c r="L43" s="210"/>
      <c r="N43" s="209"/>
      <c r="O43" s="210"/>
      <c r="Q43" s="209"/>
      <c r="R43" s="210"/>
      <c r="T43" s="209"/>
      <c r="U43" s="210"/>
      <c r="W43" s="209"/>
      <c r="X43" s="210"/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4"/>
      <c r="BA43" s="209"/>
      <c r="BB43" s="210"/>
      <c r="BD43" s="209"/>
      <c r="BE43" s="210"/>
      <c r="BG43" s="209"/>
      <c r="BH43" s="210"/>
      <c r="BJ43" s="209"/>
      <c r="BK43" s="210"/>
      <c r="BM43" s="209"/>
      <c r="BN43" s="210"/>
      <c r="BP43" s="209"/>
      <c r="BQ43" s="210"/>
      <c r="BS43" s="209"/>
      <c r="BT43" s="210"/>
      <c r="BV43" s="209"/>
      <c r="BW43" s="210"/>
      <c r="BY43" s="209"/>
      <c r="BZ43" s="210"/>
      <c r="CB43" s="670"/>
      <c r="CC43" s="671"/>
      <c r="CE43" s="209"/>
      <c r="CF43" s="210"/>
      <c r="CH43" s="209"/>
      <c r="CI43" s="210"/>
      <c r="CK43" s="209"/>
      <c r="CL43" s="210"/>
      <c r="CN43" s="209"/>
      <c r="CO43" s="210"/>
      <c r="CQ43" s="673"/>
    </row>
    <row r="44" spans="1:95" ht="24.95" customHeight="1">
      <c r="A44" s="657" t="str">
        <f ca="1">IFERROR(IF(INDIRECT($A$14&amp;ROW())&lt;&gt;"",COUNTIF(Summary!$B$30:$B$1054,INDIRECT($A$14&amp;ROW())),""),"")</f>
        <v/>
      </c>
      <c r="B44" s="670" t="s">
        <v>807</v>
      </c>
      <c r="C44" s="671">
        <v>9</v>
      </c>
      <c r="E44" s="209"/>
      <c r="F44" s="210"/>
      <c r="H44" s="209"/>
      <c r="I44" s="210"/>
      <c r="K44" s="209"/>
      <c r="L44" s="210"/>
      <c r="N44" s="209"/>
      <c r="O44" s="210"/>
      <c r="Q44" s="209"/>
      <c r="R44" s="210"/>
      <c r="T44" s="209"/>
      <c r="U44" s="210"/>
      <c r="W44" s="209"/>
      <c r="X44" s="210"/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4"/>
      <c r="BA44" s="209"/>
      <c r="BB44" s="210"/>
      <c r="BD44" s="209"/>
      <c r="BE44" s="210"/>
      <c r="BG44" s="209"/>
      <c r="BH44" s="210"/>
      <c r="BJ44" s="209"/>
      <c r="BK44" s="210"/>
      <c r="BM44" s="209"/>
      <c r="BN44" s="210"/>
      <c r="BP44" s="209"/>
      <c r="BQ44" s="210"/>
      <c r="BS44" s="209"/>
      <c r="BT44" s="210"/>
      <c r="BV44" s="209"/>
      <c r="BW44" s="210"/>
      <c r="BY44" s="209"/>
      <c r="BZ44" s="210"/>
      <c r="CB44" s="670"/>
      <c r="CC44" s="671"/>
      <c r="CE44" s="209"/>
      <c r="CF44" s="210"/>
      <c r="CH44" s="209"/>
      <c r="CI44" s="210"/>
      <c r="CK44" s="209"/>
      <c r="CL44" s="210"/>
      <c r="CN44" s="209"/>
      <c r="CO44" s="210"/>
      <c r="CQ44" s="673"/>
    </row>
    <row r="45" spans="1:95" ht="24.95" customHeight="1">
      <c r="A45" s="657" t="str">
        <f ca="1">IFERROR(IF(INDIRECT($A$14&amp;ROW())&lt;&gt;"",COUNTIF(Summary!$B$30:$B$1054,INDIRECT($A$14&amp;ROW())),""),"")</f>
        <v/>
      </c>
      <c r="B45" s="670" t="s">
        <v>915</v>
      </c>
      <c r="C45" s="671">
        <v>3</v>
      </c>
      <c r="E45" s="209"/>
      <c r="F45" s="210"/>
      <c r="H45" s="209"/>
      <c r="I45" s="210"/>
      <c r="K45" s="209"/>
      <c r="L45" s="210"/>
      <c r="N45" s="209"/>
      <c r="O45" s="210"/>
      <c r="Q45" s="209"/>
      <c r="R45" s="210"/>
      <c r="T45" s="209"/>
      <c r="U45" s="210"/>
      <c r="W45" s="209"/>
      <c r="X45" s="210"/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4"/>
      <c r="BA45" s="209"/>
      <c r="BB45" s="210"/>
      <c r="BD45" s="209"/>
      <c r="BE45" s="210"/>
      <c r="BG45" s="209"/>
      <c r="BH45" s="210"/>
      <c r="BJ45" s="209"/>
      <c r="BK45" s="210"/>
      <c r="BM45" s="209"/>
      <c r="BN45" s="210"/>
      <c r="BP45" s="209"/>
      <c r="BQ45" s="210"/>
      <c r="BS45" s="209"/>
      <c r="BT45" s="210"/>
      <c r="BV45" s="209"/>
      <c r="BW45" s="210"/>
      <c r="BY45" s="209"/>
      <c r="BZ45" s="210"/>
      <c r="CB45" s="670"/>
      <c r="CC45" s="671"/>
      <c r="CE45" s="209"/>
      <c r="CF45" s="210"/>
      <c r="CH45" s="209"/>
      <c r="CI45" s="210"/>
      <c r="CK45" s="209"/>
      <c r="CL45" s="210"/>
      <c r="CN45" s="209"/>
      <c r="CO45" s="210"/>
      <c r="CQ45" s="673"/>
    </row>
    <row r="46" spans="1:95" ht="24.95" customHeight="1">
      <c r="A46" s="657" t="str">
        <f ca="1">IFERROR(IF(INDIRECT($A$14&amp;ROW())&lt;&gt;"",COUNTIF(Summary!$B$30:$B$1054,INDIRECT($A$14&amp;ROW())),""),"")</f>
        <v/>
      </c>
      <c r="B46" s="670" t="s">
        <v>808</v>
      </c>
      <c r="C46" s="671">
        <v>39</v>
      </c>
      <c r="E46" s="209"/>
      <c r="F46" s="210"/>
      <c r="H46" s="209"/>
      <c r="I46" s="210"/>
      <c r="K46" s="209"/>
      <c r="L46" s="210"/>
      <c r="N46" s="209"/>
      <c r="O46" s="210"/>
      <c r="Q46" s="209"/>
      <c r="R46" s="210"/>
      <c r="T46" s="209"/>
      <c r="U46" s="210"/>
      <c r="W46" s="209"/>
      <c r="X46" s="210"/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4"/>
      <c r="BA46" s="209"/>
      <c r="BB46" s="210"/>
      <c r="BD46" s="209"/>
      <c r="BE46" s="210"/>
      <c r="BG46" s="209"/>
      <c r="BH46" s="210"/>
      <c r="BJ46" s="209"/>
      <c r="BK46" s="210"/>
      <c r="BM46" s="209"/>
      <c r="BN46" s="210"/>
      <c r="BP46" s="209"/>
      <c r="BQ46" s="210"/>
      <c r="BS46" s="209"/>
      <c r="BT46" s="210"/>
      <c r="BV46" s="209"/>
      <c r="BW46" s="210"/>
      <c r="BY46" s="209"/>
      <c r="BZ46" s="210"/>
      <c r="CB46" s="670"/>
      <c r="CC46" s="671"/>
      <c r="CE46" s="209"/>
      <c r="CF46" s="210"/>
      <c r="CH46" s="209"/>
      <c r="CI46" s="210"/>
      <c r="CK46" s="209"/>
      <c r="CL46" s="210"/>
      <c r="CN46" s="209"/>
      <c r="CO46" s="210"/>
      <c r="CQ46" s="673"/>
    </row>
    <row r="47" spans="1:95" ht="24.95" customHeight="1">
      <c r="A47" s="657" t="str">
        <f ca="1">IFERROR(IF(INDIRECT($A$14&amp;ROW())&lt;&gt;"",COUNTIF(Summary!$B$30:$B$1054,INDIRECT($A$14&amp;ROW())),""),"")</f>
        <v/>
      </c>
      <c r="B47" s="670" t="s">
        <v>809</v>
      </c>
      <c r="C47" s="671">
        <v>1</v>
      </c>
      <c r="E47" s="209"/>
      <c r="F47" s="210"/>
      <c r="H47" s="209"/>
      <c r="I47" s="210"/>
      <c r="K47" s="209"/>
      <c r="L47" s="210"/>
      <c r="N47" s="209"/>
      <c r="O47" s="210"/>
      <c r="Q47" s="209"/>
      <c r="R47" s="210"/>
      <c r="T47" s="209"/>
      <c r="U47" s="210"/>
      <c r="W47" s="209"/>
      <c r="X47" s="210"/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4"/>
      <c r="BA47" s="209"/>
      <c r="BB47" s="210"/>
      <c r="BD47" s="209"/>
      <c r="BE47" s="210"/>
      <c r="BG47" s="209"/>
      <c r="BH47" s="210"/>
      <c r="BJ47" s="209"/>
      <c r="BK47" s="210"/>
      <c r="BM47" s="209"/>
      <c r="BN47" s="210"/>
      <c r="BP47" s="209"/>
      <c r="BQ47" s="210"/>
      <c r="BS47" s="209"/>
      <c r="BT47" s="210"/>
      <c r="BV47" s="209"/>
      <c r="BW47" s="210"/>
      <c r="BY47" s="209"/>
      <c r="BZ47" s="210"/>
      <c r="CB47" s="670"/>
      <c r="CC47" s="671"/>
      <c r="CE47" s="209"/>
      <c r="CF47" s="210"/>
      <c r="CH47" s="209"/>
      <c r="CI47" s="210"/>
      <c r="CK47" s="209"/>
      <c r="CL47" s="210"/>
      <c r="CN47" s="209"/>
      <c r="CO47" s="210"/>
      <c r="CQ47" s="673"/>
    </row>
    <row r="48" spans="1:95" ht="24.95" customHeight="1">
      <c r="A48" s="657" t="str">
        <f ca="1">IFERROR(IF(INDIRECT($A$14&amp;ROW())&lt;&gt;"",COUNTIF(Summary!$B$30:$B$1054,INDIRECT($A$14&amp;ROW())),""),"")</f>
        <v/>
      </c>
      <c r="B48" s="670" t="s">
        <v>810</v>
      </c>
      <c r="C48" s="671">
        <v>6</v>
      </c>
      <c r="E48" s="209"/>
      <c r="F48" s="210"/>
      <c r="H48" s="209"/>
      <c r="I48" s="210"/>
      <c r="K48" s="209"/>
      <c r="L48" s="210"/>
      <c r="N48" s="209"/>
      <c r="O48" s="210"/>
      <c r="Q48" s="209"/>
      <c r="R48" s="210"/>
      <c r="T48" s="209"/>
      <c r="U48" s="210"/>
      <c r="W48" s="209"/>
      <c r="X48" s="210"/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4"/>
      <c r="BA48" s="209"/>
      <c r="BB48" s="210"/>
      <c r="BD48" s="209"/>
      <c r="BE48" s="210"/>
      <c r="BG48" s="209"/>
      <c r="BH48" s="210"/>
      <c r="BJ48" s="209"/>
      <c r="BK48" s="210"/>
      <c r="BM48" s="209"/>
      <c r="BN48" s="210"/>
      <c r="BP48" s="209"/>
      <c r="BQ48" s="210"/>
      <c r="BS48" s="209"/>
      <c r="BT48" s="210"/>
      <c r="BV48" s="209"/>
      <c r="BW48" s="210"/>
      <c r="BY48" s="209"/>
      <c r="BZ48" s="210"/>
      <c r="CB48" s="670"/>
      <c r="CC48" s="671"/>
      <c r="CE48" s="209"/>
      <c r="CF48" s="210"/>
      <c r="CH48" s="209"/>
      <c r="CI48" s="210"/>
      <c r="CK48" s="209"/>
      <c r="CL48" s="210"/>
      <c r="CN48" s="209"/>
      <c r="CO48" s="210"/>
      <c r="CQ48" s="673"/>
    </row>
    <row r="49" spans="1:93" ht="24.95" customHeight="1">
      <c r="A49" s="657" t="str">
        <f ca="1">IFERROR(IF(INDIRECT($A$14&amp;ROW())&lt;&gt;"",COUNTIF(Summary!$B$30:$B$1054,INDIRECT($A$14&amp;ROW())),""),"")</f>
        <v/>
      </c>
      <c r="B49" s="670" t="s">
        <v>811</v>
      </c>
      <c r="C49" s="671">
        <v>1</v>
      </c>
      <c r="E49" s="209"/>
      <c r="F49" s="210"/>
      <c r="H49" s="209"/>
      <c r="I49" s="210"/>
      <c r="K49" s="209"/>
      <c r="L49" s="210"/>
      <c r="N49" s="209"/>
      <c r="O49" s="210"/>
      <c r="Q49" s="209"/>
      <c r="R49" s="210"/>
      <c r="T49" s="209"/>
      <c r="U49" s="210"/>
      <c r="W49" s="209"/>
      <c r="X49" s="210"/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4"/>
      <c r="BA49" s="209"/>
      <c r="BB49" s="210"/>
      <c r="BD49" s="209"/>
      <c r="BE49" s="210"/>
      <c r="BG49" s="209"/>
      <c r="BH49" s="210"/>
      <c r="BJ49" s="209"/>
      <c r="BK49" s="210"/>
      <c r="BM49" s="209"/>
      <c r="BN49" s="210"/>
      <c r="BP49" s="209"/>
      <c r="BQ49" s="210"/>
      <c r="BS49" s="209"/>
      <c r="BT49" s="210"/>
      <c r="BV49" s="209"/>
      <c r="BW49" s="210"/>
      <c r="BY49" s="209"/>
      <c r="BZ49" s="210"/>
      <c r="CB49" s="670"/>
      <c r="CC49" s="671"/>
      <c r="CE49" s="209"/>
      <c r="CF49" s="210"/>
      <c r="CH49" s="209"/>
      <c r="CI49" s="210"/>
      <c r="CK49" s="209"/>
      <c r="CL49" s="210"/>
      <c r="CN49" s="209"/>
      <c r="CO49" s="210"/>
    </row>
    <row r="50" spans="1:93" ht="24.95" customHeight="1">
      <c r="A50" s="657" t="str">
        <f ca="1">IFERROR(IF(INDIRECT($A$14&amp;ROW())&lt;&gt;"",COUNTIF(Summary!$B$30:$B$1054,INDIRECT($A$14&amp;ROW())),""),"")</f>
        <v/>
      </c>
      <c r="B50" s="670" t="s">
        <v>812</v>
      </c>
      <c r="C50" s="671">
        <v>4</v>
      </c>
      <c r="E50" s="209"/>
      <c r="F50" s="210"/>
      <c r="H50" s="209"/>
      <c r="I50" s="210"/>
      <c r="K50" s="209"/>
      <c r="L50" s="210"/>
      <c r="N50" s="209"/>
      <c r="O50" s="210"/>
      <c r="Q50" s="209"/>
      <c r="R50" s="210"/>
      <c r="T50" s="209"/>
      <c r="U50" s="210"/>
      <c r="W50" s="209"/>
      <c r="X50" s="210"/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4"/>
      <c r="BA50" s="209"/>
      <c r="BB50" s="210"/>
      <c r="BD50" s="209"/>
      <c r="BE50" s="210"/>
      <c r="BG50" s="209"/>
      <c r="BH50" s="210"/>
      <c r="BJ50" s="209"/>
      <c r="BK50" s="210"/>
      <c r="BM50" s="209"/>
      <c r="BN50" s="210"/>
      <c r="BP50" s="209"/>
      <c r="BQ50" s="210"/>
      <c r="BS50" s="209"/>
      <c r="BT50" s="210"/>
      <c r="BV50" s="209"/>
      <c r="BW50" s="210"/>
      <c r="BY50" s="209"/>
      <c r="BZ50" s="210"/>
      <c r="CB50" s="670"/>
      <c r="CC50" s="671"/>
      <c r="CE50" s="209"/>
      <c r="CF50" s="210"/>
      <c r="CH50" s="209"/>
      <c r="CI50" s="210"/>
      <c r="CK50" s="209"/>
      <c r="CL50" s="210"/>
      <c r="CN50" s="209"/>
      <c r="CO50" s="210"/>
    </row>
    <row r="51" spans="1:93" ht="24.95" customHeight="1">
      <c r="A51" s="657" t="str">
        <f ca="1">IFERROR(IF(INDIRECT($A$14&amp;ROW())&lt;&gt;"",COUNTIF(Summary!$B$30:$B$1054,INDIRECT($A$14&amp;ROW())),""),"")</f>
        <v/>
      </c>
      <c r="B51" s="670" t="s">
        <v>916</v>
      </c>
      <c r="C51" s="671">
        <v>1</v>
      </c>
      <c r="E51" s="209"/>
      <c r="F51" s="210"/>
      <c r="H51" s="209"/>
      <c r="I51" s="210"/>
      <c r="K51" s="209"/>
      <c r="L51" s="210"/>
      <c r="N51" s="209"/>
      <c r="O51" s="210"/>
      <c r="Q51" s="209"/>
      <c r="R51" s="210"/>
      <c r="T51" s="209"/>
      <c r="U51" s="210"/>
      <c r="W51" s="209"/>
      <c r="X51" s="210"/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4"/>
      <c r="BA51" s="209"/>
      <c r="BB51" s="210"/>
      <c r="BD51" s="209"/>
      <c r="BE51" s="210"/>
      <c r="BG51" s="209"/>
      <c r="BH51" s="210"/>
      <c r="BJ51" s="209"/>
      <c r="BK51" s="210"/>
      <c r="BM51" s="209"/>
      <c r="BN51" s="210"/>
      <c r="BP51" s="209"/>
      <c r="BQ51" s="210"/>
      <c r="BS51" s="209"/>
      <c r="BT51" s="210"/>
      <c r="BV51" s="209"/>
      <c r="BW51" s="210"/>
      <c r="BY51" s="209"/>
      <c r="BZ51" s="210"/>
      <c r="CB51" s="670"/>
      <c r="CC51" s="671"/>
      <c r="CE51" s="209"/>
      <c r="CF51" s="210"/>
      <c r="CH51" s="209"/>
      <c r="CI51" s="210"/>
      <c r="CK51" s="209"/>
      <c r="CL51" s="210"/>
      <c r="CN51" s="209"/>
      <c r="CO51" s="210"/>
    </row>
    <row r="52" spans="1:93" ht="24.95" customHeight="1">
      <c r="A52" s="657" t="str">
        <f ca="1">IFERROR(IF(INDIRECT($A$14&amp;ROW())&lt;&gt;"",COUNTIF(Summary!$B$30:$B$1054,INDIRECT($A$14&amp;ROW())),""),"")</f>
        <v/>
      </c>
      <c r="B52" s="670" t="s">
        <v>813</v>
      </c>
      <c r="C52" s="671">
        <v>1</v>
      </c>
      <c r="E52" s="209"/>
      <c r="F52" s="210"/>
      <c r="H52" s="209"/>
      <c r="I52" s="210"/>
      <c r="K52" s="209"/>
      <c r="L52" s="210"/>
      <c r="N52" s="209"/>
      <c r="O52" s="210"/>
      <c r="Q52" s="209"/>
      <c r="R52" s="210"/>
      <c r="T52" s="209"/>
      <c r="U52" s="210"/>
      <c r="W52" s="209"/>
      <c r="X52" s="210"/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4"/>
      <c r="BA52" s="209"/>
      <c r="BB52" s="210"/>
      <c r="BD52" s="209"/>
      <c r="BE52" s="210"/>
      <c r="BG52" s="209"/>
      <c r="BH52" s="210"/>
      <c r="BJ52" s="209"/>
      <c r="BK52" s="210"/>
      <c r="BM52" s="209"/>
      <c r="BN52" s="210"/>
      <c r="BP52" s="209"/>
      <c r="BQ52" s="210"/>
      <c r="BS52" s="209"/>
      <c r="BT52" s="210"/>
      <c r="BV52" s="209"/>
      <c r="BW52" s="210"/>
      <c r="BY52" s="209"/>
      <c r="BZ52" s="210"/>
      <c r="CB52" s="670"/>
      <c r="CC52" s="671"/>
      <c r="CE52" s="209"/>
      <c r="CF52" s="210"/>
      <c r="CH52" s="209"/>
      <c r="CI52" s="210"/>
      <c r="CK52" s="209"/>
      <c r="CL52" s="210"/>
      <c r="CN52" s="209"/>
      <c r="CO52" s="210"/>
    </row>
    <row r="53" spans="1:93" ht="24.95" customHeight="1">
      <c r="A53" s="657" t="str">
        <f ca="1">IFERROR(IF(INDIRECT($A$14&amp;ROW())&lt;&gt;"",COUNTIF(Summary!$B$30:$B$1054,INDIRECT($A$14&amp;ROW())),""),"")</f>
        <v/>
      </c>
      <c r="B53" s="670" t="s">
        <v>917</v>
      </c>
      <c r="C53" s="671">
        <v>3</v>
      </c>
      <c r="E53" s="209"/>
      <c r="F53" s="210"/>
      <c r="H53" s="209"/>
      <c r="I53" s="210"/>
      <c r="K53" s="209"/>
      <c r="L53" s="210"/>
      <c r="N53" s="209"/>
      <c r="O53" s="210"/>
      <c r="Q53" s="209"/>
      <c r="R53" s="210"/>
      <c r="T53" s="209"/>
      <c r="U53" s="210"/>
      <c r="W53" s="209"/>
      <c r="X53" s="210"/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4"/>
      <c r="BA53" s="209"/>
      <c r="BB53" s="210"/>
      <c r="BD53" s="209"/>
      <c r="BE53" s="210"/>
      <c r="BG53" s="209"/>
      <c r="BH53" s="210"/>
      <c r="BJ53" s="209"/>
      <c r="BK53" s="210"/>
      <c r="BM53" s="209"/>
      <c r="BN53" s="210"/>
      <c r="BP53" s="209"/>
      <c r="BQ53" s="210"/>
      <c r="BS53" s="209"/>
      <c r="BT53" s="210"/>
      <c r="BV53" s="209"/>
      <c r="BW53" s="210"/>
      <c r="BY53" s="209"/>
      <c r="BZ53" s="210"/>
      <c r="CB53" s="670"/>
      <c r="CC53" s="671"/>
      <c r="CE53" s="209"/>
      <c r="CF53" s="210"/>
      <c r="CH53" s="209"/>
      <c r="CI53" s="210"/>
      <c r="CK53" s="209"/>
      <c r="CL53" s="210"/>
      <c r="CN53" s="209"/>
      <c r="CO53" s="210"/>
    </row>
    <row r="54" spans="1:93" ht="24.95" customHeight="1">
      <c r="A54" s="657" t="str">
        <f ca="1">IFERROR(IF(INDIRECT($A$14&amp;ROW())&lt;&gt;"",COUNTIF(Summary!$B$30:$B$1054,INDIRECT($A$14&amp;ROW())),""),"")</f>
        <v/>
      </c>
      <c r="B54" s="670" t="s">
        <v>928</v>
      </c>
      <c r="C54" s="671">
        <v>13</v>
      </c>
      <c r="E54" s="209"/>
      <c r="F54" s="210"/>
      <c r="H54" s="209"/>
      <c r="I54" s="210"/>
      <c r="K54" s="209"/>
      <c r="L54" s="210"/>
      <c r="N54" s="209"/>
      <c r="O54" s="210"/>
      <c r="Q54" s="209"/>
      <c r="R54" s="210"/>
      <c r="T54" s="209"/>
      <c r="U54" s="210"/>
      <c r="W54" s="209"/>
      <c r="X54" s="210"/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4"/>
      <c r="BA54" s="209"/>
      <c r="BB54" s="210"/>
      <c r="BD54" s="209"/>
      <c r="BE54" s="210"/>
      <c r="BG54" s="209"/>
      <c r="BH54" s="210"/>
      <c r="BJ54" s="209"/>
      <c r="BK54" s="210"/>
      <c r="BM54" s="209"/>
      <c r="BN54" s="210"/>
      <c r="BP54" s="209"/>
      <c r="BQ54" s="210"/>
      <c r="BS54" s="209"/>
      <c r="BT54" s="210"/>
      <c r="BV54" s="209"/>
      <c r="BW54" s="210"/>
      <c r="BY54" s="209"/>
      <c r="BZ54" s="210"/>
      <c r="CB54" s="670"/>
      <c r="CC54" s="671"/>
      <c r="CE54" s="209"/>
      <c r="CF54" s="210"/>
      <c r="CH54" s="209"/>
      <c r="CI54" s="210"/>
      <c r="CK54" s="209"/>
      <c r="CL54" s="210"/>
      <c r="CN54" s="209"/>
      <c r="CO54" s="210"/>
    </row>
    <row r="55" spans="1:93" ht="24.95" customHeight="1">
      <c r="A55" s="657" t="str">
        <f ca="1">IFERROR(IF(INDIRECT($A$14&amp;ROW())&lt;&gt;"",COUNTIF(Summary!$B$30:$B$1054,INDIRECT($A$14&amp;ROW())),""),"")</f>
        <v/>
      </c>
      <c r="B55" s="670" t="s">
        <v>814</v>
      </c>
      <c r="C55" s="671">
        <v>3</v>
      </c>
      <c r="E55" s="209"/>
      <c r="F55" s="210"/>
      <c r="H55" s="209"/>
      <c r="I55" s="210"/>
      <c r="K55" s="209"/>
      <c r="L55" s="210"/>
      <c r="N55" s="209"/>
      <c r="O55" s="210"/>
      <c r="Q55" s="209"/>
      <c r="R55" s="210"/>
      <c r="T55" s="209"/>
      <c r="U55" s="210"/>
      <c r="W55" s="209"/>
      <c r="X55" s="210"/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4"/>
      <c r="BA55" s="209"/>
      <c r="BB55" s="210"/>
      <c r="BD55" s="209"/>
      <c r="BE55" s="210"/>
      <c r="BG55" s="209"/>
      <c r="BH55" s="210"/>
      <c r="BJ55" s="209"/>
      <c r="BK55" s="210"/>
      <c r="BM55" s="209"/>
      <c r="BN55" s="210"/>
      <c r="BP55" s="209"/>
      <c r="BQ55" s="210"/>
      <c r="BS55" s="209"/>
      <c r="BT55" s="210"/>
      <c r="BV55" s="209"/>
      <c r="BW55" s="210"/>
      <c r="BY55" s="209"/>
      <c r="BZ55" s="210"/>
      <c r="CB55" s="670"/>
      <c r="CC55" s="671"/>
      <c r="CE55" s="209"/>
      <c r="CF55" s="210"/>
      <c r="CH55" s="209"/>
      <c r="CI55" s="210"/>
      <c r="CK55" s="209"/>
      <c r="CL55" s="210"/>
      <c r="CN55" s="209"/>
      <c r="CO55" s="210"/>
    </row>
    <row r="56" spans="1:93" ht="24.95" customHeight="1">
      <c r="A56" s="657" t="str">
        <f ca="1">IFERROR(IF(INDIRECT($A$14&amp;ROW())&lt;&gt;"",COUNTIF(Summary!$B$30:$B$1054,INDIRECT($A$14&amp;ROW())),""),"")</f>
        <v/>
      </c>
      <c r="B56" s="670" t="s">
        <v>929</v>
      </c>
      <c r="C56" s="671">
        <v>3</v>
      </c>
      <c r="E56" s="209"/>
      <c r="F56" s="210"/>
      <c r="H56" s="209"/>
      <c r="I56" s="210"/>
      <c r="K56" s="209"/>
      <c r="L56" s="210"/>
      <c r="N56" s="209"/>
      <c r="O56" s="210"/>
      <c r="Q56" s="209"/>
      <c r="R56" s="210"/>
      <c r="T56" s="209"/>
      <c r="U56" s="210"/>
      <c r="W56" s="209"/>
      <c r="X56" s="210"/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4"/>
      <c r="BA56" s="209"/>
      <c r="BB56" s="210"/>
      <c r="BD56" s="209"/>
      <c r="BE56" s="210"/>
      <c r="BG56" s="209"/>
      <c r="BH56" s="210"/>
      <c r="BJ56" s="209"/>
      <c r="BK56" s="210"/>
      <c r="BM56" s="209"/>
      <c r="BN56" s="210"/>
      <c r="BP56" s="209"/>
      <c r="BQ56" s="210"/>
      <c r="BS56" s="209"/>
      <c r="BT56" s="210"/>
      <c r="BV56" s="209"/>
      <c r="BW56" s="210"/>
      <c r="BY56" s="209"/>
      <c r="BZ56" s="210"/>
      <c r="CB56" s="670"/>
      <c r="CC56" s="671"/>
      <c r="CE56" s="209"/>
      <c r="CF56" s="210"/>
      <c r="CH56" s="209"/>
      <c r="CI56" s="210"/>
      <c r="CK56" s="209"/>
      <c r="CL56" s="210"/>
      <c r="CN56" s="209"/>
      <c r="CO56" s="210"/>
    </row>
    <row r="57" spans="1:93" ht="24.95" customHeight="1">
      <c r="A57" s="657" t="str">
        <f ca="1">IFERROR(IF(INDIRECT($A$14&amp;ROW())&lt;&gt;"",COUNTIF(Summary!$B$30:$B$1054,INDIRECT($A$14&amp;ROW())),""),"")</f>
        <v/>
      </c>
      <c r="B57" s="670" t="s">
        <v>815</v>
      </c>
      <c r="C57" s="671">
        <v>3</v>
      </c>
      <c r="E57" s="209"/>
      <c r="F57" s="210"/>
      <c r="H57" s="209"/>
      <c r="I57" s="210"/>
      <c r="K57" s="209"/>
      <c r="L57" s="210"/>
      <c r="N57" s="209"/>
      <c r="O57" s="210"/>
      <c r="Q57" s="209"/>
      <c r="R57" s="210"/>
      <c r="T57" s="209"/>
      <c r="U57" s="210"/>
      <c r="W57" s="209"/>
      <c r="X57" s="210"/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4"/>
      <c r="BA57" s="209"/>
      <c r="BB57" s="210"/>
      <c r="BD57" s="209"/>
      <c r="BE57" s="210"/>
      <c r="BG57" s="209"/>
      <c r="BH57" s="210"/>
      <c r="BJ57" s="209"/>
      <c r="BK57" s="210"/>
      <c r="BM57" s="209"/>
      <c r="BN57" s="210"/>
      <c r="BP57" s="209"/>
      <c r="BQ57" s="210"/>
      <c r="BS57" s="209"/>
      <c r="BT57" s="210"/>
      <c r="BV57" s="209"/>
      <c r="BW57" s="210"/>
      <c r="BY57" s="209"/>
      <c r="BZ57" s="210"/>
      <c r="CB57" s="670"/>
      <c r="CC57" s="671"/>
      <c r="CE57" s="209"/>
      <c r="CF57" s="210"/>
      <c r="CH57" s="209"/>
      <c r="CI57" s="210"/>
      <c r="CK57" s="209"/>
      <c r="CL57" s="210"/>
      <c r="CN57" s="209"/>
      <c r="CO57" s="210"/>
    </row>
    <row r="58" spans="1:93" ht="24.95" customHeight="1">
      <c r="A58" s="657" t="str">
        <f ca="1">IFERROR(IF(INDIRECT($A$14&amp;ROW())&lt;&gt;"",COUNTIF(Summary!$B$30:$B$1054,INDIRECT($A$14&amp;ROW())),""),"")</f>
        <v/>
      </c>
      <c r="B58" s="670" t="s">
        <v>816</v>
      </c>
      <c r="C58" s="671">
        <v>2</v>
      </c>
      <c r="E58" s="209"/>
      <c r="F58" s="210"/>
      <c r="H58" s="209"/>
      <c r="I58" s="210"/>
      <c r="K58" s="209"/>
      <c r="L58" s="210"/>
      <c r="N58" s="209"/>
      <c r="O58" s="210"/>
      <c r="Q58" s="209"/>
      <c r="R58" s="210"/>
      <c r="T58" s="209"/>
      <c r="U58" s="210"/>
      <c r="W58" s="209"/>
      <c r="X58" s="210"/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4"/>
      <c r="BA58" s="209"/>
      <c r="BB58" s="210"/>
      <c r="BD58" s="209"/>
      <c r="BE58" s="210"/>
      <c r="BG58" s="209"/>
      <c r="BH58" s="210"/>
      <c r="BJ58" s="209"/>
      <c r="BK58" s="210"/>
      <c r="BM58" s="209"/>
      <c r="BN58" s="210"/>
      <c r="BP58" s="209"/>
      <c r="BQ58" s="210"/>
      <c r="BS58" s="209"/>
      <c r="BT58" s="210"/>
      <c r="BV58" s="209"/>
      <c r="BW58" s="210"/>
      <c r="BY58" s="209"/>
      <c r="BZ58" s="210"/>
      <c r="CB58" s="670"/>
      <c r="CC58" s="671"/>
      <c r="CE58" s="209"/>
      <c r="CF58" s="210"/>
      <c r="CH58" s="209"/>
      <c r="CI58" s="210"/>
      <c r="CK58" s="209"/>
      <c r="CL58" s="210"/>
      <c r="CN58" s="209"/>
      <c r="CO58" s="210"/>
    </row>
    <row r="59" spans="1:93" ht="24.95" customHeight="1">
      <c r="A59" s="657" t="str">
        <f ca="1">IFERROR(IF(INDIRECT($A$14&amp;ROW())&lt;&gt;"",COUNTIF(Summary!$B$30:$B$1054,INDIRECT($A$14&amp;ROW())),""),"")</f>
        <v/>
      </c>
      <c r="B59" s="670" t="s">
        <v>918</v>
      </c>
      <c r="C59" s="671">
        <v>5</v>
      </c>
      <c r="E59" s="209"/>
      <c r="F59" s="210"/>
      <c r="H59" s="209"/>
      <c r="I59" s="210"/>
      <c r="K59" s="209"/>
      <c r="L59" s="210"/>
      <c r="N59" s="209"/>
      <c r="O59" s="210"/>
      <c r="Q59" s="209"/>
      <c r="R59" s="210"/>
      <c r="T59" s="209"/>
      <c r="U59" s="210"/>
      <c r="W59" s="209"/>
      <c r="X59" s="210"/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4"/>
      <c r="BA59" s="209"/>
      <c r="BB59" s="210"/>
      <c r="BD59" s="209"/>
      <c r="BE59" s="210"/>
      <c r="BG59" s="209"/>
      <c r="BH59" s="210"/>
      <c r="BJ59" s="209"/>
      <c r="BK59" s="210"/>
      <c r="BM59" s="209"/>
      <c r="BN59" s="210"/>
      <c r="BP59" s="209"/>
      <c r="BQ59" s="210"/>
      <c r="BS59" s="209"/>
      <c r="BT59" s="210"/>
      <c r="BV59" s="209"/>
      <c r="BW59" s="210"/>
      <c r="BY59" s="209"/>
      <c r="BZ59" s="210"/>
      <c r="CB59" s="670"/>
      <c r="CC59" s="671"/>
      <c r="CE59" s="209"/>
      <c r="CF59" s="210"/>
      <c r="CH59" s="209"/>
      <c r="CI59" s="210"/>
      <c r="CK59" s="209"/>
      <c r="CL59" s="210"/>
      <c r="CN59" s="209"/>
      <c r="CO59" s="210"/>
    </row>
    <row r="60" spans="1:93" ht="24.95" customHeight="1">
      <c r="A60" s="657" t="str">
        <f ca="1">IFERROR(IF(INDIRECT($A$14&amp;ROW())&lt;&gt;"",COUNTIF(Summary!$B$30:$B$1054,INDIRECT($A$14&amp;ROW())),""),"")</f>
        <v/>
      </c>
      <c r="B60" s="670" t="s">
        <v>817</v>
      </c>
      <c r="C60" s="671">
        <v>1</v>
      </c>
      <c r="E60" s="209"/>
      <c r="F60" s="210"/>
      <c r="H60" s="209"/>
      <c r="I60" s="210"/>
      <c r="K60" s="209"/>
      <c r="L60" s="210"/>
      <c r="N60" s="209"/>
      <c r="O60" s="210"/>
      <c r="Q60" s="209"/>
      <c r="R60" s="210"/>
      <c r="T60" s="209"/>
      <c r="U60" s="210"/>
      <c r="W60" s="209"/>
      <c r="X60" s="210"/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4"/>
      <c r="BA60" s="209"/>
      <c r="BB60" s="210"/>
      <c r="BD60" s="209"/>
      <c r="BE60" s="210"/>
      <c r="BG60" s="209"/>
      <c r="BH60" s="210"/>
      <c r="BJ60" s="209"/>
      <c r="BK60" s="210"/>
      <c r="BM60" s="209"/>
      <c r="BN60" s="210"/>
      <c r="BP60" s="209"/>
      <c r="BQ60" s="210"/>
      <c r="BS60" s="209"/>
      <c r="BT60" s="210"/>
      <c r="BV60" s="209"/>
      <c r="BW60" s="210"/>
      <c r="BY60" s="209"/>
      <c r="BZ60" s="210"/>
      <c r="CB60" s="670"/>
      <c r="CC60" s="671"/>
      <c r="CE60" s="209"/>
      <c r="CF60" s="210"/>
      <c r="CH60" s="209"/>
      <c r="CI60" s="210"/>
      <c r="CK60" s="209"/>
      <c r="CL60" s="210"/>
      <c r="CN60" s="209"/>
      <c r="CO60" s="210"/>
    </row>
    <row r="61" spans="1:93" ht="24.95" customHeight="1">
      <c r="A61" s="657" t="str">
        <f ca="1">IFERROR(IF(INDIRECT($A$14&amp;ROW())&lt;&gt;"",COUNTIF(Summary!$B$30:$B$1054,INDIRECT($A$14&amp;ROW())),""),"")</f>
        <v/>
      </c>
      <c r="B61" s="670" t="s">
        <v>818</v>
      </c>
      <c r="C61" s="671">
        <v>4</v>
      </c>
      <c r="E61" s="209"/>
      <c r="F61" s="210"/>
      <c r="H61" s="209"/>
      <c r="I61" s="210"/>
      <c r="K61" s="209"/>
      <c r="L61" s="210"/>
      <c r="N61" s="209"/>
      <c r="O61" s="210"/>
      <c r="Q61" s="209"/>
      <c r="R61" s="210"/>
      <c r="T61" s="209"/>
      <c r="U61" s="210"/>
      <c r="W61" s="209"/>
      <c r="X61" s="210"/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4"/>
      <c r="BA61" s="209"/>
      <c r="BB61" s="210"/>
      <c r="BD61" s="209"/>
      <c r="BE61" s="210"/>
      <c r="BG61" s="209"/>
      <c r="BH61" s="210"/>
      <c r="BJ61" s="209"/>
      <c r="BK61" s="210"/>
      <c r="BM61" s="209"/>
      <c r="BN61" s="210"/>
      <c r="BP61" s="209"/>
      <c r="BQ61" s="210"/>
      <c r="BS61" s="209"/>
      <c r="BT61" s="210"/>
      <c r="BV61" s="209"/>
      <c r="BW61" s="210"/>
      <c r="BY61" s="209"/>
      <c r="BZ61" s="210"/>
      <c r="CB61" s="670"/>
      <c r="CC61" s="671"/>
      <c r="CE61" s="209"/>
      <c r="CF61" s="210"/>
      <c r="CH61" s="209"/>
      <c r="CI61" s="210"/>
      <c r="CK61" s="209"/>
      <c r="CL61" s="210"/>
      <c r="CN61" s="209"/>
      <c r="CO61" s="210"/>
    </row>
    <row r="62" spans="1:93" ht="24.95" customHeight="1">
      <c r="A62" s="657" t="str">
        <f ca="1">IFERROR(IF(INDIRECT($A$14&amp;ROW())&lt;&gt;"",COUNTIF(Summary!$B$30:$B$1054,INDIRECT($A$14&amp;ROW())),""),"")</f>
        <v/>
      </c>
      <c r="B62" s="670" t="s">
        <v>819</v>
      </c>
      <c r="C62" s="671">
        <v>1</v>
      </c>
      <c r="E62" s="209"/>
      <c r="F62" s="210"/>
      <c r="H62" s="209"/>
      <c r="I62" s="210"/>
      <c r="K62" s="209"/>
      <c r="L62" s="210"/>
      <c r="N62" s="209"/>
      <c r="O62" s="210"/>
      <c r="Q62" s="209"/>
      <c r="R62" s="210"/>
      <c r="T62" s="209"/>
      <c r="U62" s="210"/>
      <c r="W62" s="209"/>
      <c r="X62" s="210"/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4"/>
      <c r="BA62" s="209"/>
      <c r="BB62" s="210"/>
      <c r="BD62" s="209"/>
      <c r="BE62" s="210"/>
      <c r="BG62" s="209"/>
      <c r="BH62" s="210"/>
      <c r="BJ62" s="209"/>
      <c r="BK62" s="210"/>
      <c r="BM62" s="209"/>
      <c r="BN62" s="210"/>
      <c r="BP62" s="209"/>
      <c r="BQ62" s="210"/>
      <c r="BS62" s="209"/>
      <c r="BT62" s="210"/>
      <c r="BV62" s="209"/>
      <c r="BW62" s="210"/>
      <c r="BY62" s="209"/>
      <c r="BZ62" s="210"/>
      <c r="CB62" s="670"/>
      <c r="CC62" s="671"/>
      <c r="CE62" s="209"/>
      <c r="CF62" s="210"/>
      <c r="CH62" s="209"/>
      <c r="CI62" s="210"/>
      <c r="CK62" s="209"/>
      <c r="CL62" s="210"/>
      <c r="CN62" s="209"/>
      <c r="CO62" s="210"/>
    </row>
    <row r="63" spans="1:93" ht="24.95" customHeight="1">
      <c r="A63" s="657" t="str">
        <f ca="1">IFERROR(IF(INDIRECT($A$14&amp;ROW())&lt;&gt;"",COUNTIF(Summary!$B$30:$B$1054,INDIRECT($A$14&amp;ROW())),""),"")</f>
        <v/>
      </c>
      <c r="B63" s="670" t="s">
        <v>919</v>
      </c>
      <c r="C63" s="671">
        <v>1</v>
      </c>
      <c r="E63" s="209"/>
      <c r="F63" s="210"/>
      <c r="H63" s="209"/>
      <c r="I63" s="210"/>
      <c r="K63" s="209"/>
      <c r="L63" s="210"/>
      <c r="N63" s="209"/>
      <c r="O63" s="210"/>
      <c r="Q63" s="209"/>
      <c r="R63" s="210"/>
      <c r="T63" s="209"/>
      <c r="U63" s="210"/>
      <c r="W63" s="209"/>
      <c r="X63" s="210"/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4"/>
      <c r="BA63" s="209"/>
      <c r="BB63" s="210"/>
      <c r="BD63" s="209"/>
      <c r="BE63" s="210"/>
      <c r="BG63" s="209"/>
      <c r="BH63" s="210"/>
      <c r="BJ63" s="209"/>
      <c r="BK63" s="210"/>
      <c r="BM63" s="209"/>
      <c r="BN63" s="210"/>
      <c r="BP63" s="209"/>
      <c r="BQ63" s="210"/>
      <c r="BS63" s="209"/>
      <c r="BT63" s="210"/>
      <c r="BV63" s="209"/>
      <c r="BW63" s="210"/>
      <c r="BY63" s="209"/>
      <c r="BZ63" s="210"/>
      <c r="CB63" s="670"/>
      <c r="CC63" s="671"/>
      <c r="CE63" s="209"/>
      <c r="CF63" s="210"/>
      <c r="CH63" s="209"/>
      <c r="CI63" s="210"/>
      <c r="CK63" s="209"/>
      <c r="CL63" s="210"/>
      <c r="CN63" s="209"/>
      <c r="CO63" s="210"/>
    </row>
    <row r="64" spans="1:93" ht="24.95" customHeight="1">
      <c r="A64" s="657" t="str">
        <f ca="1">IFERROR(IF(INDIRECT($A$14&amp;ROW())&lt;&gt;"",COUNTIF(Summary!$B$30:$B$1054,INDIRECT($A$14&amp;ROW())),""),"")</f>
        <v/>
      </c>
      <c r="B64" s="670" t="s">
        <v>939</v>
      </c>
      <c r="C64" s="671">
        <v>4</v>
      </c>
      <c r="E64" s="209"/>
      <c r="F64" s="210"/>
      <c r="H64" s="209"/>
      <c r="I64" s="210"/>
      <c r="K64" s="209"/>
      <c r="L64" s="210"/>
      <c r="N64" s="209"/>
      <c r="O64" s="210"/>
      <c r="Q64" s="209"/>
      <c r="R64" s="210"/>
      <c r="T64" s="209"/>
      <c r="U64" s="210"/>
      <c r="W64" s="209"/>
      <c r="X64" s="210"/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4"/>
      <c r="BA64" s="209"/>
      <c r="BB64" s="210"/>
      <c r="BD64" s="209"/>
      <c r="BE64" s="210"/>
      <c r="BG64" s="209"/>
      <c r="BH64" s="210"/>
      <c r="BJ64" s="209"/>
      <c r="BK64" s="210"/>
      <c r="BM64" s="209"/>
      <c r="BN64" s="210"/>
      <c r="BP64" s="209"/>
      <c r="BQ64" s="210"/>
      <c r="BS64" s="209"/>
      <c r="BT64" s="210"/>
      <c r="BV64" s="209"/>
      <c r="BW64" s="210"/>
      <c r="BY64" s="209"/>
      <c r="BZ64" s="210"/>
      <c r="CB64" s="670"/>
      <c r="CC64" s="671"/>
      <c r="CE64" s="209"/>
      <c r="CF64" s="210"/>
      <c r="CH64" s="209"/>
      <c r="CI64" s="210"/>
      <c r="CK64" s="209"/>
      <c r="CL64" s="210"/>
      <c r="CN64" s="209"/>
      <c r="CO64" s="210"/>
    </row>
    <row r="65" spans="1:93" ht="24.95" customHeight="1">
      <c r="A65" s="657" t="str">
        <f ca="1">IFERROR(IF(INDIRECT($A$14&amp;ROW())&lt;&gt;"",COUNTIF(Summary!$B$30:$B$1054,INDIRECT($A$14&amp;ROW())),""),"")</f>
        <v/>
      </c>
      <c r="B65" s="670" t="s">
        <v>820</v>
      </c>
      <c r="C65" s="671">
        <v>1</v>
      </c>
      <c r="E65" s="209"/>
      <c r="F65" s="210"/>
      <c r="H65" s="209"/>
      <c r="I65" s="210"/>
      <c r="K65" s="209"/>
      <c r="L65" s="210"/>
      <c r="N65" s="209"/>
      <c r="O65" s="210"/>
      <c r="Q65" s="209"/>
      <c r="R65" s="210"/>
      <c r="T65" s="209"/>
      <c r="U65" s="210"/>
      <c r="W65" s="209"/>
      <c r="X65" s="210"/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4"/>
      <c r="BA65" s="209"/>
      <c r="BB65" s="210"/>
      <c r="BD65" s="209"/>
      <c r="BE65" s="210"/>
      <c r="BG65" s="209"/>
      <c r="BH65" s="210"/>
      <c r="BJ65" s="209"/>
      <c r="BK65" s="210"/>
      <c r="BM65" s="209"/>
      <c r="BN65" s="210"/>
      <c r="BP65" s="209"/>
      <c r="BQ65" s="210"/>
      <c r="BS65" s="209"/>
      <c r="BT65" s="210"/>
      <c r="BV65" s="209"/>
      <c r="BW65" s="210"/>
      <c r="BY65" s="209"/>
      <c r="BZ65" s="210"/>
      <c r="CB65" s="670"/>
      <c r="CC65" s="671"/>
      <c r="CE65" s="209"/>
      <c r="CF65" s="210"/>
      <c r="CH65" s="209"/>
      <c r="CI65" s="210"/>
      <c r="CK65" s="209"/>
      <c r="CL65" s="210"/>
      <c r="CN65" s="209"/>
      <c r="CO65" s="210"/>
    </row>
    <row r="66" spans="1:93" ht="24.95" customHeight="1">
      <c r="A66" s="657" t="str">
        <f ca="1">IFERROR(IF(INDIRECT($A$14&amp;ROW())&lt;&gt;"",COUNTIF(Summary!$B$30:$B$1054,INDIRECT($A$14&amp;ROW())),""),"")</f>
        <v/>
      </c>
      <c r="B66" s="670" t="s">
        <v>920</v>
      </c>
      <c r="C66" s="671">
        <v>1</v>
      </c>
      <c r="E66" s="209"/>
      <c r="F66" s="210"/>
      <c r="H66" s="209"/>
      <c r="I66" s="210"/>
      <c r="K66" s="209"/>
      <c r="L66" s="210"/>
      <c r="N66" s="209"/>
      <c r="O66" s="210"/>
      <c r="Q66" s="209"/>
      <c r="R66" s="210"/>
      <c r="T66" s="209"/>
      <c r="U66" s="210"/>
      <c r="W66" s="209"/>
      <c r="X66" s="210"/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4"/>
      <c r="BA66" s="209"/>
      <c r="BB66" s="210"/>
      <c r="BD66" s="209"/>
      <c r="BE66" s="210"/>
      <c r="BG66" s="209"/>
      <c r="BH66" s="210"/>
      <c r="BJ66" s="209"/>
      <c r="BK66" s="210"/>
      <c r="BM66" s="209"/>
      <c r="BN66" s="210"/>
      <c r="BP66" s="209"/>
      <c r="BQ66" s="210"/>
      <c r="BS66" s="209"/>
      <c r="BT66" s="210"/>
      <c r="BV66" s="209"/>
      <c r="BW66" s="210"/>
      <c r="BY66" s="209"/>
      <c r="BZ66" s="210"/>
      <c r="CB66" s="670"/>
      <c r="CC66" s="671"/>
      <c r="CE66" s="209"/>
      <c r="CF66" s="210"/>
      <c r="CH66" s="209"/>
      <c r="CI66" s="210"/>
      <c r="CK66" s="209"/>
      <c r="CL66" s="210"/>
      <c r="CN66" s="209"/>
      <c r="CO66" s="210"/>
    </row>
    <row r="67" spans="1:93" ht="24.95" customHeight="1">
      <c r="A67" s="657" t="str">
        <f ca="1">IFERROR(IF(INDIRECT($A$14&amp;ROW())&lt;&gt;"",COUNTIF(Summary!$B$30:$B$1054,INDIRECT($A$14&amp;ROW())),""),"")</f>
        <v/>
      </c>
      <c r="B67" s="670" t="s">
        <v>821</v>
      </c>
      <c r="C67" s="671">
        <v>2</v>
      </c>
      <c r="E67" s="209"/>
      <c r="F67" s="210"/>
      <c r="H67" s="209"/>
      <c r="I67" s="210"/>
      <c r="K67" s="209"/>
      <c r="L67" s="210"/>
      <c r="N67" s="209"/>
      <c r="O67" s="210"/>
      <c r="Q67" s="209"/>
      <c r="R67" s="210"/>
      <c r="T67" s="209"/>
      <c r="U67" s="210"/>
      <c r="W67" s="209"/>
      <c r="X67" s="210"/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4"/>
      <c r="BA67" s="209"/>
      <c r="BB67" s="210"/>
      <c r="BD67" s="209"/>
      <c r="BE67" s="210"/>
      <c r="BG67" s="209"/>
      <c r="BH67" s="210"/>
      <c r="BJ67" s="209"/>
      <c r="BK67" s="210"/>
      <c r="BM67" s="209"/>
      <c r="BN67" s="210"/>
      <c r="BP67" s="209"/>
      <c r="BQ67" s="210"/>
      <c r="BS67" s="209"/>
      <c r="BT67" s="210"/>
      <c r="BV67" s="209"/>
      <c r="BW67" s="210"/>
      <c r="BY67" s="209"/>
      <c r="BZ67" s="210"/>
      <c r="CB67" s="670"/>
      <c r="CC67" s="671"/>
      <c r="CE67" s="209"/>
      <c r="CF67" s="210"/>
      <c r="CH67" s="209"/>
      <c r="CI67" s="210"/>
      <c r="CK67" s="209"/>
      <c r="CL67" s="210"/>
      <c r="CN67" s="209"/>
      <c r="CO67" s="210"/>
    </row>
    <row r="68" spans="1:93" ht="24.95" customHeight="1">
      <c r="A68" s="657" t="str">
        <f ca="1">IFERROR(IF(INDIRECT($A$14&amp;ROW())&lt;&gt;"",COUNTIF(Summary!$B$30:$B$1054,INDIRECT($A$14&amp;ROW())),""),"")</f>
        <v/>
      </c>
      <c r="B68" s="670" t="s">
        <v>822</v>
      </c>
      <c r="C68" s="671">
        <v>2</v>
      </c>
      <c r="E68" s="209"/>
      <c r="F68" s="210"/>
      <c r="H68" s="209"/>
      <c r="I68" s="210"/>
      <c r="K68" s="209"/>
      <c r="L68" s="210"/>
      <c r="N68" s="209"/>
      <c r="O68" s="210"/>
      <c r="Q68" s="209"/>
      <c r="R68" s="210"/>
      <c r="T68" s="209"/>
      <c r="U68" s="210"/>
      <c r="W68" s="209"/>
      <c r="X68" s="210"/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4"/>
      <c r="BA68" s="209"/>
      <c r="BB68" s="210"/>
      <c r="BD68" s="209"/>
      <c r="BE68" s="210"/>
      <c r="BG68" s="209"/>
      <c r="BH68" s="210"/>
      <c r="BJ68" s="209"/>
      <c r="BK68" s="210"/>
      <c r="BM68" s="209"/>
      <c r="BN68" s="210"/>
      <c r="BP68" s="209"/>
      <c r="BQ68" s="210"/>
      <c r="BS68" s="209"/>
      <c r="BT68" s="210"/>
      <c r="BV68" s="209"/>
      <c r="BW68" s="210"/>
      <c r="BY68" s="209"/>
      <c r="BZ68" s="210"/>
      <c r="CB68" s="670"/>
      <c r="CC68" s="671"/>
      <c r="CE68" s="209"/>
      <c r="CF68" s="210"/>
      <c r="CH68" s="209"/>
      <c r="CI68" s="210"/>
      <c r="CK68" s="209"/>
      <c r="CL68" s="210"/>
      <c r="CN68" s="209"/>
      <c r="CO68" s="210"/>
    </row>
    <row r="69" spans="1:93" ht="24.95" customHeight="1">
      <c r="A69" s="657" t="str">
        <f ca="1">IFERROR(IF(INDIRECT($A$14&amp;ROW())&lt;&gt;"",COUNTIF(Summary!$B$30:$B$1054,INDIRECT($A$14&amp;ROW())),""),"")</f>
        <v/>
      </c>
      <c r="B69" s="670" t="s">
        <v>947</v>
      </c>
      <c r="C69" s="671">
        <v>1</v>
      </c>
      <c r="E69" s="209"/>
      <c r="F69" s="210"/>
      <c r="H69" s="209"/>
      <c r="I69" s="210"/>
      <c r="K69" s="209"/>
      <c r="L69" s="210"/>
      <c r="N69" s="209"/>
      <c r="O69" s="210"/>
      <c r="Q69" s="209"/>
      <c r="R69" s="210"/>
      <c r="T69" s="209"/>
      <c r="U69" s="210"/>
      <c r="W69" s="209"/>
      <c r="X69" s="210"/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4"/>
      <c r="BA69" s="209"/>
      <c r="BB69" s="210"/>
      <c r="BD69" s="209"/>
      <c r="BE69" s="210"/>
      <c r="BG69" s="209"/>
      <c r="BH69" s="210"/>
      <c r="BJ69" s="209"/>
      <c r="BK69" s="210"/>
      <c r="BM69" s="209"/>
      <c r="BN69" s="210"/>
      <c r="BP69" s="209"/>
      <c r="BQ69" s="210"/>
      <c r="BS69" s="209"/>
      <c r="BT69" s="210"/>
      <c r="BV69" s="209"/>
      <c r="BW69" s="210"/>
      <c r="BY69" s="209"/>
      <c r="BZ69" s="210"/>
      <c r="CB69" s="670"/>
      <c r="CC69" s="671"/>
      <c r="CE69" s="209"/>
      <c r="CF69" s="210"/>
      <c r="CH69" s="209"/>
      <c r="CI69" s="210"/>
      <c r="CK69" s="209"/>
      <c r="CL69" s="210"/>
      <c r="CN69" s="209"/>
      <c r="CO69" s="210"/>
    </row>
    <row r="70" spans="1:93" ht="24.95" customHeight="1">
      <c r="A70" s="657" t="str">
        <f ca="1">IFERROR(IF(INDIRECT($A$14&amp;ROW())&lt;&gt;"",COUNTIF(Summary!$B$30:$B$1054,INDIRECT($A$14&amp;ROW())),""),"")</f>
        <v/>
      </c>
      <c r="B70" s="670" t="s">
        <v>823</v>
      </c>
      <c r="C70" s="671">
        <v>1</v>
      </c>
      <c r="E70" s="209"/>
      <c r="F70" s="210"/>
      <c r="H70" s="209"/>
      <c r="I70" s="210"/>
      <c r="K70" s="209"/>
      <c r="L70" s="210"/>
      <c r="N70" s="209"/>
      <c r="O70" s="210"/>
      <c r="Q70" s="209"/>
      <c r="R70" s="210"/>
      <c r="T70" s="209"/>
      <c r="U70" s="210"/>
      <c r="W70" s="209"/>
      <c r="X70" s="210"/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4"/>
      <c r="BA70" s="209"/>
      <c r="BB70" s="210"/>
      <c r="BD70" s="209"/>
      <c r="BE70" s="210"/>
      <c r="BG70" s="209"/>
      <c r="BH70" s="210"/>
      <c r="BJ70" s="209"/>
      <c r="BK70" s="210"/>
      <c r="BM70" s="209"/>
      <c r="BN70" s="210"/>
      <c r="BP70" s="209"/>
      <c r="BQ70" s="210"/>
      <c r="BS70" s="209"/>
      <c r="BT70" s="210"/>
      <c r="BV70" s="209"/>
      <c r="BW70" s="210"/>
      <c r="BY70" s="209"/>
      <c r="BZ70" s="210"/>
      <c r="CB70" s="670"/>
      <c r="CC70" s="671"/>
      <c r="CE70" s="209"/>
      <c r="CF70" s="210"/>
      <c r="CH70" s="209"/>
      <c r="CI70" s="210"/>
      <c r="CK70" s="209"/>
      <c r="CL70" s="210"/>
      <c r="CN70" s="209"/>
      <c r="CO70" s="210"/>
    </row>
    <row r="71" spans="1:93" ht="24.95" customHeight="1">
      <c r="A71" s="657" t="str">
        <f ca="1">IFERROR(IF(INDIRECT($A$14&amp;ROW())&lt;&gt;"",COUNTIF(Summary!$B$30:$B$1054,INDIRECT($A$14&amp;ROW())),""),"")</f>
        <v/>
      </c>
      <c r="B71" s="670" t="s">
        <v>921</v>
      </c>
      <c r="C71" s="671">
        <v>6</v>
      </c>
      <c r="E71" s="209"/>
      <c r="F71" s="210"/>
      <c r="H71" s="209"/>
      <c r="I71" s="210"/>
      <c r="K71" s="209"/>
      <c r="L71" s="210"/>
      <c r="N71" s="209"/>
      <c r="O71" s="210"/>
      <c r="Q71" s="209"/>
      <c r="R71" s="210"/>
      <c r="T71" s="209"/>
      <c r="U71" s="210"/>
      <c r="W71" s="209"/>
      <c r="X71" s="210"/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4"/>
      <c r="BA71" s="209"/>
      <c r="BB71" s="210"/>
      <c r="BD71" s="209"/>
      <c r="BE71" s="210"/>
      <c r="BG71" s="209"/>
      <c r="BH71" s="210"/>
      <c r="BJ71" s="209"/>
      <c r="BK71" s="210"/>
      <c r="BM71" s="209"/>
      <c r="BN71" s="210"/>
      <c r="BP71" s="209"/>
      <c r="BQ71" s="210"/>
      <c r="BS71" s="209"/>
      <c r="BT71" s="210"/>
      <c r="BV71" s="209"/>
      <c r="BW71" s="210"/>
      <c r="BY71" s="209"/>
      <c r="BZ71" s="210"/>
      <c r="CB71" s="670"/>
      <c r="CC71" s="671"/>
      <c r="CE71" s="209"/>
      <c r="CF71" s="210"/>
      <c r="CH71" s="209"/>
      <c r="CI71" s="210"/>
      <c r="CK71" s="209"/>
      <c r="CL71" s="210"/>
      <c r="CN71" s="209"/>
      <c r="CO71" s="210"/>
    </row>
    <row r="72" spans="1:93" ht="24.95" customHeight="1">
      <c r="A72" s="657" t="str">
        <f ca="1">IFERROR(IF(INDIRECT($A$14&amp;ROW())&lt;&gt;"",COUNTIF(Summary!$B$30:$B$1054,INDIRECT($A$14&amp;ROW())),""),"")</f>
        <v/>
      </c>
      <c r="B72" s="670" t="s">
        <v>824</v>
      </c>
      <c r="C72" s="671">
        <v>1</v>
      </c>
      <c r="E72" s="209"/>
      <c r="F72" s="210"/>
      <c r="H72" s="209"/>
      <c r="I72" s="210"/>
      <c r="K72" s="209"/>
      <c r="L72" s="210"/>
      <c r="N72" s="209"/>
      <c r="O72" s="210"/>
      <c r="Q72" s="209"/>
      <c r="R72" s="210"/>
      <c r="T72" s="209"/>
      <c r="U72" s="210"/>
      <c r="W72" s="209"/>
      <c r="X72" s="210"/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4"/>
      <c r="BA72" s="209"/>
      <c r="BB72" s="210"/>
      <c r="BD72" s="209"/>
      <c r="BE72" s="210"/>
      <c r="BG72" s="209"/>
      <c r="BH72" s="210"/>
      <c r="BJ72" s="209"/>
      <c r="BK72" s="210"/>
      <c r="BM72" s="209"/>
      <c r="BN72" s="210"/>
      <c r="BP72" s="209"/>
      <c r="BQ72" s="210"/>
      <c r="BS72" s="209"/>
      <c r="BT72" s="210"/>
      <c r="BV72" s="209"/>
      <c r="BW72" s="210"/>
      <c r="BY72" s="209"/>
      <c r="BZ72" s="210"/>
      <c r="CB72" s="670"/>
      <c r="CC72" s="671"/>
      <c r="CE72" s="209"/>
      <c r="CF72" s="210"/>
      <c r="CH72" s="209"/>
      <c r="CI72" s="210"/>
      <c r="CK72" s="209"/>
      <c r="CL72" s="210"/>
      <c r="CN72" s="209"/>
      <c r="CO72" s="210"/>
    </row>
    <row r="73" spans="1:93" ht="24.95" customHeight="1">
      <c r="A73" s="657" t="str">
        <f ca="1">IFERROR(IF(INDIRECT($A$14&amp;ROW())&lt;&gt;"",COUNTIF(Summary!$B$30:$B$1054,INDIRECT($A$14&amp;ROW())),""),"")</f>
        <v/>
      </c>
      <c r="B73" s="670" t="s">
        <v>922</v>
      </c>
      <c r="C73" s="671">
        <v>2</v>
      </c>
      <c r="E73" s="209"/>
      <c r="F73" s="210"/>
      <c r="H73" s="209"/>
      <c r="I73" s="210"/>
      <c r="K73" s="209"/>
      <c r="L73" s="210"/>
      <c r="N73" s="209"/>
      <c r="O73" s="210"/>
      <c r="Q73" s="209"/>
      <c r="R73" s="210"/>
      <c r="T73" s="209"/>
      <c r="U73" s="210"/>
      <c r="W73" s="209"/>
      <c r="X73" s="210"/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4"/>
      <c r="BA73" s="209"/>
      <c r="BB73" s="210"/>
      <c r="BD73" s="209"/>
      <c r="BE73" s="210"/>
      <c r="BG73" s="209"/>
      <c r="BH73" s="210"/>
      <c r="BJ73" s="209"/>
      <c r="BK73" s="210"/>
      <c r="BM73" s="209"/>
      <c r="BN73" s="210"/>
      <c r="BP73" s="209"/>
      <c r="BQ73" s="210"/>
      <c r="BS73" s="209"/>
      <c r="BT73" s="210"/>
      <c r="BV73" s="209"/>
      <c r="BW73" s="210"/>
      <c r="BY73" s="209"/>
      <c r="BZ73" s="210"/>
      <c r="CB73" s="670"/>
      <c r="CC73" s="671"/>
      <c r="CE73" s="209"/>
      <c r="CF73" s="210"/>
      <c r="CH73" s="209"/>
      <c r="CI73" s="210"/>
      <c r="CK73" s="209"/>
      <c r="CL73" s="210"/>
      <c r="CN73" s="209"/>
      <c r="CO73" s="210"/>
    </row>
    <row r="74" spans="1:93" ht="24.95" customHeight="1">
      <c r="A74" s="657" t="str">
        <f ca="1">IFERROR(IF(INDIRECT($A$14&amp;ROW())&lt;&gt;"",COUNTIF(Summary!$B$30:$B$1054,INDIRECT($A$14&amp;ROW())),""),"")</f>
        <v/>
      </c>
      <c r="B74" s="670" t="s">
        <v>825</v>
      </c>
      <c r="C74" s="671">
        <v>5</v>
      </c>
      <c r="E74" s="209"/>
      <c r="F74" s="210"/>
      <c r="H74" s="209"/>
      <c r="I74" s="210"/>
      <c r="K74" s="209"/>
      <c r="L74" s="210"/>
      <c r="N74" s="209"/>
      <c r="O74" s="210"/>
      <c r="Q74" s="209"/>
      <c r="R74" s="210"/>
      <c r="T74" s="209"/>
      <c r="U74" s="210"/>
      <c r="W74" s="209"/>
      <c r="X74" s="210"/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4"/>
      <c r="BA74" s="209"/>
      <c r="BB74" s="210"/>
      <c r="BD74" s="209"/>
      <c r="BE74" s="210"/>
      <c r="BG74" s="209"/>
      <c r="BH74" s="210"/>
      <c r="BJ74" s="209"/>
      <c r="BK74" s="210"/>
      <c r="BM74" s="209"/>
      <c r="BN74" s="210"/>
      <c r="BP74" s="209"/>
      <c r="BQ74" s="210"/>
      <c r="BS74" s="209"/>
      <c r="BT74" s="210"/>
      <c r="BV74" s="209"/>
      <c r="BW74" s="210"/>
      <c r="BY74" s="209"/>
      <c r="BZ74" s="210"/>
      <c r="CB74" s="670"/>
      <c r="CC74" s="671"/>
      <c r="CE74" s="209"/>
      <c r="CF74" s="210"/>
      <c r="CH74" s="209"/>
      <c r="CI74" s="210"/>
      <c r="CK74" s="209"/>
      <c r="CL74" s="210"/>
      <c r="CN74" s="209"/>
      <c r="CO74" s="210"/>
    </row>
    <row r="75" spans="1:93" ht="24.95" customHeight="1">
      <c r="A75" s="657" t="str">
        <f ca="1">IFERROR(IF(INDIRECT($A$14&amp;ROW())&lt;&gt;"",COUNTIF(Summary!$B$30:$B$1054,INDIRECT($A$14&amp;ROW())),""),"")</f>
        <v/>
      </c>
      <c r="B75" s="670" t="s">
        <v>936</v>
      </c>
      <c r="C75" s="671">
        <v>4</v>
      </c>
      <c r="E75" s="209"/>
      <c r="F75" s="210"/>
      <c r="H75" s="209"/>
      <c r="I75" s="210"/>
      <c r="K75" s="209"/>
      <c r="L75" s="210"/>
      <c r="N75" s="209"/>
      <c r="O75" s="210"/>
      <c r="Q75" s="209"/>
      <c r="R75" s="210"/>
      <c r="T75" s="209"/>
      <c r="U75" s="210"/>
      <c r="W75" s="209"/>
      <c r="X75" s="210"/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4"/>
      <c r="BA75" s="209"/>
      <c r="BB75" s="210"/>
      <c r="BD75" s="209"/>
      <c r="BE75" s="210"/>
      <c r="BG75" s="209"/>
      <c r="BH75" s="210"/>
      <c r="BJ75" s="209"/>
      <c r="BK75" s="210"/>
      <c r="BM75" s="209"/>
      <c r="BN75" s="210"/>
      <c r="BP75" s="209"/>
      <c r="BQ75" s="210"/>
      <c r="BS75" s="209"/>
      <c r="BT75" s="210"/>
      <c r="BV75" s="209"/>
      <c r="BW75" s="210"/>
      <c r="BY75" s="209"/>
      <c r="BZ75" s="210"/>
      <c r="CB75" s="670"/>
      <c r="CC75" s="671"/>
      <c r="CE75" s="209"/>
      <c r="CF75" s="210"/>
      <c r="CH75" s="209"/>
      <c r="CI75" s="210"/>
      <c r="CK75" s="209"/>
      <c r="CL75" s="210"/>
      <c r="CN75" s="209"/>
      <c r="CO75" s="210"/>
    </row>
    <row r="76" spans="1:93" ht="24.95" customHeight="1">
      <c r="A76" s="657" t="str">
        <f ca="1">IFERROR(IF(INDIRECT($A$14&amp;ROW())&lt;&gt;"",COUNTIF(Summary!$B$30:$B$1054,INDIRECT($A$14&amp;ROW())),""),"")</f>
        <v/>
      </c>
      <c r="B76" s="670" t="s">
        <v>826</v>
      </c>
      <c r="C76" s="671">
        <v>1</v>
      </c>
      <c r="E76" s="209"/>
      <c r="F76" s="210"/>
      <c r="H76" s="209"/>
      <c r="I76" s="210"/>
      <c r="K76" s="209"/>
      <c r="L76" s="210"/>
      <c r="N76" s="209"/>
      <c r="O76" s="210"/>
      <c r="Q76" s="209"/>
      <c r="R76" s="210"/>
      <c r="T76" s="209"/>
      <c r="U76" s="210"/>
      <c r="W76" s="209"/>
      <c r="X76" s="210"/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4"/>
      <c r="BA76" s="209"/>
      <c r="BB76" s="210"/>
      <c r="BD76" s="209"/>
      <c r="BE76" s="210"/>
      <c r="BG76" s="209"/>
      <c r="BH76" s="210"/>
      <c r="BJ76" s="209"/>
      <c r="BK76" s="210"/>
      <c r="BM76" s="209"/>
      <c r="BN76" s="210"/>
      <c r="BP76" s="209"/>
      <c r="BQ76" s="210"/>
      <c r="BS76" s="209"/>
      <c r="BT76" s="210"/>
      <c r="BV76" s="209"/>
      <c r="BW76" s="210"/>
      <c r="BY76" s="209"/>
      <c r="BZ76" s="210"/>
      <c r="CB76" s="670"/>
      <c r="CC76" s="671"/>
      <c r="CE76" s="209"/>
      <c r="CF76" s="210"/>
      <c r="CH76" s="209"/>
      <c r="CI76" s="210"/>
      <c r="CK76" s="209"/>
      <c r="CL76" s="210"/>
      <c r="CN76" s="209"/>
      <c r="CO76" s="210"/>
    </row>
    <row r="77" spans="1:93" ht="24.95" customHeight="1">
      <c r="A77" s="657" t="str">
        <f ca="1">IFERROR(IF(INDIRECT($A$14&amp;ROW())&lt;&gt;"",COUNTIF(Summary!$B$30:$B$1054,INDIRECT($A$14&amp;ROW())),""),"")</f>
        <v/>
      </c>
      <c r="B77" s="670" t="s">
        <v>827</v>
      </c>
      <c r="C77" s="671">
        <v>3</v>
      </c>
      <c r="E77" s="209"/>
      <c r="F77" s="210"/>
      <c r="H77" s="209"/>
      <c r="I77" s="210"/>
      <c r="K77" s="209"/>
      <c r="L77" s="210"/>
      <c r="N77" s="209"/>
      <c r="O77" s="210"/>
      <c r="Q77" s="209"/>
      <c r="R77" s="210"/>
      <c r="T77" s="209"/>
      <c r="U77" s="210"/>
      <c r="W77" s="209"/>
      <c r="X77" s="210"/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4"/>
      <c r="BA77" s="209"/>
      <c r="BB77" s="210"/>
      <c r="BD77" s="209"/>
      <c r="BE77" s="210"/>
      <c r="BG77" s="209"/>
      <c r="BH77" s="210"/>
      <c r="BJ77" s="209"/>
      <c r="BK77" s="210"/>
      <c r="BM77" s="209"/>
      <c r="BN77" s="210"/>
      <c r="BP77" s="209"/>
      <c r="BQ77" s="210"/>
      <c r="BS77" s="209"/>
      <c r="BT77" s="210"/>
      <c r="BV77" s="209"/>
      <c r="BW77" s="210"/>
      <c r="BY77" s="209"/>
      <c r="BZ77" s="210"/>
      <c r="CB77" s="670"/>
      <c r="CC77" s="671"/>
      <c r="CE77" s="209"/>
      <c r="CF77" s="210"/>
      <c r="CH77" s="209"/>
      <c r="CI77" s="210"/>
      <c r="CK77" s="209"/>
      <c r="CL77" s="210"/>
      <c r="CN77" s="209"/>
      <c r="CO77" s="210"/>
    </row>
    <row r="78" spans="1:93" ht="24.95" customHeight="1">
      <c r="A78" s="657" t="str">
        <f ca="1">IFERROR(IF(INDIRECT($A$14&amp;ROW())&lt;&gt;"",COUNTIF(Summary!$B$30:$B$1054,INDIRECT($A$14&amp;ROW())),""),"")</f>
        <v/>
      </c>
      <c r="B78" s="670" t="s">
        <v>923</v>
      </c>
      <c r="C78" s="671"/>
      <c r="E78" s="209"/>
      <c r="F78" s="210"/>
      <c r="H78" s="209"/>
      <c r="I78" s="210"/>
      <c r="K78" s="209"/>
      <c r="L78" s="210"/>
      <c r="N78" s="209"/>
      <c r="O78" s="210"/>
      <c r="Q78" s="209"/>
      <c r="R78" s="210"/>
      <c r="T78" s="209"/>
      <c r="U78" s="210"/>
      <c r="W78" s="209"/>
      <c r="X78" s="210"/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4"/>
      <c r="BA78" s="209"/>
      <c r="BB78" s="210"/>
      <c r="BD78" s="209"/>
      <c r="BE78" s="210"/>
      <c r="BG78" s="209"/>
      <c r="BH78" s="210"/>
      <c r="BJ78" s="209"/>
      <c r="BK78" s="210"/>
      <c r="BM78" s="209"/>
      <c r="BN78" s="210"/>
      <c r="BP78" s="209"/>
      <c r="BQ78" s="210"/>
      <c r="BS78" s="209"/>
      <c r="BT78" s="210"/>
      <c r="BV78" s="209"/>
      <c r="BW78" s="210"/>
      <c r="BY78" s="209"/>
      <c r="BZ78" s="210"/>
      <c r="CB78" s="670"/>
      <c r="CC78" s="671"/>
      <c r="CE78" s="209"/>
      <c r="CF78" s="210"/>
      <c r="CH78" s="209"/>
      <c r="CI78" s="210"/>
      <c r="CK78" s="209"/>
      <c r="CL78" s="210"/>
      <c r="CN78" s="209"/>
      <c r="CO78" s="210"/>
    </row>
    <row r="79" spans="1:93" ht="24.95" customHeight="1">
      <c r="A79" s="657" t="str">
        <f ca="1">IFERROR(IF(INDIRECT($A$14&amp;ROW())&lt;&gt;"",COUNTIF(Summary!$B$30:$B$1054,INDIRECT($A$14&amp;ROW())),""),"")</f>
        <v/>
      </c>
      <c r="B79" s="670" t="s">
        <v>948</v>
      </c>
      <c r="C79" s="671">
        <v>3</v>
      </c>
      <c r="E79" s="209"/>
      <c r="F79" s="210"/>
      <c r="H79" s="209"/>
      <c r="I79" s="210"/>
      <c r="K79" s="209"/>
      <c r="L79" s="210"/>
      <c r="N79" s="209"/>
      <c r="O79" s="210"/>
      <c r="Q79" s="209"/>
      <c r="R79" s="210"/>
      <c r="T79" s="209"/>
      <c r="U79" s="210"/>
      <c r="W79" s="209"/>
      <c r="X79" s="210"/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4"/>
      <c r="BA79" s="209"/>
      <c r="BB79" s="210"/>
      <c r="BD79" s="209"/>
      <c r="BE79" s="210"/>
      <c r="BG79" s="209"/>
      <c r="BH79" s="210"/>
      <c r="BJ79" s="209"/>
      <c r="BK79" s="210"/>
      <c r="BM79" s="209"/>
      <c r="BN79" s="210"/>
      <c r="BP79" s="209"/>
      <c r="BQ79" s="210"/>
      <c r="BS79" s="209"/>
      <c r="BT79" s="210"/>
      <c r="BV79" s="209"/>
      <c r="BW79" s="210"/>
      <c r="BY79" s="209"/>
      <c r="BZ79" s="210"/>
      <c r="CB79" s="670"/>
      <c r="CC79" s="671"/>
      <c r="CE79" s="209"/>
      <c r="CF79" s="210"/>
      <c r="CH79" s="209"/>
      <c r="CI79" s="210"/>
      <c r="CK79" s="209"/>
      <c r="CL79" s="210"/>
      <c r="CN79" s="209"/>
      <c r="CO79" s="210"/>
    </row>
    <row r="80" spans="1:93" ht="24.95" customHeight="1">
      <c r="A80" s="657" t="str">
        <f ca="1">IFERROR(IF(INDIRECT($A$14&amp;ROW())&lt;&gt;"",COUNTIF(Summary!$B$30:$B$1054,INDIRECT($A$14&amp;ROW())),""),"")</f>
        <v/>
      </c>
      <c r="B80" s="670" t="s">
        <v>828</v>
      </c>
      <c r="C80" s="671">
        <v>2</v>
      </c>
      <c r="E80" s="209"/>
      <c r="F80" s="210"/>
      <c r="H80" s="209"/>
      <c r="I80" s="210"/>
      <c r="K80" s="209"/>
      <c r="L80" s="210"/>
      <c r="N80" s="209"/>
      <c r="O80" s="210"/>
      <c r="Q80" s="209"/>
      <c r="R80" s="210"/>
      <c r="T80" s="209"/>
      <c r="U80" s="210"/>
      <c r="W80" s="209"/>
      <c r="X80" s="210"/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4"/>
      <c r="BA80" s="209"/>
      <c r="BB80" s="210"/>
      <c r="BD80" s="209"/>
      <c r="BE80" s="210"/>
      <c r="BG80" s="209"/>
      <c r="BH80" s="210"/>
      <c r="BJ80" s="209"/>
      <c r="BK80" s="210"/>
      <c r="BM80" s="209"/>
      <c r="BN80" s="210"/>
      <c r="BP80" s="209"/>
      <c r="BQ80" s="210"/>
      <c r="BS80" s="209"/>
      <c r="BT80" s="210"/>
      <c r="BV80" s="209"/>
      <c r="BW80" s="210"/>
      <c r="BY80" s="209"/>
      <c r="BZ80" s="210"/>
      <c r="CB80" s="670"/>
      <c r="CC80" s="671"/>
      <c r="CE80" s="209"/>
      <c r="CF80" s="210"/>
      <c r="CH80" s="209"/>
      <c r="CI80" s="210"/>
      <c r="CK80" s="209"/>
      <c r="CL80" s="210"/>
      <c r="CN80" s="209"/>
      <c r="CO80" s="210"/>
    </row>
    <row r="81" spans="1:93" ht="24.95" customHeight="1">
      <c r="A81" s="657" t="str">
        <f ca="1">IFERROR(IF(INDIRECT($A$14&amp;ROW())&lt;&gt;"",COUNTIF(Summary!$B$30:$B$1054,INDIRECT($A$14&amp;ROW())),""),"")</f>
        <v/>
      </c>
      <c r="B81" s="670" t="s">
        <v>829</v>
      </c>
      <c r="C81" s="671">
        <v>12</v>
      </c>
      <c r="E81" s="209"/>
      <c r="F81" s="210"/>
      <c r="H81" s="209"/>
      <c r="I81" s="210"/>
      <c r="K81" s="209"/>
      <c r="L81" s="210"/>
      <c r="N81" s="209"/>
      <c r="O81" s="210"/>
      <c r="Q81" s="209"/>
      <c r="R81" s="210"/>
      <c r="T81" s="209"/>
      <c r="U81" s="210"/>
      <c r="W81" s="209"/>
      <c r="X81" s="210"/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4"/>
      <c r="BA81" s="209"/>
      <c r="BB81" s="210"/>
      <c r="BD81" s="209"/>
      <c r="BE81" s="210"/>
      <c r="BG81" s="209"/>
      <c r="BH81" s="210"/>
      <c r="BJ81" s="209"/>
      <c r="BK81" s="210"/>
      <c r="BM81" s="209"/>
      <c r="BN81" s="210"/>
      <c r="BP81" s="209"/>
      <c r="BQ81" s="210"/>
      <c r="BS81" s="209"/>
      <c r="BT81" s="210"/>
      <c r="BV81" s="209"/>
      <c r="BW81" s="210"/>
      <c r="BY81" s="209"/>
      <c r="BZ81" s="210"/>
      <c r="CB81" s="670"/>
      <c r="CC81" s="671"/>
      <c r="CE81" s="209"/>
      <c r="CF81" s="210"/>
      <c r="CH81" s="209"/>
      <c r="CI81" s="210"/>
      <c r="CK81" s="209"/>
      <c r="CL81" s="210"/>
      <c r="CN81" s="209"/>
      <c r="CO81" s="210"/>
    </row>
    <row r="82" spans="1:93" ht="24.95" customHeight="1">
      <c r="A82" s="657" t="str">
        <f ca="1">IFERROR(IF(INDIRECT($A$14&amp;ROW())&lt;&gt;"",COUNTIF(Summary!$B$30:$B$1054,INDIRECT($A$14&amp;ROW())),""),"")</f>
        <v/>
      </c>
      <c r="B82" s="670" t="s">
        <v>949</v>
      </c>
      <c r="C82" s="671">
        <v>1</v>
      </c>
      <c r="E82" s="209"/>
      <c r="F82" s="210"/>
      <c r="H82" s="209"/>
      <c r="I82" s="210"/>
      <c r="K82" s="209"/>
      <c r="L82" s="210"/>
      <c r="N82" s="209"/>
      <c r="O82" s="210"/>
      <c r="Q82" s="209"/>
      <c r="R82" s="210"/>
      <c r="T82" s="209"/>
      <c r="U82" s="210"/>
      <c r="W82" s="209"/>
      <c r="X82" s="210"/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4"/>
      <c r="BA82" s="209"/>
      <c r="BB82" s="210"/>
      <c r="BD82" s="209"/>
      <c r="BE82" s="210"/>
      <c r="BG82" s="209"/>
      <c r="BH82" s="210"/>
      <c r="BJ82" s="209"/>
      <c r="BK82" s="210"/>
      <c r="BM82" s="209"/>
      <c r="BN82" s="210"/>
      <c r="BP82" s="209"/>
      <c r="BQ82" s="210"/>
      <c r="BS82" s="209"/>
      <c r="BT82" s="210"/>
      <c r="BV82" s="209"/>
      <c r="BW82" s="210"/>
      <c r="BY82" s="209"/>
      <c r="BZ82" s="210"/>
      <c r="CB82" s="670"/>
      <c r="CC82" s="671"/>
      <c r="CE82" s="209"/>
      <c r="CF82" s="210"/>
      <c r="CH82" s="209"/>
      <c r="CI82" s="210"/>
      <c r="CK82" s="209"/>
      <c r="CL82" s="210"/>
      <c r="CN82" s="209"/>
      <c r="CO82" s="210"/>
    </row>
    <row r="83" spans="1:93" ht="24.95" customHeight="1">
      <c r="A83" s="657" t="str">
        <f ca="1">IFERROR(IF(INDIRECT($A$14&amp;ROW())&lt;&gt;"",COUNTIF(Summary!$B$30:$B$1054,INDIRECT($A$14&amp;ROW())),""),"")</f>
        <v/>
      </c>
      <c r="B83" s="670" t="s">
        <v>830</v>
      </c>
      <c r="C83" s="671">
        <v>19</v>
      </c>
      <c r="E83" s="209"/>
      <c r="F83" s="210"/>
      <c r="H83" s="209"/>
      <c r="I83" s="210"/>
      <c r="K83" s="209"/>
      <c r="L83" s="210"/>
      <c r="N83" s="209"/>
      <c r="O83" s="210"/>
      <c r="Q83" s="209"/>
      <c r="R83" s="210"/>
      <c r="T83" s="209"/>
      <c r="U83" s="210"/>
      <c r="W83" s="209"/>
      <c r="X83" s="210"/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4"/>
      <c r="BA83" s="209"/>
      <c r="BB83" s="210"/>
      <c r="BD83" s="209"/>
      <c r="BE83" s="210"/>
      <c r="BG83" s="209"/>
      <c r="BH83" s="210"/>
      <c r="BJ83" s="209"/>
      <c r="BK83" s="210"/>
      <c r="BM83" s="209"/>
      <c r="BN83" s="210"/>
      <c r="BP83" s="209"/>
      <c r="BQ83" s="210"/>
      <c r="BS83" s="209"/>
      <c r="BT83" s="210"/>
      <c r="BV83" s="209"/>
      <c r="BW83" s="210"/>
      <c r="BY83" s="209"/>
      <c r="BZ83" s="210"/>
      <c r="CB83" s="670"/>
      <c r="CC83" s="671"/>
      <c r="CE83" s="209"/>
      <c r="CF83" s="210"/>
      <c r="CH83" s="209"/>
      <c r="CI83" s="210"/>
      <c r="CK83" s="209"/>
      <c r="CL83" s="210"/>
      <c r="CN83" s="209"/>
      <c r="CO83" s="210"/>
    </row>
    <row r="84" spans="1:93" ht="24.95" customHeight="1">
      <c r="A84" s="657" t="str">
        <f ca="1">IFERROR(IF(INDIRECT($A$14&amp;ROW())&lt;&gt;"",COUNTIF(Summary!$B$30:$B$1054,INDIRECT($A$14&amp;ROW())),""),"")</f>
        <v/>
      </c>
      <c r="B84" s="670" t="s">
        <v>831</v>
      </c>
      <c r="C84" s="671">
        <v>2</v>
      </c>
      <c r="E84" s="209"/>
      <c r="F84" s="210"/>
      <c r="H84" s="209"/>
      <c r="I84" s="210"/>
      <c r="K84" s="209"/>
      <c r="L84" s="210"/>
      <c r="N84" s="209"/>
      <c r="O84" s="210"/>
      <c r="Q84" s="209"/>
      <c r="R84" s="210"/>
      <c r="T84" s="209"/>
      <c r="U84" s="210"/>
      <c r="W84" s="209"/>
      <c r="X84" s="210"/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4"/>
      <c r="BA84" s="209"/>
      <c r="BB84" s="210"/>
      <c r="BD84" s="209"/>
      <c r="BE84" s="210"/>
      <c r="BG84" s="209"/>
      <c r="BH84" s="210"/>
      <c r="BJ84" s="209"/>
      <c r="BK84" s="210"/>
      <c r="BM84" s="209"/>
      <c r="BN84" s="210"/>
      <c r="BP84" s="209"/>
      <c r="BQ84" s="210"/>
      <c r="BS84" s="209"/>
      <c r="BT84" s="210"/>
      <c r="BV84" s="209"/>
      <c r="BW84" s="210"/>
      <c r="BY84" s="209"/>
      <c r="BZ84" s="210"/>
      <c r="CB84" s="670"/>
      <c r="CC84" s="671"/>
      <c r="CE84" s="209"/>
      <c r="CF84" s="210"/>
      <c r="CH84" s="209"/>
      <c r="CI84" s="210"/>
      <c r="CK84" s="209"/>
      <c r="CL84" s="210"/>
      <c r="CN84" s="209"/>
      <c r="CO84" s="210"/>
    </row>
    <row r="85" spans="1:93" ht="24.95" customHeight="1">
      <c r="A85" s="657" t="str">
        <f ca="1">IFERROR(IF(INDIRECT($A$14&amp;ROW())&lt;&gt;"",COUNTIF(Summary!$B$30:$B$1054,INDIRECT($A$14&amp;ROW())),""),"")</f>
        <v/>
      </c>
      <c r="B85" s="670" t="s">
        <v>832</v>
      </c>
      <c r="C85" s="671">
        <v>1</v>
      </c>
      <c r="E85" s="209"/>
      <c r="F85" s="210"/>
      <c r="H85" s="209"/>
      <c r="I85" s="210"/>
      <c r="K85" s="209"/>
      <c r="L85" s="210"/>
      <c r="N85" s="209"/>
      <c r="O85" s="210"/>
      <c r="Q85" s="209"/>
      <c r="R85" s="210"/>
      <c r="T85" s="209"/>
      <c r="U85" s="210"/>
      <c r="W85" s="209"/>
      <c r="X85" s="210"/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4"/>
      <c r="BA85" s="209"/>
      <c r="BB85" s="210"/>
      <c r="BD85" s="209"/>
      <c r="BE85" s="210"/>
      <c r="BG85" s="209"/>
      <c r="BH85" s="210"/>
      <c r="BJ85" s="209"/>
      <c r="BK85" s="210"/>
      <c r="BM85" s="209"/>
      <c r="BN85" s="210"/>
      <c r="BP85" s="209"/>
      <c r="BQ85" s="210"/>
      <c r="BS85" s="209"/>
      <c r="BT85" s="210"/>
      <c r="BV85" s="209"/>
      <c r="BW85" s="210"/>
      <c r="BY85" s="209"/>
      <c r="BZ85" s="210"/>
      <c r="CB85" s="670"/>
      <c r="CC85" s="671"/>
      <c r="CE85" s="209"/>
      <c r="CF85" s="210"/>
      <c r="CH85" s="209"/>
      <c r="CI85" s="210"/>
      <c r="CK85" s="209"/>
      <c r="CL85" s="210"/>
      <c r="CN85" s="209"/>
      <c r="CO85" s="210"/>
    </row>
    <row r="86" spans="1:93" ht="24.95" customHeight="1">
      <c r="A86" s="657" t="str">
        <f ca="1">IFERROR(IF(INDIRECT($A$14&amp;ROW())&lt;&gt;"",COUNTIF(Summary!$B$30:$B$1054,INDIRECT($A$14&amp;ROW())),""),"")</f>
        <v/>
      </c>
      <c r="B86" s="670" t="s">
        <v>833</v>
      </c>
      <c r="C86" s="671">
        <v>6</v>
      </c>
      <c r="E86" s="209"/>
      <c r="F86" s="210"/>
      <c r="H86" s="209"/>
      <c r="I86" s="210"/>
      <c r="K86" s="209"/>
      <c r="L86" s="210"/>
      <c r="N86" s="209"/>
      <c r="O86" s="210"/>
      <c r="Q86" s="209"/>
      <c r="R86" s="210"/>
      <c r="T86" s="209"/>
      <c r="U86" s="210"/>
      <c r="W86" s="209"/>
      <c r="X86" s="210"/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4"/>
      <c r="BA86" s="209"/>
      <c r="BB86" s="210"/>
      <c r="BD86" s="209"/>
      <c r="BE86" s="210"/>
      <c r="BG86" s="209"/>
      <c r="BH86" s="210"/>
      <c r="BJ86" s="209"/>
      <c r="BK86" s="210"/>
      <c r="BM86" s="209"/>
      <c r="BN86" s="210"/>
      <c r="BP86" s="209"/>
      <c r="BQ86" s="210"/>
      <c r="BS86" s="209"/>
      <c r="BT86" s="210"/>
      <c r="BV86" s="209"/>
      <c r="BW86" s="210"/>
      <c r="BY86" s="209"/>
      <c r="BZ86" s="210"/>
      <c r="CB86" s="670"/>
      <c r="CC86" s="671"/>
      <c r="CE86" s="209"/>
      <c r="CF86" s="210"/>
      <c r="CH86" s="209"/>
      <c r="CI86" s="210"/>
      <c r="CK86" s="209"/>
      <c r="CL86" s="210"/>
      <c r="CN86" s="209"/>
      <c r="CO86" s="210"/>
    </row>
    <row r="87" spans="1:93" ht="24.95" customHeight="1">
      <c r="A87" s="657" t="str">
        <f ca="1">IFERROR(IF(INDIRECT($A$14&amp;ROW())&lt;&gt;"",COUNTIF(Summary!$B$30:$B$1054,INDIRECT($A$14&amp;ROW())),""),"")</f>
        <v/>
      </c>
      <c r="B87" s="670" t="s">
        <v>834</v>
      </c>
      <c r="C87" s="671">
        <v>26</v>
      </c>
      <c r="E87" s="209"/>
      <c r="F87" s="210"/>
      <c r="H87" s="209"/>
      <c r="I87" s="210"/>
      <c r="K87" s="209"/>
      <c r="L87" s="210"/>
      <c r="N87" s="209"/>
      <c r="O87" s="210"/>
      <c r="Q87" s="209"/>
      <c r="R87" s="210"/>
      <c r="T87" s="209"/>
      <c r="U87" s="210"/>
      <c r="W87" s="209"/>
      <c r="X87" s="210"/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4"/>
      <c r="BA87" s="209"/>
      <c r="BB87" s="210"/>
      <c r="BD87" s="209"/>
      <c r="BE87" s="210"/>
      <c r="BG87" s="209"/>
      <c r="BH87" s="210"/>
      <c r="BJ87" s="209"/>
      <c r="BK87" s="210"/>
      <c r="BM87" s="209"/>
      <c r="BN87" s="210"/>
      <c r="BP87" s="209"/>
      <c r="BQ87" s="210"/>
      <c r="BS87" s="209"/>
      <c r="BT87" s="210"/>
      <c r="BV87" s="209"/>
      <c r="BW87" s="210"/>
      <c r="BY87" s="209"/>
      <c r="BZ87" s="210"/>
      <c r="CB87" s="670"/>
      <c r="CC87" s="671"/>
      <c r="CE87" s="209"/>
      <c r="CF87" s="210"/>
      <c r="CH87" s="209"/>
      <c r="CI87" s="210"/>
      <c r="CK87" s="209"/>
      <c r="CL87" s="210"/>
      <c r="CN87" s="209"/>
      <c r="CO87" s="210"/>
    </row>
    <row r="88" spans="1:93" ht="24.95" customHeight="1">
      <c r="A88" s="657" t="str">
        <f ca="1">IFERROR(IF(INDIRECT($A$14&amp;ROW())&lt;&gt;"",COUNTIF(Summary!$B$30:$B$1054,INDIRECT($A$14&amp;ROW())),""),"")</f>
        <v/>
      </c>
      <c r="B88" s="670" t="s">
        <v>835</v>
      </c>
      <c r="C88" s="671">
        <v>29</v>
      </c>
      <c r="E88" s="209"/>
      <c r="F88" s="210"/>
      <c r="H88" s="209"/>
      <c r="I88" s="210"/>
      <c r="K88" s="209"/>
      <c r="L88" s="210"/>
      <c r="N88" s="209"/>
      <c r="O88" s="210"/>
      <c r="Q88" s="209"/>
      <c r="R88" s="210"/>
      <c r="T88" s="209"/>
      <c r="U88" s="210"/>
      <c r="W88" s="209"/>
      <c r="X88" s="210"/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4"/>
      <c r="BA88" s="209"/>
      <c r="BB88" s="210"/>
      <c r="BD88" s="209"/>
      <c r="BE88" s="210"/>
      <c r="BG88" s="209"/>
      <c r="BH88" s="210"/>
      <c r="BJ88" s="209"/>
      <c r="BK88" s="210"/>
      <c r="BM88" s="209"/>
      <c r="BN88" s="210"/>
      <c r="BP88" s="209"/>
      <c r="BQ88" s="210"/>
      <c r="BS88" s="209"/>
      <c r="BT88" s="210"/>
      <c r="BV88" s="209"/>
      <c r="BW88" s="210"/>
      <c r="BY88" s="209"/>
      <c r="BZ88" s="210"/>
      <c r="CB88" s="670"/>
      <c r="CC88" s="671"/>
      <c r="CE88" s="209"/>
      <c r="CF88" s="210"/>
      <c r="CH88" s="209"/>
      <c r="CI88" s="210"/>
      <c r="CK88" s="209"/>
      <c r="CL88" s="210"/>
      <c r="CN88" s="209"/>
      <c r="CO88" s="210"/>
    </row>
    <row r="89" spans="1:93" ht="24.95" customHeight="1">
      <c r="A89" s="657" t="str">
        <f ca="1">IFERROR(IF(INDIRECT($A$14&amp;ROW())&lt;&gt;"",COUNTIF(Summary!$B$30:$B$1054,INDIRECT($A$14&amp;ROW())),""),"")</f>
        <v/>
      </c>
      <c r="B89" s="670" t="s">
        <v>836</v>
      </c>
      <c r="C89" s="671">
        <v>11</v>
      </c>
      <c r="E89" s="209"/>
      <c r="F89" s="210"/>
      <c r="H89" s="209"/>
      <c r="I89" s="210"/>
      <c r="K89" s="209"/>
      <c r="L89" s="210"/>
      <c r="N89" s="209"/>
      <c r="O89" s="210"/>
      <c r="Q89" s="209"/>
      <c r="R89" s="210"/>
      <c r="T89" s="209"/>
      <c r="U89" s="210"/>
      <c r="W89" s="209"/>
      <c r="X89" s="210"/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4"/>
      <c r="BA89" s="209"/>
      <c r="BB89" s="210"/>
      <c r="BD89" s="209"/>
      <c r="BE89" s="210"/>
      <c r="BG89" s="209"/>
      <c r="BH89" s="210"/>
      <c r="BJ89" s="209"/>
      <c r="BK89" s="210"/>
      <c r="BM89" s="209"/>
      <c r="BN89" s="210"/>
      <c r="BP89" s="209"/>
      <c r="BQ89" s="210"/>
      <c r="BS89" s="209"/>
      <c r="BT89" s="210"/>
      <c r="BV89" s="209"/>
      <c r="BW89" s="210"/>
      <c r="BY89" s="209"/>
      <c r="BZ89" s="210"/>
      <c r="CB89" s="670"/>
      <c r="CC89" s="671"/>
      <c r="CE89" s="209"/>
      <c r="CF89" s="210"/>
      <c r="CH89" s="209"/>
      <c r="CI89" s="210"/>
      <c r="CK89" s="209"/>
      <c r="CL89" s="210"/>
      <c r="CN89" s="209"/>
      <c r="CO89" s="210"/>
    </row>
    <row r="90" spans="1:93" ht="24.95" customHeight="1">
      <c r="A90" s="657" t="str">
        <f ca="1">IFERROR(IF(INDIRECT($A$14&amp;ROW())&lt;&gt;"",COUNTIF(Summary!$B$30:$B$1054,INDIRECT($A$14&amp;ROW())),""),"")</f>
        <v/>
      </c>
      <c r="B90" s="670" t="s">
        <v>837</v>
      </c>
      <c r="C90" s="671">
        <v>78</v>
      </c>
      <c r="E90" s="209"/>
      <c r="F90" s="210"/>
      <c r="H90" s="209"/>
      <c r="I90" s="210"/>
      <c r="K90" s="209"/>
      <c r="L90" s="210"/>
      <c r="N90" s="209"/>
      <c r="O90" s="210"/>
      <c r="Q90" s="209"/>
      <c r="R90" s="210"/>
      <c r="T90" s="209"/>
      <c r="U90" s="210"/>
      <c r="W90" s="209"/>
      <c r="X90" s="210"/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4"/>
      <c r="BA90" s="209"/>
      <c r="BB90" s="210"/>
      <c r="BD90" s="209"/>
      <c r="BE90" s="210"/>
      <c r="BG90" s="209"/>
      <c r="BH90" s="210"/>
      <c r="BJ90" s="209"/>
      <c r="BK90" s="210"/>
      <c r="BM90" s="209"/>
      <c r="BN90" s="210"/>
      <c r="BP90" s="209"/>
      <c r="BQ90" s="210"/>
      <c r="BS90" s="209"/>
      <c r="BT90" s="210"/>
      <c r="BV90" s="209"/>
      <c r="BW90" s="210"/>
      <c r="BY90" s="209"/>
      <c r="BZ90" s="210"/>
      <c r="CB90" s="670"/>
      <c r="CC90" s="671"/>
      <c r="CE90" s="209"/>
      <c r="CF90" s="210"/>
      <c r="CH90" s="209"/>
      <c r="CI90" s="210"/>
      <c r="CK90" s="209"/>
      <c r="CL90" s="210"/>
      <c r="CN90" s="209"/>
      <c r="CO90" s="210"/>
    </row>
    <row r="91" spans="1:93" ht="24.95" customHeight="1">
      <c r="A91" s="657" t="str">
        <f ca="1">IFERROR(IF(INDIRECT($A$14&amp;ROW())&lt;&gt;"",COUNTIF(Summary!$B$30:$B$1054,INDIRECT($A$14&amp;ROW())),""),"")</f>
        <v/>
      </c>
      <c r="B91" s="670" t="s">
        <v>838</v>
      </c>
      <c r="C91" s="671">
        <v>3</v>
      </c>
      <c r="E91" s="209"/>
      <c r="F91" s="210"/>
      <c r="H91" s="209"/>
      <c r="I91" s="210"/>
      <c r="K91" s="209"/>
      <c r="L91" s="210"/>
      <c r="N91" s="209"/>
      <c r="O91" s="210"/>
      <c r="Q91" s="209"/>
      <c r="R91" s="210"/>
      <c r="T91" s="209"/>
      <c r="U91" s="210"/>
      <c r="W91" s="209"/>
      <c r="X91" s="210"/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4"/>
      <c r="BA91" s="209"/>
      <c r="BB91" s="210"/>
      <c r="BD91" s="209"/>
      <c r="BE91" s="210"/>
      <c r="BG91" s="209"/>
      <c r="BH91" s="210"/>
      <c r="BJ91" s="209"/>
      <c r="BK91" s="210"/>
      <c r="BM91" s="209"/>
      <c r="BN91" s="210"/>
      <c r="BP91" s="209"/>
      <c r="BQ91" s="210"/>
      <c r="BS91" s="209"/>
      <c r="BT91" s="210"/>
      <c r="BV91" s="209"/>
      <c r="BW91" s="210"/>
      <c r="BY91" s="209"/>
      <c r="BZ91" s="210"/>
      <c r="CB91" s="670"/>
      <c r="CC91" s="671"/>
      <c r="CE91" s="209"/>
      <c r="CF91" s="210"/>
      <c r="CH91" s="209"/>
      <c r="CI91" s="210"/>
      <c r="CK91" s="209"/>
      <c r="CL91" s="210"/>
      <c r="CN91" s="209"/>
      <c r="CO91" s="210"/>
    </row>
    <row r="92" spans="1:93" ht="24.95" customHeight="1">
      <c r="A92" s="657" t="str">
        <f ca="1">IFERROR(IF(INDIRECT($A$14&amp;ROW())&lt;&gt;"",COUNTIF(Summary!$B$30:$B$1054,INDIRECT($A$14&amp;ROW())),""),"")</f>
        <v/>
      </c>
      <c r="B92" s="670" t="s">
        <v>839</v>
      </c>
      <c r="C92" s="671">
        <v>6</v>
      </c>
      <c r="E92" s="209"/>
      <c r="F92" s="210"/>
      <c r="H92" s="209"/>
      <c r="I92" s="210"/>
      <c r="K92" s="209"/>
      <c r="L92" s="210"/>
      <c r="N92" s="209"/>
      <c r="O92" s="210"/>
      <c r="Q92" s="209"/>
      <c r="R92" s="210"/>
      <c r="T92" s="209"/>
      <c r="U92" s="210"/>
      <c r="W92" s="209"/>
      <c r="X92" s="210"/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4"/>
      <c r="BA92" s="209"/>
      <c r="BB92" s="210"/>
      <c r="BD92" s="209"/>
      <c r="BE92" s="210"/>
      <c r="BG92" s="209"/>
      <c r="BH92" s="210"/>
      <c r="BJ92" s="209"/>
      <c r="BK92" s="210"/>
      <c r="BM92" s="209"/>
      <c r="BN92" s="210"/>
      <c r="BP92" s="209"/>
      <c r="BQ92" s="210"/>
      <c r="BS92" s="209"/>
      <c r="BT92" s="210"/>
      <c r="BV92" s="209"/>
      <c r="BW92" s="210"/>
      <c r="BY92" s="209"/>
      <c r="BZ92" s="210"/>
      <c r="CB92" s="670"/>
      <c r="CC92" s="671"/>
      <c r="CE92" s="209"/>
      <c r="CF92" s="210"/>
      <c r="CH92" s="209"/>
      <c r="CI92" s="210"/>
      <c r="CK92" s="209"/>
      <c r="CL92" s="210"/>
      <c r="CN92" s="209"/>
      <c r="CO92" s="210"/>
    </row>
    <row r="93" spans="1:93" ht="24.95" customHeight="1">
      <c r="A93" s="657" t="str">
        <f ca="1">IFERROR(IF(INDIRECT($A$14&amp;ROW())&lt;&gt;"",COUNTIF(Summary!$B$30:$B$1054,INDIRECT($A$14&amp;ROW())),""),"")</f>
        <v/>
      </c>
      <c r="B93" s="670" t="s">
        <v>840</v>
      </c>
      <c r="C93" s="671">
        <v>58</v>
      </c>
      <c r="E93" s="209"/>
      <c r="F93" s="210"/>
      <c r="H93" s="209"/>
      <c r="I93" s="210"/>
      <c r="K93" s="209"/>
      <c r="L93" s="210"/>
      <c r="N93" s="209"/>
      <c r="O93" s="210"/>
      <c r="Q93" s="209"/>
      <c r="R93" s="210"/>
      <c r="T93" s="209"/>
      <c r="U93" s="210"/>
      <c r="W93" s="209"/>
      <c r="X93" s="210"/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4"/>
      <c r="BA93" s="209"/>
      <c r="BB93" s="210"/>
      <c r="BD93" s="209"/>
      <c r="BE93" s="210"/>
      <c r="BG93" s="209"/>
      <c r="BH93" s="210"/>
      <c r="BJ93" s="209"/>
      <c r="BK93" s="210"/>
      <c r="BM93" s="209"/>
      <c r="BN93" s="210"/>
      <c r="BP93" s="209"/>
      <c r="BQ93" s="210"/>
      <c r="BS93" s="209"/>
      <c r="BT93" s="210"/>
      <c r="BV93" s="209"/>
      <c r="BW93" s="210"/>
      <c r="BY93" s="209"/>
      <c r="BZ93" s="210"/>
      <c r="CB93" s="670"/>
      <c r="CC93" s="671"/>
      <c r="CE93" s="209"/>
      <c r="CF93" s="210"/>
      <c r="CH93" s="209"/>
      <c r="CI93" s="210"/>
      <c r="CK93" s="209"/>
      <c r="CL93" s="210"/>
      <c r="CN93" s="209"/>
      <c r="CO93" s="210"/>
    </row>
    <row r="94" spans="1:93" ht="24.95" customHeight="1">
      <c r="A94" s="657" t="str">
        <f ca="1">IFERROR(IF(INDIRECT($A$14&amp;ROW())&lt;&gt;"",COUNTIF(Summary!$B$30:$B$1054,INDIRECT($A$14&amp;ROW())),""),"")</f>
        <v/>
      </c>
      <c r="B94" s="670" t="s">
        <v>841</v>
      </c>
      <c r="C94" s="671">
        <v>11</v>
      </c>
      <c r="E94" s="209"/>
      <c r="F94" s="210"/>
      <c r="H94" s="209"/>
      <c r="I94" s="210"/>
      <c r="K94" s="209"/>
      <c r="L94" s="210"/>
      <c r="N94" s="209"/>
      <c r="O94" s="210"/>
      <c r="Q94" s="209"/>
      <c r="R94" s="210"/>
      <c r="T94" s="209"/>
      <c r="U94" s="210"/>
      <c r="W94" s="209"/>
      <c r="X94" s="210"/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4"/>
      <c r="BA94" s="209"/>
      <c r="BB94" s="210"/>
      <c r="BD94" s="209"/>
      <c r="BE94" s="210"/>
      <c r="BG94" s="209"/>
      <c r="BH94" s="210"/>
      <c r="BJ94" s="209"/>
      <c r="BK94" s="210"/>
      <c r="BM94" s="209"/>
      <c r="BN94" s="210"/>
      <c r="BP94" s="209"/>
      <c r="BQ94" s="210"/>
      <c r="BS94" s="209"/>
      <c r="BT94" s="210"/>
      <c r="BV94" s="209"/>
      <c r="BW94" s="210"/>
      <c r="BY94" s="209"/>
      <c r="BZ94" s="210"/>
      <c r="CB94" s="670"/>
      <c r="CC94" s="671"/>
      <c r="CE94" s="209"/>
      <c r="CF94" s="210"/>
      <c r="CH94" s="209"/>
      <c r="CI94" s="210"/>
      <c r="CK94" s="209"/>
      <c r="CL94" s="210"/>
      <c r="CN94" s="209"/>
      <c r="CO94" s="210"/>
    </row>
    <row r="95" spans="1:93" ht="24.95" customHeight="1">
      <c r="A95" s="657" t="str">
        <f ca="1">IFERROR(IF(INDIRECT($A$14&amp;ROW())&lt;&gt;"",COUNTIF(Summary!$B$30:$B$1054,INDIRECT($A$14&amp;ROW())),""),"")</f>
        <v/>
      </c>
      <c r="B95" s="670" t="s">
        <v>842</v>
      </c>
      <c r="C95" s="671">
        <v>2</v>
      </c>
      <c r="E95" s="209"/>
      <c r="F95" s="210"/>
      <c r="H95" s="209"/>
      <c r="I95" s="210"/>
      <c r="K95" s="209"/>
      <c r="L95" s="210"/>
      <c r="N95" s="209"/>
      <c r="O95" s="210"/>
      <c r="Q95" s="209"/>
      <c r="R95" s="210"/>
      <c r="T95" s="209"/>
      <c r="U95" s="210"/>
      <c r="W95" s="209"/>
      <c r="X95" s="210"/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4"/>
      <c r="BA95" s="209"/>
      <c r="BB95" s="210"/>
      <c r="BD95" s="209"/>
      <c r="BE95" s="210"/>
      <c r="BG95" s="209"/>
      <c r="BH95" s="210"/>
      <c r="BJ95" s="209"/>
      <c r="BK95" s="210"/>
      <c r="BM95" s="209"/>
      <c r="BN95" s="210"/>
      <c r="BP95" s="209"/>
      <c r="BQ95" s="210"/>
      <c r="BS95" s="209"/>
      <c r="BT95" s="210"/>
      <c r="BV95" s="209"/>
      <c r="BW95" s="210"/>
      <c r="BY95" s="209"/>
      <c r="BZ95" s="210"/>
      <c r="CB95" s="670"/>
      <c r="CC95" s="671"/>
      <c r="CE95" s="209"/>
      <c r="CF95" s="210"/>
      <c r="CH95" s="209"/>
      <c r="CI95" s="210"/>
      <c r="CK95" s="209"/>
      <c r="CL95" s="210"/>
      <c r="CN95" s="209"/>
      <c r="CO95" s="210"/>
    </row>
    <row r="96" spans="1:93" ht="24.95" customHeight="1">
      <c r="A96" s="657" t="str">
        <f ca="1">IFERROR(IF(INDIRECT($A$14&amp;ROW())&lt;&gt;"",COUNTIF(Summary!$B$30:$B$1054,INDIRECT($A$14&amp;ROW())),""),"")</f>
        <v/>
      </c>
      <c r="B96" s="670" t="s">
        <v>940</v>
      </c>
      <c r="C96" s="671">
        <v>1</v>
      </c>
      <c r="E96" s="209"/>
      <c r="F96" s="210"/>
      <c r="H96" s="209"/>
      <c r="I96" s="210"/>
      <c r="K96" s="209"/>
      <c r="L96" s="210"/>
      <c r="N96" s="209"/>
      <c r="O96" s="210"/>
      <c r="Q96" s="209"/>
      <c r="R96" s="210"/>
      <c r="T96" s="209"/>
      <c r="U96" s="210"/>
      <c r="W96" s="209"/>
      <c r="X96" s="210"/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4"/>
      <c r="BA96" s="209"/>
      <c r="BB96" s="210"/>
      <c r="BD96" s="209"/>
      <c r="BE96" s="210"/>
      <c r="BG96" s="209"/>
      <c r="BH96" s="210"/>
      <c r="BJ96" s="209"/>
      <c r="BK96" s="210"/>
      <c r="BM96" s="209"/>
      <c r="BN96" s="210"/>
      <c r="BP96" s="209"/>
      <c r="BQ96" s="210"/>
      <c r="BS96" s="209"/>
      <c r="BT96" s="210"/>
      <c r="BV96" s="209"/>
      <c r="BW96" s="210"/>
      <c r="BY96" s="209"/>
      <c r="BZ96" s="210"/>
      <c r="CB96" s="670"/>
      <c r="CC96" s="671"/>
      <c r="CE96" s="209"/>
      <c r="CF96" s="210"/>
      <c r="CH96" s="209"/>
      <c r="CI96" s="210"/>
      <c r="CK96" s="209"/>
      <c r="CL96" s="210"/>
      <c r="CN96" s="209"/>
      <c r="CO96" s="210"/>
    </row>
    <row r="97" spans="1:93" ht="24.95" customHeight="1">
      <c r="A97" s="657" t="str">
        <f ca="1">IFERROR(IF(INDIRECT($A$14&amp;ROW())&lt;&gt;"",COUNTIF(Summary!$B$30:$B$1054,INDIRECT($A$14&amp;ROW())),""),"")</f>
        <v/>
      </c>
      <c r="B97" s="670" t="s">
        <v>950</v>
      </c>
      <c r="C97" s="671">
        <v>15</v>
      </c>
      <c r="E97" s="209"/>
      <c r="F97" s="210"/>
      <c r="H97" s="209"/>
      <c r="I97" s="210"/>
      <c r="K97" s="209"/>
      <c r="L97" s="210"/>
      <c r="N97" s="209"/>
      <c r="O97" s="210"/>
      <c r="Q97" s="209"/>
      <c r="R97" s="210"/>
      <c r="T97" s="209"/>
      <c r="U97" s="210"/>
      <c r="W97" s="209"/>
      <c r="X97" s="210"/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4"/>
      <c r="BA97" s="209"/>
      <c r="BB97" s="210"/>
      <c r="BD97" s="209"/>
      <c r="BE97" s="210"/>
      <c r="BG97" s="209"/>
      <c r="BH97" s="210"/>
      <c r="BJ97" s="209"/>
      <c r="BK97" s="210"/>
      <c r="BM97" s="209"/>
      <c r="BN97" s="210"/>
      <c r="BP97" s="209"/>
      <c r="BQ97" s="210"/>
      <c r="BS97" s="209"/>
      <c r="BT97" s="210"/>
      <c r="BV97" s="209"/>
      <c r="BW97" s="210"/>
      <c r="BY97" s="209"/>
      <c r="BZ97" s="210"/>
      <c r="CB97" s="670"/>
      <c r="CC97" s="671"/>
      <c r="CE97" s="209"/>
      <c r="CF97" s="210"/>
      <c r="CH97" s="209"/>
      <c r="CI97" s="210"/>
      <c r="CK97" s="209"/>
      <c r="CL97" s="210"/>
      <c r="CN97" s="209"/>
      <c r="CO97" s="210"/>
    </row>
    <row r="98" spans="1:93" ht="24.95" customHeight="1">
      <c r="A98" s="657" t="str">
        <f ca="1">IFERROR(IF(INDIRECT($A$14&amp;ROW())&lt;&gt;"",COUNTIF(Summary!$B$30:$B$1054,INDIRECT($A$14&amp;ROW())),""),"")</f>
        <v/>
      </c>
      <c r="B98" s="670" t="s">
        <v>843</v>
      </c>
      <c r="C98" s="671">
        <v>9</v>
      </c>
      <c r="E98" s="209"/>
      <c r="F98" s="210"/>
      <c r="H98" s="209"/>
      <c r="I98" s="210"/>
      <c r="K98" s="209"/>
      <c r="L98" s="210"/>
      <c r="N98" s="209"/>
      <c r="O98" s="210"/>
      <c r="Q98" s="209"/>
      <c r="R98" s="210"/>
      <c r="T98" s="209"/>
      <c r="U98" s="210"/>
      <c r="W98" s="209"/>
      <c r="X98" s="210"/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4"/>
      <c r="BA98" s="209"/>
      <c r="BB98" s="210"/>
      <c r="BD98" s="209"/>
      <c r="BE98" s="210"/>
      <c r="BG98" s="209"/>
      <c r="BH98" s="210"/>
      <c r="BJ98" s="209"/>
      <c r="BK98" s="210"/>
      <c r="BM98" s="209"/>
      <c r="BN98" s="210"/>
      <c r="BP98" s="209"/>
      <c r="BQ98" s="210"/>
      <c r="BS98" s="209"/>
      <c r="BT98" s="210"/>
      <c r="BV98" s="209"/>
      <c r="BW98" s="210"/>
      <c r="BY98" s="209"/>
      <c r="BZ98" s="210"/>
      <c r="CB98" s="670"/>
      <c r="CC98" s="671"/>
      <c r="CE98" s="209"/>
      <c r="CF98" s="210"/>
      <c r="CH98" s="209"/>
      <c r="CI98" s="210"/>
      <c r="CK98" s="209"/>
      <c r="CL98" s="210"/>
      <c r="CN98" s="209"/>
      <c r="CO98" s="210"/>
    </row>
    <row r="99" spans="1:93" ht="24.95" customHeight="1">
      <c r="A99" s="657" t="str">
        <f ca="1">IFERROR(IF(INDIRECT($A$14&amp;ROW())&lt;&gt;"",COUNTIF(Summary!$B$30:$B$1054,INDIRECT($A$14&amp;ROW())),""),"")</f>
        <v/>
      </c>
      <c r="B99" s="670" t="s">
        <v>844</v>
      </c>
      <c r="C99" s="671">
        <v>22</v>
      </c>
      <c r="E99" s="209"/>
      <c r="F99" s="210"/>
      <c r="H99" s="209"/>
      <c r="I99" s="210"/>
      <c r="K99" s="209"/>
      <c r="L99" s="210"/>
      <c r="N99" s="209"/>
      <c r="O99" s="210"/>
      <c r="Q99" s="209"/>
      <c r="R99" s="210"/>
      <c r="T99" s="209"/>
      <c r="U99" s="210"/>
      <c r="W99" s="209"/>
      <c r="X99" s="210"/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4"/>
      <c r="BA99" s="209"/>
      <c r="BB99" s="210"/>
      <c r="BD99" s="209"/>
      <c r="BE99" s="210"/>
      <c r="BG99" s="209"/>
      <c r="BH99" s="210"/>
      <c r="BJ99" s="209"/>
      <c r="BK99" s="210"/>
      <c r="BM99" s="209"/>
      <c r="BN99" s="210"/>
      <c r="BP99" s="209"/>
      <c r="BQ99" s="210"/>
      <c r="BS99" s="209"/>
      <c r="BT99" s="210"/>
      <c r="BV99" s="209"/>
      <c r="BW99" s="210"/>
      <c r="BY99" s="209"/>
      <c r="BZ99" s="210"/>
      <c r="CB99" s="670"/>
      <c r="CC99" s="671"/>
      <c r="CE99" s="209"/>
      <c r="CF99" s="210"/>
      <c r="CH99" s="209"/>
      <c r="CI99" s="210"/>
      <c r="CK99" s="209"/>
      <c r="CL99" s="210"/>
      <c r="CN99" s="209"/>
      <c r="CO99" s="210"/>
    </row>
    <row r="100" spans="1:93" ht="24.95" customHeight="1">
      <c r="A100" s="657" t="str">
        <f ca="1">IFERROR(IF(INDIRECT($A$14&amp;ROW())&lt;&gt;"",COUNTIF(Summary!$B$30:$B$1054,INDIRECT($A$14&amp;ROW())),""),"")</f>
        <v/>
      </c>
      <c r="B100" s="670" t="s">
        <v>845</v>
      </c>
      <c r="C100" s="671">
        <v>14</v>
      </c>
      <c r="E100" s="209"/>
      <c r="F100" s="210"/>
      <c r="H100" s="209"/>
      <c r="I100" s="210"/>
      <c r="K100" s="209"/>
      <c r="L100" s="210"/>
      <c r="N100" s="209"/>
      <c r="O100" s="210"/>
      <c r="Q100" s="209"/>
      <c r="R100" s="210"/>
      <c r="T100" s="209"/>
      <c r="U100" s="210"/>
      <c r="W100" s="209"/>
      <c r="X100" s="210"/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4"/>
      <c r="BA100" s="209"/>
      <c r="BB100" s="210"/>
      <c r="BD100" s="209"/>
      <c r="BE100" s="210"/>
      <c r="BG100" s="209"/>
      <c r="BH100" s="210"/>
      <c r="BJ100" s="209"/>
      <c r="BK100" s="210"/>
      <c r="BM100" s="209"/>
      <c r="BN100" s="210"/>
      <c r="BP100" s="209"/>
      <c r="BQ100" s="210"/>
      <c r="BS100" s="209"/>
      <c r="BT100" s="210"/>
      <c r="BV100" s="209"/>
      <c r="BW100" s="210"/>
      <c r="BY100" s="209"/>
      <c r="BZ100" s="210"/>
      <c r="CB100" s="670"/>
      <c r="CC100" s="671"/>
      <c r="CE100" s="209"/>
      <c r="CF100" s="210"/>
      <c r="CH100" s="209"/>
      <c r="CI100" s="210"/>
      <c r="CK100" s="209"/>
      <c r="CL100" s="210"/>
      <c r="CN100" s="209"/>
      <c r="CO100" s="210"/>
    </row>
    <row r="101" spans="1:93" ht="24.95" customHeight="1">
      <c r="A101" s="657" t="str">
        <f ca="1">IFERROR(IF(INDIRECT($A$14&amp;ROW())&lt;&gt;"",COUNTIF(Summary!$B$30:$B$1054,INDIRECT($A$14&amp;ROW())),""),"")</f>
        <v/>
      </c>
      <c r="B101" s="670" t="s">
        <v>846</v>
      </c>
      <c r="C101" s="671">
        <v>21</v>
      </c>
      <c r="E101" s="209"/>
      <c r="F101" s="210"/>
      <c r="H101" s="209"/>
      <c r="I101" s="210"/>
      <c r="K101" s="209"/>
      <c r="L101" s="210"/>
      <c r="N101" s="209"/>
      <c r="O101" s="210"/>
      <c r="Q101" s="209"/>
      <c r="R101" s="210"/>
      <c r="T101" s="209"/>
      <c r="U101" s="210"/>
      <c r="W101" s="209"/>
      <c r="X101" s="210"/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4"/>
      <c r="BA101" s="209"/>
      <c r="BB101" s="210"/>
      <c r="BD101" s="209"/>
      <c r="BE101" s="210"/>
      <c r="BG101" s="209"/>
      <c r="BH101" s="210"/>
      <c r="BJ101" s="209"/>
      <c r="BK101" s="210"/>
      <c r="BM101" s="209"/>
      <c r="BN101" s="210"/>
      <c r="BP101" s="209"/>
      <c r="BQ101" s="210"/>
      <c r="BS101" s="209"/>
      <c r="BT101" s="210"/>
      <c r="BV101" s="209"/>
      <c r="BW101" s="210"/>
      <c r="BY101" s="209"/>
      <c r="BZ101" s="210"/>
      <c r="CB101" s="670"/>
      <c r="CC101" s="671"/>
      <c r="CE101" s="209"/>
      <c r="CF101" s="210"/>
      <c r="CH101" s="209"/>
      <c r="CI101" s="210"/>
      <c r="CK101" s="209"/>
      <c r="CL101" s="210"/>
      <c r="CN101" s="209"/>
      <c r="CO101" s="210"/>
    </row>
    <row r="102" spans="1:93" ht="24.95" customHeight="1">
      <c r="A102" s="657" t="str">
        <f ca="1">IFERROR(IF(INDIRECT($A$14&amp;ROW())&lt;&gt;"",COUNTIF(Summary!$B$30:$B$1054,INDIRECT($A$14&amp;ROW())),""),"")</f>
        <v/>
      </c>
      <c r="B102" s="670" t="s">
        <v>847</v>
      </c>
      <c r="C102" s="671">
        <v>39</v>
      </c>
      <c r="E102" s="209"/>
      <c r="F102" s="210"/>
      <c r="H102" s="209"/>
      <c r="I102" s="210"/>
      <c r="K102" s="209"/>
      <c r="L102" s="210"/>
      <c r="N102" s="209"/>
      <c r="O102" s="210"/>
      <c r="Q102" s="209"/>
      <c r="R102" s="210"/>
      <c r="T102" s="209"/>
      <c r="U102" s="210"/>
      <c r="W102" s="209"/>
      <c r="X102" s="210"/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4"/>
      <c r="BA102" s="209"/>
      <c r="BB102" s="210"/>
      <c r="BD102" s="209"/>
      <c r="BE102" s="210"/>
      <c r="BG102" s="209"/>
      <c r="BH102" s="210"/>
      <c r="BJ102" s="209"/>
      <c r="BK102" s="210"/>
      <c r="BM102" s="209"/>
      <c r="BN102" s="210"/>
      <c r="BP102" s="209"/>
      <c r="BQ102" s="210"/>
      <c r="BS102" s="209"/>
      <c r="BT102" s="210"/>
      <c r="BV102" s="209"/>
      <c r="BW102" s="210"/>
      <c r="BY102" s="209"/>
      <c r="BZ102" s="210"/>
      <c r="CB102" s="670"/>
      <c r="CC102" s="671"/>
      <c r="CE102" s="209"/>
      <c r="CF102" s="210"/>
      <c r="CH102" s="209"/>
      <c r="CI102" s="210"/>
      <c r="CK102" s="209"/>
      <c r="CL102" s="210"/>
      <c r="CN102" s="209"/>
      <c r="CO102" s="210"/>
    </row>
    <row r="103" spans="1:93" ht="24.95" customHeight="1">
      <c r="A103" s="657" t="str">
        <f ca="1">IFERROR(IF(INDIRECT($A$14&amp;ROW())&lt;&gt;"",COUNTIF(Summary!$B$30:$B$1054,INDIRECT($A$14&amp;ROW())),""),"")</f>
        <v/>
      </c>
      <c r="B103" s="670" t="s">
        <v>951</v>
      </c>
      <c r="C103" s="671">
        <v>2</v>
      </c>
      <c r="E103" s="209"/>
      <c r="F103" s="210"/>
      <c r="H103" s="209"/>
      <c r="I103" s="210"/>
      <c r="K103" s="209"/>
      <c r="L103" s="210"/>
      <c r="N103" s="209"/>
      <c r="O103" s="210"/>
      <c r="Q103" s="209"/>
      <c r="R103" s="210"/>
      <c r="T103" s="209"/>
      <c r="U103" s="210"/>
      <c r="W103" s="209"/>
      <c r="X103" s="210"/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4"/>
      <c r="BA103" s="209"/>
      <c r="BB103" s="210"/>
      <c r="BD103" s="209"/>
      <c r="BE103" s="210"/>
      <c r="BG103" s="209"/>
      <c r="BH103" s="210"/>
      <c r="BJ103" s="209"/>
      <c r="BK103" s="210"/>
      <c r="BM103" s="209"/>
      <c r="BN103" s="210"/>
      <c r="BP103" s="209"/>
      <c r="BQ103" s="210"/>
      <c r="BS103" s="209"/>
      <c r="BT103" s="210"/>
      <c r="BV103" s="209"/>
      <c r="BW103" s="210"/>
      <c r="BY103" s="209"/>
      <c r="BZ103" s="210"/>
      <c r="CB103" s="670"/>
      <c r="CC103" s="671"/>
      <c r="CE103" s="209"/>
      <c r="CF103" s="210"/>
      <c r="CH103" s="209"/>
      <c r="CI103" s="210"/>
      <c r="CK103" s="209"/>
      <c r="CL103" s="210"/>
      <c r="CN103" s="209"/>
      <c r="CO103" s="210"/>
    </row>
    <row r="104" spans="1:93" ht="24.95" customHeight="1">
      <c r="A104" s="657" t="str">
        <f ca="1">IFERROR(IF(INDIRECT($A$14&amp;ROW())&lt;&gt;"",COUNTIF(Summary!$B$30:$B$1054,INDIRECT($A$14&amp;ROW())),""),"")</f>
        <v/>
      </c>
      <c r="B104" s="670" t="s">
        <v>848</v>
      </c>
      <c r="C104" s="671">
        <v>3</v>
      </c>
      <c r="E104" s="209"/>
      <c r="F104" s="210"/>
      <c r="H104" s="209"/>
      <c r="I104" s="210"/>
      <c r="K104" s="209"/>
      <c r="L104" s="210"/>
      <c r="N104" s="209"/>
      <c r="O104" s="210"/>
      <c r="Q104" s="209"/>
      <c r="R104" s="210"/>
      <c r="T104" s="209"/>
      <c r="U104" s="210"/>
      <c r="W104" s="209"/>
      <c r="X104" s="210"/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4"/>
      <c r="BA104" s="209"/>
      <c r="BB104" s="210"/>
      <c r="BD104" s="209"/>
      <c r="BE104" s="210"/>
      <c r="BG104" s="209"/>
      <c r="BH104" s="210"/>
      <c r="BJ104" s="209"/>
      <c r="BK104" s="210"/>
      <c r="BM104" s="209"/>
      <c r="BN104" s="210"/>
      <c r="BP104" s="209"/>
      <c r="BQ104" s="210"/>
      <c r="BS104" s="209"/>
      <c r="BT104" s="210"/>
      <c r="BV104" s="209"/>
      <c r="BW104" s="210"/>
      <c r="BY104" s="209"/>
      <c r="BZ104" s="210"/>
      <c r="CB104" s="670"/>
      <c r="CC104" s="671"/>
      <c r="CE104" s="209"/>
      <c r="CF104" s="210"/>
      <c r="CH104" s="209"/>
      <c r="CI104" s="210"/>
      <c r="CK104" s="209"/>
      <c r="CL104" s="210"/>
      <c r="CN104" s="209"/>
      <c r="CO104" s="210"/>
    </row>
    <row r="105" spans="1:93" ht="24.95" customHeight="1">
      <c r="A105" s="657" t="str">
        <f ca="1">IFERROR(IF(INDIRECT($A$14&amp;ROW())&lt;&gt;"",COUNTIF(Summary!$B$30:$B$1054,INDIRECT($A$14&amp;ROW())),""),"")</f>
        <v/>
      </c>
      <c r="B105" s="670" t="s">
        <v>849</v>
      </c>
      <c r="C105" s="671">
        <v>91</v>
      </c>
      <c r="E105" s="209"/>
      <c r="F105" s="210"/>
      <c r="H105" s="209"/>
      <c r="I105" s="210"/>
      <c r="K105" s="209"/>
      <c r="L105" s="210"/>
      <c r="N105" s="209"/>
      <c r="O105" s="210"/>
      <c r="Q105" s="209"/>
      <c r="R105" s="210"/>
      <c r="T105" s="209"/>
      <c r="U105" s="210"/>
      <c r="W105" s="209"/>
      <c r="X105" s="210"/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4"/>
      <c r="BA105" s="209"/>
      <c r="BB105" s="210"/>
      <c r="BD105" s="209"/>
      <c r="BE105" s="210"/>
      <c r="BG105" s="209"/>
      <c r="BH105" s="210"/>
      <c r="BJ105" s="209"/>
      <c r="BK105" s="210"/>
      <c r="BM105" s="209"/>
      <c r="BN105" s="210"/>
      <c r="BP105" s="209"/>
      <c r="BQ105" s="210"/>
      <c r="BS105" s="209"/>
      <c r="BT105" s="210"/>
      <c r="BV105" s="209"/>
      <c r="BW105" s="210"/>
      <c r="BY105" s="209"/>
      <c r="BZ105" s="210"/>
      <c r="CB105" s="670"/>
      <c r="CC105" s="671"/>
      <c r="CE105" s="209"/>
      <c r="CF105" s="210"/>
      <c r="CH105" s="209"/>
      <c r="CI105" s="210"/>
      <c r="CK105" s="209"/>
      <c r="CL105" s="210"/>
      <c r="CN105" s="209"/>
      <c r="CO105" s="210"/>
    </row>
    <row r="106" spans="1:93" ht="24.95" customHeight="1">
      <c r="A106" s="657" t="str">
        <f ca="1">IFERROR(IF(INDIRECT($A$14&amp;ROW())&lt;&gt;"",COUNTIF(Summary!$B$30:$B$1054,INDIRECT($A$14&amp;ROW())),""),"")</f>
        <v/>
      </c>
      <c r="B106" s="670" t="s">
        <v>850</v>
      </c>
      <c r="C106" s="671">
        <v>2</v>
      </c>
      <c r="E106" s="209"/>
      <c r="F106" s="210"/>
      <c r="H106" s="209"/>
      <c r="I106" s="210"/>
      <c r="K106" s="209"/>
      <c r="L106" s="210"/>
      <c r="N106" s="209"/>
      <c r="O106" s="210"/>
      <c r="Q106" s="209"/>
      <c r="R106" s="210"/>
      <c r="T106" s="209"/>
      <c r="U106" s="210"/>
      <c r="W106" s="209"/>
      <c r="X106" s="210"/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4"/>
      <c r="BA106" s="209"/>
      <c r="BB106" s="210"/>
      <c r="BD106" s="209"/>
      <c r="BE106" s="210"/>
      <c r="BG106" s="209"/>
      <c r="BH106" s="210"/>
      <c r="BJ106" s="209"/>
      <c r="BK106" s="210"/>
      <c r="BM106" s="209"/>
      <c r="BN106" s="210"/>
      <c r="BP106" s="209"/>
      <c r="BQ106" s="210"/>
      <c r="BS106" s="209"/>
      <c r="BT106" s="210"/>
      <c r="BV106" s="209"/>
      <c r="BW106" s="210"/>
      <c r="BY106" s="209"/>
      <c r="BZ106" s="210"/>
      <c r="CB106" s="670"/>
      <c r="CC106" s="671"/>
      <c r="CE106" s="209"/>
      <c r="CF106" s="210"/>
      <c r="CH106" s="209"/>
      <c r="CI106" s="210"/>
      <c r="CK106" s="209"/>
      <c r="CL106" s="210"/>
      <c r="CN106" s="209"/>
      <c r="CO106" s="210"/>
    </row>
    <row r="107" spans="1:93" ht="24.95" customHeight="1">
      <c r="A107" s="657" t="str">
        <f ca="1">IFERROR(IF(INDIRECT($A$14&amp;ROW())&lt;&gt;"",COUNTIF(Summary!$B$30:$B$1054,INDIRECT($A$14&amp;ROW())),""),"")</f>
        <v/>
      </c>
      <c r="B107" s="670" t="s">
        <v>851</v>
      </c>
      <c r="C107" s="671">
        <v>2</v>
      </c>
      <c r="E107" s="209"/>
      <c r="F107" s="210"/>
      <c r="H107" s="209"/>
      <c r="I107" s="210"/>
      <c r="K107" s="209"/>
      <c r="L107" s="210"/>
      <c r="N107" s="209"/>
      <c r="O107" s="210"/>
      <c r="Q107" s="209"/>
      <c r="R107" s="210"/>
      <c r="T107" s="209"/>
      <c r="U107" s="210"/>
      <c r="W107" s="209"/>
      <c r="X107" s="210"/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4"/>
      <c r="BA107" s="209"/>
      <c r="BB107" s="210"/>
      <c r="BD107" s="209"/>
      <c r="BE107" s="210"/>
      <c r="BG107" s="209"/>
      <c r="BH107" s="210"/>
      <c r="BJ107" s="209"/>
      <c r="BK107" s="210"/>
      <c r="BM107" s="209"/>
      <c r="BN107" s="210"/>
      <c r="BP107" s="209"/>
      <c r="BQ107" s="210"/>
      <c r="BS107" s="209"/>
      <c r="BT107" s="210"/>
      <c r="BV107" s="209"/>
      <c r="BW107" s="210"/>
      <c r="BY107" s="209"/>
      <c r="BZ107" s="210"/>
      <c r="CB107" s="670"/>
      <c r="CC107" s="671"/>
      <c r="CE107" s="209"/>
      <c r="CF107" s="210"/>
      <c r="CH107" s="209"/>
      <c r="CI107" s="210"/>
      <c r="CK107" s="209"/>
      <c r="CL107" s="210"/>
      <c r="CN107" s="209"/>
      <c r="CO107" s="210"/>
    </row>
    <row r="108" spans="1:93" ht="24.95" customHeight="1">
      <c r="A108" s="657" t="str">
        <f ca="1">IFERROR(IF(INDIRECT($A$14&amp;ROW())&lt;&gt;"",COUNTIF(Summary!$B$30:$B$1054,INDIRECT($A$14&amp;ROW())),""),"")</f>
        <v/>
      </c>
      <c r="B108" s="670" t="s">
        <v>852</v>
      </c>
      <c r="C108" s="671">
        <v>2</v>
      </c>
      <c r="E108" s="209"/>
      <c r="F108" s="210"/>
      <c r="H108" s="209"/>
      <c r="I108" s="210"/>
      <c r="K108" s="209"/>
      <c r="L108" s="210"/>
      <c r="N108" s="209"/>
      <c r="O108" s="210"/>
      <c r="Q108" s="209"/>
      <c r="R108" s="210"/>
      <c r="T108" s="209"/>
      <c r="U108" s="210"/>
      <c r="W108" s="209"/>
      <c r="X108" s="210"/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4"/>
      <c r="BA108" s="209"/>
      <c r="BB108" s="210"/>
      <c r="BD108" s="209"/>
      <c r="BE108" s="210"/>
      <c r="BG108" s="209"/>
      <c r="BH108" s="210"/>
      <c r="BJ108" s="209"/>
      <c r="BK108" s="210"/>
      <c r="BM108" s="209"/>
      <c r="BN108" s="210"/>
      <c r="BP108" s="209"/>
      <c r="BQ108" s="210"/>
      <c r="BS108" s="209"/>
      <c r="BT108" s="210"/>
      <c r="BV108" s="209"/>
      <c r="BW108" s="210"/>
      <c r="BY108" s="209"/>
      <c r="BZ108" s="210"/>
      <c r="CB108" s="670"/>
      <c r="CC108" s="671"/>
      <c r="CE108" s="209"/>
      <c r="CF108" s="210"/>
      <c r="CH108" s="209"/>
      <c r="CI108" s="210"/>
      <c r="CK108" s="209"/>
      <c r="CL108" s="210"/>
      <c r="CN108" s="209"/>
      <c r="CO108" s="210"/>
    </row>
    <row r="109" spans="1:93" ht="24.95" customHeight="1">
      <c r="A109" s="657" t="str">
        <f ca="1">IFERROR(IF(INDIRECT($A$14&amp;ROW())&lt;&gt;"",COUNTIF(Summary!$B$30:$B$1054,INDIRECT($A$14&amp;ROW())),""),"")</f>
        <v/>
      </c>
      <c r="B109" s="670" t="s">
        <v>853</v>
      </c>
      <c r="C109" s="671">
        <v>1</v>
      </c>
      <c r="E109" s="209"/>
      <c r="F109" s="210"/>
      <c r="H109" s="209"/>
      <c r="I109" s="210"/>
      <c r="K109" s="209"/>
      <c r="L109" s="210"/>
      <c r="N109" s="209"/>
      <c r="O109" s="210"/>
      <c r="Q109" s="209"/>
      <c r="R109" s="210"/>
      <c r="T109" s="209"/>
      <c r="U109" s="210"/>
      <c r="W109" s="209"/>
      <c r="X109" s="210"/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4"/>
      <c r="BA109" s="209"/>
      <c r="BB109" s="210"/>
      <c r="BD109" s="209"/>
      <c r="BE109" s="210"/>
      <c r="BG109" s="209"/>
      <c r="BH109" s="210"/>
      <c r="BJ109" s="209"/>
      <c r="BK109" s="210"/>
      <c r="BM109" s="209"/>
      <c r="BN109" s="210"/>
      <c r="BP109" s="209"/>
      <c r="BQ109" s="210"/>
      <c r="BS109" s="209"/>
      <c r="BT109" s="210"/>
      <c r="BV109" s="209"/>
      <c r="BW109" s="210"/>
      <c r="BY109" s="209"/>
      <c r="BZ109" s="210"/>
      <c r="CB109" s="670"/>
      <c r="CC109" s="671"/>
      <c r="CE109" s="209"/>
      <c r="CF109" s="210"/>
      <c r="CH109" s="209"/>
      <c r="CI109" s="210"/>
      <c r="CK109" s="209"/>
      <c r="CL109" s="210"/>
      <c r="CN109" s="209"/>
      <c r="CO109" s="210"/>
    </row>
    <row r="110" spans="1:93" ht="24.95" customHeight="1">
      <c r="A110" s="657" t="str">
        <f ca="1">IFERROR(IF(INDIRECT($A$14&amp;ROW())&lt;&gt;"",COUNTIF(Summary!$B$30:$B$1054,INDIRECT($A$14&amp;ROW())),""),"")</f>
        <v/>
      </c>
      <c r="B110" s="670" t="s">
        <v>941</v>
      </c>
      <c r="C110" s="671">
        <v>2</v>
      </c>
      <c r="E110" s="209"/>
      <c r="F110" s="210"/>
      <c r="H110" s="209"/>
      <c r="I110" s="210"/>
      <c r="K110" s="209"/>
      <c r="L110" s="210"/>
      <c r="N110" s="209"/>
      <c r="O110" s="210"/>
      <c r="Q110" s="209"/>
      <c r="R110" s="210"/>
      <c r="T110" s="209"/>
      <c r="U110" s="210"/>
      <c r="W110" s="209"/>
      <c r="X110" s="210"/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4"/>
      <c r="BA110" s="209"/>
      <c r="BB110" s="210"/>
      <c r="BD110" s="209"/>
      <c r="BE110" s="210"/>
      <c r="BG110" s="209"/>
      <c r="BH110" s="210"/>
      <c r="BJ110" s="209"/>
      <c r="BK110" s="210"/>
      <c r="BM110" s="209"/>
      <c r="BN110" s="210"/>
      <c r="BP110" s="209"/>
      <c r="BQ110" s="210"/>
      <c r="BS110" s="209"/>
      <c r="BT110" s="210"/>
      <c r="BV110" s="209"/>
      <c r="BW110" s="210"/>
      <c r="BY110" s="209"/>
      <c r="BZ110" s="210"/>
      <c r="CB110" s="670"/>
      <c r="CC110" s="671"/>
      <c r="CE110" s="209"/>
      <c r="CF110" s="210"/>
      <c r="CH110" s="209"/>
      <c r="CI110" s="210"/>
      <c r="CK110" s="209"/>
      <c r="CL110" s="210"/>
      <c r="CN110" s="209"/>
      <c r="CO110" s="210"/>
    </row>
    <row r="111" spans="1:93" ht="24.95" customHeight="1">
      <c r="A111" s="657" t="str">
        <f ca="1">IFERROR(IF(INDIRECT($A$14&amp;ROW())&lt;&gt;"",COUNTIF(Summary!$B$30:$B$1054,INDIRECT($A$14&amp;ROW())),""),"")</f>
        <v/>
      </c>
      <c r="B111" s="670" t="s">
        <v>854</v>
      </c>
      <c r="C111" s="671">
        <v>1</v>
      </c>
      <c r="E111" s="209"/>
      <c r="F111" s="210"/>
      <c r="H111" s="209"/>
      <c r="I111" s="210"/>
      <c r="K111" s="209"/>
      <c r="L111" s="210"/>
      <c r="N111" s="209"/>
      <c r="O111" s="210"/>
      <c r="Q111" s="209"/>
      <c r="R111" s="210"/>
      <c r="T111" s="209"/>
      <c r="U111" s="210"/>
      <c r="W111" s="209"/>
      <c r="X111" s="210"/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4"/>
      <c r="BA111" s="209"/>
      <c r="BB111" s="210"/>
      <c r="BD111" s="209"/>
      <c r="BE111" s="210"/>
      <c r="BG111" s="209"/>
      <c r="BH111" s="210"/>
      <c r="BJ111" s="209"/>
      <c r="BK111" s="210"/>
      <c r="BM111" s="209"/>
      <c r="BN111" s="210"/>
      <c r="BP111" s="209"/>
      <c r="BQ111" s="210"/>
      <c r="BS111" s="209"/>
      <c r="BT111" s="210"/>
      <c r="BV111" s="209"/>
      <c r="BW111" s="210"/>
      <c r="BY111" s="209"/>
      <c r="BZ111" s="210"/>
      <c r="CB111" s="670"/>
      <c r="CC111" s="671"/>
      <c r="CE111" s="209"/>
      <c r="CF111" s="210"/>
      <c r="CH111" s="209"/>
      <c r="CI111" s="210"/>
      <c r="CK111" s="209"/>
      <c r="CL111" s="210"/>
      <c r="CN111" s="209"/>
      <c r="CO111" s="210"/>
    </row>
    <row r="112" spans="1:93" ht="24.95" customHeight="1">
      <c r="A112" s="657" t="str">
        <f ca="1">IFERROR(IF(INDIRECT($A$14&amp;ROW())&lt;&gt;"",COUNTIF(Summary!$B$30:$B$1054,INDIRECT($A$14&amp;ROW())),""),"")</f>
        <v/>
      </c>
      <c r="B112" s="670" t="s">
        <v>855</v>
      </c>
      <c r="C112" s="671">
        <v>1</v>
      </c>
      <c r="E112" s="209"/>
      <c r="F112" s="210"/>
      <c r="H112" s="209"/>
      <c r="I112" s="210"/>
      <c r="K112" s="209"/>
      <c r="L112" s="210"/>
      <c r="N112" s="209"/>
      <c r="O112" s="210"/>
      <c r="Q112" s="209"/>
      <c r="R112" s="210"/>
      <c r="T112" s="209"/>
      <c r="U112" s="210"/>
      <c r="W112" s="209"/>
      <c r="X112" s="210"/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4"/>
      <c r="BA112" s="209"/>
      <c r="BB112" s="210"/>
      <c r="BD112" s="209"/>
      <c r="BE112" s="210"/>
      <c r="BG112" s="209"/>
      <c r="BH112" s="210"/>
      <c r="BJ112" s="209"/>
      <c r="BK112" s="210"/>
      <c r="BM112" s="209"/>
      <c r="BN112" s="210"/>
      <c r="BP112" s="209"/>
      <c r="BQ112" s="210"/>
      <c r="BS112" s="209"/>
      <c r="BT112" s="210"/>
      <c r="BV112" s="209"/>
      <c r="BW112" s="210"/>
      <c r="BY112" s="209"/>
      <c r="BZ112" s="210"/>
      <c r="CB112" s="670"/>
      <c r="CC112" s="671"/>
      <c r="CE112" s="209"/>
      <c r="CF112" s="210"/>
      <c r="CH112" s="209"/>
      <c r="CI112" s="210"/>
      <c r="CK112" s="209"/>
      <c r="CL112" s="210"/>
      <c r="CN112" s="209"/>
      <c r="CO112" s="210"/>
    </row>
    <row r="113" spans="1:93" ht="24.95" customHeight="1">
      <c r="A113" s="657" t="str">
        <f ca="1">IFERROR(IF(INDIRECT($A$14&amp;ROW())&lt;&gt;"",COUNTIF(Summary!$B$30:$B$1054,INDIRECT($A$14&amp;ROW())),""),"")</f>
        <v/>
      </c>
      <c r="B113" s="670" t="s">
        <v>856</v>
      </c>
      <c r="C113" s="671">
        <v>3</v>
      </c>
      <c r="E113" s="209"/>
      <c r="F113" s="210"/>
      <c r="H113" s="209"/>
      <c r="I113" s="210"/>
      <c r="K113" s="209"/>
      <c r="L113" s="210"/>
      <c r="N113" s="209"/>
      <c r="O113" s="210"/>
      <c r="Q113" s="209"/>
      <c r="R113" s="210"/>
      <c r="T113" s="209"/>
      <c r="U113" s="210"/>
      <c r="W113" s="209"/>
      <c r="X113" s="210"/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4"/>
      <c r="BA113" s="209"/>
      <c r="BB113" s="210"/>
      <c r="BD113" s="209"/>
      <c r="BE113" s="210"/>
      <c r="BG113" s="209"/>
      <c r="BH113" s="210"/>
      <c r="BJ113" s="209"/>
      <c r="BK113" s="210"/>
      <c r="BM113" s="209"/>
      <c r="BN113" s="210"/>
      <c r="BP113" s="209"/>
      <c r="BQ113" s="210"/>
      <c r="BS113" s="209"/>
      <c r="BT113" s="210"/>
      <c r="BV113" s="209"/>
      <c r="BW113" s="210"/>
      <c r="BY113" s="209"/>
      <c r="BZ113" s="210"/>
      <c r="CB113" s="670"/>
      <c r="CC113" s="671"/>
      <c r="CE113" s="209"/>
      <c r="CF113" s="210"/>
      <c r="CH113" s="209"/>
      <c r="CI113" s="210"/>
      <c r="CK113" s="209"/>
      <c r="CL113" s="210"/>
      <c r="CN113" s="209"/>
      <c r="CO113" s="210"/>
    </row>
    <row r="114" spans="1:93" ht="24.95" customHeight="1">
      <c r="A114" s="657" t="str">
        <f ca="1">IFERROR(IF(INDIRECT($A$14&amp;ROW())&lt;&gt;"",COUNTIF(Summary!$B$30:$B$1054,INDIRECT($A$14&amp;ROW())),""),"")</f>
        <v/>
      </c>
      <c r="B114" s="670" t="s">
        <v>857</v>
      </c>
      <c r="C114" s="671">
        <v>1</v>
      </c>
      <c r="E114" s="209"/>
      <c r="F114" s="210"/>
      <c r="H114" s="209"/>
      <c r="I114" s="210"/>
      <c r="K114" s="209"/>
      <c r="L114" s="210"/>
      <c r="N114" s="209"/>
      <c r="O114" s="210"/>
      <c r="Q114" s="209"/>
      <c r="R114" s="210"/>
      <c r="T114" s="209"/>
      <c r="U114" s="210"/>
      <c r="W114" s="209"/>
      <c r="X114" s="210"/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4"/>
      <c r="BA114" s="209"/>
      <c r="BB114" s="210"/>
      <c r="BD114" s="209"/>
      <c r="BE114" s="210"/>
      <c r="BG114" s="209"/>
      <c r="BH114" s="210"/>
      <c r="BJ114" s="209"/>
      <c r="BK114" s="210"/>
      <c r="BM114" s="209"/>
      <c r="BN114" s="210"/>
      <c r="BP114" s="209"/>
      <c r="BQ114" s="210"/>
      <c r="BS114" s="209"/>
      <c r="BT114" s="210"/>
      <c r="BV114" s="209"/>
      <c r="BW114" s="210"/>
      <c r="BY114" s="209"/>
      <c r="BZ114" s="210"/>
      <c r="CB114" s="670"/>
      <c r="CC114" s="671"/>
      <c r="CE114" s="209"/>
      <c r="CF114" s="210"/>
      <c r="CH114" s="209"/>
      <c r="CI114" s="210"/>
      <c r="CK114" s="209"/>
      <c r="CL114" s="210"/>
      <c r="CN114" s="209"/>
      <c r="CO114" s="210"/>
    </row>
    <row r="115" spans="1:93" ht="24.95" customHeight="1">
      <c r="A115" s="657" t="str">
        <f ca="1">IFERROR(IF(INDIRECT($A$14&amp;ROW())&lt;&gt;"",COUNTIF(Summary!$B$30:$B$1054,INDIRECT($A$14&amp;ROW())),""),"")</f>
        <v/>
      </c>
      <c r="B115" s="670" t="s">
        <v>858</v>
      </c>
      <c r="C115" s="671">
        <v>6</v>
      </c>
      <c r="E115" s="209"/>
      <c r="F115" s="210"/>
      <c r="H115" s="209"/>
      <c r="I115" s="210"/>
      <c r="K115" s="209"/>
      <c r="L115" s="210"/>
      <c r="N115" s="209"/>
      <c r="O115" s="210"/>
      <c r="Q115" s="209"/>
      <c r="R115" s="210"/>
      <c r="T115" s="209"/>
      <c r="U115" s="210"/>
      <c r="W115" s="209"/>
      <c r="X115" s="210"/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4"/>
      <c r="BA115" s="209"/>
      <c r="BB115" s="210"/>
      <c r="BD115" s="209"/>
      <c r="BE115" s="210"/>
      <c r="BG115" s="209"/>
      <c r="BH115" s="210"/>
      <c r="BJ115" s="209"/>
      <c r="BK115" s="210"/>
      <c r="BM115" s="209"/>
      <c r="BN115" s="210"/>
      <c r="BP115" s="209"/>
      <c r="BQ115" s="210"/>
      <c r="BS115" s="209"/>
      <c r="BT115" s="210"/>
      <c r="BV115" s="209"/>
      <c r="BW115" s="210"/>
      <c r="BY115" s="209"/>
      <c r="BZ115" s="210"/>
      <c r="CB115" s="670"/>
      <c r="CC115" s="671"/>
      <c r="CE115" s="209"/>
      <c r="CF115" s="210"/>
      <c r="CH115" s="209"/>
      <c r="CI115" s="210"/>
      <c r="CK115" s="209"/>
      <c r="CL115" s="210"/>
      <c r="CN115" s="209"/>
      <c r="CO115" s="210"/>
    </row>
    <row r="116" spans="1:93" ht="24.95" customHeight="1">
      <c r="A116" s="657" t="str">
        <f ca="1">IFERROR(IF(INDIRECT($A$14&amp;ROW())&lt;&gt;"",COUNTIF(Summary!$B$30:$B$1054,INDIRECT($A$14&amp;ROW())),""),"")</f>
        <v/>
      </c>
      <c r="B116" s="670" t="s">
        <v>859</v>
      </c>
      <c r="C116" s="671">
        <v>5</v>
      </c>
      <c r="E116" s="209"/>
      <c r="F116" s="210"/>
      <c r="H116" s="209"/>
      <c r="I116" s="210"/>
      <c r="K116" s="209"/>
      <c r="L116" s="210"/>
      <c r="N116" s="209"/>
      <c r="O116" s="210"/>
      <c r="Q116" s="209"/>
      <c r="R116" s="210"/>
      <c r="T116" s="209"/>
      <c r="U116" s="210"/>
      <c r="W116" s="209"/>
      <c r="X116" s="210"/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4"/>
      <c r="BA116" s="209"/>
      <c r="BB116" s="210"/>
      <c r="BD116" s="209"/>
      <c r="BE116" s="210"/>
      <c r="BG116" s="209"/>
      <c r="BH116" s="210"/>
      <c r="BJ116" s="209"/>
      <c r="BK116" s="210"/>
      <c r="BM116" s="209"/>
      <c r="BN116" s="210"/>
      <c r="BP116" s="209"/>
      <c r="BQ116" s="210"/>
      <c r="BS116" s="209"/>
      <c r="BT116" s="210"/>
      <c r="BV116" s="209"/>
      <c r="BW116" s="210"/>
      <c r="BY116" s="209"/>
      <c r="BZ116" s="210"/>
      <c r="CB116" s="670"/>
      <c r="CC116" s="671"/>
      <c r="CE116" s="209"/>
      <c r="CF116" s="210"/>
      <c r="CH116" s="209"/>
      <c r="CI116" s="210"/>
      <c r="CK116" s="209"/>
      <c r="CL116" s="210"/>
      <c r="CN116" s="209"/>
      <c r="CO116" s="210"/>
    </row>
    <row r="117" spans="1:93" ht="24.95" customHeight="1">
      <c r="A117" s="657" t="str">
        <f ca="1">IFERROR(IF(INDIRECT($A$14&amp;ROW())&lt;&gt;"",COUNTIF(Summary!$B$30:$B$1054,INDIRECT($A$14&amp;ROW())),""),"")</f>
        <v/>
      </c>
      <c r="B117" s="670" t="s">
        <v>860</v>
      </c>
      <c r="C117" s="671">
        <v>2</v>
      </c>
      <c r="E117" s="209"/>
      <c r="F117" s="210"/>
      <c r="H117" s="209"/>
      <c r="I117" s="210"/>
      <c r="K117" s="209"/>
      <c r="L117" s="210"/>
      <c r="N117" s="209"/>
      <c r="O117" s="210"/>
      <c r="Q117" s="209"/>
      <c r="R117" s="210"/>
      <c r="T117" s="209"/>
      <c r="U117" s="210"/>
      <c r="W117" s="209"/>
      <c r="X117" s="210"/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4"/>
      <c r="BA117" s="209"/>
      <c r="BB117" s="210"/>
      <c r="BD117" s="209"/>
      <c r="BE117" s="210"/>
      <c r="BG117" s="209"/>
      <c r="BH117" s="210"/>
      <c r="BJ117" s="209"/>
      <c r="BK117" s="210"/>
      <c r="BM117" s="209"/>
      <c r="BN117" s="210"/>
      <c r="BP117" s="209"/>
      <c r="BQ117" s="210"/>
      <c r="BS117" s="209"/>
      <c r="BT117" s="210"/>
      <c r="BV117" s="209"/>
      <c r="BW117" s="210"/>
      <c r="BY117" s="209"/>
      <c r="BZ117" s="210"/>
      <c r="CB117" s="670"/>
      <c r="CC117" s="671"/>
      <c r="CE117" s="209"/>
      <c r="CF117" s="210"/>
      <c r="CH117" s="209"/>
      <c r="CI117" s="210"/>
      <c r="CK117" s="209"/>
      <c r="CL117" s="210"/>
      <c r="CN117" s="209"/>
      <c r="CO117" s="210"/>
    </row>
    <row r="118" spans="1:93" ht="24.95" customHeight="1">
      <c r="A118" s="657" t="str">
        <f ca="1">IFERROR(IF(INDIRECT($A$14&amp;ROW())&lt;&gt;"",COUNTIF(Summary!$B$30:$B$1054,INDIRECT($A$14&amp;ROW())),""),"")</f>
        <v/>
      </c>
      <c r="B118" s="670" t="s">
        <v>861</v>
      </c>
      <c r="C118" s="671">
        <v>6</v>
      </c>
      <c r="E118" s="209"/>
      <c r="F118" s="210"/>
      <c r="H118" s="209"/>
      <c r="I118" s="210"/>
      <c r="K118" s="209"/>
      <c r="L118" s="210"/>
      <c r="N118" s="209"/>
      <c r="O118" s="210"/>
      <c r="Q118" s="209"/>
      <c r="R118" s="210"/>
      <c r="T118" s="209"/>
      <c r="U118" s="210"/>
      <c r="W118" s="209"/>
      <c r="X118" s="210"/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4"/>
      <c r="BA118" s="209"/>
      <c r="BB118" s="210"/>
      <c r="BD118" s="209"/>
      <c r="BE118" s="210"/>
      <c r="BG118" s="209"/>
      <c r="BH118" s="210"/>
      <c r="BJ118" s="209"/>
      <c r="BK118" s="210"/>
      <c r="BM118" s="209"/>
      <c r="BN118" s="210"/>
      <c r="BP118" s="209"/>
      <c r="BQ118" s="210"/>
      <c r="BS118" s="209"/>
      <c r="BT118" s="210"/>
      <c r="BV118" s="209"/>
      <c r="BW118" s="210"/>
      <c r="BY118" s="209"/>
      <c r="BZ118" s="210"/>
      <c r="CB118" s="670"/>
      <c r="CC118" s="671"/>
      <c r="CE118" s="209"/>
      <c r="CF118" s="210"/>
      <c r="CH118" s="209"/>
      <c r="CI118" s="210"/>
      <c r="CK118" s="209"/>
      <c r="CL118" s="210"/>
      <c r="CN118" s="209"/>
      <c r="CO118" s="210"/>
    </row>
    <row r="119" spans="1:93" ht="24.95" customHeight="1">
      <c r="A119" s="657" t="str">
        <f ca="1">IFERROR(IF(INDIRECT($A$14&amp;ROW())&lt;&gt;"",COUNTIF(Summary!$B$30:$B$1054,INDIRECT($A$14&amp;ROW())),""),"")</f>
        <v/>
      </c>
      <c r="B119" s="670" t="s">
        <v>862</v>
      </c>
      <c r="C119" s="671">
        <v>3</v>
      </c>
      <c r="E119" s="209"/>
      <c r="F119" s="210"/>
      <c r="H119" s="209"/>
      <c r="I119" s="210"/>
      <c r="K119" s="209"/>
      <c r="L119" s="210"/>
      <c r="N119" s="209"/>
      <c r="O119" s="210"/>
      <c r="Q119" s="209"/>
      <c r="R119" s="210"/>
      <c r="T119" s="209"/>
      <c r="U119" s="210"/>
      <c r="W119" s="209"/>
      <c r="X119" s="210"/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4"/>
      <c r="BA119" s="209"/>
      <c r="BB119" s="210"/>
      <c r="BD119" s="209"/>
      <c r="BE119" s="210"/>
      <c r="BG119" s="209"/>
      <c r="BH119" s="210"/>
      <c r="BJ119" s="209"/>
      <c r="BK119" s="210"/>
      <c r="BM119" s="209"/>
      <c r="BN119" s="210"/>
      <c r="BP119" s="209"/>
      <c r="BQ119" s="210"/>
      <c r="BS119" s="209"/>
      <c r="BT119" s="210"/>
      <c r="BV119" s="209"/>
      <c r="BW119" s="210"/>
      <c r="BY119" s="209"/>
      <c r="BZ119" s="210"/>
      <c r="CB119" s="670"/>
      <c r="CC119" s="671"/>
      <c r="CE119" s="209"/>
      <c r="CF119" s="210"/>
      <c r="CH119" s="209"/>
      <c r="CI119" s="210"/>
      <c r="CK119" s="209"/>
      <c r="CL119" s="210"/>
      <c r="CN119" s="209"/>
      <c r="CO119" s="210"/>
    </row>
    <row r="120" spans="1:93" ht="24.95" customHeight="1">
      <c r="A120" s="657" t="str">
        <f ca="1">IFERROR(IF(INDIRECT($A$14&amp;ROW())&lt;&gt;"",COUNTIF(Summary!$B$30:$B$1054,INDIRECT($A$14&amp;ROW())),""),"")</f>
        <v/>
      </c>
      <c r="B120" s="670" t="s">
        <v>863</v>
      </c>
      <c r="C120" s="671">
        <v>1</v>
      </c>
      <c r="E120" s="209"/>
      <c r="F120" s="210"/>
      <c r="H120" s="209"/>
      <c r="I120" s="210"/>
      <c r="K120" s="209"/>
      <c r="L120" s="210"/>
      <c r="N120" s="209"/>
      <c r="O120" s="210"/>
      <c r="Q120" s="209"/>
      <c r="R120" s="210"/>
      <c r="T120" s="209"/>
      <c r="U120" s="210"/>
      <c r="W120" s="209"/>
      <c r="X120" s="210"/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4"/>
      <c r="BA120" s="209"/>
      <c r="BB120" s="210"/>
      <c r="BD120" s="209"/>
      <c r="BE120" s="210"/>
      <c r="BG120" s="209"/>
      <c r="BH120" s="210"/>
      <c r="BJ120" s="209"/>
      <c r="BK120" s="210"/>
      <c r="BM120" s="209"/>
      <c r="BN120" s="210"/>
      <c r="BP120" s="209"/>
      <c r="BQ120" s="210"/>
      <c r="BS120" s="209"/>
      <c r="BT120" s="210"/>
      <c r="BV120" s="209"/>
      <c r="BW120" s="210"/>
      <c r="BY120" s="209"/>
      <c r="BZ120" s="210"/>
      <c r="CB120" s="670"/>
      <c r="CC120" s="671"/>
      <c r="CE120" s="209"/>
      <c r="CF120" s="210"/>
      <c r="CH120" s="209"/>
      <c r="CI120" s="210"/>
      <c r="CK120" s="209"/>
      <c r="CL120" s="210"/>
      <c r="CN120" s="209"/>
      <c r="CO120" s="210"/>
    </row>
    <row r="121" spans="1:93" ht="24.95" customHeight="1">
      <c r="A121" s="657" t="str">
        <f ca="1">IFERROR(IF(INDIRECT($A$14&amp;ROW())&lt;&gt;"",COUNTIF(Summary!$B$30:$B$1054,INDIRECT($A$14&amp;ROW())),""),"")</f>
        <v/>
      </c>
      <c r="B121" s="670" t="s">
        <v>930</v>
      </c>
      <c r="C121" s="671">
        <v>2</v>
      </c>
      <c r="E121" s="209"/>
      <c r="F121" s="210"/>
      <c r="H121" s="209"/>
      <c r="I121" s="210"/>
      <c r="K121" s="209"/>
      <c r="L121" s="210"/>
      <c r="N121" s="209"/>
      <c r="O121" s="210"/>
      <c r="Q121" s="209"/>
      <c r="R121" s="210"/>
      <c r="T121" s="209"/>
      <c r="U121" s="210"/>
      <c r="W121" s="209"/>
      <c r="X121" s="210"/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4"/>
      <c r="BA121" s="209"/>
      <c r="BB121" s="210"/>
      <c r="BD121" s="209"/>
      <c r="BE121" s="210"/>
      <c r="BG121" s="209"/>
      <c r="BH121" s="210"/>
      <c r="BJ121" s="209"/>
      <c r="BK121" s="210"/>
      <c r="BM121" s="209"/>
      <c r="BN121" s="210"/>
      <c r="BP121" s="209"/>
      <c r="BQ121" s="210"/>
      <c r="BS121" s="209"/>
      <c r="BT121" s="210"/>
      <c r="BV121" s="209"/>
      <c r="BW121" s="210"/>
      <c r="BY121" s="209"/>
      <c r="BZ121" s="210"/>
      <c r="CB121" s="670"/>
      <c r="CC121" s="671"/>
      <c r="CE121" s="209"/>
      <c r="CF121" s="210"/>
      <c r="CH121" s="209"/>
      <c r="CI121" s="210"/>
      <c r="CK121" s="209"/>
      <c r="CL121" s="210"/>
      <c r="CN121" s="209"/>
      <c r="CO121" s="210"/>
    </row>
    <row r="122" spans="1:93" ht="24.95" customHeight="1">
      <c r="A122" s="657" t="str">
        <f ca="1">IFERROR(IF(INDIRECT($A$14&amp;ROW())&lt;&gt;"",COUNTIF(Summary!$B$30:$B$1054,INDIRECT($A$14&amp;ROW())),""),"")</f>
        <v/>
      </c>
      <c r="B122" s="670" t="s">
        <v>864</v>
      </c>
      <c r="C122" s="259">
        <v>2</v>
      </c>
      <c r="E122" s="209"/>
      <c r="F122" s="210"/>
      <c r="H122" s="209"/>
      <c r="I122" s="210"/>
      <c r="K122" s="209"/>
      <c r="L122" s="210"/>
      <c r="N122" s="209"/>
      <c r="O122" s="210"/>
      <c r="Q122" s="209"/>
      <c r="R122" s="210"/>
      <c r="T122" s="209"/>
      <c r="U122" s="210"/>
      <c r="W122" s="209"/>
      <c r="X122" s="210"/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4"/>
      <c r="BA122" s="209"/>
      <c r="BB122" s="210"/>
      <c r="BD122" s="209"/>
      <c r="BE122" s="210"/>
      <c r="BG122" s="209"/>
      <c r="BH122" s="210"/>
      <c r="BJ122" s="209"/>
      <c r="BK122" s="210"/>
      <c r="BM122" s="209"/>
      <c r="BN122" s="210"/>
      <c r="BP122" s="209"/>
      <c r="BQ122" s="210"/>
      <c r="BS122" s="209"/>
      <c r="BT122" s="210"/>
      <c r="BV122" s="209"/>
      <c r="BW122" s="210"/>
      <c r="BY122" s="209"/>
      <c r="BZ122" s="210"/>
      <c r="CB122" s="670"/>
      <c r="CC122" s="671"/>
      <c r="CE122" s="209"/>
      <c r="CF122" s="210"/>
      <c r="CH122" s="209"/>
      <c r="CI122" s="210"/>
      <c r="CK122" s="209"/>
      <c r="CL122" s="210"/>
      <c r="CN122" s="209"/>
      <c r="CO122" s="210"/>
    </row>
    <row r="123" spans="1:93" ht="24.95" customHeight="1">
      <c r="A123" s="657" t="str">
        <f ca="1">IFERROR(IF(INDIRECT($A$14&amp;ROW())&lt;&gt;"",COUNTIF(Summary!$B$30:$B$1054,INDIRECT($A$14&amp;ROW())),""),"")</f>
        <v/>
      </c>
      <c r="B123" s="670" t="s">
        <v>937</v>
      </c>
      <c r="C123" s="671">
        <v>1</v>
      </c>
      <c r="E123" s="209"/>
      <c r="F123" s="210"/>
      <c r="H123" s="209"/>
      <c r="I123" s="210"/>
      <c r="K123" s="209"/>
      <c r="L123" s="210"/>
      <c r="N123" s="209"/>
      <c r="O123" s="210"/>
      <c r="Q123" s="209"/>
      <c r="R123" s="210"/>
      <c r="T123" s="209"/>
      <c r="U123" s="210"/>
      <c r="W123" s="209"/>
      <c r="X123" s="210"/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4"/>
      <c r="BA123" s="209"/>
      <c r="BB123" s="210"/>
      <c r="BD123" s="209"/>
      <c r="BE123" s="210"/>
      <c r="BG123" s="209"/>
      <c r="BH123" s="210"/>
      <c r="BJ123" s="209"/>
      <c r="BK123" s="210"/>
      <c r="BM123" s="209"/>
      <c r="BN123" s="210"/>
      <c r="BP123" s="209"/>
      <c r="BQ123" s="210"/>
      <c r="BS123" s="209"/>
      <c r="BT123" s="210"/>
      <c r="BV123" s="209"/>
      <c r="BW123" s="210"/>
      <c r="BY123" s="209"/>
      <c r="BZ123" s="210"/>
      <c r="CB123" s="670"/>
      <c r="CC123" s="671"/>
      <c r="CE123" s="209"/>
      <c r="CF123" s="210"/>
      <c r="CH123" s="209"/>
      <c r="CI123" s="210"/>
      <c r="CK123" s="209"/>
      <c r="CL123" s="210"/>
      <c r="CN123" s="209"/>
      <c r="CO123" s="210"/>
    </row>
    <row r="124" spans="1:93" ht="24.95" customHeight="1">
      <c r="A124" s="657" t="str">
        <f ca="1">IFERROR(IF(INDIRECT($A$14&amp;ROW())&lt;&gt;"",COUNTIF(Summary!$B$30:$B$1054,INDIRECT($A$14&amp;ROW())),""),"")</f>
        <v/>
      </c>
      <c r="B124" s="670" t="s">
        <v>865</v>
      </c>
      <c r="C124" s="671">
        <v>20</v>
      </c>
      <c r="E124" s="209"/>
      <c r="F124" s="210"/>
      <c r="H124" s="209"/>
      <c r="I124" s="210"/>
      <c r="K124" s="209"/>
      <c r="L124" s="210"/>
      <c r="N124" s="209"/>
      <c r="O124" s="210"/>
      <c r="Q124" s="209"/>
      <c r="R124" s="210"/>
      <c r="T124" s="209"/>
      <c r="U124" s="210"/>
      <c r="W124" s="209"/>
      <c r="X124" s="210"/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4"/>
      <c r="BA124" s="209"/>
      <c r="BB124" s="210"/>
      <c r="BD124" s="209"/>
      <c r="BE124" s="210"/>
      <c r="BG124" s="209"/>
      <c r="BH124" s="210"/>
      <c r="BJ124" s="209"/>
      <c r="BK124" s="210"/>
      <c r="BM124" s="209"/>
      <c r="BN124" s="210"/>
      <c r="BP124" s="209"/>
      <c r="BQ124" s="210"/>
      <c r="BS124" s="209"/>
      <c r="BT124" s="210"/>
      <c r="BV124" s="209"/>
      <c r="BW124" s="210"/>
      <c r="BY124" s="209"/>
      <c r="BZ124" s="210"/>
      <c r="CB124" s="670"/>
      <c r="CC124" s="671"/>
      <c r="CE124" s="209"/>
      <c r="CF124" s="210"/>
      <c r="CH124" s="209"/>
      <c r="CI124" s="210"/>
      <c r="CK124" s="209"/>
      <c r="CL124" s="210"/>
      <c r="CN124" s="209"/>
      <c r="CO124" s="210"/>
    </row>
    <row r="125" spans="1:93" ht="24.95" customHeight="1">
      <c r="A125" s="657" t="str">
        <f ca="1">IFERROR(IF(INDIRECT($A$14&amp;ROW())&lt;&gt;"",COUNTIF(Summary!$B$30:$B$1054,INDIRECT($A$14&amp;ROW())),""),"")</f>
        <v/>
      </c>
      <c r="B125" s="670" t="s">
        <v>924</v>
      </c>
      <c r="C125" s="671">
        <v>2</v>
      </c>
      <c r="E125" s="209"/>
      <c r="F125" s="210"/>
      <c r="H125" s="209"/>
      <c r="I125" s="210"/>
      <c r="K125" s="209"/>
      <c r="L125" s="210"/>
      <c r="N125" s="209"/>
      <c r="O125" s="210"/>
      <c r="Q125" s="209"/>
      <c r="R125" s="210"/>
      <c r="T125" s="209"/>
      <c r="U125" s="210"/>
      <c r="W125" s="209"/>
      <c r="X125" s="210"/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4"/>
      <c r="BA125" s="209"/>
      <c r="BB125" s="210"/>
      <c r="BD125" s="209"/>
      <c r="BE125" s="210"/>
      <c r="BG125" s="209"/>
      <c r="BH125" s="210"/>
      <c r="BJ125" s="209"/>
      <c r="BK125" s="210"/>
      <c r="BM125" s="209"/>
      <c r="BN125" s="210"/>
      <c r="BP125" s="209"/>
      <c r="BQ125" s="210"/>
      <c r="BS125" s="209"/>
      <c r="BT125" s="210"/>
      <c r="BV125" s="209"/>
      <c r="BW125" s="210"/>
      <c r="BY125" s="209"/>
      <c r="BZ125" s="210"/>
      <c r="CB125" s="670"/>
      <c r="CC125" s="671"/>
      <c r="CE125" s="209"/>
      <c r="CF125" s="210"/>
      <c r="CH125" s="209"/>
      <c r="CI125" s="210"/>
      <c r="CK125" s="209"/>
      <c r="CL125" s="210"/>
      <c r="CN125" s="209"/>
      <c r="CO125" s="210"/>
    </row>
    <row r="126" spans="1:93" ht="24.95" customHeight="1">
      <c r="A126" s="657" t="str">
        <f ca="1">IFERROR(IF(INDIRECT($A$14&amp;ROW())&lt;&gt;"",COUNTIF(Summary!$B$30:$B$1054,INDIRECT($A$14&amp;ROW())),""),"")</f>
        <v/>
      </c>
      <c r="B126" s="670" t="s">
        <v>938</v>
      </c>
      <c r="C126" s="671">
        <v>3</v>
      </c>
      <c r="E126" s="209"/>
      <c r="F126" s="210"/>
      <c r="H126" s="209"/>
      <c r="I126" s="210"/>
      <c r="K126" s="209"/>
      <c r="L126" s="210"/>
      <c r="N126" s="209"/>
      <c r="O126" s="210"/>
      <c r="Q126" s="209"/>
      <c r="R126" s="210"/>
      <c r="T126" s="209"/>
      <c r="U126" s="210"/>
      <c r="W126" s="209"/>
      <c r="X126" s="210"/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4"/>
      <c r="BA126" s="209"/>
      <c r="BB126" s="210"/>
      <c r="BD126" s="209"/>
      <c r="BE126" s="210"/>
      <c r="BG126" s="209"/>
      <c r="BH126" s="210"/>
      <c r="BJ126" s="209"/>
      <c r="BK126" s="210"/>
      <c r="BM126" s="209"/>
      <c r="BN126" s="210"/>
      <c r="BP126" s="209"/>
      <c r="BQ126" s="210"/>
      <c r="BS126" s="209"/>
      <c r="BT126" s="210"/>
      <c r="BV126" s="209"/>
      <c r="BW126" s="210"/>
      <c r="BY126" s="209"/>
      <c r="BZ126" s="210"/>
      <c r="CB126" s="670"/>
      <c r="CC126" s="671"/>
      <c r="CE126" s="209"/>
      <c r="CF126" s="210"/>
      <c r="CH126" s="209"/>
      <c r="CI126" s="210"/>
      <c r="CK126" s="209"/>
      <c r="CL126" s="210"/>
      <c r="CN126" s="209"/>
      <c r="CO126" s="210"/>
    </row>
    <row r="127" spans="1:93" ht="24.95" customHeight="1">
      <c r="A127" s="657" t="str">
        <f ca="1">IFERROR(IF(INDIRECT($A$14&amp;ROW())&lt;&gt;"",COUNTIF(Summary!$B$30:$B$1054,INDIRECT($A$14&amp;ROW())),""),"")</f>
        <v/>
      </c>
      <c r="B127" s="670" t="s">
        <v>866</v>
      </c>
      <c r="C127" s="671">
        <v>21</v>
      </c>
      <c r="E127" s="209"/>
      <c r="F127" s="210"/>
      <c r="H127" s="209"/>
      <c r="I127" s="210"/>
      <c r="K127" s="209"/>
      <c r="L127" s="210"/>
      <c r="N127" s="209"/>
      <c r="O127" s="210"/>
      <c r="Q127" s="209"/>
      <c r="R127" s="210"/>
      <c r="T127" s="209"/>
      <c r="U127" s="210"/>
      <c r="W127" s="209"/>
      <c r="X127" s="210"/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4"/>
      <c r="BA127" s="209"/>
      <c r="BB127" s="210"/>
      <c r="BD127" s="209"/>
      <c r="BE127" s="210"/>
      <c r="BG127" s="209"/>
      <c r="BH127" s="210"/>
      <c r="BJ127" s="209"/>
      <c r="BK127" s="210"/>
      <c r="BM127" s="209"/>
      <c r="BN127" s="210"/>
      <c r="BP127" s="209"/>
      <c r="BQ127" s="210"/>
      <c r="BS127" s="209"/>
      <c r="BT127" s="210"/>
      <c r="BV127" s="209"/>
      <c r="BW127" s="210"/>
      <c r="BY127" s="209"/>
      <c r="BZ127" s="210"/>
      <c r="CB127" s="670"/>
      <c r="CC127" s="671"/>
      <c r="CE127" s="209"/>
      <c r="CF127" s="210"/>
      <c r="CH127" s="209"/>
      <c r="CI127" s="210"/>
      <c r="CK127" s="209"/>
      <c r="CL127" s="210"/>
      <c r="CN127" s="209"/>
      <c r="CO127" s="210"/>
    </row>
    <row r="128" spans="1:93" ht="24.95" customHeight="1">
      <c r="A128" s="657" t="str">
        <f ca="1">IFERROR(IF(INDIRECT($A$14&amp;ROW())&lt;&gt;"",COUNTIF(Summary!$B$30:$B$1054,INDIRECT($A$14&amp;ROW())),""),"")</f>
        <v/>
      </c>
      <c r="B128" s="670" t="s">
        <v>867</v>
      </c>
      <c r="C128" s="671">
        <v>62</v>
      </c>
      <c r="E128" s="209"/>
      <c r="F128" s="210"/>
      <c r="H128" s="209"/>
      <c r="I128" s="210"/>
      <c r="K128" s="209"/>
      <c r="L128" s="210"/>
      <c r="N128" s="209"/>
      <c r="O128" s="210"/>
      <c r="Q128" s="209"/>
      <c r="R128" s="210"/>
      <c r="T128" s="209"/>
      <c r="U128" s="210"/>
      <c r="W128" s="209"/>
      <c r="X128" s="210"/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4"/>
      <c r="BA128" s="209"/>
      <c r="BB128" s="210"/>
      <c r="BD128" s="209"/>
      <c r="BE128" s="210"/>
      <c r="BG128" s="209"/>
      <c r="BH128" s="210"/>
      <c r="BJ128" s="209"/>
      <c r="BK128" s="210"/>
      <c r="BM128" s="209"/>
      <c r="BN128" s="210"/>
      <c r="BP128" s="209"/>
      <c r="BQ128" s="210"/>
      <c r="BS128" s="209"/>
      <c r="BT128" s="210"/>
      <c r="BV128" s="209"/>
      <c r="BW128" s="210"/>
      <c r="BY128" s="209"/>
      <c r="BZ128" s="210"/>
      <c r="CB128" s="670"/>
      <c r="CC128" s="671"/>
      <c r="CE128" s="209"/>
      <c r="CF128" s="210"/>
      <c r="CH128" s="209"/>
      <c r="CI128" s="210"/>
      <c r="CK128" s="209"/>
      <c r="CL128" s="210"/>
      <c r="CN128" s="209"/>
      <c r="CO128" s="210"/>
    </row>
    <row r="129" spans="1:93" ht="24.95" customHeight="1">
      <c r="A129" s="657" t="str">
        <f ca="1">IFERROR(IF(INDIRECT($A$14&amp;ROW())&lt;&gt;"",COUNTIF(Summary!$B$30:$B$1054,INDIRECT($A$14&amp;ROW())),""),"")</f>
        <v/>
      </c>
      <c r="B129" s="670" t="s">
        <v>868</v>
      </c>
      <c r="C129" s="671">
        <v>32</v>
      </c>
      <c r="E129" s="209"/>
      <c r="F129" s="210"/>
      <c r="H129" s="209"/>
      <c r="I129" s="210"/>
      <c r="K129" s="209"/>
      <c r="L129" s="210"/>
      <c r="N129" s="209"/>
      <c r="O129" s="210"/>
      <c r="Q129" s="209"/>
      <c r="R129" s="210"/>
      <c r="T129" s="209"/>
      <c r="U129" s="210"/>
      <c r="W129" s="209"/>
      <c r="X129" s="210"/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4"/>
      <c r="BA129" s="209"/>
      <c r="BB129" s="210"/>
      <c r="BD129" s="209"/>
      <c r="BE129" s="210"/>
      <c r="BG129" s="209"/>
      <c r="BH129" s="210"/>
      <c r="BJ129" s="209"/>
      <c r="BK129" s="210"/>
      <c r="BM129" s="209"/>
      <c r="BN129" s="210"/>
      <c r="BP129" s="209"/>
      <c r="BQ129" s="210"/>
      <c r="BS129" s="209"/>
      <c r="BT129" s="210"/>
      <c r="BV129" s="209"/>
      <c r="BW129" s="210"/>
      <c r="BY129" s="209"/>
      <c r="BZ129" s="210"/>
      <c r="CB129" s="670"/>
      <c r="CC129" s="671"/>
      <c r="CE129" s="209"/>
      <c r="CF129" s="210"/>
      <c r="CH129" s="209"/>
      <c r="CI129" s="210"/>
      <c r="CK129" s="209"/>
      <c r="CL129" s="210"/>
      <c r="CN129" s="209"/>
      <c r="CO129" s="210"/>
    </row>
    <row r="130" spans="1:93" ht="24.95" customHeight="1">
      <c r="A130" s="657" t="str">
        <f ca="1">IFERROR(IF(INDIRECT($A$14&amp;ROW())&lt;&gt;"",COUNTIF(Summary!$B$30:$B$1054,INDIRECT($A$14&amp;ROW())),""),"")</f>
        <v/>
      </c>
      <c r="B130" s="670" t="s">
        <v>869</v>
      </c>
      <c r="C130" s="671">
        <v>3</v>
      </c>
      <c r="E130" s="209"/>
      <c r="F130" s="210"/>
      <c r="H130" s="209"/>
      <c r="I130" s="210"/>
      <c r="K130" s="209"/>
      <c r="L130" s="210"/>
      <c r="N130" s="209"/>
      <c r="O130" s="210"/>
      <c r="Q130" s="209"/>
      <c r="R130" s="210"/>
      <c r="T130" s="209"/>
      <c r="U130" s="210"/>
      <c r="W130" s="209"/>
      <c r="X130" s="210"/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4"/>
      <c r="BA130" s="209"/>
      <c r="BB130" s="210"/>
      <c r="BD130" s="209"/>
      <c r="BE130" s="210"/>
      <c r="BG130" s="209"/>
      <c r="BH130" s="210"/>
      <c r="BJ130" s="209"/>
      <c r="BK130" s="210"/>
      <c r="BM130" s="209"/>
      <c r="BN130" s="210"/>
      <c r="BP130" s="209"/>
      <c r="BQ130" s="210"/>
      <c r="BS130" s="209"/>
      <c r="BT130" s="210"/>
      <c r="BV130" s="209"/>
      <c r="BW130" s="210"/>
      <c r="BY130" s="209"/>
      <c r="BZ130" s="210"/>
      <c r="CB130" s="670"/>
      <c r="CC130" s="671"/>
      <c r="CE130" s="209"/>
      <c r="CF130" s="210"/>
      <c r="CH130" s="209"/>
      <c r="CI130" s="210"/>
      <c r="CK130" s="209"/>
      <c r="CL130" s="210"/>
      <c r="CN130" s="209"/>
      <c r="CO130" s="210"/>
    </row>
    <row r="131" spans="1:93" ht="24.95" customHeight="1">
      <c r="A131" s="657" t="str">
        <f ca="1">IFERROR(IF(INDIRECT($A$14&amp;ROW())&lt;&gt;"",COUNTIF(Summary!$B$30:$B$1054,INDIRECT($A$14&amp;ROW())),""),"")</f>
        <v/>
      </c>
      <c r="B131" s="670" t="s">
        <v>870</v>
      </c>
      <c r="C131" s="671">
        <v>3</v>
      </c>
      <c r="E131" s="209"/>
      <c r="F131" s="210"/>
      <c r="H131" s="209"/>
      <c r="I131" s="210"/>
      <c r="K131" s="209"/>
      <c r="L131" s="210"/>
      <c r="N131" s="209"/>
      <c r="O131" s="210"/>
      <c r="Q131" s="209"/>
      <c r="R131" s="210"/>
      <c r="T131" s="209"/>
      <c r="U131" s="210"/>
      <c r="W131" s="209"/>
      <c r="X131" s="210"/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4"/>
      <c r="BA131" s="209"/>
      <c r="BB131" s="210"/>
      <c r="BD131" s="209"/>
      <c r="BE131" s="210"/>
      <c r="BG131" s="209"/>
      <c r="BH131" s="210"/>
      <c r="BJ131" s="209"/>
      <c r="BK131" s="210"/>
      <c r="BM131" s="209"/>
      <c r="BN131" s="210"/>
      <c r="BP131" s="209"/>
      <c r="BQ131" s="210"/>
      <c r="BS131" s="209"/>
      <c r="BT131" s="210"/>
      <c r="BV131" s="209"/>
      <c r="BW131" s="210"/>
      <c r="BY131" s="209"/>
      <c r="BZ131" s="210"/>
      <c r="CB131" s="670"/>
      <c r="CC131" s="671"/>
      <c r="CE131" s="209"/>
      <c r="CF131" s="210"/>
      <c r="CH131" s="209"/>
      <c r="CI131" s="210"/>
      <c r="CK131" s="209"/>
      <c r="CL131" s="210"/>
      <c r="CN131" s="209"/>
      <c r="CO131" s="210"/>
    </row>
    <row r="132" spans="1:93" ht="24.95" customHeight="1">
      <c r="A132" s="657" t="str">
        <f ca="1">IFERROR(IF(INDIRECT($A$14&amp;ROW())&lt;&gt;"",COUNTIF(Summary!$B$30:$B$1054,INDIRECT($A$14&amp;ROW())),""),"")</f>
        <v/>
      </c>
      <c r="B132" s="670" t="s">
        <v>942</v>
      </c>
      <c r="C132" s="671"/>
      <c r="E132" s="209"/>
      <c r="F132" s="210"/>
      <c r="H132" s="209"/>
      <c r="I132" s="210"/>
      <c r="K132" s="209"/>
      <c r="L132" s="210"/>
      <c r="N132" s="209"/>
      <c r="O132" s="210"/>
      <c r="Q132" s="209"/>
      <c r="R132" s="210"/>
      <c r="T132" s="209"/>
      <c r="U132" s="210"/>
      <c r="W132" s="209"/>
      <c r="X132" s="210"/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4"/>
      <c r="BA132" s="209"/>
      <c r="BB132" s="210"/>
      <c r="BD132" s="209"/>
      <c r="BE132" s="210"/>
      <c r="BG132" s="209"/>
      <c r="BH132" s="210"/>
      <c r="BJ132" s="209"/>
      <c r="BK132" s="210"/>
      <c r="BM132" s="209"/>
      <c r="BN132" s="210"/>
      <c r="BP132" s="209"/>
      <c r="BQ132" s="210"/>
      <c r="BS132" s="209"/>
      <c r="BT132" s="210"/>
      <c r="BV132" s="209"/>
      <c r="BW132" s="210"/>
      <c r="BY132" s="209"/>
      <c r="BZ132" s="210"/>
      <c r="CB132" s="670"/>
      <c r="CC132" s="671"/>
      <c r="CE132" s="209"/>
      <c r="CF132" s="210"/>
      <c r="CH132" s="209"/>
      <c r="CI132" s="210"/>
      <c r="CK132" s="209"/>
      <c r="CL132" s="210"/>
      <c r="CN132" s="209"/>
      <c r="CO132" s="210"/>
    </row>
    <row r="133" spans="1:93" ht="24.95" customHeight="1">
      <c r="A133" s="657" t="str">
        <f ca="1">IFERROR(IF(INDIRECT($A$14&amp;ROW())&lt;&gt;"",COUNTIF(Summary!$B$30:$B$1054,INDIRECT($A$14&amp;ROW())),""),"")</f>
        <v/>
      </c>
      <c r="B133" s="670" t="s">
        <v>871</v>
      </c>
      <c r="C133" s="671">
        <v>4</v>
      </c>
      <c r="E133" s="209"/>
      <c r="F133" s="210"/>
      <c r="H133" s="209"/>
      <c r="I133" s="210"/>
      <c r="K133" s="209"/>
      <c r="L133" s="210"/>
      <c r="N133" s="209"/>
      <c r="O133" s="210"/>
      <c r="Q133" s="209"/>
      <c r="R133" s="210"/>
      <c r="T133" s="209"/>
      <c r="U133" s="210"/>
      <c r="W133" s="209"/>
      <c r="X133" s="210"/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4"/>
      <c r="BA133" s="209"/>
      <c r="BB133" s="210"/>
      <c r="BD133" s="209"/>
      <c r="BE133" s="210"/>
      <c r="BG133" s="209"/>
      <c r="BH133" s="210"/>
      <c r="BJ133" s="209"/>
      <c r="BK133" s="210"/>
      <c r="BM133" s="209"/>
      <c r="BN133" s="210"/>
      <c r="BP133" s="209"/>
      <c r="BQ133" s="210"/>
      <c r="BS133" s="209"/>
      <c r="BT133" s="210"/>
      <c r="BV133" s="209"/>
      <c r="BW133" s="210"/>
      <c r="BY133" s="209"/>
      <c r="BZ133" s="210"/>
      <c r="CB133" s="670"/>
      <c r="CC133" s="671"/>
      <c r="CE133" s="209"/>
      <c r="CF133" s="210"/>
      <c r="CH133" s="209"/>
      <c r="CI133" s="210"/>
      <c r="CK133" s="209"/>
      <c r="CL133" s="210"/>
      <c r="CN133" s="209"/>
      <c r="CO133" s="210"/>
    </row>
    <row r="134" spans="1:93" ht="24.95" customHeight="1">
      <c r="A134" s="657" t="str">
        <f ca="1">IFERROR(IF(INDIRECT($A$14&amp;ROW())&lt;&gt;"",COUNTIF(Summary!$B$30:$B$1054,INDIRECT($A$14&amp;ROW())),""),"")</f>
        <v/>
      </c>
      <c r="B134" s="670" t="s">
        <v>872</v>
      </c>
      <c r="C134" s="671">
        <v>3</v>
      </c>
      <c r="E134" s="209"/>
      <c r="F134" s="210"/>
      <c r="H134" s="209"/>
      <c r="I134" s="210"/>
      <c r="K134" s="209"/>
      <c r="L134" s="210"/>
      <c r="N134" s="209"/>
      <c r="O134" s="210"/>
      <c r="Q134" s="209"/>
      <c r="R134" s="210"/>
      <c r="T134" s="209"/>
      <c r="U134" s="210"/>
      <c r="W134" s="209"/>
      <c r="X134" s="210"/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4"/>
      <c r="BA134" s="209"/>
      <c r="BB134" s="210"/>
      <c r="BD134" s="209"/>
      <c r="BE134" s="210"/>
      <c r="BG134" s="209"/>
      <c r="BH134" s="210"/>
      <c r="BJ134" s="209"/>
      <c r="BK134" s="210"/>
      <c r="BM134" s="209"/>
      <c r="BN134" s="210"/>
      <c r="BP134" s="209"/>
      <c r="BQ134" s="210"/>
      <c r="BS134" s="209"/>
      <c r="BT134" s="210"/>
      <c r="BV134" s="209"/>
      <c r="BW134" s="210"/>
      <c r="BY134" s="209"/>
      <c r="BZ134" s="210"/>
      <c r="CB134" s="670"/>
      <c r="CC134" s="671"/>
      <c r="CE134" s="209"/>
      <c r="CF134" s="210"/>
      <c r="CH134" s="209"/>
      <c r="CI134" s="210"/>
      <c r="CK134" s="209"/>
      <c r="CL134" s="210"/>
      <c r="CN134" s="209"/>
      <c r="CO134" s="210"/>
    </row>
    <row r="135" spans="1:93" ht="24.95" customHeight="1">
      <c r="A135" s="657" t="str">
        <f ca="1">IFERROR(IF(INDIRECT($A$14&amp;ROW())&lt;&gt;"",COUNTIF(Summary!$B$30:$B$1054,INDIRECT($A$14&amp;ROW())),""),"")</f>
        <v/>
      </c>
      <c r="B135" s="670" t="s">
        <v>873</v>
      </c>
      <c r="C135" s="671">
        <v>26</v>
      </c>
      <c r="E135" s="209"/>
      <c r="F135" s="210"/>
      <c r="H135" s="209"/>
      <c r="I135" s="210"/>
      <c r="K135" s="209"/>
      <c r="L135" s="210"/>
      <c r="N135" s="209"/>
      <c r="O135" s="210"/>
      <c r="Q135" s="209"/>
      <c r="R135" s="210"/>
      <c r="T135" s="209"/>
      <c r="U135" s="210"/>
      <c r="W135" s="209"/>
      <c r="X135" s="210"/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4"/>
      <c r="BA135" s="209"/>
      <c r="BB135" s="210"/>
      <c r="BD135" s="209"/>
      <c r="BE135" s="210"/>
      <c r="BG135" s="209"/>
      <c r="BH135" s="210"/>
      <c r="BJ135" s="209"/>
      <c r="BK135" s="210"/>
      <c r="BM135" s="209"/>
      <c r="BN135" s="210"/>
      <c r="BP135" s="209"/>
      <c r="BQ135" s="210"/>
      <c r="BS135" s="209"/>
      <c r="BT135" s="210"/>
      <c r="BV135" s="209"/>
      <c r="BW135" s="210"/>
      <c r="BY135" s="209"/>
      <c r="BZ135" s="210"/>
      <c r="CB135" s="670"/>
      <c r="CC135" s="671"/>
      <c r="CE135" s="209"/>
      <c r="CF135" s="210"/>
      <c r="CH135" s="209"/>
      <c r="CI135" s="210"/>
      <c r="CK135" s="209"/>
      <c r="CL135" s="210"/>
      <c r="CN135" s="209"/>
      <c r="CO135" s="210"/>
    </row>
    <row r="136" spans="1:93" ht="24.95" customHeight="1">
      <c r="A136" s="657" t="str">
        <f ca="1">IFERROR(IF(INDIRECT($A$14&amp;ROW())&lt;&gt;"",COUNTIF(Summary!$B$30:$B$1054,INDIRECT($A$14&amp;ROW())),""),"")</f>
        <v/>
      </c>
      <c r="B136" s="670" t="s">
        <v>874</v>
      </c>
      <c r="C136" s="671">
        <v>3</v>
      </c>
      <c r="E136" s="209"/>
      <c r="F136" s="210"/>
      <c r="H136" s="209"/>
      <c r="I136" s="210"/>
      <c r="K136" s="209"/>
      <c r="L136" s="210"/>
      <c r="N136" s="209"/>
      <c r="O136" s="210"/>
      <c r="Q136" s="209"/>
      <c r="R136" s="210"/>
      <c r="T136" s="209"/>
      <c r="U136" s="210"/>
      <c r="W136" s="209"/>
      <c r="X136" s="210"/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4"/>
      <c r="BA136" s="209"/>
      <c r="BB136" s="210"/>
      <c r="BD136" s="209"/>
      <c r="BE136" s="210"/>
      <c r="BG136" s="209"/>
      <c r="BH136" s="210"/>
      <c r="BJ136" s="209"/>
      <c r="BK136" s="210"/>
      <c r="BM136" s="209"/>
      <c r="BN136" s="210"/>
      <c r="BP136" s="209"/>
      <c r="BQ136" s="210"/>
      <c r="BS136" s="209"/>
      <c r="BT136" s="210"/>
      <c r="BV136" s="209"/>
      <c r="BW136" s="210"/>
      <c r="BY136" s="209"/>
      <c r="BZ136" s="210"/>
      <c r="CB136" s="670"/>
      <c r="CC136" s="671"/>
      <c r="CE136" s="209"/>
      <c r="CF136" s="210"/>
      <c r="CH136" s="209"/>
      <c r="CI136" s="210"/>
      <c r="CK136" s="209"/>
      <c r="CL136" s="210"/>
      <c r="CN136" s="209"/>
      <c r="CO136" s="210"/>
    </row>
    <row r="137" spans="1:93" ht="24.95" customHeight="1">
      <c r="A137" s="657" t="str">
        <f ca="1">IFERROR(IF(INDIRECT($A$14&amp;ROW())&lt;&gt;"",COUNTIF(Summary!$B$30:$B$1054,INDIRECT($A$14&amp;ROW())),""),"")</f>
        <v/>
      </c>
      <c r="B137" s="670" t="s">
        <v>875</v>
      </c>
      <c r="C137" s="671">
        <v>9</v>
      </c>
      <c r="E137" s="209"/>
      <c r="F137" s="210"/>
      <c r="H137" s="209"/>
      <c r="I137" s="210"/>
      <c r="K137" s="209"/>
      <c r="L137" s="210"/>
      <c r="N137" s="209"/>
      <c r="O137" s="210"/>
      <c r="Q137" s="209"/>
      <c r="R137" s="210"/>
      <c r="T137" s="209"/>
      <c r="U137" s="210"/>
      <c r="W137" s="209"/>
      <c r="X137" s="210"/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4"/>
      <c r="BA137" s="209"/>
      <c r="BB137" s="210"/>
      <c r="BD137" s="209"/>
      <c r="BE137" s="210"/>
      <c r="BG137" s="209"/>
      <c r="BH137" s="210"/>
      <c r="BJ137" s="209"/>
      <c r="BK137" s="210"/>
      <c r="BM137" s="209"/>
      <c r="BN137" s="210"/>
      <c r="BP137" s="209"/>
      <c r="BQ137" s="210"/>
      <c r="BS137" s="209"/>
      <c r="BT137" s="210"/>
      <c r="BV137" s="209"/>
      <c r="BW137" s="210"/>
      <c r="BY137" s="209"/>
      <c r="BZ137" s="210"/>
      <c r="CB137" s="670"/>
      <c r="CC137" s="671"/>
      <c r="CE137" s="209"/>
      <c r="CF137" s="210"/>
      <c r="CH137" s="209"/>
      <c r="CI137" s="210"/>
      <c r="CK137" s="209"/>
      <c r="CL137" s="210"/>
      <c r="CN137" s="209"/>
      <c r="CO137" s="210"/>
    </row>
    <row r="138" spans="1:93" ht="24.95" customHeight="1">
      <c r="A138" s="657" t="str">
        <f ca="1">IFERROR(IF(INDIRECT($A$14&amp;ROW())&lt;&gt;"",COUNTIF(Summary!$B$30:$B$1054,INDIRECT($A$14&amp;ROW())),""),"")</f>
        <v/>
      </c>
      <c r="B138" s="670" t="s">
        <v>943</v>
      </c>
      <c r="C138" s="671">
        <v>1</v>
      </c>
      <c r="E138" s="209"/>
      <c r="F138" s="210"/>
      <c r="H138" s="209"/>
      <c r="I138" s="210"/>
      <c r="K138" s="209"/>
      <c r="L138" s="210"/>
      <c r="N138" s="209"/>
      <c r="O138" s="210"/>
      <c r="Q138" s="209"/>
      <c r="R138" s="210"/>
      <c r="T138" s="209"/>
      <c r="U138" s="210"/>
      <c r="W138" s="209"/>
      <c r="X138" s="210"/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4"/>
      <c r="BA138" s="209"/>
      <c r="BB138" s="210"/>
      <c r="BD138" s="209"/>
      <c r="BE138" s="210"/>
      <c r="BG138" s="209"/>
      <c r="BH138" s="210"/>
      <c r="BJ138" s="209"/>
      <c r="BK138" s="210"/>
      <c r="BM138" s="209"/>
      <c r="BN138" s="210"/>
      <c r="BP138" s="209"/>
      <c r="BQ138" s="210"/>
      <c r="BS138" s="209"/>
      <c r="BT138" s="210"/>
      <c r="BV138" s="209"/>
      <c r="BW138" s="210"/>
      <c r="BY138" s="209"/>
      <c r="BZ138" s="210"/>
      <c r="CB138" s="670"/>
      <c r="CC138" s="671"/>
      <c r="CE138" s="209"/>
      <c r="CF138" s="210"/>
      <c r="CH138" s="209"/>
      <c r="CI138" s="210"/>
      <c r="CK138" s="209"/>
      <c r="CL138" s="210"/>
      <c r="CN138" s="209"/>
      <c r="CO138" s="210"/>
    </row>
    <row r="139" spans="1:93" ht="24.95" customHeight="1">
      <c r="A139" s="657" t="str">
        <f ca="1">IFERROR(IF(INDIRECT($A$14&amp;ROW())&lt;&gt;"",COUNTIF(Summary!$B$30:$B$1054,INDIRECT($A$14&amp;ROW())),""),"")</f>
        <v/>
      </c>
      <c r="B139" s="670" t="s">
        <v>876</v>
      </c>
      <c r="C139" s="671">
        <v>3</v>
      </c>
      <c r="E139" s="209"/>
      <c r="F139" s="210"/>
      <c r="H139" s="209"/>
      <c r="I139" s="210"/>
      <c r="K139" s="209"/>
      <c r="L139" s="210"/>
      <c r="N139" s="209"/>
      <c r="O139" s="210"/>
      <c r="Q139" s="209"/>
      <c r="R139" s="210"/>
      <c r="T139" s="209"/>
      <c r="U139" s="210"/>
      <c r="W139" s="209"/>
      <c r="X139" s="210"/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4"/>
      <c r="BA139" s="209"/>
      <c r="BB139" s="210"/>
      <c r="BD139" s="209"/>
      <c r="BE139" s="210"/>
      <c r="BG139" s="209"/>
      <c r="BH139" s="210"/>
      <c r="BJ139" s="209"/>
      <c r="BK139" s="210"/>
      <c r="BM139" s="209"/>
      <c r="BN139" s="210"/>
      <c r="BP139" s="209"/>
      <c r="BQ139" s="210"/>
      <c r="BS139" s="209"/>
      <c r="BT139" s="210"/>
      <c r="BV139" s="209"/>
      <c r="BW139" s="210"/>
      <c r="BY139" s="209"/>
      <c r="BZ139" s="210"/>
      <c r="CB139" s="670"/>
      <c r="CC139" s="671"/>
      <c r="CE139" s="209"/>
      <c r="CF139" s="210"/>
      <c r="CH139" s="209"/>
      <c r="CI139" s="210"/>
      <c r="CK139" s="209"/>
      <c r="CL139" s="210"/>
      <c r="CN139" s="209"/>
      <c r="CO139" s="210"/>
    </row>
    <row r="140" spans="1:93" ht="24.95" customHeight="1">
      <c r="A140" s="657" t="str">
        <f ca="1">IFERROR(IF(INDIRECT($A$14&amp;ROW())&lt;&gt;"",COUNTIF(Summary!$B$30:$B$1054,INDIRECT($A$14&amp;ROW())),""),"")</f>
        <v/>
      </c>
      <c r="B140" s="670" t="s">
        <v>925</v>
      </c>
      <c r="C140" s="671">
        <v>3</v>
      </c>
      <c r="E140" s="209"/>
      <c r="F140" s="210"/>
      <c r="H140" s="209"/>
      <c r="I140" s="210"/>
      <c r="K140" s="209"/>
      <c r="L140" s="210"/>
      <c r="N140" s="209"/>
      <c r="O140" s="210"/>
      <c r="Q140" s="209"/>
      <c r="R140" s="210"/>
      <c r="T140" s="209"/>
      <c r="U140" s="210"/>
      <c r="W140" s="209"/>
      <c r="X140" s="210"/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4"/>
      <c r="BA140" s="209"/>
      <c r="BB140" s="210"/>
      <c r="BD140" s="209"/>
      <c r="BE140" s="210"/>
      <c r="BG140" s="209"/>
      <c r="BH140" s="210"/>
      <c r="BJ140" s="209"/>
      <c r="BK140" s="210"/>
      <c r="BM140" s="209"/>
      <c r="BN140" s="210"/>
      <c r="BP140" s="209"/>
      <c r="BQ140" s="210"/>
      <c r="BS140" s="209"/>
      <c r="BT140" s="210"/>
      <c r="BV140" s="209"/>
      <c r="BW140" s="210"/>
      <c r="BY140" s="209"/>
      <c r="BZ140" s="210"/>
      <c r="CB140" s="670"/>
      <c r="CC140" s="671"/>
      <c r="CE140" s="209"/>
      <c r="CF140" s="210"/>
      <c r="CH140" s="209"/>
      <c r="CI140" s="210"/>
      <c r="CK140" s="209"/>
      <c r="CL140" s="210"/>
      <c r="CN140" s="209"/>
      <c r="CO140" s="210"/>
    </row>
    <row r="141" spans="1:93" ht="24.95" customHeight="1">
      <c r="A141" s="657" t="str">
        <f ca="1">IFERROR(IF(INDIRECT($A$14&amp;ROW())&lt;&gt;"",COUNTIF(Summary!$B$30:$B$1054,INDIRECT($A$14&amp;ROW())),""),"")</f>
        <v/>
      </c>
      <c r="B141" s="670" t="s">
        <v>952</v>
      </c>
      <c r="C141" s="671">
        <v>1</v>
      </c>
      <c r="E141" s="209"/>
      <c r="F141" s="210"/>
      <c r="H141" s="209"/>
      <c r="I141" s="210"/>
      <c r="K141" s="209"/>
      <c r="L141" s="210"/>
      <c r="N141" s="209"/>
      <c r="O141" s="210"/>
      <c r="Q141" s="209"/>
      <c r="R141" s="210"/>
      <c r="T141" s="209"/>
      <c r="U141" s="210"/>
      <c r="W141" s="209"/>
      <c r="X141" s="210"/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4"/>
      <c r="BA141" s="209"/>
      <c r="BB141" s="210"/>
      <c r="BD141" s="209"/>
      <c r="BE141" s="210"/>
      <c r="BG141" s="209"/>
      <c r="BH141" s="210"/>
      <c r="BJ141" s="209"/>
      <c r="BK141" s="210"/>
      <c r="BM141" s="209"/>
      <c r="BN141" s="210"/>
      <c r="BP141" s="209"/>
      <c r="BQ141" s="210"/>
      <c r="BS141" s="209"/>
      <c r="BT141" s="210"/>
      <c r="BV141" s="209"/>
      <c r="BW141" s="210"/>
      <c r="BY141" s="209"/>
      <c r="BZ141" s="210"/>
      <c r="CB141" s="670"/>
      <c r="CC141" s="671"/>
      <c r="CE141" s="209"/>
      <c r="CF141" s="210"/>
      <c r="CH141" s="209"/>
      <c r="CI141" s="210"/>
      <c r="CK141" s="209"/>
      <c r="CL141" s="210"/>
      <c r="CN141" s="209"/>
      <c r="CO141" s="210"/>
    </row>
    <row r="142" spans="1:93" ht="24.95" customHeight="1">
      <c r="A142" s="657" t="str">
        <f ca="1">IFERROR(IF(INDIRECT($A$14&amp;ROW())&lt;&gt;"",COUNTIF(Summary!$B$30:$B$1054,INDIRECT($A$14&amp;ROW())),""),"")</f>
        <v/>
      </c>
      <c r="B142" s="670" t="s">
        <v>953</v>
      </c>
      <c r="C142" s="671">
        <v>1</v>
      </c>
      <c r="E142" s="209"/>
      <c r="F142" s="210"/>
      <c r="H142" s="209"/>
      <c r="I142" s="210"/>
      <c r="K142" s="209"/>
      <c r="L142" s="210"/>
      <c r="N142" s="209"/>
      <c r="O142" s="210"/>
      <c r="Q142" s="209"/>
      <c r="R142" s="210"/>
      <c r="T142" s="209"/>
      <c r="U142" s="210"/>
      <c r="W142" s="209"/>
      <c r="X142" s="210"/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4"/>
      <c r="BA142" s="209"/>
      <c r="BB142" s="210"/>
      <c r="BD142" s="209"/>
      <c r="BE142" s="210"/>
      <c r="BG142" s="209"/>
      <c r="BH142" s="210"/>
      <c r="BJ142" s="209"/>
      <c r="BK142" s="210"/>
      <c r="BM142" s="209"/>
      <c r="BN142" s="210"/>
      <c r="BP142" s="209"/>
      <c r="BQ142" s="210"/>
      <c r="BS142" s="209"/>
      <c r="BT142" s="210"/>
      <c r="BV142" s="209"/>
      <c r="BW142" s="210"/>
      <c r="BY142" s="209"/>
      <c r="BZ142" s="210"/>
      <c r="CB142" s="670"/>
      <c r="CC142" s="671"/>
      <c r="CE142" s="209"/>
      <c r="CF142" s="210"/>
      <c r="CH142" s="209"/>
      <c r="CI142" s="210"/>
      <c r="CK142" s="209"/>
      <c r="CL142" s="210"/>
      <c r="CN142" s="209"/>
      <c r="CO142" s="210"/>
    </row>
    <row r="143" spans="1:93" ht="24.95" customHeight="1">
      <c r="A143" s="657" t="str">
        <f ca="1">IFERROR(IF(INDIRECT($A$14&amp;ROW())&lt;&gt;"",COUNTIF(Summary!$B$30:$B$1054,INDIRECT($A$14&amp;ROW())),""),"")</f>
        <v/>
      </c>
      <c r="B143" s="670" t="s">
        <v>877</v>
      </c>
      <c r="C143" s="671">
        <v>4</v>
      </c>
      <c r="E143" s="209"/>
      <c r="F143" s="210"/>
      <c r="H143" s="209"/>
      <c r="I143" s="210"/>
      <c r="K143" s="209"/>
      <c r="L143" s="210"/>
      <c r="N143" s="209"/>
      <c r="O143" s="210"/>
      <c r="Q143" s="209"/>
      <c r="R143" s="210"/>
      <c r="T143" s="209"/>
      <c r="U143" s="210"/>
      <c r="W143" s="209"/>
      <c r="X143" s="210"/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4"/>
      <c r="BA143" s="209"/>
      <c r="BB143" s="210"/>
      <c r="BD143" s="209"/>
      <c r="BE143" s="210"/>
      <c r="BG143" s="209"/>
      <c r="BH143" s="210"/>
      <c r="BJ143" s="209"/>
      <c r="BK143" s="210"/>
      <c r="BM143" s="209"/>
      <c r="BN143" s="210"/>
      <c r="BP143" s="209"/>
      <c r="BQ143" s="210"/>
      <c r="BS143" s="209"/>
      <c r="BT143" s="210"/>
      <c r="BV143" s="209"/>
      <c r="BW143" s="210"/>
      <c r="BY143" s="209"/>
      <c r="BZ143" s="210"/>
      <c r="CB143" s="670"/>
      <c r="CC143" s="671"/>
      <c r="CE143" s="209"/>
      <c r="CF143" s="210"/>
      <c r="CH143" s="209"/>
      <c r="CI143" s="210"/>
      <c r="CK143" s="209"/>
      <c r="CL143" s="210"/>
      <c r="CN143" s="209"/>
      <c r="CO143" s="210"/>
    </row>
    <row r="144" spans="1:93" ht="24.95" customHeight="1">
      <c r="A144" s="657" t="str">
        <f ca="1">IFERROR(IF(INDIRECT($A$14&amp;ROW())&lt;&gt;"",COUNTIF(Summary!$B$30:$B$1054,INDIRECT($A$14&amp;ROW())),""),"")</f>
        <v/>
      </c>
      <c r="B144" s="670" t="s">
        <v>878</v>
      </c>
      <c r="C144" s="671">
        <v>2</v>
      </c>
      <c r="E144" s="209"/>
      <c r="F144" s="210"/>
      <c r="H144" s="209"/>
      <c r="I144" s="210"/>
      <c r="K144" s="209"/>
      <c r="L144" s="210"/>
      <c r="N144" s="209"/>
      <c r="O144" s="210"/>
      <c r="Q144" s="209"/>
      <c r="R144" s="210"/>
      <c r="T144" s="209"/>
      <c r="U144" s="210"/>
      <c r="W144" s="209"/>
      <c r="X144" s="210"/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4"/>
      <c r="BA144" s="209"/>
      <c r="BB144" s="210"/>
      <c r="BD144" s="209"/>
      <c r="BE144" s="210"/>
      <c r="BG144" s="209"/>
      <c r="BH144" s="210"/>
      <c r="BJ144" s="209"/>
      <c r="BK144" s="210"/>
      <c r="BM144" s="209"/>
      <c r="BN144" s="210"/>
      <c r="BP144" s="209"/>
      <c r="BQ144" s="210"/>
      <c r="BS144" s="209"/>
      <c r="BT144" s="210"/>
      <c r="BV144" s="209"/>
      <c r="BW144" s="210"/>
      <c r="BY144" s="209"/>
      <c r="BZ144" s="210"/>
      <c r="CB144" s="670"/>
      <c r="CC144" s="671"/>
      <c r="CE144" s="209"/>
      <c r="CF144" s="210"/>
      <c r="CH144" s="209"/>
      <c r="CI144" s="210"/>
      <c r="CK144" s="209"/>
      <c r="CL144" s="210"/>
      <c r="CN144" s="209"/>
      <c r="CO144" s="210"/>
    </row>
    <row r="145" spans="1:93" ht="24.95" customHeight="1">
      <c r="A145" s="657" t="str">
        <f ca="1">IFERROR(IF(INDIRECT($A$14&amp;ROW())&lt;&gt;"",COUNTIF(Summary!$B$30:$B$1054,INDIRECT($A$14&amp;ROW())),""),"")</f>
        <v/>
      </c>
      <c r="B145" s="670" t="s">
        <v>926</v>
      </c>
      <c r="C145" s="671">
        <v>1</v>
      </c>
      <c r="E145" s="209"/>
      <c r="F145" s="210"/>
      <c r="H145" s="209"/>
      <c r="I145" s="210"/>
      <c r="K145" s="209"/>
      <c r="L145" s="210"/>
      <c r="N145" s="209"/>
      <c r="O145" s="210"/>
      <c r="Q145" s="209"/>
      <c r="R145" s="210"/>
      <c r="T145" s="209"/>
      <c r="U145" s="210"/>
      <c r="W145" s="209"/>
      <c r="X145" s="210"/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4"/>
      <c r="BA145" s="209"/>
      <c r="BB145" s="210"/>
      <c r="BD145" s="209"/>
      <c r="BE145" s="210"/>
      <c r="BG145" s="209"/>
      <c r="BH145" s="210"/>
      <c r="BJ145" s="209"/>
      <c r="BK145" s="210"/>
      <c r="BM145" s="209"/>
      <c r="BN145" s="210"/>
      <c r="BP145" s="209"/>
      <c r="BQ145" s="210"/>
      <c r="BS145" s="209"/>
      <c r="BT145" s="210"/>
      <c r="BV145" s="209"/>
      <c r="BW145" s="210"/>
      <c r="BY145" s="209"/>
      <c r="BZ145" s="210"/>
      <c r="CB145" s="670"/>
      <c r="CC145" s="671"/>
      <c r="CE145" s="209"/>
      <c r="CF145" s="210"/>
      <c r="CH145" s="209"/>
      <c r="CI145" s="210"/>
      <c r="CK145" s="209"/>
      <c r="CL145" s="210"/>
      <c r="CN145" s="209"/>
      <c r="CO145" s="210"/>
    </row>
    <row r="146" spans="1:93" ht="24.95" customHeight="1">
      <c r="A146" s="657" t="str">
        <f ca="1">IFERROR(IF(INDIRECT($A$14&amp;ROW())&lt;&gt;"",COUNTIF(Summary!$B$30:$B$1054,INDIRECT($A$14&amp;ROW())),""),"")</f>
        <v/>
      </c>
      <c r="B146" s="670" t="s">
        <v>879</v>
      </c>
      <c r="C146" s="671">
        <v>1</v>
      </c>
      <c r="E146" s="209"/>
      <c r="F146" s="210"/>
      <c r="H146" s="209"/>
      <c r="I146" s="210"/>
      <c r="K146" s="209"/>
      <c r="L146" s="210"/>
      <c r="N146" s="209"/>
      <c r="O146" s="210"/>
      <c r="Q146" s="209"/>
      <c r="R146" s="210"/>
      <c r="T146" s="209"/>
      <c r="U146" s="210"/>
      <c r="W146" s="209"/>
      <c r="X146" s="210"/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4"/>
      <c r="BA146" s="209"/>
      <c r="BB146" s="210"/>
      <c r="BD146" s="209"/>
      <c r="BE146" s="210"/>
      <c r="BG146" s="209"/>
      <c r="BH146" s="210"/>
      <c r="BJ146" s="209"/>
      <c r="BK146" s="210"/>
      <c r="BM146" s="209"/>
      <c r="BN146" s="210"/>
      <c r="BP146" s="209"/>
      <c r="BQ146" s="210"/>
      <c r="BS146" s="209"/>
      <c r="BT146" s="210"/>
      <c r="BV146" s="209"/>
      <c r="BW146" s="210"/>
      <c r="BY146" s="209"/>
      <c r="BZ146" s="210"/>
      <c r="CB146" s="670"/>
      <c r="CC146" s="671"/>
      <c r="CE146" s="209"/>
      <c r="CF146" s="210"/>
      <c r="CH146" s="209"/>
      <c r="CI146" s="210"/>
      <c r="CK146" s="209"/>
      <c r="CL146" s="210"/>
      <c r="CN146" s="209"/>
      <c r="CO146" s="210"/>
    </row>
    <row r="147" spans="1:93" ht="24.95" customHeight="1">
      <c r="A147" s="657" t="str">
        <f ca="1">IFERROR(IF(INDIRECT($A$14&amp;ROW())&lt;&gt;"",COUNTIF(Summary!$B$30:$B$1054,INDIRECT($A$14&amp;ROW())),""),"")</f>
        <v/>
      </c>
      <c r="B147" s="670" t="s">
        <v>880</v>
      </c>
      <c r="C147" s="671">
        <v>3</v>
      </c>
      <c r="E147" s="209"/>
      <c r="F147" s="210"/>
      <c r="H147" s="209"/>
      <c r="I147" s="210"/>
      <c r="K147" s="209"/>
      <c r="L147" s="210"/>
      <c r="N147" s="209"/>
      <c r="O147" s="210"/>
      <c r="Q147" s="209"/>
      <c r="R147" s="210"/>
      <c r="T147" s="209"/>
      <c r="U147" s="210"/>
      <c r="W147" s="209"/>
      <c r="X147" s="210"/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4"/>
      <c r="BA147" s="209"/>
      <c r="BB147" s="210"/>
      <c r="BD147" s="209"/>
      <c r="BE147" s="210"/>
      <c r="BG147" s="209"/>
      <c r="BH147" s="210"/>
      <c r="BJ147" s="209"/>
      <c r="BK147" s="210"/>
      <c r="BM147" s="209"/>
      <c r="BN147" s="210"/>
      <c r="BP147" s="209"/>
      <c r="BQ147" s="210"/>
      <c r="BS147" s="209"/>
      <c r="BT147" s="210"/>
      <c r="BV147" s="209"/>
      <c r="BW147" s="210"/>
      <c r="BY147" s="209"/>
      <c r="BZ147" s="210"/>
      <c r="CB147" s="670"/>
      <c r="CC147" s="259"/>
      <c r="CE147" s="209"/>
      <c r="CF147" s="210"/>
      <c r="CH147" s="209"/>
      <c r="CI147" s="210"/>
      <c r="CK147" s="209"/>
      <c r="CL147" s="210"/>
      <c r="CN147" s="209"/>
      <c r="CO147" s="210"/>
    </row>
    <row r="148" spans="1:93" ht="24.95" customHeight="1">
      <c r="A148" s="657" t="str">
        <f ca="1">IFERROR(IF(INDIRECT($A$14&amp;ROW())&lt;&gt;"",COUNTIF(Summary!$B$30:$B$1054,INDIRECT($A$14&amp;ROW())),""),"")</f>
        <v/>
      </c>
      <c r="B148" s="670" t="s">
        <v>881</v>
      </c>
      <c r="C148" s="671">
        <v>16</v>
      </c>
      <c r="E148" s="209"/>
      <c r="F148" s="210"/>
      <c r="H148" s="209"/>
      <c r="I148" s="210"/>
      <c r="K148" s="209"/>
      <c r="L148" s="210"/>
      <c r="N148" s="209"/>
      <c r="O148" s="210"/>
      <c r="Q148" s="209"/>
      <c r="R148" s="210"/>
      <c r="T148" s="209"/>
      <c r="U148" s="210"/>
      <c r="W148" s="209"/>
      <c r="X148" s="210"/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4"/>
      <c r="BA148" s="209"/>
      <c r="BB148" s="210"/>
      <c r="BD148" s="209"/>
      <c r="BE148" s="210"/>
      <c r="BG148" s="209"/>
      <c r="BH148" s="210"/>
      <c r="BJ148" s="209"/>
      <c r="BK148" s="210"/>
      <c r="BM148" s="209"/>
      <c r="BN148" s="210"/>
      <c r="BP148" s="209"/>
      <c r="BQ148" s="210"/>
      <c r="BS148" s="209"/>
      <c r="BT148" s="210"/>
      <c r="BV148" s="209"/>
      <c r="BW148" s="210"/>
      <c r="BY148" s="209"/>
      <c r="BZ148" s="210"/>
      <c r="CB148" s="670"/>
      <c r="CC148" s="671"/>
      <c r="CE148" s="209"/>
      <c r="CF148" s="210"/>
      <c r="CH148" s="209"/>
      <c r="CI148" s="210"/>
      <c r="CK148" s="209"/>
      <c r="CL148" s="210"/>
      <c r="CN148" s="209"/>
      <c r="CO148" s="210"/>
    </row>
    <row r="149" spans="1:93" ht="24.95" customHeight="1">
      <c r="A149" s="657" t="str">
        <f ca="1">IFERROR(IF(INDIRECT($A$14&amp;ROW())&lt;&gt;"",COUNTIF(Summary!$B$30:$B$1054,INDIRECT($A$14&amp;ROW())),""),"")</f>
        <v/>
      </c>
      <c r="B149" s="670" t="s">
        <v>882</v>
      </c>
      <c r="C149" s="671">
        <v>3</v>
      </c>
      <c r="E149" s="209"/>
      <c r="F149" s="210"/>
      <c r="H149" s="209"/>
      <c r="I149" s="210"/>
      <c r="K149" s="209"/>
      <c r="L149" s="210"/>
      <c r="N149" s="209"/>
      <c r="O149" s="210"/>
      <c r="Q149" s="209"/>
      <c r="R149" s="210"/>
      <c r="T149" s="209"/>
      <c r="U149" s="210"/>
      <c r="W149" s="209"/>
      <c r="X149" s="210"/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4"/>
      <c r="BA149" s="209"/>
      <c r="BB149" s="210"/>
      <c r="BD149" s="209"/>
      <c r="BE149" s="210"/>
      <c r="BG149" s="209"/>
      <c r="BH149" s="210"/>
      <c r="BJ149" s="209"/>
      <c r="BK149" s="210"/>
      <c r="BM149" s="209"/>
      <c r="BN149" s="210"/>
      <c r="BP149" s="209"/>
      <c r="BQ149" s="210"/>
      <c r="BS149" s="209"/>
      <c r="BT149" s="210"/>
      <c r="BV149" s="209"/>
      <c r="BW149" s="210"/>
      <c r="BY149" s="209"/>
      <c r="BZ149" s="210"/>
      <c r="CB149" s="670"/>
      <c r="CC149" s="671"/>
      <c r="CE149" s="209"/>
      <c r="CF149" s="210"/>
      <c r="CH149" s="209"/>
      <c r="CI149" s="210"/>
      <c r="CK149" s="209"/>
      <c r="CL149" s="210"/>
      <c r="CN149" s="209"/>
      <c r="CO149" s="210"/>
    </row>
    <row r="150" spans="1:93" ht="24.95" customHeight="1">
      <c r="A150" s="657" t="str">
        <f ca="1">IFERROR(IF(INDIRECT($A$14&amp;ROW())&lt;&gt;"",COUNTIF(Summary!$B$30:$B$1054,INDIRECT($A$14&amp;ROW())),""),"")</f>
        <v/>
      </c>
      <c r="B150" s="670" t="s">
        <v>883</v>
      </c>
      <c r="C150" s="671">
        <v>19</v>
      </c>
      <c r="E150" s="209"/>
      <c r="F150" s="210"/>
      <c r="H150" s="209"/>
      <c r="I150" s="210"/>
      <c r="K150" s="209"/>
      <c r="L150" s="210"/>
      <c r="N150" s="209"/>
      <c r="O150" s="210"/>
      <c r="Q150" s="209"/>
      <c r="R150" s="210"/>
      <c r="T150" s="209"/>
      <c r="U150" s="210"/>
      <c r="W150" s="209"/>
      <c r="X150" s="210"/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4"/>
      <c r="BA150" s="209"/>
      <c r="BB150" s="210"/>
      <c r="BD150" s="209"/>
      <c r="BE150" s="210"/>
      <c r="BG150" s="209"/>
      <c r="BH150" s="210"/>
      <c r="BJ150" s="209"/>
      <c r="BK150" s="210"/>
      <c r="BM150" s="209"/>
      <c r="BN150" s="210"/>
      <c r="BP150" s="209"/>
      <c r="BQ150" s="210"/>
      <c r="BS150" s="209"/>
      <c r="BT150" s="210"/>
      <c r="BV150" s="209"/>
      <c r="BW150" s="210"/>
      <c r="BY150" s="209"/>
      <c r="BZ150" s="210"/>
      <c r="CB150" s="670"/>
      <c r="CC150" s="671"/>
      <c r="CE150" s="209"/>
      <c r="CF150" s="210"/>
      <c r="CH150" s="209"/>
      <c r="CI150" s="210"/>
      <c r="CK150" s="209"/>
      <c r="CL150" s="210"/>
      <c r="CN150" s="209"/>
      <c r="CO150" s="210"/>
    </row>
    <row r="151" spans="1:93" ht="24.95" customHeight="1">
      <c r="A151" s="657" t="str">
        <f ca="1">IFERROR(IF(INDIRECT($A$14&amp;ROW())&lt;&gt;"",COUNTIF(Summary!$B$30:$B$1054,INDIRECT($A$14&amp;ROW())),""),"")</f>
        <v/>
      </c>
      <c r="B151" s="670" t="s">
        <v>884</v>
      </c>
      <c r="C151" s="671">
        <v>8</v>
      </c>
      <c r="E151" s="209"/>
      <c r="F151" s="210"/>
      <c r="H151" s="209"/>
      <c r="I151" s="210"/>
      <c r="K151" s="209"/>
      <c r="L151" s="210"/>
      <c r="N151" s="209"/>
      <c r="O151" s="210"/>
      <c r="Q151" s="209"/>
      <c r="R151" s="210"/>
      <c r="T151" s="209"/>
      <c r="U151" s="210"/>
      <c r="W151" s="209"/>
      <c r="X151" s="210"/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4"/>
      <c r="BA151" s="209"/>
      <c r="BB151" s="210"/>
      <c r="BD151" s="209"/>
      <c r="BE151" s="210"/>
      <c r="BG151" s="209"/>
      <c r="BH151" s="210"/>
      <c r="BJ151" s="209"/>
      <c r="BK151" s="210"/>
      <c r="BM151" s="209"/>
      <c r="BN151" s="210"/>
      <c r="BP151" s="209"/>
      <c r="BQ151" s="210"/>
      <c r="BS151" s="209"/>
      <c r="BT151" s="210"/>
      <c r="BV151" s="209"/>
      <c r="BW151" s="210"/>
      <c r="BY151" s="209"/>
      <c r="BZ151" s="210"/>
      <c r="CB151" s="670"/>
      <c r="CC151" s="671"/>
      <c r="CE151" s="209"/>
      <c r="CF151" s="210"/>
      <c r="CH151" s="209"/>
      <c r="CI151" s="210"/>
      <c r="CK151" s="209"/>
      <c r="CL151" s="210"/>
      <c r="CN151" s="209"/>
      <c r="CO151" s="210"/>
    </row>
    <row r="152" spans="1:93" ht="24.95" customHeight="1">
      <c r="A152" s="657" t="str">
        <f ca="1">IFERROR(IF(INDIRECT($A$14&amp;ROW())&lt;&gt;"",COUNTIF(Summary!$B$30:$B$1054,INDIRECT($A$14&amp;ROW())),""),"")</f>
        <v/>
      </c>
      <c r="B152" s="670" t="s">
        <v>885</v>
      </c>
      <c r="C152" s="671">
        <v>15</v>
      </c>
      <c r="E152" s="209"/>
      <c r="F152" s="210"/>
      <c r="H152" s="209"/>
      <c r="I152" s="210"/>
      <c r="K152" s="209"/>
      <c r="L152" s="210"/>
      <c r="N152" s="209"/>
      <c r="O152" s="210"/>
      <c r="Q152" s="209"/>
      <c r="R152" s="210"/>
      <c r="T152" s="209"/>
      <c r="U152" s="210"/>
      <c r="W152" s="209"/>
      <c r="X152" s="210"/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4"/>
      <c r="BA152" s="209"/>
      <c r="BB152" s="210"/>
      <c r="BD152" s="209"/>
      <c r="BE152" s="210"/>
      <c r="BG152" s="209"/>
      <c r="BH152" s="210"/>
      <c r="BJ152" s="209"/>
      <c r="BK152" s="210"/>
      <c r="BM152" s="209"/>
      <c r="BN152" s="210"/>
      <c r="BP152" s="209"/>
      <c r="BQ152" s="210"/>
      <c r="BS152" s="209"/>
      <c r="BT152" s="210"/>
      <c r="BV152" s="209"/>
      <c r="BW152" s="210"/>
      <c r="BY152" s="209"/>
      <c r="BZ152" s="210"/>
      <c r="CB152" s="670"/>
      <c r="CC152" s="671"/>
      <c r="CE152" s="209"/>
      <c r="CF152" s="210"/>
      <c r="CH152" s="209"/>
      <c r="CI152" s="210"/>
      <c r="CK152" s="209"/>
      <c r="CL152" s="210"/>
      <c r="CN152" s="209"/>
      <c r="CO152" s="210"/>
    </row>
    <row r="153" spans="1:93" ht="24.95" customHeight="1">
      <c r="A153" s="657" t="str">
        <f ca="1">IFERROR(IF(INDIRECT($A$14&amp;ROW())&lt;&gt;"",COUNTIF(Summary!$B$30:$B$1054,INDIRECT($A$14&amp;ROW())),""),"")</f>
        <v/>
      </c>
      <c r="B153" s="670" t="s">
        <v>886</v>
      </c>
      <c r="C153" s="671">
        <v>9</v>
      </c>
      <c r="E153" s="209"/>
      <c r="F153" s="210"/>
      <c r="H153" s="209"/>
      <c r="I153" s="210"/>
      <c r="K153" s="209"/>
      <c r="L153" s="210"/>
      <c r="N153" s="209"/>
      <c r="O153" s="210"/>
      <c r="Q153" s="209"/>
      <c r="R153" s="210"/>
      <c r="T153" s="209"/>
      <c r="U153" s="210"/>
      <c r="W153" s="209"/>
      <c r="X153" s="210"/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4"/>
      <c r="BA153" s="209"/>
      <c r="BB153" s="210"/>
      <c r="BD153" s="209"/>
      <c r="BE153" s="210"/>
      <c r="BG153" s="209"/>
      <c r="BH153" s="210"/>
      <c r="BJ153" s="209"/>
      <c r="BK153" s="210"/>
      <c r="BM153" s="209"/>
      <c r="BN153" s="210"/>
      <c r="BP153" s="209"/>
      <c r="BQ153" s="210"/>
      <c r="BS153" s="209"/>
      <c r="BT153" s="210"/>
      <c r="BV153" s="209"/>
      <c r="BW153" s="210"/>
      <c r="BY153" s="209"/>
      <c r="BZ153" s="210"/>
      <c r="CB153" s="670"/>
      <c r="CC153" s="671"/>
      <c r="CE153" s="209"/>
      <c r="CF153" s="210"/>
      <c r="CH153" s="209"/>
      <c r="CI153" s="210"/>
      <c r="CK153" s="209"/>
      <c r="CL153" s="210"/>
      <c r="CN153" s="209"/>
      <c r="CO153" s="210"/>
    </row>
    <row r="154" spans="1:93" ht="24.95" customHeight="1">
      <c r="A154" s="657" t="str">
        <f ca="1">IFERROR(IF(INDIRECT($A$14&amp;ROW())&lt;&gt;"",COUNTIF(Summary!$B$30:$B$1054,INDIRECT($A$14&amp;ROW())),""),"")</f>
        <v/>
      </c>
      <c r="B154" s="670" t="s">
        <v>887</v>
      </c>
      <c r="C154" s="671">
        <v>4</v>
      </c>
      <c r="E154" s="209"/>
      <c r="F154" s="210"/>
      <c r="H154" s="209"/>
      <c r="I154" s="210"/>
      <c r="K154" s="209"/>
      <c r="L154" s="210"/>
      <c r="N154" s="209"/>
      <c r="O154" s="210"/>
      <c r="Q154" s="209"/>
      <c r="R154" s="210"/>
      <c r="T154" s="209"/>
      <c r="U154" s="210"/>
      <c r="W154" s="209"/>
      <c r="X154" s="210"/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4"/>
      <c r="BA154" s="209"/>
      <c r="BB154" s="210"/>
      <c r="BD154" s="209"/>
      <c r="BE154" s="210"/>
      <c r="BG154" s="209"/>
      <c r="BH154" s="210"/>
      <c r="BJ154" s="209"/>
      <c r="BK154" s="210"/>
      <c r="BM154" s="209"/>
      <c r="BN154" s="210"/>
      <c r="BP154" s="209"/>
      <c r="BQ154" s="210"/>
      <c r="BS154" s="209"/>
      <c r="BT154" s="210"/>
      <c r="BV154" s="209"/>
      <c r="BW154" s="210"/>
      <c r="BY154" s="209"/>
      <c r="BZ154" s="210"/>
      <c r="CB154" s="670"/>
      <c r="CC154" s="671"/>
      <c r="CE154" s="209"/>
      <c r="CF154" s="210"/>
      <c r="CH154" s="209"/>
      <c r="CI154" s="210"/>
      <c r="CK154" s="209"/>
      <c r="CL154" s="210"/>
      <c r="CN154" s="209"/>
      <c r="CO154" s="210"/>
    </row>
    <row r="155" spans="1:93" ht="24.95" customHeight="1">
      <c r="A155" s="657" t="str">
        <f ca="1">IFERROR(IF(INDIRECT($A$14&amp;ROW())&lt;&gt;"",COUNTIF(Summary!$B$30:$B$1054,INDIRECT($A$14&amp;ROW())),""),"")</f>
        <v/>
      </c>
      <c r="B155" s="670" t="s">
        <v>888</v>
      </c>
      <c r="C155" s="671">
        <v>39</v>
      </c>
      <c r="E155" s="209"/>
      <c r="F155" s="210"/>
      <c r="H155" s="209"/>
      <c r="I155" s="210"/>
      <c r="K155" s="209"/>
      <c r="L155" s="210"/>
      <c r="N155" s="209"/>
      <c r="O155" s="210"/>
      <c r="Q155" s="209"/>
      <c r="R155" s="210"/>
      <c r="T155" s="209"/>
      <c r="U155" s="210"/>
      <c r="W155" s="209"/>
      <c r="X155" s="210"/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4"/>
      <c r="BA155" s="209"/>
      <c r="BB155" s="210"/>
      <c r="BD155" s="209"/>
      <c r="BE155" s="210"/>
      <c r="BG155" s="209"/>
      <c r="BH155" s="210"/>
      <c r="BJ155" s="209"/>
      <c r="BK155" s="210"/>
      <c r="BM155" s="209"/>
      <c r="BN155" s="210"/>
      <c r="BP155" s="209"/>
      <c r="BQ155" s="210"/>
      <c r="BS155" s="209"/>
      <c r="BT155" s="210"/>
      <c r="BV155" s="209"/>
      <c r="BW155" s="210"/>
      <c r="BY155" s="209"/>
      <c r="BZ155" s="210"/>
      <c r="CB155" s="670"/>
      <c r="CC155" s="671"/>
      <c r="CE155" s="209"/>
      <c r="CF155" s="210"/>
      <c r="CH155" s="209"/>
      <c r="CI155" s="210"/>
      <c r="CK155" s="209"/>
      <c r="CL155" s="210"/>
      <c r="CN155" s="209"/>
      <c r="CO155" s="210"/>
    </row>
    <row r="156" spans="1:93" ht="24.95" customHeight="1">
      <c r="A156" s="657" t="str">
        <f ca="1">IFERROR(IF(INDIRECT($A$14&amp;ROW())&lt;&gt;"",COUNTIF(Summary!$B$30:$B$1054,INDIRECT($A$14&amp;ROW())),""),"")</f>
        <v/>
      </c>
      <c r="B156" s="670" t="s">
        <v>889</v>
      </c>
      <c r="C156" s="671">
        <v>2</v>
      </c>
      <c r="E156" s="209"/>
      <c r="F156" s="210"/>
      <c r="H156" s="209"/>
      <c r="I156" s="210"/>
      <c r="K156" s="209"/>
      <c r="L156" s="210"/>
      <c r="N156" s="209"/>
      <c r="O156" s="210"/>
      <c r="Q156" s="209"/>
      <c r="R156" s="210"/>
      <c r="T156" s="209"/>
      <c r="U156" s="210"/>
      <c r="W156" s="209"/>
      <c r="X156" s="210"/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4"/>
      <c r="BA156" s="209"/>
      <c r="BB156" s="210"/>
      <c r="BD156" s="209"/>
      <c r="BE156" s="210"/>
      <c r="BG156" s="209"/>
      <c r="BH156" s="210"/>
      <c r="BJ156" s="209"/>
      <c r="BK156" s="210"/>
      <c r="BM156" s="209"/>
      <c r="BN156" s="210"/>
      <c r="BP156" s="209"/>
      <c r="BQ156" s="210"/>
      <c r="BS156" s="209"/>
      <c r="BT156" s="210"/>
      <c r="BV156" s="209"/>
      <c r="BW156" s="210"/>
      <c r="BY156" s="209"/>
      <c r="BZ156" s="210"/>
      <c r="CB156" s="670"/>
      <c r="CC156" s="671"/>
      <c r="CE156" s="209"/>
      <c r="CF156" s="210"/>
      <c r="CH156" s="209"/>
      <c r="CI156" s="210"/>
      <c r="CK156" s="209"/>
      <c r="CL156" s="210"/>
      <c r="CN156" s="209"/>
      <c r="CO156" s="210"/>
    </row>
    <row r="157" spans="1:93" ht="24.95" customHeight="1">
      <c r="A157" s="657" t="str">
        <f ca="1">IFERROR(IF(INDIRECT($A$14&amp;ROW())&lt;&gt;"",COUNTIF(Summary!$B$30:$B$1054,INDIRECT($A$14&amp;ROW())),""),"")</f>
        <v/>
      </c>
      <c r="B157" s="670" t="s">
        <v>890</v>
      </c>
      <c r="C157" s="671">
        <v>2</v>
      </c>
      <c r="E157" s="209"/>
      <c r="F157" s="210"/>
      <c r="H157" s="209"/>
      <c r="I157" s="210"/>
      <c r="K157" s="209"/>
      <c r="L157" s="210"/>
      <c r="N157" s="209"/>
      <c r="O157" s="210"/>
      <c r="Q157" s="209"/>
      <c r="R157" s="210"/>
      <c r="T157" s="209"/>
      <c r="U157" s="210"/>
      <c r="W157" s="209"/>
      <c r="X157" s="210"/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4"/>
      <c r="BA157" s="209"/>
      <c r="BB157" s="210"/>
      <c r="BD157" s="209"/>
      <c r="BE157" s="210"/>
      <c r="BG157" s="209"/>
      <c r="BH157" s="210"/>
      <c r="BJ157" s="209"/>
      <c r="BK157" s="210"/>
      <c r="BM157" s="209"/>
      <c r="BN157" s="210"/>
      <c r="BP157" s="209"/>
      <c r="BQ157" s="210"/>
      <c r="BS157" s="209"/>
      <c r="BT157" s="210"/>
      <c r="BV157" s="209"/>
      <c r="BW157" s="210"/>
      <c r="BY157" s="209"/>
      <c r="BZ157" s="210"/>
      <c r="CB157" s="670"/>
      <c r="CC157" s="671"/>
      <c r="CE157" s="209"/>
      <c r="CF157" s="210"/>
      <c r="CH157" s="209"/>
      <c r="CI157" s="210"/>
      <c r="CK157" s="209"/>
      <c r="CL157" s="210"/>
      <c r="CN157" s="209"/>
      <c r="CO157" s="210"/>
    </row>
    <row r="158" spans="1:93" ht="24.95" customHeight="1">
      <c r="A158" s="657" t="str">
        <f ca="1">IFERROR(IF(INDIRECT($A$14&amp;ROW())&lt;&gt;"",COUNTIF(Summary!$B$30:$B$1054,INDIRECT($A$14&amp;ROW())),""),"")</f>
        <v/>
      </c>
      <c r="B158" s="670" t="s">
        <v>891</v>
      </c>
      <c r="C158" s="671">
        <v>3</v>
      </c>
      <c r="E158" s="209"/>
      <c r="F158" s="210"/>
      <c r="H158" s="209"/>
      <c r="I158" s="210"/>
      <c r="K158" s="209"/>
      <c r="L158" s="210"/>
      <c r="N158" s="209"/>
      <c r="O158" s="210"/>
      <c r="Q158" s="209"/>
      <c r="R158" s="210"/>
      <c r="T158" s="209"/>
      <c r="U158" s="210"/>
      <c r="W158" s="209"/>
      <c r="X158" s="210"/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4"/>
      <c r="BA158" s="209"/>
      <c r="BB158" s="210"/>
      <c r="BD158" s="209"/>
      <c r="BE158" s="210"/>
      <c r="BG158" s="209"/>
      <c r="BH158" s="210"/>
      <c r="BJ158" s="209"/>
      <c r="BK158" s="210"/>
      <c r="BM158" s="209"/>
      <c r="BN158" s="210"/>
      <c r="BP158" s="209"/>
      <c r="BQ158" s="210"/>
      <c r="BS158" s="209"/>
      <c r="BT158" s="210"/>
      <c r="BV158" s="209"/>
      <c r="BW158" s="210"/>
      <c r="BY158" s="209"/>
      <c r="BZ158" s="210"/>
      <c r="CB158" s="670"/>
      <c r="CC158" s="671"/>
      <c r="CE158" s="209"/>
      <c r="CF158" s="210"/>
      <c r="CH158" s="209"/>
      <c r="CI158" s="210"/>
      <c r="CK158" s="209"/>
      <c r="CL158" s="210"/>
      <c r="CN158" s="209"/>
      <c r="CO158" s="210"/>
    </row>
    <row r="159" spans="1:93" ht="24.95" customHeight="1">
      <c r="A159" s="657" t="str">
        <f ca="1">IFERROR(IF(INDIRECT($A$14&amp;ROW())&lt;&gt;"",COUNTIF(Summary!$B$30:$B$1054,INDIRECT($A$14&amp;ROW())),""),"")</f>
        <v/>
      </c>
      <c r="B159" s="670" t="s">
        <v>892</v>
      </c>
      <c r="C159" s="671">
        <v>1</v>
      </c>
      <c r="E159" s="209"/>
      <c r="F159" s="210"/>
      <c r="H159" s="209"/>
      <c r="I159" s="210"/>
      <c r="K159" s="209"/>
      <c r="L159" s="210"/>
      <c r="N159" s="209"/>
      <c r="O159" s="210"/>
      <c r="Q159" s="209"/>
      <c r="R159" s="210"/>
      <c r="T159" s="209"/>
      <c r="U159" s="210"/>
      <c r="W159" s="209"/>
      <c r="X159" s="210"/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4"/>
      <c r="BA159" s="209"/>
      <c r="BB159" s="210"/>
      <c r="BD159" s="209"/>
      <c r="BE159" s="210"/>
      <c r="BG159" s="209"/>
      <c r="BH159" s="210"/>
      <c r="BJ159" s="209"/>
      <c r="BK159" s="210"/>
      <c r="BM159" s="209"/>
      <c r="BN159" s="210"/>
      <c r="BP159" s="209"/>
      <c r="BQ159" s="210"/>
      <c r="BS159" s="209"/>
      <c r="BT159" s="210"/>
      <c r="BV159" s="209"/>
      <c r="BW159" s="210"/>
      <c r="BY159" s="209"/>
      <c r="BZ159" s="210"/>
      <c r="CB159" s="670"/>
      <c r="CC159" s="671"/>
      <c r="CE159" s="209"/>
      <c r="CF159" s="210"/>
      <c r="CH159" s="209"/>
      <c r="CI159" s="210"/>
      <c r="CK159" s="209"/>
      <c r="CL159" s="210"/>
      <c r="CN159" s="209"/>
      <c r="CO159" s="210"/>
    </row>
    <row r="160" spans="1:93" ht="24.95" customHeight="1">
      <c r="A160" s="657" t="str">
        <f ca="1">IFERROR(IF(INDIRECT($A$14&amp;ROW())&lt;&gt;"",COUNTIF(Summary!$B$30:$B$1054,INDIRECT($A$14&amp;ROW())),""),"")</f>
        <v/>
      </c>
      <c r="B160" s="670" t="s">
        <v>893</v>
      </c>
      <c r="C160" s="671">
        <v>3</v>
      </c>
      <c r="E160" s="209"/>
      <c r="F160" s="210"/>
      <c r="H160" s="209"/>
      <c r="I160" s="210"/>
      <c r="K160" s="209"/>
      <c r="L160" s="210"/>
      <c r="N160" s="209"/>
      <c r="O160" s="210"/>
      <c r="Q160" s="209"/>
      <c r="R160" s="210"/>
      <c r="T160" s="209"/>
      <c r="U160" s="210"/>
      <c r="W160" s="209"/>
      <c r="X160" s="210"/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4"/>
      <c r="BA160" s="209"/>
      <c r="BB160" s="210"/>
      <c r="BD160" s="209"/>
      <c r="BE160" s="210"/>
      <c r="BG160" s="209"/>
      <c r="BH160" s="210"/>
      <c r="BJ160" s="209"/>
      <c r="BK160" s="210"/>
      <c r="BM160" s="209"/>
      <c r="BN160" s="210"/>
      <c r="BP160" s="209"/>
      <c r="BQ160" s="210"/>
      <c r="BS160" s="209"/>
      <c r="BT160" s="210"/>
      <c r="BV160" s="209"/>
      <c r="BW160" s="210"/>
      <c r="BY160" s="209"/>
      <c r="BZ160" s="210"/>
      <c r="CB160" s="670"/>
      <c r="CC160" s="671"/>
      <c r="CE160" s="209"/>
      <c r="CF160" s="210"/>
      <c r="CH160" s="209"/>
      <c r="CI160" s="210"/>
      <c r="CK160" s="209"/>
      <c r="CL160" s="210"/>
      <c r="CN160" s="209"/>
      <c r="CO160" s="210"/>
    </row>
    <row r="161" spans="1:93" ht="24.95" customHeight="1">
      <c r="A161" s="657" t="str">
        <f ca="1">IFERROR(IF(INDIRECT($A$14&amp;ROW())&lt;&gt;"",COUNTIF(Summary!$B$30:$B$1054,INDIRECT($A$14&amp;ROW())),""),"")</f>
        <v/>
      </c>
      <c r="B161" s="670" t="s">
        <v>894</v>
      </c>
      <c r="C161" s="671">
        <v>2</v>
      </c>
      <c r="E161" s="209"/>
      <c r="F161" s="210"/>
      <c r="H161" s="209"/>
      <c r="I161" s="210"/>
      <c r="K161" s="209"/>
      <c r="L161" s="210"/>
      <c r="N161" s="209"/>
      <c r="O161" s="210"/>
      <c r="Q161" s="209"/>
      <c r="R161" s="210"/>
      <c r="T161" s="209"/>
      <c r="U161" s="210"/>
      <c r="W161" s="209"/>
      <c r="X161" s="210"/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4"/>
      <c r="BA161" s="209"/>
      <c r="BB161" s="210"/>
      <c r="BD161" s="209"/>
      <c r="BE161" s="210"/>
      <c r="BG161" s="209"/>
      <c r="BH161" s="210"/>
      <c r="BJ161" s="209"/>
      <c r="BK161" s="210"/>
      <c r="BM161" s="209"/>
      <c r="BN161" s="210"/>
      <c r="BP161" s="209"/>
      <c r="BQ161" s="210"/>
      <c r="BS161" s="209"/>
      <c r="BT161" s="210"/>
      <c r="BV161" s="209"/>
      <c r="BW161" s="210"/>
      <c r="BY161" s="209"/>
      <c r="BZ161" s="210"/>
      <c r="CB161" s="670"/>
      <c r="CC161" s="671"/>
      <c r="CE161" s="209"/>
      <c r="CF161" s="210"/>
      <c r="CH161" s="209"/>
      <c r="CI161" s="210"/>
      <c r="CK161" s="209"/>
      <c r="CL161" s="210"/>
      <c r="CN161" s="209"/>
      <c r="CO161" s="210"/>
    </row>
    <row r="162" spans="1:93" ht="24.95" customHeight="1">
      <c r="A162" s="657" t="str">
        <f ca="1">IFERROR(IF(INDIRECT($A$14&amp;ROW())&lt;&gt;"",COUNTIF(Summary!$B$30:$B$1054,INDIRECT($A$14&amp;ROW())),""),"")</f>
        <v/>
      </c>
      <c r="B162" s="670" t="s">
        <v>895</v>
      </c>
      <c r="C162" s="671">
        <v>1</v>
      </c>
      <c r="E162" s="209"/>
      <c r="F162" s="210"/>
      <c r="H162" s="209"/>
      <c r="I162" s="210"/>
      <c r="K162" s="209"/>
      <c r="L162" s="210"/>
      <c r="N162" s="209"/>
      <c r="O162" s="210"/>
      <c r="Q162" s="209"/>
      <c r="R162" s="210"/>
      <c r="T162" s="209"/>
      <c r="U162" s="210"/>
      <c r="W162" s="209"/>
      <c r="X162" s="210"/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4"/>
      <c r="BA162" s="209"/>
      <c r="BB162" s="210"/>
      <c r="BD162" s="209"/>
      <c r="BE162" s="210"/>
      <c r="BG162" s="209"/>
      <c r="BH162" s="210"/>
      <c r="BJ162" s="209"/>
      <c r="BK162" s="210"/>
      <c r="BM162" s="209"/>
      <c r="BN162" s="210"/>
      <c r="BP162" s="209"/>
      <c r="BQ162" s="210"/>
      <c r="BS162" s="209"/>
      <c r="BT162" s="210"/>
      <c r="BV162" s="209"/>
      <c r="BW162" s="210"/>
      <c r="BY162" s="209"/>
      <c r="BZ162" s="210"/>
      <c r="CB162" s="670"/>
      <c r="CC162" s="671"/>
      <c r="CE162" s="209"/>
      <c r="CF162" s="210"/>
      <c r="CH162" s="209"/>
      <c r="CI162" s="210"/>
      <c r="CK162" s="209"/>
      <c r="CL162" s="210"/>
      <c r="CN162" s="209"/>
      <c r="CO162" s="210"/>
    </row>
    <row r="163" spans="1:93" ht="24.95" customHeight="1">
      <c r="A163" s="657" t="str">
        <f ca="1">IFERROR(IF(INDIRECT($A$14&amp;ROW())&lt;&gt;"",COUNTIF(Summary!$B$30:$B$1054,INDIRECT($A$14&amp;ROW())),""),"")</f>
        <v/>
      </c>
      <c r="B163" s="670" t="s">
        <v>896</v>
      </c>
      <c r="C163" s="671">
        <v>1</v>
      </c>
      <c r="E163" s="209"/>
      <c r="F163" s="210"/>
      <c r="H163" s="209"/>
      <c r="I163" s="210"/>
      <c r="K163" s="209"/>
      <c r="L163" s="210"/>
      <c r="N163" s="209"/>
      <c r="O163" s="210"/>
      <c r="Q163" s="209"/>
      <c r="R163" s="210"/>
      <c r="T163" s="209"/>
      <c r="U163" s="210"/>
      <c r="W163" s="209"/>
      <c r="X163" s="210"/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4"/>
      <c r="BA163" s="209"/>
      <c r="BB163" s="210"/>
      <c r="BD163" s="209"/>
      <c r="BE163" s="210"/>
      <c r="BG163" s="209"/>
      <c r="BH163" s="210"/>
      <c r="BJ163" s="209"/>
      <c r="BK163" s="210"/>
      <c r="BM163" s="209"/>
      <c r="BN163" s="210"/>
      <c r="BP163" s="209"/>
      <c r="BQ163" s="210"/>
      <c r="BS163" s="209"/>
      <c r="BT163" s="210"/>
      <c r="BV163" s="209"/>
      <c r="BW163" s="210"/>
      <c r="BY163" s="209"/>
      <c r="BZ163" s="210"/>
      <c r="CB163" s="670"/>
      <c r="CC163" s="671"/>
      <c r="CE163" s="209"/>
      <c r="CF163" s="210"/>
      <c r="CH163" s="209"/>
      <c r="CI163" s="210"/>
      <c r="CK163" s="209"/>
      <c r="CL163" s="210"/>
      <c r="CN163" s="209"/>
      <c r="CO163" s="210"/>
    </row>
    <row r="164" spans="1:93" ht="24.95" customHeight="1">
      <c r="A164" s="657" t="str">
        <f ca="1">IFERROR(IF(INDIRECT($A$14&amp;ROW())&lt;&gt;"",COUNTIF(Summary!$B$30:$B$1054,INDIRECT($A$14&amp;ROW())),""),"")</f>
        <v/>
      </c>
      <c r="B164" s="670" t="s">
        <v>931</v>
      </c>
      <c r="C164" s="671">
        <v>1</v>
      </c>
      <c r="E164" s="209"/>
      <c r="F164" s="210"/>
      <c r="H164" s="209"/>
      <c r="I164" s="210"/>
      <c r="K164" s="209"/>
      <c r="L164" s="210"/>
      <c r="N164" s="209"/>
      <c r="O164" s="210"/>
      <c r="Q164" s="209"/>
      <c r="R164" s="210"/>
      <c r="T164" s="209"/>
      <c r="U164" s="210"/>
      <c r="W164" s="209"/>
      <c r="X164" s="210"/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4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/>
      <c r="BQ164" s="210"/>
      <c r="BS164" s="209"/>
      <c r="BT164" s="210"/>
      <c r="BV164" s="209"/>
      <c r="BW164" s="210"/>
      <c r="BY164" s="209"/>
      <c r="BZ164" s="210"/>
      <c r="CB164" s="670"/>
      <c r="CC164" s="671"/>
      <c r="CE164" s="209"/>
      <c r="CF164" s="210"/>
      <c r="CH164" s="209"/>
      <c r="CI164" s="210"/>
      <c r="CK164" s="209"/>
      <c r="CL164" s="210"/>
      <c r="CN164" s="209"/>
      <c r="CO164" s="210"/>
    </row>
    <row r="165" spans="1:93" ht="24.95" customHeight="1">
      <c r="A165" s="657" t="str">
        <f ca="1">IFERROR(IF(INDIRECT($A$14&amp;ROW())&lt;&gt;"",COUNTIF(Summary!$B$30:$B$1054,INDIRECT($A$14&amp;ROW())),""),"")</f>
        <v/>
      </c>
      <c r="B165" s="670" t="s">
        <v>897</v>
      </c>
      <c r="C165" s="671">
        <v>1</v>
      </c>
      <c r="E165" s="209"/>
      <c r="F165" s="210"/>
      <c r="H165" s="209"/>
      <c r="I165" s="210"/>
      <c r="K165" s="209"/>
      <c r="L165" s="210"/>
      <c r="N165" s="209"/>
      <c r="O165" s="210"/>
      <c r="Q165" s="209"/>
      <c r="R165" s="210"/>
      <c r="T165" s="209"/>
      <c r="U165" s="210"/>
      <c r="W165" s="209"/>
      <c r="X165" s="210"/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4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/>
      <c r="BQ165" s="210"/>
      <c r="BS165" s="209"/>
      <c r="BT165" s="210"/>
      <c r="BV165" s="209"/>
      <c r="BW165" s="210"/>
      <c r="BY165" s="209"/>
      <c r="BZ165" s="210"/>
      <c r="CB165" s="670"/>
      <c r="CC165" s="671"/>
      <c r="CE165" s="209"/>
      <c r="CF165" s="210"/>
      <c r="CH165" s="209"/>
      <c r="CI165" s="210"/>
      <c r="CK165" s="209"/>
      <c r="CL165" s="210"/>
      <c r="CN165" s="209"/>
      <c r="CO165" s="210"/>
    </row>
    <row r="166" spans="1:93" ht="24.95" customHeight="1">
      <c r="A166" s="657" t="str">
        <f ca="1">IFERROR(IF(INDIRECT($A$14&amp;ROW())&lt;&gt;"",COUNTIF(Summary!$B$30:$B$1054,INDIRECT($A$14&amp;ROW())),""),"")</f>
        <v/>
      </c>
      <c r="B166" s="670" t="s">
        <v>898</v>
      </c>
      <c r="C166" s="671">
        <v>1</v>
      </c>
      <c r="E166" s="209"/>
      <c r="F166" s="210"/>
      <c r="H166" s="209"/>
      <c r="I166" s="210"/>
      <c r="K166" s="209"/>
      <c r="L166" s="210"/>
      <c r="N166" s="209"/>
      <c r="O166" s="210"/>
      <c r="Q166" s="209"/>
      <c r="R166" s="210"/>
      <c r="T166" s="209"/>
      <c r="U166" s="210"/>
      <c r="W166" s="209"/>
      <c r="X166" s="210"/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4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/>
      <c r="BQ166" s="210"/>
      <c r="BS166" s="209"/>
      <c r="BT166" s="210"/>
      <c r="BV166" s="209"/>
      <c r="BW166" s="210"/>
      <c r="BY166" s="209"/>
      <c r="BZ166" s="210"/>
      <c r="CB166" s="670"/>
      <c r="CC166" s="671"/>
      <c r="CE166" s="209"/>
      <c r="CF166" s="210"/>
      <c r="CH166" s="209"/>
      <c r="CI166" s="210"/>
      <c r="CK166" s="209"/>
      <c r="CL166" s="210"/>
      <c r="CN166" s="209"/>
      <c r="CO166" s="210"/>
    </row>
    <row r="167" spans="1:93" ht="24.95" customHeight="1">
      <c r="A167" s="657" t="str">
        <f ca="1">IFERROR(IF(INDIRECT($A$14&amp;ROW())&lt;&gt;"",COUNTIF(Summary!$B$30:$B$1054,INDIRECT($A$14&amp;ROW())),""),"")</f>
        <v/>
      </c>
      <c r="B167" s="209" t="s">
        <v>932</v>
      </c>
      <c r="C167" s="210">
        <v>1</v>
      </c>
      <c r="E167" s="209"/>
      <c r="F167" s="210"/>
      <c r="H167" s="209"/>
      <c r="I167" s="210"/>
      <c r="K167" s="209"/>
      <c r="L167" s="210"/>
      <c r="N167" s="209"/>
      <c r="O167" s="210"/>
      <c r="Q167" s="209"/>
      <c r="R167" s="210"/>
      <c r="T167" s="209"/>
      <c r="U167" s="210"/>
      <c r="W167" s="209"/>
      <c r="X167" s="210"/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4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/>
      <c r="BQ167" s="210"/>
      <c r="BS167" s="209"/>
      <c r="BT167" s="210"/>
      <c r="BV167" s="209"/>
      <c r="BW167" s="210"/>
      <c r="BY167" s="209"/>
      <c r="BZ167" s="210"/>
      <c r="CB167" s="670"/>
      <c r="CC167" s="259"/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7" t="str">
        <f ca="1">IFERROR(IF(INDIRECT($A$14&amp;ROW())&lt;&gt;"",COUNTIF(Summary!$B$30:$B$1054,INDIRECT($A$14&amp;ROW())),""),"")</f>
        <v/>
      </c>
      <c r="B168" s="209" t="s">
        <v>899</v>
      </c>
      <c r="C168" s="210"/>
      <c r="E168" s="209"/>
      <c r="F168" s="210"/>
      <c r="H168" s="209"/>
      <c r="I168" s="210"/>
      <c r="K168" s="209"/>
      <c r="L168" s="210"/>
      <c r="N168" s="209"/>
      <c r="O168" s="210"/>
      <c r="Q168" s="209"/>
      <c r="R168" s="210"/>
      <c r="T168" s="209"/>
      <c r="U168" s="210"/>
      <c r="W168" s="209"/>
      <c r="X168" s="210"/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4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/>
      <c r="BQ168" s="210"/>
      <c r="BS168" s="209"/>
      <c r="BT168" s="210"/>
      <c r="BV168" s="209"/>
      <c r="BW168" s="210"/>
      <c r="BY168" s="209"/>
      <c r="BZ168" s="210"/>
      <c r="CB168" s="209"/>
      <c r="CC168" s="210"/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7" t="str">
        <f ca="1">IFERROR(IF(INDIRECT($A$14&amp;ROW())&lt;&gt;"",COUNTIF(Summary!$B$30:$B$1054,INDIRECT($A$14&amp;ROW())),""),"")</f>
        <v/>
      </c>
      <c r="B169" s="209" t="s">
        <v>900</v>
      </c>
      <c r="C169" s="210">
        <v>4</v>
      </c>
      <c r="E169" s="209"/>
      <c r="F169" s="210"/>
      <c r="H169" s="209"/>
      <c r="I169" s="210"/>
      <c r="K169" s="209"/>
      <c r="L169" s="210"/>
      <c r="N169" s="209"/>
      <c r="O169" s="210"/>
      <c r="Q169" s="209"/>
      <c r="R169" s="210"/>
      <c r="T169" s="209"/>
      <c r="U169" s="210"/>
      <c r="W169" s="209"/>
      <c r="X169" s="210"/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4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/>
      <c r="BQ169" s="210"/>
      <c r="BS169" s="209"/>
      <c r="BT169" s="210"/>
      <c r="BV169" s="209"/>
      <c r="BW169" s="210"/>
      <c r="BY169" s="209"/>
      <c r="BZ169" s="210"/>
      <c r="CB169" s="209"/>
      <c r="CC169" s="210"/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7" t="str">
        <f ca="1">IFERROR(IF(INDIRECT($A$14&amp;ROW())&lt;&gt;"",COUNTIF(Summary!$B$30:$B$1054,INDIRECT($A$14&amp;ROW())),""),"")</f>
        <v/>
      </c>
      <c r="B170" s="209" t="s">
        <v>901</v>
      </c>
      <c r="C170" s="210">
        <v>11</v>
      </c>
      <c r="E170" s="209"/>
      <c r="F170" s="210"/>
      <c r="H170" s="209"/>
      <c r="I170" s="210"/>
      <c r="K170" s="209"/>
      <c r="L170" s="210"/>
      <c r="N170" s="209"/>
      <c r="O170" s="210"/>
      <c r="Q170" s="209"/>
      <c r="R170" s="210"/>
      <c r="T170" s="209"/>
      <c r="U170" s="210"/>
      <c r="W170" s="209"/>
      <c r="X170" s="210"/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4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/>
      <c r="BQ170" s="210"/>
      <c r="BS170" s="209"/>
      <c r="BT170" s="210"/>
      <c r="BV170" s="209"/>
      <c r="BW170" s="210"/>
      <c r="BY170" s="209"/>
      <c r="BZ170" s="210"/>
      <c r="CB170" s="209"/>
      <c r="CC170" s="210"/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7" t="str">
        <f ca="1">IFERROR(IF(INDIRECT($A$14&amp;ROW())&lt;&gt;"",COUNTIF(Summary!$B$30:$B$1054,INDIRECT($A$14&amp;ROW())),""),"")</f>
        <v/>
      </c>
      <c r="B171" s="209" t="s">
        <v>902</v>
      </c>
      <c r="C171" s="210">
        <v>35</v>
      </c>
      <c r="E171" s="209"/>
      <c r="F171" s="210"/>
      <c r="H171" s="209"/>
      <c r="I171" s="210"/>
      <c r="K171" s="209"/>
      <c r="L171" s="210"/>
      <c r="N171" s="209"/>
      <c r="O171" s="210"/>
      <c r="Q171" s="209"/>
      <c r="R171" s="210"/>
      <c r="T171" s="209"/>
      <c r="U171" s="210"/>
      <c r="W171" s="209"/>
      <c r="X171" s="210"/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4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/>
      <c r="BQ171" s="210"/>
      <c r="BS171" s="209"/>
      <c r="BT171" s="210"/>
      <c r="BV171" s="209"/>
      <c r="BW171" s="210"/>
      <c r="BY171" s="209"/>
      <c r="BZ171" s="210"/>
      <c r="CB171" s="209"/>
      <c r="CC171" s="210"/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7" t="str">
        <f ca="1">IFERROR(IF(INDIRECT($A$14&amp;ROW())&lt;&gt;"",COUNTIF(Summary!$B$30:$B$1054,INDIRECT($A$14&amp;ROW())),""),"")</f>
        <v/>
      </c>
      <c r="B172" s="209" t="s">
        <v>903</v>
      </c>
      <c r="C172" s="210">
        <v>30</v>
      </c>
      <c r="E172" s="209"/>
      <c r="F172" s="210"/>
      <c r="H172" s="209"/>
      <c r="I172" s="210"/>
      <c r="K172" s="209"/>
      <c r="L172" s="210"/>
      <c r="N172" s="209"/>
      <c r="O172" s="210"/>
      <c r="Q172" s="209"/>
      <c r="R172" s="210"/>
      <c r="T172" s="209"/>
      <c r="U172" s="210"/>
      <c r="W172" s="209"/>
      <c r="X172" s="210"/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4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/>
      <c r="BQ172" s="210"/>
      <c r="BS172" s="209"/>
      <c r="BT172" s="210"/>
      <c r="BV172" s="209"/>
      <c r="BW172" s="210"/>
      <c r="BY172" s="209"/>
      <c r="BZ172" s="210"/>
      <c r="CB172" s="209"/>
      <c r="CC172" s="210"/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7" t="str">
        <f ca="1">IFERROR(IF(INDIRECT($A$14&amp;ROW())&lt;&gt;"",COUNTIF(Summary!$B$30:$B$1054,INDIRECT($A$14&amp;ROW())),""),"")</f>
        <v/>
      </c>
      <c r="B173" s="209" t="s">
        <v>944</v>
      </c>
      <c r="C173" s="210">
        <v>1</v>
      </c>
      <c r="E173" s="209"/>
      <c r="F173" s="210"/>
      <c r="H173" s="209"/>
      <c r="I173" s="210"/>
      <c r="K173" s="209"/>
      <c r="L173" s="210"/>
      <c r="N173" s="209"/>
      <c r="O173" s="210"/>
      <c r="Q173" s="209"/>
      <c r="R173" s="210"/>
      <c r="T173" s="209"/>
      <c r="U173" s="210"/>
      <c r="W173" s="209"/>
      <c r="X173" s="210"/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4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/>
      <c r="BQ173" s="210"/>
      <c r="BS173" s="209"/>
      <c r="BT173" s="210"/>
      <c r="BV173" s="209"/>
      <c r="BW173" s="210"/>
      <c r="BY173" s="209"/>
      <c r="BZ173" s="210"/>
      <c r="CB173" s="209"/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7" t="str">
        <f ca="1">IFERROR(IF(INDIRECT($A$14&amp;ROW())&lt;&gt;"",COUNTIF(Summary!$B$30:$B$1054,INDIRECT($A$14&amp;ROW())),""),"")</f>
        <v/>
      </c>
      <c r="B174" s="209" t="s">
        <v>904</v>
      </c>
      <c r="C174" s="210">
        <v>11</v>
      </c>
      <c r="E174" s="209"/>
      <c r="F174" s="210"/>
      <c r="H174" s="209"/>
      <c r="I174" s="210"/>
      <c r="K174" s="209"/>
      <c r="L174" s="210"/>
      <c r="N174" s="209"/>
      <c r="O174" s="210"/>
      <c r="Q174" s="209"/>
      <c r="R174" s="210"/>
      <c r="T174" s="209"/>
      <c r="U174" s="210"/>
      <c r="W174" s="209"/>
      <c r="X174" s="210"/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4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/>
      <c r="BQ174" s="210"/>
      <c r="BS174" s="209"/>
      <c r="BT174" s="210"/>
      <c r="BV174" s="209"/>
      <c r="BW174" s="210"/>
      <c r="BY174" s="209"/>
      <c r="BZ174" s="210"/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7" t="str">
        <f ca="1">IFERROR(IF(INDIRECT($A$14&amp;ROW())&lt;&gt;"",COUNTIF(Summary!$B$30:$B$1054,INDIRECT($A$14&amp;ROW())),""),"")</f>
        <v/>
      </c>
      <c r="B175" s="209" t="s">
        <v>905</v>
      </c>
      <c r="C175" s="210">
        <v>3</v>
      </c>
      <c r="E175" s="209"/>
      <c r="F175" s="210"/>
      <c r="H175" s="209"/>
      <c r="I175" s="210"/>
      <c r="K175" s="209"/>
      <c r="L175" s="210"/>
      <c r="N175" s="209"/>
      <c r="O175" s="210"/>
      <c r="Q175" s="209"/>
      <c r="R175" s="210"/>
      <c r="T175" s="209"/>
      <c r="U175" s="210"/>
      <c r="W175" s="209"/>
      <c r="X175" s="210"/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4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/>
      <c r="BQ175" s="210"/>
      <c r="BS175" s="209"/>
      <c r="BT175" s="210"/>
      <c r="BV175" s="209"/>
      <c r="BW175" s="210"/>
      <c r="BY175" s="209"/>
      <c r="BZ175" s="210"/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7" t="str">
        <f ca="1">IFERROR(IF(INDIRECT($A$14&amp;ROW())&lt;&gt;"",COUNTIF(Summary!$B$30:$B$1054,INDIRECT($A$14&amp;ROW())),""),"")</f>
        <v/>
      </c>
      <c r="B176" s="209" t="s">
        <v>954</v>
      </c>
      <c r="C176" s="210">
        <v>3</v>
      </c>
      <c r="E176" s="209"/>
      <c r="F176" s="210"/>
      <c r="H176" s="209"/>
      <c r="I176" s="210"/>
      <c r="K176" s="209"/>
      <c r="L176" s="210"/>
      <c r="N176" s="209"/>
      <c r="O176" s="210"/>
      <c r="Q176" s="209"/>
      <c r="R176" s="210"/>
      <c r="T176" s="209"/>
      <c r="U176" s="210"/>
      <c r="W176" s="209"/>
      <c r="X176" s="210"/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4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/>
      <c r="BQ176" s="210"/>
      <c r="BS176" s="209"/>
      <c r="BT176" s="210"/>
      <c r="BV176" s="209"/>
      <c r="BW176" s="210"/>
      <c r="BY176" s="209"/>
      <c r="BZ176" s="210"/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7" t="str">
        <f ca="1">IFERROR(IF(INDIRECT($A$14&amp;ROW())&lt;&gt;"",COUNTIF(Summary!$B$30:$B$1054,INDIRECT($A$14&amp;ROW())),""),"")</f>
        <v/>
      </c>
      <c r="B177" s="209" t="s">
        <v>933</v>
      </c>
      <c r="C177" s="210">
        <v>3</v>
      </c>
      <c r="E177" s="209"/>
      <c r="F177" s="210"/>
      <c r="H177" s="209"/>
      <c r="I177" s="210"/>
      <c r="K177" s="209"/>
      <c r="L177" s="210"/>
      <c r="N177" s="209"/>
      <c r="O177" s="210"/>
      <c r="Q177" s="209"/>
      <c r="R177" s="210"/>
      <c r="T177" s="209"/>
      <c r="U177" s="210"/>
      <c r="W177" s="209"/>
      <c r="X177" s="210"/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4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/>
      <c r="BQ177" s="210"/>
      <c r="BS177" s="209"/>
      <c r="BT177" s="210"/>
      <c r="BV177" s="209"/>
      <c r="BW177" s="210"/>
      <c r="BY177" s="209"/>
      <c r="BZ177" s="210"/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7" t="str">
        <f ca="1">IFERROR(IF(INDIRECT($A$14&amp;ROW())&lt;&gt;"",COUNTIF(Summary!$B$30:$B$1054,INDIRECT($A$14&amp;ROW())),""),"")</f>
        <v/>
      </c>
      <c r="B178" s="209" t="s">
        <v>906</v>
      </c>
      <c r="C178" s="210">
        <v>13</v>
      </c>
      <c r="E178" s="209"/>
      <c r="F178" s="210"/>
      <c r="H178" s="209"/>
      <c r="I178" s="210"/>
      <c r="K178" s="209"/>
      <c r="L178" s="210"/>
      <c r="N178" s="209"/>
      <c r="O178" s="210"/>
      <c r="Q178" s="209"/>
      <c r="R178" s="210"/>
      <c r="T178" s="209"/>
      <c r="U178" s="210"/>
      <c r="W178" s="209"/>
      <c r="X178" s="210"/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4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/>
      <c r="BW178" s="210"/>
      <c r="BY178" s="209"/>
      <c r="BZ178" s="210"/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7" t="str">
        <f ca="1">IFERROR(IF(INDIRECT($A$14&amp;ROW())&lt;&gt;"",COUNTIF(Summary!$B$30:$B$1054,INDIRECT($A$14&amp;ROW())),""),"")</f>
        <v/>
      </c>
      <c r="B179" s="209" t="s">
        <v>907</v>
      </c>
      <c r="C179" s="210">
        <v>9</v>
      </c>
      <c r="E179" s="209"/>
      <c r="F179" s="210"/>
      <c r="H179" s="209"/>
      <c r="I179" s="210"/>
      <c r="K179" s="209"/>
      <c r="L179" s="210"/>
      <c r="N179" s="209"/>
      <c r="O179" s="210"/>
      <c r="Q179" s="209"/>
      <c r="R179" s="210"/>
      <c r="T179" s="209"/>
      <c r="U179" s="210"/>
      <c r="W179" s="209"/>
      <c r="X179" s="210"/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4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/>
      <c r="BW179" s="210"/>
      <c r="BY179" s="209"/>
      <c r="BZ179" s="210"/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7" t="str">
        <f ca="1">IFERROR(IF(INDIRECT($A$14&amp;ROW())&lt;&gt;"",COUNTIF(Summary!$B$30:$B$1054,INDIRECT($A$14&amp;ROW())),""),"")</f>
        <v/>
      </c>
      <c r="B180" s="209" t="s">
        <v>908</v>
      </c>
      <c r="C180" s="210">
        <v>22</v>
      </c>
      <c r="E180" s="209"/>
      <c r="F180" s="210"/>
      <c r="H180" s="209"/>
      <c r="I180" s="210"/>
      <c r="K180" s="209"/>
      <c r="L180" s="210"/>
      <c r="N180" s="209"/>
      <c r="O180" s="210"/>
      <c r="Q180" s="209"/>
      <c r="R180" s="210"/>
      <c r="T180" s="209"/>
      <c r="U180" s="210"/>
      <c r="W180" s="209"/>
      <c r="X180" s="210"/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4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/>
      <c r="BW180" s="210"/>
      <c r="BY180" s="209"/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7" t="str">
        <f ca="1">IFERROR(IF(INDIRECT($A$14&amp;ROW())&lt;&gt;"",COUNTIF(Summary!$B$30:$B$1054,INDIRECT($A$14&amp;ROW())),""),"")</f>
        <v/>
      </c>
      <c r="B181" s="209" t="s">
        <v>909</v>
      </c>
      <c r="C181" s="210">
        <v>6</v>
      </c>
      <c r="E181" s="209"/>
      <c r="F181" s="210"/>
      <c r="H181" s="209"/>
      <c r="I181" s="210"/>
      <c r="K181" s="209"/>
      <c r="L181" s="210"/>
      <c r="N181" s="209"/>
      <c r="O181" s="210"/>
      <c r="Q181" s="209"/>
      <c r="R181" s="210"/>
      <c r="T181" s="209"/>
      <c r="U181" s="210"/>
      <c r="W181" s="209"/>
      <c r="X181" s="210"/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4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/>
      <c r="BW181" s="210"/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7" t="str">
        <f ca="1">IFERROR(IF(INDIRECT($A$14&amp;ROW())&lt;&gt;"",COUNTIF(Summary!$B$30:$B$1054,INDIRECT($A$14&amp;ROW())),""),"")</f>
        <v/>
      </c>
      <c r="B182" s="209" t="s">
        <v>955</v>
      </c>
      <c r="C182" s="210">
        <v>9</v>
      </c>
      <c r="E182" s="209"/>
      <c r="F182" s="210"/>
      <c r="H182" s="209"/>
      <c r="I182" s="210"/>
      <c r="K182" s="209"/>
      <c r="L182" s="210"/>
      <c r="N182" s="209"/>
      <c r="O182" s="210"/>
      <c r="Q182" s="209"/>
      <c r="R182" s="210"/>
      <c r="T182" s="209"/>
      <c r="U182" s="210"/>
      <c r="W182" s="209"/>
      <c r="X182" s="210"/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4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/>
      <c r="BW182" s="210"/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7" t="str">
        <f ca="1">IFERROR(IF(INDIRECT($A$14&amp;ROW())&lt;&gt;"",COUNTIF(Summary!$B$30:$B$1054,INDIRECT($A$14&amp;ROW())),""),"")</f>
        <v/>
      </c>
      <c r="B183" s="209" t="s">
        <v>910</v>
      </c>
      <c r="C183" s="210">
        <v>15</v>
      </c>
      <c r="E183" s="209"/>
      <c r="F183" s="210"/>
      <c r="H183" s="209"/>
      <c r="I183" s="210"/>
      <c r="K183" s="209"/>
      <c r="L183" s="210"/>
      <c r="N183" s="209"/>
      <c r="O183" s="210"/>
      <c r="Q183" s="209"/>
      <c r="R183" s="210"/>
      <c r="T183" s="209"/>
      <c r="U183" s="210"/>
      <c r="W183" s="209"/>
      <c r="X183" s="210"/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4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/>
      <c r="BW183" s="210"/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7" t="str">
        <f ca="1">IFERROR(IF(INDIRECT($A$14&amp;ROW())&lt;&gt;"",COUNTIF(Summary!$B$30:$B$1054,INDIRECT($A$14&amp;ROW())),""),"")</f>
        <v/>
      </c>
      <c r="B184" s="209" t="s">
        <v>945</v>
      </c>
      <c r="C184" s="210">
        <v>3</v>
      </c>
      <c r="E184" s="209"/>
      <c r="F184" s="210"/>
      <c r="H184" s="209"/>
      <c r="I184" s="210"/>
      <c r="K184" s="209"/>
      <c r="L184" s="210"/>
      <c r="N184" s="209"/>
      <c r="O184" s="210"/>
      <c r="Q184" s="209"/>
      <c r="R184" s="210"/>
      <c r="T184" s="209"/>
      <c r="U184" s="210"/>
      <c r="W184" s="209"/>
      <c r="X184" s="210"/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4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/>
      <c r="BW184" s="210"/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7" t="str">
        <f ca="1">IFERROR(IF(INDIRECT($A$14&amp;ROW())&lt;&gt;"",COUNTIF(Summary!$B$30:$B$1054,INDIRECT($A$14&amp;ROW())),""),"")</f>
        <v/>
      </c>
      <c r="B185" s="209" t="s">
        <v>956</v>
      </c>
      <c r="C185" s="210"/>
      <c r="E185" s="209"/>
      <c r="F185" s="210"/>
      <c r="H185" s="209"/>
      <c r="I185" s="210"/>
      <c r="K185" s="209"/>
      <c r="L185" s="210"/>
      <c r="N185" s="209"/>
      <c r="O185" s="210"/>
      <c r="Q185" s="209"/>
      <c r="R185" s="210"/>
      <c r="T185" s="209"/>
      <c r="U185" s="210"/>
      <c r="W185" s="209"/>
      <c r="X185" s="210"/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4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/>
      <c r="BW185" s="210"/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7" t="str">
        <f ca="1">IFERROR(IF(INDIRECT($A$14&amp;ROW())&lt;&gt;"",COUNTIF(Summary!$B$30:$B$1054,INDIRECT($A$14&amp;ROW())),""),"")</f>
        <v/>
      </c>
      <c r="B186" s="209"/>
      <c r="C186" s="210"/>
      <c r="E186" s="209"/>
      <c r="F186" s="210"/>
      <c r="H186" s="209"/>
      <c r="I186" s="210"/>
      <c r="K186" s="209"/>
      <c r="L186" s="210"/>
      <c r="N186" s="209"/>
      <c r="O186" s="210"/>
      <c r="Q186" s="209"/>
      <c r="R186" s="210"/>
      <c r="T186" s="209"/>
      <c r="U186" s="210"/>
      <c r="W186" s="209"/>
      <c r="X186" s="210"/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4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/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7" t="str">
        <f ca="1">IFERROR(IF(INDIRECT($A$14&amp;ROW())&lt;&gt;"",COUNTIF(Summary!$B$30:$B$1054,INDIRECT($A$14&amp;ROW())),""),"")</f>
        <v/>
      </c>
      <c r="B187" s="209"/>
      <c r="C187" s="210"/>
      <c r="E187" s="209"/>
      <c r="F187" s="210"/>
      <c r="H187" s="209"/>
      <c r="I187" s="210"/>
      <c r="K187" s="209"/>
      <c r="L187" s="210"/>
      <c r="N187" s="209"/>
      <c r="O187" s="210"/>
      <c r="Q187" s="209"/>
      <c r="R187" s="210"/>
      <c r="T187" s="209"/>
      <c r="U187" s="210"/>
      <c r="W187" s="209"/>
      <c r="X187" s="210"/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4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7" t="str">
        <f ca="1">IFERROR(IF(INDIRECT($A$14&amp;ROW())&lt;&gt;"",COUNTIF(Summary!$B$30:$B$1054,INDIRECT($A$14&amp;ROW())),""),"")</f>
        <v/>
      </c>
      <c r="B188" s="209"/>
      <c r="C188" s="210"/>
      <c r="E188" s="209"/>
      <c r="F188" s="210"/>
      <c r="H188" s="209"/>
      <c r="I188" s="210"/>
      <c r="K188" s="209"/>
      <c r="L188" s="210"/>
      <c r="N188" s="209"/>
      <c r="O188" s="210"/>
      <c r="Q188" s="209"/>
      <c r="R188" s="210"/>
      <c r="T188" s="209"/>
      <c r="U188" s="210"/>
      <c r="W188" s="209"/>
      <c r="X188" s="210"/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4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7" t="str">
        <f ca="1">IFERROR(IF(INDIRECT($A$14&amp;ROW())&lt;&gt;"",COUNTIF(Summary!$B$30:$B$1054,INDIRECT($A$14&amp;ROW())),""),"")</f>
        <v/>
      </c>
      <c r="B189" s="209"/>
      <c r="C189" s="210"/>
      <c r="E189" s="209"/>
      <c r="F189" s="210"/>
      <c r="H189" s="209"/>
      <c r="I189" s="210"/>
      <c r="K189" s="209"/>
      <c r="L189" s="210"/>
      <c r="N189" s="209"/>
      <c r="O189" s="210"/>
      <c r="Q189" s="209"/>
      <c r="R189" s="210"/>
      <c r="T189" s="209"/>
      <c r="U189" s="210"/>
      <c r="W189" s="209"/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4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7" t="str">
        <f ca="1">IFERROR(IF(INDIRECT($A$14&amp;ROW())&lt;&gt;"",COUNTIF(Summary!$B$30:$B$1054,INDIRECT($A$14&amp;ROW())),""),"")</f>
        <v/>
      </c>
      <c r="B190" s="209"/>
      <c r="C190" s="210"/>
      <c r="E190" s="209"/>
      <c r="F190" s="210"/>
      <c r="H190" s="209"/>
      <c r="I190" s="210"/>
      <c r="K190" s="209"/>
      <c r="L190" s="210"/>
      <c r="N190" s="209"/>
      <c r="O190" s="210"/>
      <c r="Q190" s="209"/>
      <c r="R190" s="210"/>
      <c r="T190" s="209"/>
      <c r="U190" s="210"/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4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7" t="str">
        <f ca="1">IFERROR(IF(INDIRECT($A$14&amp;ROW())&lt;&gt;"",COUNTIF(Summary!$B$30:$B$1054,INDIRECT($A$14&amp;ROW())),""),"")</f>
        <v/>
      </c>
      <c r="B191" s="209"/>
      <c r="C191" s="210"/>
      <c r="E191" s="209"/>
      <c r="F191" s="210"/>
      <c r="H191" s="209"/>
      <c r="I191" s="210"/>
      <c r="K191" s="209"/>
      <c r="L191" s="210"/>
      <c r="N191" s="209"/>
      <c r="O191" s="210"/>
      <c r="Q191" s="209"/>
      <c r="R191" s="210"/>
      <c r="T191" s="209"/>
      <c r="U191" s="210"/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4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7" t="str">
        <f ca="1">IFERROR(IF(INDIRECT($A$14&amp;ROW())&lt;&gt;"",COUNTIF(Summary!$B$30:$B$1054,INDIRECT($A$14&amp;ROW())),""),"")</f>
        <v/>
      </c>
      <c r="B192" s="209"/>
      <c r="C192" s="210"/>
      <c r="E192" s="209"/>
      <c r="F192" s="210"/>
      <c r="H192" s="209"/>
      <c r="I192" s="210"/>
      <c r="K192" s="209"/>
      <c r="L192" s="210"/>
      <c r="N192" s="209"/>
      <c r="O192" s="210"/>
      <c r="Q192" s="209"/>
      <c r="R192" s="210"/>
      <c r="T192" s="209"/>
      <c r="U192" s="210"/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4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7" t="str">
        <f ca="1">IFERROR(IF(INDIRECT($A$14&amp;ROW())&lt;&gt;"",COUNTIF(Summary!$B$30:$B$1054,INDIRECT($A$14&amp;ROW())),""),"")</f>
        <v/>
      </c>
      <c r="B193" s="209"/>
      <c r="C193" s="210"/>
      <c r="E193" s="209"/>
      <c r="F193" s="210"/>
      <c r="H193" s="209"/>
      <c r="I193" s="210"/>
      <c r="K193" s="209"/>
      <c r="L193" s="210"/>
      <c r="N193" s="209"/>
      <c r="O193" s="210"/>
      <c r="Q193" s="209"/>
      <c r="R193" s="210"/>
      <c r="T193" s="209"/>
      <c r="U193" s="210"/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4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7" t="str">
        <f ca="1">IFERROR(IF(INDIRECT($A$14&amp;ROW())&lt;&gt;"",COUNTIF(Summary!$B$30:$B$1054,INDIRECT($A$14&amp;ROW())),""),"")</f>
        <v/>
      </c>
      <c r="B194" s="209"/>
      <c r="C194" s="210"/>
      <c r="E194" s="209"/>
      <c r="F194" s="210"/>
      <c r="H194" s="209"/>
      <c r="I194" s="210"/>
      <c r="K194" s="209"/>
      <c r="L194" s="210"/>
      <c r="N194" s="209"/>
      <c r="O194" s="210"/>
      <c r="Q194" s="209"/>
      <c r="R194" s="210"/>
      <c r="T194" s="209"/>
      <c r="U194" s="210"/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4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7" t="str">
        <f ca="1">IFERROR(IF(INDIRECT($A$14&amp;ROW())&lt;&gt;"",COUNTIF(Summary!$B$30:$B$1054,INDIRECT($A$14&amp;ROW())),""),"")</f>
        <v/>
      </c>
      <c r="B195" s="209"/>
      <c r="C195" s="210"/>
      <c r="E195" s="209"/>
      <c r="F195" s="210"/>
      <c r="H195" s="209"/>
      <c r="I195" s="210"/>
      <c r="K195" s="209"/>
      <c r="L195" s="210"/>
      <c r="N195" s="209"/>
      <c r="O195" s="210"/>
      <c r="Q195" s="209"/>
      <c r="R195" s="210"/>
      <c r="T195" s="209"/>
      <c r="U195" s="210"/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4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7" t="str">
        <f ca="1">IFERROR(IF(INDIRECT($A$14&amp;ROW())&lt;&gt;"",COUNTIF(Summary!$B$30:$B$1054,INDIRECT($A$14&amp;ROW())),""),"")</f>
        <v/>
      </c>
      <c r="B196" s="209"/>
      <c r="C196" s="210"/>
      <c r="E196" s="209"/>
      <c r="F196" s="210"/>
      <c r="H196" s="209"/>
      <c r="I196" s="210"/>
      <c r="K196" s="209"/>
      <c r="L196" s="210"/>
      <c r="N196" s="209"/>
      <c r="O196" s="210"/>
      <c r="Q196" s="209"/>
      <c r="R196" s="210"/>
      <c r="T196" s="209"/>
      <c r="U196" s="210"/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4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7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/>
      <c r="R197" s="210"/>
      <c r="T197" s="209"/>
      <c r="U197" s="210"/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4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7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/>
      <c r="R198" s="210"/>
      <c r="T198" s="209"/>
      <c r="U198" s="210"/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4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7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/>
      <c r="R199" s="210"/>
      <c r="T199" s="209"/>
      <c r="U199" s="210"/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4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7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/>
      <c r="R200" s="210"/>
      <c r="T200" s="209"/>
      <c r="U200" s="210"/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4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7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/>
      <c r="R201" s="210"/>
      <c r="T201" s="209"/>
      <c r="U201" s="210"/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4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7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/>
      <c r="R202" s="210"/>
      <c r="T202" s="209"/>
      <c r="U202" s="210"/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4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7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/>
      <c r="R203" s="210"/>
      <c r="T203" s="209"/>
      <c r="U203" s="210"/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4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7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/>
      <c r="R204" s="210"/>
      <c r="T204" s="209"/>
      <c r="U204" s="210"/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4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7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/>
      <c r="R205" s="210"/>
      <c r="T205" s="209"/>
      <c r="U205" s="210"/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4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7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/>
      <c r="R206" s="210"/>
      <c r="T206" s="209"/>
      <c r="U206" s="210"/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4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7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/>
      <c r="R207" s="210"/>
      <c r="T207" s="209"/>
      <c r="U207" s="210"/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4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7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/>
      <c r="R208" s="210"/>
      <c r="T208" s="209"/>
      <c r="U208" s="210"/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4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7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/>
      <c r="R209" s="210"/>
      <c r="T209" s="209"/>
      <c r="U209" s="210"/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4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7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/>
      <c r="R210" s="210"/>
      <c r="T210" s="209"/>
      <c r="U210" s="210"/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4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7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/>
      <c r="R211" s="210"/>
      <c r="T211" s="209"/>
      <c r="U211" s="210"/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4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7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/>
      <c r="R212" s="210"/>
      <c r="T212" s="209"/>
      <c r="U212" s="210"/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4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7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/>
      <c r="R213" s="210"/>
      <c r="T213" s="209"/>
      <c r="U213" s="210"/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4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7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/>
      <c r="R214" s="210"/>
      <c r="T214" s="209"/>
      <c r="U214" s="210"/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4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7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/>
      <c r="R215" s="210"/>
      <c r="T215" s="209"/>
      <c r="U215" s="210"/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4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7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/>
      <c r="R216" s="210"/>
      <c r="T216" s="209"/>
      <c r="U216" s="210"/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4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7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/>
      <c r="R217" s="210"/>
      <c r="T217" s="209"/>
      <c r="U217" s="210"/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4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7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/>
      <c r="R218" s="210"/>
      <c r="T218" s="209"/>
      <c r="U218" s="210"/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4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7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/>
      <c r="R219" s="210"/>
      <c r="T219" s="209"/>
      <c r="U219" s="210"/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4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7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/>
      <c r="R220" s="210"/>
      <c r="T220" s="209"/>
      <c r="U220" s="210"/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4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7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/>
      <c r="R221" s="210"/>
      <c r="T221" s="209"/>
      <c r="U221" s="210"/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4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7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/>
      <c r="R222" s="210"/>
      <c r="T222" s="209"/>
      <c r="U222" s="210"/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4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7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/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4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7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4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7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4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7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4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7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4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7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4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7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4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7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4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7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4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7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4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7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4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7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4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7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4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7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4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7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4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7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4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7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4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7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4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7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4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7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4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7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4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7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4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7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4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7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4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7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4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7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4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7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4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7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4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7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4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7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4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7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4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7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4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7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4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7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4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7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4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7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4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7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4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7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4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7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4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7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4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7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4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7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4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7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4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7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4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7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4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7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4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7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4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7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4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7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4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7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4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7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4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7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4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7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4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7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4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7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4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7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4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7" t="str">
        <f ca="1">IFERROR(IF(INDIRECT($A$14&amp;ROW())&lt;&gt;"",COUNTIF(Summary!$B$30:$B$1054,INDIRECT($A$14&amp;ROW())),""),"")</f>
        <v/>
      </c>
      <c r="B279" s="675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4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7" t="str">
        <f ca="1">IFERROR(IF(INDIRECT($A$14&amp;ROW())&lt;&gt;"",COUNTIF(Summary!$B$30:$B$1054,INDIRECT($A$14&amp;ROW())),""),"")</f>
        <v/>
      </c>
      <c r="B280" s="675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4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7" t="str">
        <f ca="1">IFERROR(IF(INDIRECT($A$14&amp;ROW())&lt;&gt;"",COUNTIF(Summary!$B$30:$B$1054,INDIRECT($A$14&amp;ROW())),""),"")</f>
        <v/>
      </c>
      <c r="B281" s="675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4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7" t="str">
        <f ca="1">IFERROR(IF(INDIRECT($A$14&amp;ROW())&lt;&gt;"",COUNTIF(Summary!$B$30:$B$1054,INDIRECT($A$14&amp;ROW())),""),"")</f>
        <v/>
      </c>
      <c r="B282" s="675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4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7" t="str">
        <f ca="1">IFERROR(IF(INDIRECT($A$14&amp;ROW())&lt;&gt;"",COUNTIF(Summary!$B$30:$B$1054,INDIRECT($A$14&amp;ROW())),""),"")</f>
        <v/>
      </c>
      <c r="B283" s="675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4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7" t="str">
        <f ca="1">IFERROR(IF(INDIRECT($A$14&amp;ROW())&lt;&gt;"",COUNTIF(Summary!$B$30:$B$1054,INDIRECT($A$14&amp;ROW())),""),"")</f>
        <v/>
      </c>
      <c r="B284" s="675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4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7" t="str">
        <f ca="1">IFERROR(IF(INDIRECT($A$14&amp;ROW())&lt;&gt;"",COUNTIF(Summary!$B$30:$B$1054,INDIRECT($A$14&amp;ROW())),""),"")</f>
        <v/>
      </c>
      <c r="B285" s="675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4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7" t="str">
        <f ca="1">IFERROR(IF(INDIRECT($A$14&amp;ROW())&lt;&gt;"",COUNTIF(Summary!$B$30:$B$1054,INDIRECT($A$14&amp;ROW())),""),"")</f>
        <v/>
      </c>
      <c r="B286" s="675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4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7" t="str">
        <f ca="1">IFERROR(IF(INDIRECT($A$14&amp;ROW())&lt;&gt;"",COUNTIF(Summary!$B$30:$B$1054,INDIRECT($A$14&amp;ROW())),""),"")</f>
        <v/>
      </c>
      <c r="B287" s="675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4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7" t="str">
        <f ca="1">IFERROR(IF(INDIRECT($A$14&amp;ROW())&lt;&gt;"",COUNTIF(Summary!$B$30:$B$1054,INDIRECT($A$14&amp;ROW())),""),"")</f>
        <v/>
      </c>
      <c r="B288" s="675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4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7" t="str">
        <f ca="1">IFERROR(IF(INDIRECT($A$14&amp;ROW())&lt;&gt;"",COUNTIF(Summary!$B$30:$B$1054,INDIRECT($A$14&amp;ROW())),""),"")</f>
        <v/>
      </c>
      <c r="B289" s="675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4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7" t="str">
        <f ca="1">IFERROR(IF(INDIRECT($A$14&amp;ROW())&lt;&gt;"",COUNTIF(Summary!$B$30:$B$1054,INDIRECT($A$14&amp;ROW())),""),"")</f>
        <v/>
      </c>
      <c r="B290" s="675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4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7" t="str">
        <f ca="1">IFERROR(IF(INDIRECT($A$14&amp;ROW())&lt;&gt;"",COUNTIF(Summary!$B$30:$B$1054,INDIRECT($A$14&amp;ROW())),""),"")</f>
        <v/>
      </c>
      <c r="B291" s="675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4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7" t="str">
        <f ca="1">IFERROR(IF(INDIRECT($A$14&amp;ROW())&lt;&gt;"",COUNTIF(Summary!$B$30:$B$1054,INDIRECT($A$14&amp;ROW())),""),"")</f>
        <v/>
      </c>
      <c r="B292" s="675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4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7" t="str">
        <f ca="1">IFERROR(IF(INDIRECT($A$14&amp;ROW())&lt;&gt;"",COUNTIF(Summary!$B$30:$B$1054,INDIRECT($A$14&amp;ROW())),""),"")</f>
        <v/>
      </c>
      <c r="B293" s="675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4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7" t="str">
        <f ca="1">IFERROR(IF(INDIRECT($A$14&amp;ROW())&lt;&gt;"",COUNTIF(Summary!$B$30:$B$1054,INDIRECT($A$14&amp;ROW())),""),"")</f>
        <v/>
      </c>
      <c r="B294" s="675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4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7" t="str">
        <f ca="1">IFERROR(IF(INDIRECT($A$14&amp;ROW())&lt;&gt;"",COUNTIF(Summary!$B$30:$B$1054,INDIRECT($A$14&amp;ROW())),""),"")</f>
        <v/>
      </c>
      <c r="B295" s="675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4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7" t="str">
        <f ca="1">IFERROR(IF(INDIRECT($A$14&amp;ROW())&lt;&gt;"",COUNTIF(Summary!$B$30:$B$1054,INDIRECT($A$14&amp;ROW())),""),"")</f>
        <v/>
      </c>
      <c r="B296" s="675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4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7" t="str">
        <f ca="1">IFERROR(IF(INDIRECT($A$14&amp;ROW())&lt;&gt;"",COUNTIF(Summary!$B$30:$B$1054,INDIRECT($A$14&amp;ROW())),""),"")</f>
        <v/>
      </c>
      <c r="B297" s="675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4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7" t="str">
        <f ca="1">IFERROR(IF(INDIRECT($A$14&amp;ROW())&lt;&gt;"",COUNTIF(Summary!$B$30:$B$1054,INDIRECT($A$14&amp;ROW())),""),"")</f>
        <v/>
      </c>
      <c r="B298" s="675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4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7" t="str">
        <f ca="1">IFERROR(IF(INDIRECT($A$14&amp;ROW())&lt;&gt;"",COUNTIF(Summary!$B$30:$B$1054,INDIRECT($A$14&amp;ROW())),""),"")</f>
        <v/>
      </c>
      <c r="B299" s="675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4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7" t="str">
        <f ca="1">IFERROR(IF(INDIRECT($A$14&amp;ROW())&lt;&gt;"",COUNTIF(Summary!$B$30:$B$1054,INDIRECT($A$14&amp;ROW())),""),"")</f>
        <v/>
      </c>
      <c r="B300" s="675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4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7" t="str">
        <f ca="1">IFERROR(IF(INDIRECT($A$14&amp;ROW())&lt;&gt;"",COUNTIF(Summary!$B$30:$B$1054,INDIRECT($A$14&amp;ROW())),""),"")</f>
        <v/>
      </c>
      <c r="B301" s="675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4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7" t="str">
        <f ca="1">IFERROR(IF(INDIRECT($A$14&amp;ROW())&lt;&gt;"",COUNTIF(Summary!$B$30:$B$1054,INDIRECT($A$14&amp;ROW())),""),"")</f>
        <v/>
      </c>
      <c r="B302" s="675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4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7" t="str">
        <f ca="1">IFERROR(IF(INDIRECT($A$14&amp;ROW())&lt;&gt;"",COUNTIF(Summary!$B$30:$B$1054,INDIRECT($A$14&amp;ROW())),""),"")</f>
        <v/>
      </c>
      <c r="B303" s="675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4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7" t="str">
        <f ca="1">IFERROR(IF(INDIRECT($A$14&amp;ROW())&lt;&gt;"",COUNTIF(Summary!$B$30:$B$1054,INDIRECT($A$14&amp;ROW())),""),"")</f>
        <v/>
      </c>
      <c r="B304" s="675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4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7" t="str">
        <f ca="1">IFERROR(IF(INDIRECT($A$14&amp;ROW())&lt;&gt;"",COUNTIF(Summary!$B$30:$B$1054,INDIRECT($A$14&amp;ROW())),""),"")</f>
        <v/>
      </c>
      <c r="B305" s="675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4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7" t="str">
        <f ca="1">IFERROR(IF(INDIRECT($A$14&amp;ROW())&lt;&gt;"",COUNTIF(Summary!$B$30:$B$1054,INDIRECT($A$14&amp;ROW())),""),"")</f>
        <v/>
      </c>
      <c r="B306" s="675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4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7" t="str">
        <f ca="1">IFERROR(IF(INDIRECT($A$14&amp;ROW())&lt;&gt;"",COUNTIF(Summary!$B$30:$B$1054,INDIRECT($A$14&amp;ROW())),""),"")</f>
        <v/>
      </c>
      <c r="B307" s="675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4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7" t="str">
        <f ca="1">IFERROR(IF(INDIRECT($A$14&amp;ROW())&lt;&gt;"",COUNTIF(Summary!$B$30:$B$1054,INDIRECT($A$14&amp;ROW())),""),"")</f>
        <v/>
      </c>
      <c r="B308" s="675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4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7" t="str">
        <f ca="1">IFERROR(IF(INDIRECT($A$14&amp;ROW())&lt;&gt;"",COUNTIF(Summary!$B$30:$B$1054,INDIRECT($A$14&amp;ROW())),""),"")</f>
        <v/>
      </c>
      <c r="B309" s="675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4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7" t="str">
        <f ca="1">IFERROR(IF(INDIRECT($A$14&amp;ROW())&lt;&gt;"",COUNTIF(Summary!$B$30:$B$1054,INDIRECT($A$14&amp;ROW())),""),"")</f>
        <v/>
      </c>
      <c r="B310" s="675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4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7" t="str">
        <f ca="1">IFERROR(IF(INDIRECT($A$14&amp;ROW())&lt;&gt;"",COUNTIF(Summary!$B$30:$B$1054,INDIRECT($A$14&amp;ROW())),""),"")</f>
        <v/>
      </c>
      <c r="B311" s="675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4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7" t="str">
        <f ca="1">IFERROR(IF(INDIRECT($A$14&amp;ROW())&lt;&gt;"",COUNTIF(Summary!$B$30:$B$1054,INDIRECT($A$14&amp;ROW())),""),"")</f>
        <v/>
      </c>
      <c r="B312" s="675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4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7" t="str">
        <f ca="1">IFERROR(IF(INDIRECT($A$14&amp;ROW())&lt;&gt;"",COUNTIF(Summary!$B$30:$B$1054,INDIRECT($A$14&amp;ROW())),""),"")</f>
        <v/>
      </c>
      <c r="B313" s="675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4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7" t="str">
        <f ca="1">IFERROR(IF(INDIRECT($A$14&amp;ROW())&lt;&gt;"",COUNTIF(Summary!$B$30:$B$1054,INDIRECT($A$14&amp;ROW())),""),"")</f>
        <v/>
      </c>
      <c r="B314" s="675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4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7" t="str">
        <f ca="1">IFERROR(IF(INDIRECT($A$14&amp;ROW())&lt;&gt;"",COUNTIF(Summary!$B$30:$B$1054,INDIRECT($A$14&amp;ROW())),""),"")</f>
        <v/>
      </c>
      <c r="B315" s="675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4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7" t="str">
        <f ca="1">IFERROR(IF(INDIRECT($A$14&amp;ROW())&lt;&gt;"",COUNTIF(Summary!$B$30:$B$1054,INDIRECT($A$14&amp;ROW())),""),"")</f>
        <v/>
      </c>
      <c r="B316" s="675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4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7" t="str">
        <f ca="1">IFERROR(IF(INDIRECT($A$14&amp;ROW())&lt;&gt;"",COUNTIF(Summary!$B$30:$B$1054,INDIRECT($A$14&amp;ROW())),""),"")</f>
        <v/>
      </c>
      <c r="B317" s="675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4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7" t="str">
        <f ca="1">IFERROR(IF(INDIRECT($A$14&amp;ROW())&lt;&gt;"",COUNTIF(Summary!$B$30:$B$1054,INDIRECT($A$14&amp;ROW())),""),"")</f>
        <v/>
      </c>
      <c r="B318" s="675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4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7" t="str">
        <f ca="1">IFERROR(IF(INDIRECT($A$14&amp;ROW())&lt;&gt;"",COUNTIF(Summary!$B$30:$B$1054,INDIRECT($A$14&amp;ROW())),""),"")</f>
        <v/>
      </c>
      <c r="B319" s="675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4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7" t="str">
        <f ca="1">IFERROR(IF(INDIRECT($A$14&amp;ROW())&lt;&gt;"",COUNTIF(Summary!$B$30:$B$1054,INDIRECT($A$14&amp;ROW())),""),"")</f>
        <v/>
      </c>
      <c r="B320" s="675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4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7" t="str">
        <f ca="1">IFERROR(IF(INDIRECT($A$14&amp;ROW())&lt;&gt;"",COUNTIF(Summary!$B$30:$B$1054,INDIRECT($A$14&amp;ROW())),""),"")</f>
        <v/>
      </c>
      <c r="B321" s="675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4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7" t="str">
        <f ca="1">IFERROR(IF(INDIRECT($A$14&amp;ROW())&lt;&gt;"",COUNTIF(Summary!$B$30:$B$1054,INDIRECT($A$14&amp;ROW())),""),"")</f>
        <v/>
      </c>
      <c r="B322" s="675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4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7" t="str">
        <f ca="1">IFERROR(IF(INDIRECT($A$14&amp;ROW())&lt;&gt;"",COUNTIF(Summary!$B$30:$B$1054,INDIRECT($A$14&amp;ROW())),""),"")</f>
        <v/>
      </c>
      <c r="B323" s="675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4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7" t="str">
        <f ca="1">IFERROR(IF(INDIRECT($A$14&amp;ROW())&lt;&gt;"",COUNTIF(Summary!$B$30:$B$1054,INDIRECT($A$14&amp;ROW())),""),"")</f>
        <v/>
      </c>
      <c r="B324" s="675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4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7" t="str">
        <f ca="1">IFERROR(IF(INDIRECT($A$14&amp;ROW())&lt;&gt;"",COUNTIF(Summary!$B$30:$B$1054,INDIRECT($A$14&amp;ROW())),""),"")</f>
        <v/>
      </c>
      <c r="B325" s="675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4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7" t="str">
        <f ca="1">IFERROR(IF(INDIRECT($A$14&amp;ROW())&lt;&gt;"",COUNTIF(Summary!$B$30:$B$1054,INDIRECT($A$14&amp;ROW())),""),"")</f>
        <v/>
      </c>
      <c r="B326" s="675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4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7" t="str">
        <f ca="1">IFERROR(IF(INDIRECT($A$14&amp;ROW())&lt;&gt;"",COUNTIF(Summary!$B$30:$B$1054,INDIRECT($A$14&amp;ROW())),""),"")</f>
        <v/>
      </c>
      <c r="B327" s="675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4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7" t="str">
        <f ca="1">IFERROR(IF(INDIRECT($A$14&amp;ROW())&lt;&gt;"",COUNTIF(Summary!$B$30:$B$1054,INDIRECT($A$14&amp;ROW())),""),"")</f>
        <v/>
      </c>
      <c r="B328" s="675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4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7" t="str">
        <f ca="1">IFERROR(IF(INDIRECT($A$14&amp;ROW())&lt;&gt;"",COUNTIF(Summary!$B$30:$B$1054,INDIRECT($A$14&amp;ROW())),""),"")</f>
        <v/>
      </c>
      <c r="B329" s="675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4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7" t="str">
        <f ca="1">IFERROR(IF(INDIRECT($A$14&amp;ROW())&lt;&gt;"",COUNTIF(Summary!$B$30:$B$1054,INDIRECT($A$14&amp;ROW())),""),"")</f>
        <v/>
      </c>
      <c r="B330" s="675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4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7" t="str">
        <f ca="1">IFERROR(IF(INDIRECT($A$14&amp;ROW())&lt;&gt;"",COUNTIF(Summary!$B$30:$B$1054,INDIRECT($A$14&amp;ROW())),""),"")</f>
        <v/>
      </c>
      <c r="B331" s="675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4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7" t="str">
        <f ca="1">IFERROR(IF(INDIRECT($A$14&amp;ROW())&lt;&gt;"",COUNTIF(Summary!$B$30:$B$1054,INDIRECT($A$14&amp;ROW())),""),"")</f>
        <v/>
      </c>
      <c r="B332" s="675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4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7" t="str">
        <f ca="1">IFERROR(IF(INDIRECT($A$14&amp;ROW())&lt;&gt;"",COUNTIF(Summary!$B$30:$B$1054,INDIRECT($A$14&amp;ROW())),""),"")</f>
        <v/>
      </c>
      <c r="B333" s="675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4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7" t="str">
        <f ca="1">IFERROR(IF(INDIRECT($A$14&amp;ROW())&lt;&gt;"",COUNTIF(Summary!$B$30:$B$1054,INDIRECT($A$14&amp;ROW())),""),"")</f>
        <v/>
      </c>
      <c r="B334" s="675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4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7" t="str">
        <f ca="1">IFERROR(IF(INDIRECT($A$14&amp;ROW())&lt;&gt;"",COUNTIF(Summary!$B$30:$B$1054,INDIRECT($A$14&amp;ROW())),""),"")</f>
        <v/>
      </c>
      <c r="B335" s="675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4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7" t="str">
        <f ca="1">IFERROR(IF(INDIRECT($A$14&amp;ROW())&lt;&gt;"",COUNTIF(Summary!$B$30:$B$1054,INDIRECT($A$14&amp;ROW())),""),"")</f>
        <v/>
      </c>
      <c r="B336" s="675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4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7" t="str">
        <f ca="1">IFERROR(IF(INDIRECT($A$14&amp;ROW())&lt;&gt;"",COUNTIF(Summary!$B$30:$B$1054,INDIRECT($A$14&amp;ROW())),""),"")</f>
        <v/>
      </c>
      <c r="B337" s="675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4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7" t="str">
        <f ca="1">IFERROR(IF(INDIRECT($A$14&amp;ROW())&lt;&gt;"",COUNTIF(Summary!$B$30:$B$1054,INDIRECT($A$14&amp;ROW())),""),"")</f>
        <v/>
      </c>
      <c r="B338" s="675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4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7" t="str">
        <f ca="1">IFERROR(IF(INDIRECT($A$14&amp;ROW())&lt;&gt;"",COUNTIF(Summary!$B$30:$B$1054,INDIRECT($A$14&amp;ROW())),""),"")</f>
        <v/>
      </c>
      <c r="B339" s="675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4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7" t="str">
        <f ca="1">IFERROR(IF(INDIRECT($A$14&amp;ROW())&lt;&gt;"",COUNTIF(Summary!$B$30:$B$1054,INDIRECT($A$14&amp;ROW())),""),"")</f>
        <v/>
      </c>
      <c r="B340" s="675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4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7" t="str">
        <f ca="1">IFERROR(IF(INDIRECT($A$14&amp;ROW())&lt;&gt;"",COUNTIF(Summary!$B$30:$B$1054,INDIRECT($A$14&amp;ROW())),""),"")</f>
        <v/>
      </c>
      <c r="B341" s="675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4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7" t="str">
        <f ca="1">IFERROR(IF(INDIRECT($A$14&amp;ROW())&lt;&gt;"",COUNTIF(Summary!$B$30:$B$1054,INDIRECT($A$14&amp;ROW())),""),"")</f>
        <v/>
      </c>
      <c r="B342" s="675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4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7" t="str">
        <f ca="1">IFERROR(IF(INDIRECT($A$14&amp;ROW())&lt;&gt;"",COUNTIF(Summary!$B$30:$B$1054,INDIRECT($A$14&amp;ROW())),""),"")</f>
        <v/>
      </c>
      <c r="B343" s="675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4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7" t="str">
        <f ca="1">IFERROR(IF(INDIRECT($A$14&amp;ROW())&lt;&gt;"",COUNTIF(Summary!$B$30:$B$1054,INDIRECT($A$14&amp;ROW())),""),"")</f>
        <v/>
      </c>
      <c r="B344" s="675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4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7" t="str">
        <f ca="1">IFERROR(IF(INDIRECT($A$14&amp;ROW())&lt;&gt;"",COUNTIF(Summary!$B$30:$B$1054,INDIRECT($A$14&amp;ROW())),""),"")</f>
        <v/>
      </c>
      <c r="B345" s="675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4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7" t="str">
        <f ca="1">IFERROR(IF(INDIRECT($A$14&amp;ROW())&lt;&gt;"",COUNTIF(Summary!$B$30:$B$1054,INDIRECT($A$14&amp;ROW())),""),"")</f>
        <v/>
      </c>
      <c r="B346" s="675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4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7" t="str">
        <f ca="1">IFERROR(IF(INDIRECT($A$14&amp;ROW())&lt;&gt;"",COUNTIF(Summary!$B$30:$B$1054,INDIRECT($A$14&amp;ROW())),""),"")</f>
        <v/>
      </c>
      <c r="B347" s="675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4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7" t="str">
        <f ca="1">IFERROR(IF(INDIRECT($A$14&amp;ROW())&lt;&gt;"",COUNTIF(Summary!$B$30:$B$1054,INDIRECT($A$14&amp;ROW())),""),"")</f>
        <v/>
      </c>
      <c r="B348" s="675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4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7" t="str">
        <f ca="1">IFERROR(IF(INDIRECT($A$14&amp;ROW())&lt;&gt;"",COUNTIF(Summary!$B$30:$B$1054,INDIRECT($A$14&amp;ROW())),""),"")</f>
        <v/>
      </c>
      <c r="B349" s="675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4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7" t="str">
        <f ca="1">IFERROR(IF(INDIRECT($A$14&amp;ROW())&lt;&gt;"",COUNTIF(Summary!$B$30:$B$1054,INDIRECT($A$14&amp;ROW())),""),"")</f>
        <v/>
      </c>
      <c r="B350" s="675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4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7" t="str">
        <f ca="1">IFERROR(IF(INDIRECT($A$14&amp;ROW())&lt;&gt;"",COUNTIF(Summary!$B$30:$B$1054,INDIRECT($A$14&amp;ROW())),""),"")</f>
        <v/>
      </c>
      <c r="B351" s="675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4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7" t="str">
        <f ca="1">IFERROR(IF(INDIRECT($A$14&amp;ROW())&lt;&gt;"",COUNTIF(Summary!$B$30:$B$1054,INDIRECT($A$14&amp;ROW())),""),"")</f>
        <v/>
      </c>
      <c r="B352" s="675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4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7" t="str">
        <f ca="1">IFERROR(IF(INDIRECT($A$14&amp;ROW())&lt;&gt;"",COUNTIF(Summary!$B$30:$B$1054,INDIRECT($A$14&amp;ROW())),""),"")</f>
        <v/>
      </c>
      <c r="B353" s="675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4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7" t="str">
        <f ca="1">IFERROR(IF(INDIRECT($A$14&amp;ROW())&lt;&gt;"",COUNTIF(Summary!$B$30:$B$1054,INDIRECT($A$14&amp;ROW())),""),"")</f>
        <v/>
      </c>
      <c r="B354" s="675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4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7" t="str">
        <f ca="1">IFERROR(IF(INDIRECT($A$14&amp;ROW())&lt;&gt;"",COUNTIF(Summary!$B$30:$B$1054,INDIRECT($A$14&amp;ROW())),""),"")</f>
        <v/>
      </c>
      <c r="B355" s="675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4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7" t="str">
        <f ca="1">IFERROR(IF(INDIRECT($A$14&amp;ROW())&lt;&gt;"",COUNTIF(Summary!$B$30:$B$1054,INDIRECT($A$14&amp;ROW())),""),"")</f>
        <v/>
      </c>
      <c r="B356" s="675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4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7" t="str">
        <f ca="1">IFERROR(IF(INDIRECT($A$14&amp;ROW())&lt;&gt;"",COUNTIF(Summary!$B$30:$B$1054,INDIRECT($A$14&amp;ROW())),""),"")</f>
        <v/>
      </c>
      <c r="B357" s="675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4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7" t="str">
        <f ca="1">IFERROR(IF(INDIRECT($A$14&amp;ROW())&lt;&gt;"",COUNTIF(Summary!$B$30:$B$1054,INDIRECT($A$14&amp;ROW())),""),"")</f>
        <v/>
      </c>
      <c r="B358" s="675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4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7" t="str">
        <f ca="1">IFERROR(IF(INDIRECT($A$14&amp;ROW())&lt;&gt;"",COUNTIF(Summary!$B$30:$B$1054,INDIRECT($A$14&amp;ROW())),""),"")</f>
        <v/>
      </c>
      <c r="B359" s="675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4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7" t="str">
        <f ca="1">IFERROR(IF(INDIRECT($A$14&amp;ROW())&lt;&gt;"",COUNTIF(Summary!$B$30:$B$1054,INDIRECT($A$14&amp;ROW())),""),"")</f>
        <v/>
      </c>
      <c r="B360" s="675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4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7" t="str">
        <f ca="1">IFERROR(IF(INDIRECT($A$14&amp;ROW())&lt;&gt;"",COUNTIF(Summary!$B$30:$B$1054,INDIRECT($A$14&amp;ROW())),""),"")</f>
        <v/>
      </c>
      <c r="B361" s="675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4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7" t="str">
        <f ca="1">IFERROR(IF(INDIRECT($A$14&amp;ROW())&lt;&gt;"",COUNTIF(Summary!$B$30:$B$1054,INDIRECT($A$14&amp;ROW())),""),"")</f>
        <v/>
      </c>
      <c r="B362" s="675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4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7" t="str">
        <f ca="1">IFERROR(IF(INDIRECT($A$14&amp;ROW())&lt;&gt;"",COUNTIF(Summary!$B$30:$B$1054,INDIRECT($A$14&amp;ROW())),""),"")</f>
        <v/>
      </c>
      <c r="B363" s="675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4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7" t="str">
        <f ca="1">IFERROR(IF(INDIRECT($A$14&amp;ROW())&lt;&gt;"",COUNTIF(Summary!$B$30:$B$1054,INDIRECT($A$14&amp;ROW())),""),"")</f>
        <v/>
      </c>
      <c r="B364" s="675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4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7" t="str">
        <f ca="1">IFERROR(IF(INDIRECT($A$14&amp;ROW())&lt;&gt;"",COUNTIF(Summary!$B$30:$B$1054,INDIRECT($A$14&amp;ROW())),""),"")</f>
        <v/>
      </c>
      <c r="B365" s="675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4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7" t="str">
        <f ca="1">IFERROR(IF(INDIRECT($A$14&amp;ROW())&lt;&gt;"",COUNTIF(Summary!$B$30:$B$1054,INDIRECT($A$14&amp;ROW())),""),"")</f>
        <v/>
      </c>
      <c r="B366" s="675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4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7" t="str">
        <f ca="1">IFERROR(IF(INDIRECT($A$14&amp;ROW())&lt;&gt;"",COUNTIF(Summary!$B$30:$B$1054,INDIRECT($A$14&amp;ROW())),""),"")</f>
        <v/>
      </c>
      <c r="B367" s="675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4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7" t="str">
        <f ca="1">IFERROR(IF(INDIRECT($A$14&amp;ROW())&lt;&gt;"",COUNTIF(Summary!$B$30:$B$1054,INDIRECT($A$14&amp;ROW())),""),"")</f>
        <v/>
      </c>
      <c r="B368" s="675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4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7" t="str">
        <f ca="1">IFERROR(IF(INDIRECT($A$14&amp;ROW())&lt;&gt;"",COUNTIF(Summary!$B$30:$B$1054,INDIRECT($A$14&amp;ROW())),""),"")</f>
        <v/>
      </c>
      <c r="B369" s="675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4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7" t="str">
        <f ca="1">IFERROR(IF(INDIRECT($A$14&amp;ROW())&lt;&gt;"",COUNTIF(Summary!$B$30:$B$1054,INDIRECT($A$14&amp;ROW())),""),"")</f>
        <v/>
      </c>
      <c r="B370" s="675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4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7" t="str">
        <f ca="1">IFERROR(IF(INDIRECT($A$14&amp;ROW())&lt;&gt;"",COUNTIF(Summary!$B$30:$B$1054,INDIRECT($A$14&amp;ROW())),""),"")</f>
        <v/>
      </c>
      <c r="B371" s="675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4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7" t="str">
        <f ca="1">IFERROR(IF(INDIRECT($A$14&amp;ROW())&lt;&gt;"",COUNTIF(Summary!$B$30:$B$1054,INDIRECT($A$14&amp;ROW())),""),"")</f>
        <v/>
      </c>
      <c r="B372" s="675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4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7" t="str">
        <f ca="1">IFERROR(IF(INDIRECT($A$14&amp;ROW())&lt;&gt;"",COUNTIF(Summary!$B$30:$B$1054,INDIRECT($A$14&amp;ROW())),""),"")</f>
        <v/>
      </c>
      <c r="B373" s="675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4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7" t="str">
        <f ca="1">IFERROR(IF(INDIRECT($A$14&amp;ROW())&lt;&gt;"",COUNTIF(Summary!$B$30:$B$1054,INDIRECT($A$14&amp;ROW())),""),"")</f>
        <v/>
      </c>
      <c r="B374" s="675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4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7" t="str">
        <f ca="1">IFERROR(IF(INDIRECT($A$14&amp;ROW())&lt;&gt;"",COUNTIF(Summary!$B$30:$B$1054,INDIRECT($A$14&amp;ROW())),""),"")</f>
        <v/>
      </c>
      <c r="B375" s="675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4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7" t="str">
        <f ca="1">IFERROR(IF(INDIRECT($A$14&amp;ROW())&lt;&gt;"",COUNTIF(Summary!$B$30:$B$1054,INDIRECT($A$14&amp;ROW())),""),"")</f>
        <v/>
      </c>
      <c r="B376" s="675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4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7" t="str">
        <f ca="1">IFERROR(IF(INDIRECT($A$14&amp;ROW())&lt;&gt;"",COUNTIF(Summary!$B$30:$B$1054,INDIRECT($A$14&amp;ROW())),""),"")</f>
        <v/>
      </c>
      <c r="B377" s="675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4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7" t="str">
        <f ca="1">IFERROR(IF(INDIRECT($A$14&amp;ROW())&lt;&gt;"",COUNTIF(Summary!$B$30:$B$1054,INDIRECT($A$14&amp;ROW())),""),"")</f>
        <v/>
      </c>
      <c r="B378" s="675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4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7" t="str">
        <f ca="1">IFERROR(IF(INDIRECT($A$14&amp;ROW())&lt;&gt;"",COUNTIF(Summary!$B$30:$B$1054,INDIRECT($A$14&amp;ROW())),""),"")</f>
        <v/>
      </c>
      <c r="B379" s="675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4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7" t="str">
        <f ca="1">IFERROR(IF(INDIRECT($A$14&amp;ROW())&lt;&gt;"",COUNTIF(Summary!$B$30:$B$1054,INDIRECT($A$14&amp;ROW())),""),"")</f>
        <v/>
      </c>
      <c r="B380" s="675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4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7" t="str">
        <f ca="1">IFERROR(IF(INDIRECT($A$14&amp;ROW())&lt;&gt;"",COUNTIF(Summary!$B$30:$B$1054,INDIRECT($A$14&amp;ROW())),""),"")</f>
        <v/>
      </c>
      <c r="B381" s="675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4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7" t="str">
        <f ca="1">IFERROR(IF(INDIRECT($A$14&amp;ROW())&lt;&gt;"",COUNTIF(Summary!$B$30:$B$1054,INDIRECT($A$14&amp;ROW())),""),"")</f>
        <v/>
      </c>
      <c r="B382" s="675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4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7" t="str">
        <f ca="1">IFERROR(IF(INDIRECT($A$14&amp;ROW())&lt;&gt;"",COUNTIF(Summary!$B$30:$B$1054,INDIRECT($A$14&amp;ROW())),""),"")</f>
        <v/>
      </c>
      <c r="B383" s="675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4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7" t="str">
        <f ca="1">IFERROR(IF(INDIRECT($A$14&amp;ROW())&lt;&gt;"",COUNTIF(Summary!$B$30:$B$1054,INDIRECT($A$14&amp;ROW())),""),"")</f>
        <v/>
      </c>
      <c r="B384" s="675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4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7" t="str">
        <f ca="1">IFERROR(IF(INDIRECT($A$14&amp;ROW())&lt;&gt;"",COUNTIF(Summary!$B$30:$B$1054,INDIRECT($A$14&amp;ROW())),""),"")</f>
        <v/>
      </c>
      <c r="B385" s="675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4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7" t="str">
        <f ca="1">IFERROR(IF(INDIRECT($A$14&amp;ROW())&lt;&gt;"",COUNTIF(Summary!$B$30:$B$1054,INDIRECT($A$14&amp;ROW())),""),"")</f>
        <v/>
      </c>
      <c r="B386" s="675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4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7" t="str">
        <f ca="1">IFERROR(IF(INDIRECT($A$14&amp;ROW())&lt;&gt;"",COUNTIF(Summary!$B$30:$B$1054,INDIRECT($A$14&amp;ROW())),""),"")</f>
        <v/>
      </c>
      <c r="B387" s="675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4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7" t="str">
        <f ca="1">IFERROR(IF(INDIRECT($A$14&amp;ROW())&lt;&gt;"",COUNTIF(Summary!$B$30:$B$1054,INDIRECT($A$14&amp;ROW())),""),"")</f>
        <v/>
      </c>
      <c r="B388" s="675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4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7" t="str">
        <f ca="1">IFERROR(IF(INDIRECT($A$14&amp;ROW())&lt;&gt;"",COUNTIF(Summary!$B$30:$B$1054,INDIRECT($A$14&amp;ROW())),""),"")</f>
        <v/>
      </c>
      <c r="B389" s="675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4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7" t="str">
        <f ca="1">IFERROR(IF(INDIRECT($A$14&amp;ROW())&lt;&gt;"",COUNTIF(Summary!$B$30:$B$1054,INDIRECT($A$14&amp;ROW())),""),"")</f>
        <v/>
      </c>
      <c r="B390" s="675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4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7" t="str">
        <f ca="1">IFERROR(IF(INDIRECT($A$14&amp;ROW())&lt;&gt;"",COUNTIF(Summary!$B$30:$B$1054,INDIRECT($A$14&amp;ROW())),""),"")</f>
        <v/>
      </c>
      <c r="B391" s="675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4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7" t="str">
        <f ca="1">IFERROR(IF(INDIRECT($A$14&amp;ROW())&lt;&gt;"",COUNTIF(Summary!$B$30:$B$1054,INDIRECT($A$14&amp;ROW())),""),"")</f>
        <v/>
      </c>
      <c r="B392" s="675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4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7" t="str">
        <f ca="1">IFERROR(IF(INDIRECT($A$14&amp;ROW())&lt;&gt;"",COUNTIF(Summary!$B$30:$B$1054,INDIRECT($A$14&amp;ROW())),""),"")</f>
        <v/>
      </c>
      <c r="B393" s="675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4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7" t="str">
        <f ca="1">IFERROR(IF(INDIRECT($A$14&amp;ROW())&lt;&gt;"",COUNTIF(Summary!$B$30:$B$1054,INDIRECT($A$14&amp;ROW())),""),"")</f>
        <v/>
      </c>
      <c r="B394" s="675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4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7" t="str">
        <f ca="1">IFERROR(IF(INDIRECT($A$14&amp;ROW())&lt;&gt;"",COUNTIF(Summary!$B$30:$B$1054,INDIRECT($A$14&amp;ROW())),""),"")</f>
        <v/>
      </c>
      <c r="B395" s="675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4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7" t="str">
        <f ca="1">IFERROR(IF(INDIRECT($A$14&amp;ROW())&lt;&gt;"",COUNTIF(Summary!$B$30:$B$1054,INDIRECT($A$14&amp;ROW())),""),"")</f>
        <v/>
      </c>
      <c r="B396" s="675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4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7" t="str">
        <f ca="1">IFERROR(IF(INDIRECT($A$14&amp;ROW())&lt;&gt;"",COUNTIF(Summary!$B$30:$B$1054,INDIRECT($A$14&amp;ROW())),""),"")</f>
        <v/>
      </c>
      <c r="B397" s="675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4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7" t="str">
        <f ca="1">IFERROR(IF(INDIRECT($A$14&amp;ROW())&lt;&gt;"",COUNTIF(Summary!$B$30:$B$1054,INDIRECT($A$14&amp;ROW())),""),"")</f>
        <v/>
      </c>
      <c r="B398" s="675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4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7" t="str">
        <f ca="1">IFERROR(IF(INDIRECT($A$14&amp;ROW())&lt;&gt;"",COUNTIF(Summary!$B$30:$B$1054,INDIRECT($A$14&amp;ROW())),""),"")</f>
        <v/>
      </c>
      <c r="B399" s="675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4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7" t="str">
        <f ca="1">IFERROR(IF(INDIRECT($A$14&amp;ROW())&lt;&gt;"",COUNTIF(Summary!$B$30:$B$1054,INDIRECT($A$14&amp;ROW())),""),"")</f>
        <v/>
      </c>
      <c r="B400" s="675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4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7" t="str">
        <f ca="1">IFERROR(IF(INDIRECT($A$14&amp;ROW())&lt;&gt;"",COUNTIF(Summary!$B$30:$B$1054,INDIRECT($A$14&amp;ROW())),""),"")</f>
        <v/>
      </c>
      <c r="B401" s="675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4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7" t="str">
        <f ca="1">IFERROR(IF(INDIRECT($A$14&amp;ROW())&lt;&gt;"",COUNTIF(Summary!$B$30:$B$1054,INDIRECT($A$14&amp;ROW())),""),"")</f>
        <v/>
      </c>
      <c r="B402" s="675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4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7" t="str">
        <f ca="1">IFERROR(IF(INDIRECT($A$14&amp;ROW())&lt;&gt;"",COUNTIF(Summary!$B$30:$B$1054,INDIRECT($A$14&amp;ROW())),""),"")</f>
        <v/>
      </c>
      <c r="B403" s="675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4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7" t="str">
        <f ca="1">IFERROR(IF(INDIRECT($A$14&amp;ROW())&lt;&gt;"",COUNTIF(Summary!$B$30:$B$1054,INDIRECT($A$14&amp;ROW())),""),"")</f>
        <v/>
      </c>
      <c r="B404" s="675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4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7" t="str">
        <f ca="1">IFERROR(IF(INDIRECT($A$14&amp;ROW())&lt;&gt;"",COUNTIF(Summary!$B$30:$B$1054,INDIRECT($A$14&amp;ROW())),""),"")</f>
        <v/>
      </c>
      <c r="B405" s="675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4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7" t="str">
        <f ca="1">IFERROR(IF(INDIRECT($A$14&amp;ROW())&lt;&gt;"",COUNTIF(Summary!$B$30:$B$1054,INDIRECT($A$14&amp;ROW())),""),"")</f>
        <v/>
      </c>
      <c r="B406" s="675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4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7" t="str">
        <f ca="1">IFERROR(IF(INDIRECT($A$14&amp;ROW())&lt;&gt;"",COUNTIF(Summary!$B$30:$B$1054,INDIRECT($A$14&amp;ROW())),""),"")</f>
        <v/>
      </c>
      <c r="B407" s="675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4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7" t="str">
        <f ca="1">IFERROR(IF(INDIRECT($A$14&amp;ROW())&lt;&gt;"",COUNTIF(Summary!$B$30:$B$1054,INDIRECT($A$14&amp;ROW())),""),"")</f>
        <v/>
      </c>
      <c r="B408" s="675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4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7" t="str">
        <f ca="1">IFERROR(IF(INDIRECT($A$14&amp;ROW())&lt;&gt;"",COUNTIF(Summary!$B$30:$B$1054,INDIRECT($A$14&amp;ROW())),""),"")</f>
        <v/>
      </c>
      <c r="B409" s="675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4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7" t="str">
        <f ca="1">IFERROR(IF(INDIRECT($A$14&amp;ROW())&lt;&gt;"",COUNTIF(Summary!$B$30:$B$1054,INDIRECT($A$14&amp;ROW())),""),"")</f>
        <v/>
      </c>
      <c r="B410" s="675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4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7" t="str">
        <f ca="1">IFERROR(IF(INDIRECT($A$14&amp;ROW())&lt;&gt;"",COUNTIF(Summary!$B$30:$B$1054,INDIRECT($A$14&amp;ROW())),""),"")</f>
        <v/>
      </c>
      <c r="B411" s="675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4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7" t="str">
        <f ca="1">IFERROR(IF(INDIRECT($A$14&amp;ROW())&lt;&gt;"",COUNTIF(Summary!$B$30:$B$1054,INDIRECT($A$14&amp;ROW())),""),"")</f>
        <v/>
      </c>
      <c r="B412" s="675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4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7" t="str">
        <f ca="1">IFERROR(IF(INDIRECT($A$14&amp;ROW())&lt;&gt;"",COUNTIF(Summary!$B$30:$B$1054,INDIRECT($A$14&amp;ROW())),""),"")</f>
        <v/>
      </c>
      <c r="B413" s="675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4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7" t="str">
        <f ca="1">IFERROR(IF(INDIRECT($A$14&amp;ROW())&lt;&gt;"",COUNTIF(Summary!$B$30:$B$1054,INDIRECT($A$14&amp;ROW())),""),"")</f>
        <v/>
      </c>
      <c r="B414" s="675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4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7" t="str">
        <f ca="1">IFERROR(IF(INDIRECT($A$14&amp;ROW())&lt;&gt;"",COUNTIF(Summary!$B$30:$B$1054,INDIRECT($A$14&amp;ROW())),""),"")</f>
        <v/>
      </c>
      <c r="B415" s="675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4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7" t="str">
        <f ca="1">IFERROR(IF(INDIRECT($A$14&amp;ROW())&lt;&gt;"",COUNTIF(Summary!$B$30:$B$1054,INDIRECT($A$14&amp;ROW())),""),"")</f>
        <v/>
      </c>
      <c r="B416" s="675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4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7" t="str">
        <f ca="1">IFERROR(IF(INDIRECT($A$14&amp;ROW())&lt;&gt;"",COUNTIF(Summary!$B$30:$B$1054,INDIRECT($A$14&amp;ROW())),""),"")</f>
        <v/>
      </c>
      <c r="B417" s="675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4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7" t="str">
        <f ca="1">IFERROR(IF(INDIRECT($A$14&amp;ROW())&lt;&gt;"",COUNTIF(Summary!$B$30:$B$1054,INDIRECT($A$14&amp;ROW())),""),"")</f>
        <v/>
      </c>
      <c r="B418" s="675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4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7" t="str">
        <f ca="1">IFERROR(IF(INDIRECT($A$14&amp;ROW())&lt;&gt;"",COUNTIF(Summary!$B$30:$B$1054,INDIRECT($A$14&amp;ROW())),""),"")</f>
        <v/>
      </c>
      <c r="B419" s="675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4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7" t="str">
        <f ca="1">IFERROR(IF(INDIRECT($A$14&amp;ROW())&lt;&gt;"",COUNTIF(Summary!$B$30:$B$1054,INDIRECT($A$14&amp;ROW())),""),"")</f>
        <v/>
      </c>
      <c r="B420" s="675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4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7" t="str">
        <f ca="1">IFERROR(IF(INDIRECT($A$14&amp;ROW())&lt;&gt;"",COUNTIF(Summary!$B$30:$B$1054,INDIRECT($A$14&amp;ROW())),""),"")</f>
        <v/>
      </c>
      <c r="B421" s="675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4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7" t="str">
        <f ca="1">IFERROR(IF(INDIRECT($A$14&amp;ROW())&lt;&gt;"",COUNTIF(Summary!$B$30:$B$1054,INDIRECT($A$14&amp;ROW())),""),"")</f>
        <v/>
      </c>
      <c r="B422" s="675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4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7" t="str">
        <f ca="1">IFERROR(IF(INDIRECT($A$14&amp;ROW())&lt;&gt;"",COUNTIF(Summary!$B$30:$B$1054,INDIRECT($A$14&amp;ROW())),""),"")</f>
        <v/>
      </c>
      <c r="B423" s="675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4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7" t="str">
        <f ca="1">IFERROR(IF(INDIRECT($A$14&amp;ROW())&lt;&gt;"",COUNTIF(Summary!$B$30:$B$1054,INDIRECT($A$14&amp;ROW())),""),"")</f>
        <v/>
      </c>
      <c r="B424" s="675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4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7" t="str">
        <f ca="1">IFERROR(IF(INDIRECT($A$14&amp;ROW())&lt;&gt;"",COUNTIF(Summary!$B$30:$B$1054,INDIRECT($A$14&amp;ROW())),""),"")</f>
        <v/>
      </c>
      <c r="B425" s="675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4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7" t="str">
        <f ca="1">IFERROR(IF(INDIRECT($A$14&amp;ROW())&lt;&gt;"",COUNTIF(Summary!$B$30:$B$1054,INDIRECT($A$14&amp;ROW())),""),"")</f>
        <v/>
      </c>
      <c r="B426" s="675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4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7" t="str">
        <f ca="1">IFERROR(IF(INDIRECT($A$14&amp;ROW())&lt;&gt;"",COUNTIF(Summary!$B$30:$B$1054,INDIRECT($A$14&amp;ROW())),""),"")</f>
        <v/>
      </c>
      <c r="B427" s="675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4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7" t="str">
        <f ca="1">IFERROR(IF(INDIRECT($A$14&amp;ROW())&lt;&gt;"",COUNTIF(Summary!$B$30:$B$1054,INDIRECT($A$14&amp;ROW())),""),"")</f>
        <v/>
      </c>
      <c r="B428" s="675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4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7" t="str">
        <f ca="1">IFERROR(IF(INDIRECT($A$14&amp;ROW())&lt;&gt;"",COUNTIF(Summary!$B$30:$B$1054,INDIRECT($A$14&amp;ROW())),""),"")</f>
        <v/>
      </c>
      <c r="B429" s="675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4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7" t="str">
        <f ca="1">IFERROR(IF(INDIRECT($A$14&amp;ROW())&lt;&gt;"",COUNTIF(Summary!$B$30:$B$1054,INDIRECT($A$14&amp;ROW())),""),"")</f>
        <v/>
      </c>
      <c r="B430" s="675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4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7" t="str">
        <f ca="1">IFERROR(IF(INDIRECT($A$14&amp;ROW())&lt;&gt;"",COUNTIF(Summary!$B$30:$B$1054,INDIRECT($A$14&amp;ROW())),""),"")</f>
        <v/>
      </c>
      <c r="B431" s="675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4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7" t="str">
        <f ca="1">IFERROR(IF(INDIRECT($A$14&amp;ROW())&lt;&gt;"",COUNTIF(Summary!$B$30:$B$1054,INDIRECT($A$14&amp;ROW())),""),"")</f>
        <v/>
      </c>
      <c r="B432" s="675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4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7" t="str">
        <f ca="1">IFERROR(IF(INDIRECT($A$14&amp;ROW())&lt;&gt;"",COUNTIF(Summary!$B$30:$B$1054,INDIRECT($A$14&amp;ROW())),""),"")</f>
        <v/>
      </c>
      <c r="B433" s="675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4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7" t="str">
        <f ca="1">IFERROR(IF(INDIRECT($A$14&amp;ROW())&lt;&gt;"",COUNTIF(Summary!$B$30:$B$1054,INDIRECT($A$14&amp;ROW())),""),"")</f>
        <v/>
      </c>
      <c r="B434" s="675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4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7" t="str">
        <f ca="1">IFERROR(IF(INDIRECT($A$14&amp;ROW())&lt;&gt;"",COUNTIF(Summary!$B$30:$B$1054,INDIRECT($A$14&amp;ROW())),""),"")</f>
        <v/>
      </c>
      <c r="B435" s="675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4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7" t="str">
        <f ca="1">IFERROR(IF(INDIRECT($A$14&amp;ROW())&lt;&gt;"",COUNTIF(Summary!$B$30:$B$1054,INDIRECT($A$14&amp;ROW())),""),"")</f>
        <v/>
      </c>
      <c r="B436" s="675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4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7" t="str">
        <f ca="1">IFERROR(IF(INDIRECT($A$14&amp;ROW())&lt;&gt;"",COUNTIF(Summary!$B$30:$B$1054,INDIRECT($A$14&amp;ROW())),""),"")</f>
        <v/>
      </c>
      <c r="B437" s="675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4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7" t="str">
        <f ca="1">IFERROR(IF(INDIRECT($A$14&amp;ROW())&lt;&gt;"",COUNTIF(Summary!$B$30:$B$1054,INDIRECT($A$14&amp;ROW())),""),"")</f>
        <v/>
      </c>
      <c r="B438" s="675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4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7" t="str">
        <f ca="1">IFERROR(IF(INDIRECT($A$14&amp;ROW())&lt;&gt;"",COUNTIF(Summary!$B$30:$B$1054,INDIRECT($A$14&amp;ROW())),""),"")</f>
        <v/>
      </c>
      <c r="B439" s="675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4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7" t="str">
        <f ca="1">IFERROR(IF(INDIRECT($A$14&amp;ROW())&lt;&gt;"",COUNTIF(Summary!$B$30:$B$1054,INDIRECT($A$14&amp;ROW())),""),"")</f>
        <v/>
      </c>
      <c r="B440" s="675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4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7" t="str">
        <f ca="1">IFERROR(IF(INDIRECT($A$14&amp;ROW())&lt;&gt;"",COUNTIF(Summary!$B$30:$B$1054,INDIRECT($A$14&amp;ROW())),""),"")</f>
        <v/>
      </c>
      <c r="B441" s="675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4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7" t="str">
        <f ca="1">IFERROR(IF(INDIRECT($A$14&amp;ROW())&lt;&gt;"",COUNTIF(Summary!$B$30:$B$1054,INDIRECT($A$14&amp;ROW())),""),"")</f>
        <v/>
      </c>
      <c r="B442" s="675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4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7" t="str">
        <f ca="1">IFERROR(IF(INDIRECT($A$14&amp;ROW())&lt;&gt;"",COUNTIF(Summary!$B$30:$B$1054,INDIRECT($A$14&amp;ROW())),""),"")</f>
        <v/>
      </c>
      <c r="B443" s="675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4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7" t="str">
        <f ca="1">IFERROR(IF(INDIRECT($A$14&amp;ROW())&lt;&gt;"",COUNTIF(Summary!$B$30:$B$1054,INDIRECT($A$14&amp;ROW())),""),"")</f>
        <v/>
      </c>
      <c r="B444" s="675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4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7" t="str">
        <f ca="1">IFERROR(IF(INDIRECT($A$14&amp;ROW())&lt;&gt;"",COUNTIF(Summary!$B$30:$B$1054,INDIRECT($A$14&amp;ROW())),""),"")</f>
        <v/>
      </c>
      <c r="B445" s="675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4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7" t="str">
        <f ca="1">IFERROR(IF(INDIRECT($A$14&amp;ROW())&lt;&gt;"",COUNTIF(Summary!$B$30:$B$1054,INDIRECT($A$14&amp;ROW())),""),"")</f>
        <v/>
      </c>
      <c r="B446" s="675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4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7" t="str">
        <f ca="1">IFERROR(IF(INDIRECT($A$14&amp;ROW())&lt;&gt;"",COUNTIF(Summary!$B$30:$B$1054,INDIRECT($A$14&amp;ROW())),""),"")</f>
        <v/>
      </c>
      <c r="B447" s="675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4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7" t="str">
        <f ca="1">IFERROR(IF(INDIRECT($A$14&amp;ROW())&lt;&gt;"",COUNTIF(Summary!$B$30:$B$1054,INDIRECT($A$14&amp;ROW())),""),"")</f>
        <v/>
      </c>
      <c r="B448" s="675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4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7" t="str">
        <f ca="1">IFERROR(IF(INDIRECT($A$14&amp;ROW())&lt;&gt;"",COUNTIF(Summary!$B$30:$B$1054,INDIRECT($A$14&amp;ROW())),""),"")</f>
        <v/>
      </c>
      <c r="B449" s="675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4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7" t="str">
        <f ca="1">IFERROR(IF(INDIRECT($A$14&amp;ROW())&lt;&gt;"",COUNTIF(Summary!$B$30:$B$1054,INDIRECT($A$14&amp;ROW())),""),"")</f>
        <v/>
      </c>
      <c r="B450" s="675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4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7" t="str">
        <f ca="1">IFERROR(IF(INDIRECT($A$14&amp;ROW())&lt;&gt;"",COUNTIF(Summary!$B$30:$B$1054,INDIRECT($A$14&amp;ROW())),""),"")</f>
        <v/>
      </c>
      <c r="B451" s="675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4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7" t="str">
        <f ca="1">IFERROR(IF(INDIRECT($A$14&amp;ROW())&lt;&gt;"",COUNTIF(Summary!$B$30:$B$1054,INDIRECT($A$14&amp;ROW())),""),"")</f>
        <v/>
      </c>
      <c r="B452" s="675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4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7" t="str">
        <f ca="1">IFERROR(IF(INDIRECT($A$14&amp;ROW())&lt;&gt;"",COUNTIF(Summary!$B$30:$B$1054,INDIRECT($A$14&amp;ROW())),""),"")</f>
        <v/>
      </c>
      <c r="B453" s="675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4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7" t="str">
        <f ca="1">IFERROR(IF(INDIRECT($A$14&amp;ROW())&lt;&gt;"",COUNTIF(Summary!$B$30:$B$1054,INDIRECT($A$14&amp;ROW())),""),"")</f>
        <v/>
      </c>
      <c r="B454" s="675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4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7" t="str">
        <f ca="1">IFERROR(IF(INDIRECT($A$14&amp;ROW())&lt;&gt;"",COUNTIF(Summary!$B$30:$B$1054,INDIRECT($A$14&amp;ROW())),""),"")</f>
        <v/>
      </c>
      <c r="B455" s="675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4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7" t="str">
        <f ca="1">IFERROR(IF(INDIRECT($A$14&amp;ROW())&lt;&gt;"",COUNTIF(Summary!$B$30:$B$1054,INDIRECT($A$14&amp;ROW())),""),"")</f>
        <v/>
      </c>
      <c r="B456" s="675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4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7" t="str">
        <f ca="1">IFERROR(IF(INDIRECT($A$14&amp;ROW())&lt;&gt;"",COUNTIF(Summary!$B$30:$B$1054,INDIRECT($A$14&amp;ROW())),""),"")</f>
        <v/>
      </c>
      <c r="B457" s="675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4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7" t="str">
        <f ca="1">IFERROR(IF(INDIRECT($A$14&amp;ROW())&lt;&gt;"",COUNTIF(Summary!$B$30:$B$1054,INDIRECT($A$14&amp;ROW())),""),"")</f>
        <v/>
      </c>
      <c r="B458" s="675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4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7" t="str">
        <f ca="1">IFERROR(IF(INDIRECT($A$14&amp;ROW())&lt;&gt;"",COUNTIF(Summary!$B$30:$B$1054,INDIRECT($A$14&amp;ROW())),""),"")</f>
        <v/>
      </c>
      <c r="B459" s="675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4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7" t="str">
        <f ca="1">IFERROR(IF(INDIRECT($A$14&amp;ROW())&lt;&gt;"",COUNTIF(Summary!$B$30:$B$1054,INDIRECT($A$14&amp;ROW())),""),"")</f>
        <v/>
      </c>
      <c r="B460" s="675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4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7" t="str">
        <f ca="1">IFERROR(IF(INDIRECT($A$14&amp;ROW())&lt;&gt;"",COUNTIF(Summary!$B$30:$B$1054,INDIRECT($A$14&amp;ROW())),""),"")</f>
        <v/>
      </c>
      <c r="B461" s="675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4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7" t="str">
        <f ca="1">IFERROR(IF(INDIRECT($A$14&amp;ROW())&lt;&gt;"",COUNTIF(Summary!$B$30:$B$1054,INDIRECT($A$14&amp;ROW())),""),"")</f>
        <v/>
      </c>
      <c r="B462" s="675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4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7" t="str">
        <f ca="1">IFERROR(IF(INDIRECT($A$14&amp;ROW())&lt;&gt;"",COUNTIF(Summary!$B$30:$B$1054,INDIRECT($A$14&amp;ROW())),""),"")</f>
        <v/>
      </c>
      <c r="B463" s="675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4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7" t="str">
        <f ca="1">IFERROR(IF(INDIRECT($A$14&amp;ROW())&lt;&gt;"",COUNTIF(Summary!$B$30:$B$1054,INDIRECT($A$14&amp;ROW())),""),"")</f>
        <v/>
      </c>
      <c r="B464" s="675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4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7" t="str">
        <f ca="1">IFERROR(IF(INDIRECT($A$14&amp;ROW())&lt;&gt;"",COUNTIF(Summary!$B$30:$B$1054,INDIRECT($A$14&amp;ROW())),""),"")</f>
        <v/>
      </c>
      <c r="B465" s="675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4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7" t="str">
        <f ca="1">IFERROR(IF(INDIRECT($A$14&amp;ROW())&lt;&gt;"",COUNTIF(Summary!$B$30:$B$1054,INDIRECT($A$14&amp;ROW())),""),"")</f>
        <v/>
      </c>
      <c r="B466" s="675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4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7" t="str">
        <f ca="1">IFERROR(IF(INDIRECT($A$14&amp;ROW())&lt;&gt;"",COUNTIF(Summary!$B$30:$B$1054,INDIRECT($A$14&amp;ROW())),""),"")</f>
        <v/>
      </c>
      <c r="B467" s="675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4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7" t="str">
        <f ca="1">IFERROR(IF(INDIRECT($A$14&amp;ROW())&lt;&gt;"",COUNTIF(Summary!$B$30:$B$1054,INDIRECT($A$14&amp;ROW())),""),"")</f>
        <v/>
      </c>
      <c r="B468" s="675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4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7" t="str">
        <f ca="1">IFERROR(IF(INDIRECT($A$14&amp;ROW())&lt;&gt;"",COUNTIF(Summary!$B$30:$B$1054,INDIRECT($A$14&amp;ROW())),""),"")</f>
        <v/>
      </c>
      <c r="B469" s="675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4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7" t="str">
        <f ca="1">IFERROR(IF(INDIRECT($A$14&amp;ROW())&lt;&gt;"",COUNTIF(Summary!$B$30:$B$1054,INDIRECT($A$14&amp;ROW())),""),"")</f>
        <v/>
      </c>
      <c r="B470" s="675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4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7" t="str">
        <f ca="1">IFERROR(IF(INDIRECT($A$14&amp;ROW())&lt;&gt;"",COUNTIF(Summary!$B$30:$B$1054,INDIRECT($A$14&amp;ROW())),""),"")</f>
        <v/>
      </c>
      <c r="B471" s="675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4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7" t="str">
        <f ca="1">IFERROR(IF(INDIRECT($A$14&amp;ROW())&lt;&gt;"",COUNTIF(Summary!$B$30:$B$1054,INDIRECT($A$14&amp;ROW())),""),"")</f>
        <v/>
      </c>
      <c r="B472" s="675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4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7" t="str">
        <f ca="1">IFERROR(IF(INDIRECT($A$14&amp;ROW())&lt;&gt;"",COUNTIF(Summary!$B$30:$B$1054,INDIRECT($A$14&amp;ROW())),""),"")</f>
        <v/>
      </c>
      <c r="B473" s="675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4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7" t="str">
        <f ca="1">IFERROR(IF(INDIRECT($A$14&amp;ROW())&lt;&gt;"",COUNTIF(Summary!$B$30:$B$1054,INDIRECT($A$14&amp;ROW())),""),"")</f>
        <v/>
      </c>
      <c r="B474" s="675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4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7" t="str">
        <f ca="1">IFERROR(IF(INDIRECT($A$14&amp;ROW())&lt;&gt;"",COUNTIF(Summary!$B$30:$B$1054,INDIRECT($A$14&amp;ROW())),""),"")</f>
        <v/>
      </c>
      <c r="B475" s="675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4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7" t="str">
        <f ca="1">IFERROR(IF(INDIRECT($A$14&amp;ROW())&lt;&gt;"",COUNTIF(Summary!$B$30:$B$1054,INDIRECT($A$14&amp;ROW())),""),"")</f>
        <v/>
      </c>
      <c r="B476" s="675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4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7" t="str">
        <f ca="1">IFERROR(IF(INDIRECT($A$14&amp;ROW())&lt;&gt;"",COUNTIF(Summary!$B$30:$B$1054,INDIRECT($A$14&amp;ROW())),""),"")</f>
        <v/>
      </c>
      <c r="B477" s="675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4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7" t="str">
        <f ca="1">IFERROR(IF(INDIRECT($A$14&amp;ROW())&lt;&gt;"",COUNTIF(Summary!$B$30:$B$1054,INDIRECT($A$14&amp;ROW())),""),"")</f>
        <v/>
      </c>
      <c r="B478" s="675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4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7" t="str">
        <f ca="1">IFERROR(IF(INDIRECT($A$14&amp;ROW())&lt;&gt;"",COUNTIF(Summary!$B$30:$B$1054,INDIRECT($A$14&amp;ROW())),""),"")</f>
        <v/>
      </c>
      <c r="B479" s="675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4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7" t="str">
        <f ca="1">IFERROR(IF(INDIRECT($A$14&amp;ROW())&lt;&gt;"",COUNTIF(Summary!$B$30:$B$1054,INDIRECT($A$14&amp;ROW())),""),"")</f>
        <v/>
      </c>
      <c r="B480" s="675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4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7" t="str">
        <f ca="1">IFERROR(IF(INDIRECT($A$14&amp;ROW())&lt;&gt;"",COUNTIF(Summary!$B$30:$B$1054,INDIRECT($A$14&amp;ROW())),""),"")</f>
        <v/>
      </c>
      <c r="B481" s="675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4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7" t="str">
        <f ca="1">IFERROR(IF(INDIRECT($A$14&amp;ROW())&lt;&gt;"",COUNTIF(Summary!$B$30:$B$1054,INDIRECT($A$14&amp;ROW())),""),"")</f>
        <v/>
      </c>
      <c r="B482" s="675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4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7" t="str">
        <f ca="1">IFERROR(IF(INDIRECT($A$14&amp;ROW())&lt;&gt;"",COUNTIF(Summary!$B$30:$B$1054,INDIRECT($A$14&amp;ROW())),""),"")</f>
        <v/>
      </c>
      <c r="B483" s="675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4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7" t="str">
        <f ca="1">IFERROR(IF(INDIRECT($A$14&amp;ROW())&lt;&gt;"",COUNTIF(Summary!$B$30:$B$1054,INDIRECT($A$14&amp;ROW())),""),"")</f>
        <v/>
      </c>
      <c r="B484" s="675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4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7" t="str">
        <f ca="1">IFERROR(IF(INDIRECT($A$14&amp;ROW())&lt;&gt;"",COUNTIF(Summary!$B$30:$B$1054,INDIRECT($A$14&amp;ROW())),""),"")</f>
        <v/>
      </c>
      <c r="B485" s="675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4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7" t="str">
        <f ca="1">IFERROR(IF(INDIRECT($A$14&amp;ROW())&lt;&gt;"",COUNTIF(Summary!$B$30:$B$1054,INDIRECT($A$14&amp;ROW())),""),"")</f>
        <v/>
      </c>
      <c r="B486" s="675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4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7" t="str">
        <f ca="1">IFERROR(IF(INDIRECT($A$14&amp;ROW())&lt;&gt;"",COUNTIF(Summary!$B$30:$B$1054,INDIRECT($A$14&amp;ROW())),""),"")</f>
        <v/>
      </c>
      <c r="B487" s="675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4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7" t="str">
        <f ca="1">IFERROR(IF(INDIRECT($A$14&amp;ROW())&lt;&gt;"",COUNTIF(Summary!$B$30:$B$1054,INDIRECT($A$14&amp;ROW())),""),"")</f>
        <v/>
      </c>
      <c r="B488" s="675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4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7" t="str">
        <f ca="1">IFERROR(IF(INDIRECT($A$14&amp;ROW())&lt;&gt;"",COUNTIF(Summary!$B$30:$B$1054,INDIRECT($A$14&amp;ROW())),""),"")</f>
        <v/>
      </c>
      <c r="B489" s="675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4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7" t="str">
        <f ca="1">IFERROR(IF(INDIRECT($A$14&amp;ROW())&lt;&gt;"",COUNTIF(Summary!$B$30:$B$1054,INDIRECT($A$14&amp;ROW())),""),"")</f>
        <v/>
      </c>
      <c r="B490" s="675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4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7" t="str">
        <f ca="1">IFERROR(IF(INDIRECT($A$14&amp;ROW())&lt;&gt;"",COUNTIF(Summary!$B$30:$B$1054,INDIRECT($A$14&amp;ROW())),""),"")</f>
        <v/>
      </c>
      <c r="B491" s="675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4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7" t="str">
        <f ca="1">IFERROR(IF(INDIRECT($A$14&amp;ROW())&lt;&gt;"",COUNTIF(Summary!$B$30:$B$1054,INDIRECT($A$14&amp;ROW())),""),"")</f>
        <v/>
      </c>
      <c r="B492" s="675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4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7" t="str">
        <f ca="1">IFERROR(IF(INDIRECT($A$14&amp;ROW())&lt;&gt;"",COUNTIF(Summary!$B$30:$B$1054,INDIRECT($A$14&amp;ROW())),""),"")</f>
        <v/>
      </c>
      <c r="B493" s="675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4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7" t="str">
        <f ca="1">IFERROR(IF(INDIRECT($A$14&amp;ROW())&lt;&gt;"",COUNTIF(Summary!$B$30:$B$1054,INDIRECT($A$14&amp;ROW())),""),"")</f>
        <v/>
      </c>
      <c r="B494" s="675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4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7" t="str">
        <f ca="1">IFERROR(IF(INDIRECT($A$14&amp;ROW())&lt;&gt;"",COUNTIF(Summary!$B$30:$B$1054,INDIRECT($A$14&amp;ROW())),""),"")</f>
        <v/>
      </c>
      <c r="B495" s="675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4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7" t="str">
        <f ca="1">IFERROR(IF(INDIRECT($A$14&amp;ROW())&lt;&gt;"",COUNTIF(Summary!$B$30:$B$1054,INDIRECT($A$14&amp;ROW())),""),"")</f>
        <v/>
      </c>
      <c r="B496" s="675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4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7" t="str">
        <f ca="1">IFERROR(IF(INDIRECT($A$14&amp;ROW())&lt;&gt;"",COUNTIF(Summary!$B$30:$B$1054,INDIRECT($A$14&amp;ROW())),""),"")</f>
        <v/>
      </c>
      <c r="B497" s="675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4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7" t="str">
        <f ca="1">IFERROR(IF(INDIRECT($A$14&amp;ROW())&lt;&gt;"",COUNTIF(Summary!$B$30:$B$1054,INDIRECT($A$14&amp;ROW())),""),"")</f>
        <v/>
      </c>
      <c r="B498" s="675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4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7" t="str">
        <f ca="1">IFERROR(IF(INDIRECT($A$14&amp;ROW())&lt;&gt;"",COUNTIF(Summary!$B$30:$B$1054,INDIRECT($A$14&amp;ROW())),""),"")</f>
        <v/>
      </c>
      <c r="B499" s="675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4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7" t="str">
        <f ca="1">IFERROR(IF(INDIRECT($A$14&amp;ROW())&lt;&gt;"",COUNTIF(Summary!$B$30:$B$1054,INDIRECT($A$14&amp;ROW())),""),"")</f>
        <v/>
      </c>
      <c r="B500" s="675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4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7" t="str">
        <f ca="1">IFERROR(IF(INDIRECT($A$14&amp;ROW())&lt;&gt;"",COUNTIF(Summary!$B$30:$B$1054,INDIRECT($A$14&amp;ROW())),""),"")</f>
        <v/>
      </c>
      <c r="B501" s="675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4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7" t="str">
        <f ca="1">IFERROR(IF(INDIRECT($A$14&amp;ROW())&lt;&gt;"",COUNTIF(Summary!$B$30:$B$1054,INDIRECT($A$14&amp;ROW())),""),"")</f>
        <v/>
      </c>
      <c r="B502" s="675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4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7" t="str">
        <f ca="1">IFERROR(IF(INDIRECT($A$14&amp;ROW())&lt;&gt;"",COUNTIF(Summary!$B$30:$B$1054,INDIRECT($A$14&amp;ROW())),""),"")</f>
        <v/>
      </c>
      <c r="B503" s="675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4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7" t="str">
        <f ca="1">IFERROR(IF(INDIRECT($A$14&amp;ROW())&lt;&gt;"",COUNTIF(Summary!$B$30:$B$1054,INDIRECT($A$14&amp;ROW())),""),"")</f>
        <v/>
      </c>
      <c r="B504" s="675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4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7" t="str">
        <f ca="1">IFERROR(IF(INDIRECT($A$14&amp;ROW())&lt;&gt;"",COUNTIF(Summary!$B$30:$B$1054,INDIRECT($A$14&amp;ROW())),""),"")</f>
        <v/>
      </c>
      <c r="B505" s="675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4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7" t="str">
        <f ca="1">IFERROR(IF(INDIRECT($A$14&amp;ROW())&lt;&gt;"",COUNTIF(Summary!$B$30:$B$1054,INDIRECT($A$14&amp;ROW())),""),"")</f>
        <v/>
      </c>
      <c r="B506" s="675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4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7" t="str">
        <f ca="1">IFERROR(IF(INDIRECT($A$14&amp;ROW())&lt;&gt;"",COUNTIF(Summary!$B$30:$B$1054,INDIRECT($A$14&amp;ROW())),""),"")</f>
        <v/>
      </c>
      <c r="B507" s="675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4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7" t="str">
        <f ca="1">IFERROR(IF(INDIRECT($A$14&amp;ROW())&lt;&gt;"",COUNTIF(Summary!$B$30:$B$1054,INDIRECT($A$14&amp;ROW())),""),"")</f>
        <v/>
      </c>
      <c r="B508" s="675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4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7" t="str">
        <f ca="1">IFERROR(IF(INDIRECT($A$14&amp;ROW())&lt;&gt;"",COUNTIF(Summary!$B$30:$B$1054,INDIRECT($A$14&amp;ROW())),""),"")</f>
        <v/>
      </c>
      <c r="B509" s="675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4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7" t="str">
        <f ca="1">IFERROR(IF(INDIRECT($A$14&amp;ROW())&lt;&gt;"",COUNTIF(Summary!$B$30:$B$1054,INDIRECT($A$14&amp;ROW())),""),"")</f>
        <v/>
      </c>
      <c r="B510" s="675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4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7" t="str">
        <f ca="1">IFERROR(IF(INDIRECT($A$14&amp;ROW())&lt;&gt;"",COUNTIF(Summary!$B$30:$B$1054,INDIRECT($A$14&amp;ROW())),""),"")</f>
        <v/>
      </c>
      <c r="B511" s="675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4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7" t="str">
        <f ca="1">IFERROR(IF(INDIRECT($A$14&amp;ROW())&lt;&gt;"",COUNTIF(Summary!$B$30:$B$1054,INDIRECT($A$14&amp;ROW())),""),"")</f>
        <v/>
      </c>
      <c r="B512" s="675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4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7" t="str">
        <f ca="1">IFERROR(IF(INDIRECT($A$14&amp;ROW())&lt;&gt;"",COUNTIF(Summary!$B$30:$B$1054,INDIRECT($A$14&amp;ROW())),""),"")</f>
        <v/>
      </c>
      <c r="B513" s="675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4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7" t="str">
        <f ca="1">IFERROR(IF(INDIRECT($A$14&amp;ROW())&lt;&gt;"",COUNTIF(Summary!$B$30:$B$1054,INDIRECT($A$14&amp;ROW())),""),"")</f>
        <v/>
      </c>
      <c r="B514" s="675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4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7" t="str">
        <f ca="1">IFERROR(IF(INDIRECT($A$14&amp;ROW())&lt;&gt;"",COUNTIF(Summary!$B$30:$B$1054,INDIRECT($A$14&amp;ROW())),""),"")</f>
        <v/>
      </c>
      <c r="B515" s="675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4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7" t="str">
        <f ca="1">IFERROR(IF(INDIRECT($A$14&amp;ROW())&lt;&gt;"",COUNTIF(Summary!$B$30:$B$1054,INDIRECT($A$14&amp;ROW())),""),"")</f>
        <v/>
      </c>
      <c r="B516" s="675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4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7" t="str">
        <f ca="1">IFERROR(IF(INDIRECT($A$14&amp;ROW())&lt;&gt;"",COUNTIF(Summary!$B$30:$B$1054,INDIRECT($A$14&amp;ROW())),""),"")</f>
        <v/>
      </c>
      <c r="B517" s="675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4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7" t="str">
        <f ca="1">IFERROR(IF(INDIRECT($A$14&amp;ROW())&lt;&gt;"",COUNTIF(Summary!$B$30:$B$1054,INDIRECT($A$14&amp;ROW())),""),"")</f>
        <v/>
      </c>
      <c r="B518" s="675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4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7" t="str">
        <f ca="1">IFERROR(IF(INDIRECT($A$14&amp;ROW())&lt;&gt;"",COUNTIF(Summary!$B$30:$B$1054,INDIRECT($A$14&amp;ROW())),""),"")</f>
        <v/>
      </c>
      <c r="B519" s="675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4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7" t="str">
        <f ca="1">IFERROR(IF(INDIRECT($A$14&amp;ROW())&lt;&gt;"",COUNTIF(Summary!$B$30:$B$1054,INDIRECT($A$14&amp;ROW())),""),"")</f>
        <v/>
      </c>
      <c r="B520" s="675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4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7" t="str">
        <f ca="1">IFERROR(IF(INDIRECT($A$14&amp;ROW())&lt;&gt;"",COUNTIF(Summary!$B$30:$B$1054,INDIRECT($A$14&amp;ROW())),""),"")</f>
        <v/>
      </c>
      <c r="B521" s="675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4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7" t="str">
        <f ca="1">IFERROR(IF(INDIRECT($A$14&amp;ROW())&lt;&gt;"",COUNTIF(Summary!$B$30:$B$1054,INDIRECT($A$14&amp;ROW())),""),"")</f>
        <v/>
      </c>
      <c r="B522" s="675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4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7" t="str">
        <f ca="1">IFERROR(IF(INDIRECT($A$14&amp;ROW())&lt;&gt;"",COUNTIF(Summary!$B$30:$B$1054,INDIRECT($A$14&amp;ROW())),""),"")</f>
        <v/>
      </c>
      <c r="B523" s="675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4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7" t="str">
        <f ca="1">IFERROR(IF(INDIRECT($A$14&amp;ROW())&lt;&gt;"",COUNTIF(Summary!$B$30:$B$1054,INDIRECT($A$14&amp;ROW())),""),"")</f>
        <v/>
      </c>
      <c r="B524" s="675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4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7" t="str">
        <f ca="1">IFERROR(IF(INDIRECT($A$14&amp;ROW())&lt;&gt;"",COUNTIF(Summary!$B$30:$B$1054,INDIRECT($A$14&amp;ROW())),""),"")</f>
        <v/>
      </c>
      <c r="B525" s="675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4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7" t="str">
        <f ca="1">IFERROR(IF(INDIRECT($A$14&amp;ROW())&lt;&gt;"",COUNTIF(Summary!$B$30:$B$1054,INDIRECT($A$14&amp;ROW())),""),"")</f>
        <v/>
      </c>
      <c r="B526" s="675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4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7" t="str">
        <f ca="1">IFERROR(IF(INDIRECT($A$14&amp;ROW())&lt;&gt;"",COUNTIF(Summary!$B$30:$B$1054,INDIRECT($A$14&amp;ROW())),""),"")</f>
        <v/>
      </c>
      <c r="B527" s="675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4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7" t="str">
        <f ca="1">IFERROR(IF(INDIRECT($A$14&amp;ROW())&lt;&gt;"",COUNTIF(Summary!$B$30:$B$1054,INDIRECT($A$14&amp;ROW())),""),"")</f>
        <v/>
      </c>
      <c r="B528" s="675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4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7" t="str">
        <f ca="1">IFERROR(IF(INDIRECT($A$14&amp;ROW())&lt;&gt;"",COUNTIF(Summary!$B$30:$B$1054,INDIRECT($A$14&amp;ROW())),""),"")</f>
        <v/>
      </c>
      <c r="B529" s="675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4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7" t="str">
        <f ca="1">IFERROR(IF(INDIRECT($A$14&amp;ROW())&lt;&gt;"",COUNTIF(Summary!$B$30:$B$1054,INDIRECT($A$14&amp;ROW())),""),"")</f>
        <v/>
      </c>
      <c r="B530" s="675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4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7" t="str">
        <f ca="1">IFERROR(IF(INDIRECT($A$14&amp;ROW())&lt;&gt;"",COUNTIF(Summary!$B$30:$B$1054,INDIRECT($A$14&amp;ROW())),""),"")</f>
        <v/>
      </c>
      <c r="B531" s="675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4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7" t="str">
        <f ca="1">IFERROR(IF(INDIRECT($A$14&amp;ROW())&lt;&gt;"",COUNTIF(Summary!$B$30:$B$1054,INDIRECT($A$14&amp;ROW())),""),"")</f>
        <v/>
      </c>
      <c r="B532" s="675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4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7" t="str">
        <f ca="1">IFERROR(IF(INDIRECT($A$14&amp;ROW())&lt;&gt;"",COUNTIF(Summary!$B$30:$B$1054,INDIRECT($A$14&amp;ROW())),""),"")</f>
        <v/>
      </c>
      <c r="B533" s="675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4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7" t="str">
        <f ca="1">IFERROR(IF(INDIRECT($A$14&amp;ROW())&lt;&gt;"",COUNTIF(Summary!$B$30:$B$1054,INDIRECT($A$14&amp;ROW())),""),"")</f>
        <v/>
      </c>
      <c r="B534" s="675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4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7" t="str">
        <f ca="1">IFERROR(IF(INDIRECT($A$14&amp;ROW())&lt;&gt;"",COUNTIF(Summary!$B$30:$B$1054,INDIRECT($A$14&amp;ROW())),""),"")</f>
        <v/>
      </c>
      <c r="B535" s="675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4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7" t="str">
        <f ca="1">IFERROR(IF(INDIRECT($A$14&amp;ROW())&lt;&gt;"",COUNTIF(Summary!$B$30:$B$1054,INDIRECT($A$14&amp;ROW())),""),"")</f>
        <v/>
      </c>
      <c r="B536" s="675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4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7" t="str">
        <f ca="1">IFERROR(IF(INDIRECT($A$14&amp;ROW())&lt;&gt;"",COUNTIF(Summary!$B$30:$B$1054,INDIRECT($A$14&amp;ROW())),""),"")</f>
        <v/>
      </c>
      <c r="B537" s="675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4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7" t="str">
        <f ca="1">IFERROR(IF(INDIRECT($A$14&amp;ROW())&lt;&gt;"",COUNTIF(Summary!$B$30:$B$1054,INDIRECT($A$14&amp;ROW())),""),"")</f>
        <v/>
      </c>
      <c r="B538" s="675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4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7" t="str">
        <f ca="1">IFERROR(IF(INDIRECT($A$14&amp;ROW())&lt;&gt;"",COUNTIF(Summary!$B$30:$B$1054,INDIRECT($A$14&amp;ROW())),""),"")</f>
        <v/>
      </c>
      <c r="B539" s="675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4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7" t="str">
        <f ca="1">IFERROR(IF(INDIRECT($A$14&amp;ROW())&lt;&gt;"",COUNTIF(Summary!$B$30:$B$1054,INDIRECT($A$14&amp;ROW())),""),"")</f>
        <v/>
      </c>
      <c r="B540" s="675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4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7" t="str">
        <f ca="1">IFERROR(IF(INDIRECT($A$14&amp;ROW())&lt;&gt;"",COUNTIF(Summary!$B$30:$B$1054,INDIRECT($A$14&amp;ROW())),""),"")</f>
        <v/>
      </c>
      <c r="B541" s="675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4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7" t="str">
        <f ca="1">IFERROR(IF(INDIRECT($A$14&amp;ROW())&lt;&gt;"",COUNTIF(Summary!$B$30:$B$1054,INDIRECT($A$14&amp;ROW())),""),"")</f>
        <v/>
      </c>
      <c r="B542" s="675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4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7" t="str">
        <f ca="1">IFERROR(IF(INDIRECT($A$14&amp;ROW())&lt;&gt;"",COUNTIF(Summary!$B$30:$B$1054,INDIRECT($A$14&amp;ROW())),""),"")</f>
        <v/>
      </c>
      <c r="B543" s="675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4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7" t="str">
        <f ca="1">IFERROR(IF(INDIRECT($A$14&amp;ROW())&lt;&gt;"",COUNTIF(Summary!$B$30:$B$1054,INDIRECT($A$14&amp;ROW())),""),"")</f>
        <v/>
      </c>
      <c r="B544" s="675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4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7" t="str">
        <f ca="1">IFERROR(IF(INDIRECT($A$14&amp;ROW())&lt;&gt;"",COUNTIF(Summary!$B$30:$B$1054,INDIRECT($A$14&amp;ROW())),""),"")</f>
        <v/>
      </c>
      <c r="B545" s="675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4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7" t="str">
        <f ca="1">IFERROR(IF(INDIRECT($A$14&amp;ROW())&lt;&gt;"",COUNTIF(Summary!$B$30:$B$1054,INDIRECT($A$14&amp;ROW())),""),"")</f>
        <v/>
      </c>
      <c r="B546" s="675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4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7" t="str">
        <f ca="1">IFERROR(IF(INDIRECT($A$14&amp;ROW())&lt;&gt;"",COUNTIF(Summary!$B$30:$B$1054,INDIRECT($A$14&amp;ROW())),""),"")</f>
        <v/>
      </c>
      <c r="B547" s="675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4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7" t="str">
        <f ca="1">IFERROR(IF(INDIRECT($A$14&amp;ROW())&lt;&gt;"",COUNTIF(Summary!$B$30:$B$1054,INDIRECT($A$14&amp;ROW())),""),"")</f>
        <v/>
      </c>
      <c r="B548" s="675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4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7" t="str">
        <f ca="1">IFERROR(IF(INDIRECT($A$14&amp;ROW())&lt;&gt;"",COUNTIF(Summary!$B$30:$B$1054,INDIRECT($A$14&amp;ROW())),""),"")</f>
        <v/>
      </c>
      <c r="B549" s="675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4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7" t="str">
        <f ca="1">IFERROR(IF(INDIRECT($A$14&amp;ROW())&lt;&gt;"",COUNTIF(Summary!$B$30:$B$1054,INDIRECT($A$14&amp;ROW())),""),"")</f>
        <v/>
      </c>
      <c r="B550" s="675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4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7" t="str">
        <f ca="1">IFERROR(IF(INDIRECT($A$14&amp;ROW())&lt;&gt;"",COUNTIF(Summary!$B$30:$B$1054,INDIRECT($A$14&amp;ROW())),""),"")</f>
        <v/>
      </c>
      <c r="B551" s="675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4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7" t="str">
        <f ca="1">IFERROR(IF(INDIRECT($A$14&amp;ROW())&lt;&gt;"",COUNTIF(Summary!$B$30:$B$1054,INDIRECT($A$14&amp;ROW())),""),"")</f>
        <v/>
      </c>
      <c r="B552" s="675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4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7" t="str">
        <f ca="1">IFERROR(IF(INDIRECT($A$14&amp;ROW())&lt;&gt;"",COUNTIF(Summary!$B$30:$B$1054,INDIRECT($A$14&amp;ROW())),""),"")</f>
        <v/>
      </c>
      <c r="B553" s="675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4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7" t="str">
        <f ca="1">IFERROR(IF(INDIRECT($A$14&amp;ROW())&lt;&gt;"",COUNTIF(Summary!$B$30:$B$1054,INDIRECT($A$14&amp;ROW())),""),"")</f>
        <v/>
      </c>
      <c r="B554" s="675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4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7" t="str">
        <f ca="1">IFERROR(IF(INDIRECT($A$14&amp;ROW())&lt;&gt;"",COUNTIF(Summary!$B$30:$B$1054,INDIRECT($A$14&amp;ROW())),""),"")</f>
        <v/>
      </c>
      <c r="B555" s="675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4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7" t="str">
        <f ca="1">IFERROR(IF(INDIRECT($A$14&amp;ROW())&lt;&gt;"",COUNTIF(Summary!$B$30:$B$1054,INDIRECT($A$14&amp;ROW())),""),"")</f>
        <v/>
      </c>
      <c r="B556" s="675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4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7" t="str">
        <f ca="1">IFERROR(IF(INDIRECT($A$14&amp;ROW())&lt;&gt;"",COUNTIF(Summary!$B$30:$B$1054,INDIRECT($A$14&amp;ROW())),""),"")</f>
        <v/>
      </c>
      <c r="B557" s="675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4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7" t="str">
        <f ca="1">IFERROR(IF(INDIRECT($A$14&amp;ROW())&lt;&gt;"",COUNTIF(Summary!$B$30:$B$1054,INDIRECT($A$14&amp;ROW())),""),"")</f>
        <v/>
      </c>
      <c r="B558" s="675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4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7" t="str">
        <f ca="1">IFERROR(IF(INDIRECT($A$14&amp;ROW())&lt;&gt;"",COUNTIF(Summary!$B$30:$B$1054,INDIRECT($A$14&amp;ROW())),""),"")</f>
        <v/>
      </c>
      <c r="B559" s="675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4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7" t="str">
        <f ca="1">IFERROR(IF(INDIRECT($A$14&amp;ROW())&lt;&gt;"",COUNTIF(Summary!$B$30:$B$1054,INDIRECT($A$14&amp;ROW())),""),"")</f>
        <v/>
      </c>
      <c r="B560" s="675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4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7" t="str">
        <f ca="1">IFERROR(IF(INDIRECT($A$14&amp;ROW())&lt;&gt;"",COUNTIF(Summary!$B$30:$B$1054,INDIRECT($A$14&amp;ROW())),""),"")</f>
        <v/>
      </c>
      <c r="B561" s="675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4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7" t="str">
        <f ca="1">IFERROR(IF(INDIRECT($A$14&amp;ROW())&lt;&gt;"",COUNTIF(Summary!$B$30:$B$1054,INDIRECT($A$14&amp;ROW())),""),"")</f>
        <v/>
      </c>
      <c r="B562" s="675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4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7" t="str">
        <f ca="1">IFERROR(IF(INDIRECT($A$14&amp;ROW())&lt;&gt;"",COUNTIF(Summary!$B$30:$B$1054,INDIRECT($A$14&amp;ROW())),""),"")</f>
        <v/>
      </c>
      <c r="B563" s="675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4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7" t="str">
        <f ca="1">IFERROR(IF(INDIRECT($A$14&amp;ROW())&lt;&gt;"",COUNTIF(Summary!$B$30:$B$1054,INDIRECT($A$14&amp;ROW())),""),"")</f>
        <v/>
      </c>
      <c r="B564" s="675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4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7" t="str">
        <f ca="1">IFERROR(IF(INDIRECT($A$14&amp;ROW())&lt;&gt;"",COUNTIF(Summary!$B$30:$B$1054,INDIRECT($A$14&amp;ROW())),""),"")</f>
        <v/>
      </c>
      <c r="B565" s="675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4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7" t="str">
        <f ca="1">IFERROR(IF(INDIRECT($A$14&amp;ROW())&lt;&gt;"",COUNTIF(Summary!$B$30:$B$1054,INDIRECT($A$14&amp;ROW())),""),"")</f>
        <v/>
      </c>
      <c r="B566" s="675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4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7" t="str">
        <f ca="1">IFERROR(IF(INDIRECT($A$14&amp;ROW())&lt;&gt;"",COUNTIF(Summary!$B$30:$B$1054,INDIRECT($A$14&amp;ROW())),""),"")</f>
        <v/>
      </c>
      <c r="B567" s="675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4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7" t="str">
        <f ca="1">IFERROR(IF(INDIRECT($A$14&amp;ROW())&lt;&gt;"",COUNTIF(Summary!$B$30:$B$1054,INDIRECT($A$14&amp;ROW())),""),"")</f>
        <v/>
      </c>
      <c r="B568" s="675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4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7" t="str">
        <f ca="1">IFERROR(IF(INDIRECT($A$14&amp;ROW())&lt;&gt;"",COUNTIF(Summary!$B$30:$B$1054,INDIRECT($A$14&amp;ROW())),""),"")</f>
        <v/>
      </c>
      <c r="B569" s="675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4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7" t="str">
        <f ca="1">IFERROR(IF(INDIRECT($A$14&amp;ROW())&lt;&gt;"",COUNTIF(Summary!$B$30:$B$1054,INDIRECT($A$14&amp;ROW())),""),"")</f>
        <v/>
      </c>
      <c r="B570" s="675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4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7" t="str">
        <f ca="1">IFERROR(IF(INDIRECT($A$14&amp;ROW())&lt;&gt;"",COUNTIF(Summary!$B$30:$B$1054,INDIRECT($A$14&amp;ROW())),""),"")</f>
        <v/>
      </c>
      <c r="B571" s="675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4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7" t="str">
        <f ca="1">IFERROR(IF(INDIRECT($A$14&amp;ROW())&lt;&gt;"",COUNTIF(Summary!$B$30:$B$1054,INDIRECT($A$14&amp;ROW())),""),"")</f>
        <v/>
      </c>
      <c r="B572" s="675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4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7" t="str">
        <f ca="1">IFERROR(IF(INDIRECT($A$14&amp;ROW())&lt;&gt;"",COUNTIF(Summary!$B$30:$B$1054,INDIRECT($A$14&amp;ROW())),""),"")</f>
        <v/>
      </c>
      <c r="B573" s="675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4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7" t="str">
        <f ca="1">IFERROR(IF(INDIRECT($A$14&amp;ROW())&lt;&gt;"",COUNTIF(Summary!$B$30:$B$1054,INDIRECT($A$14&amp;ROW())),""),"")</f>
        <v/>
      </c>
      <c r="B574" s="675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4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7" t="str">
        <f ca="1">IFERROR(IF(INDIRECT($A$14&amp;ROW())&lt;&gt;"",COUNTIF(Summary!$B$30:$B$1054,INDIRECT($A$14&amp;ROW())),""),"")</f>
        <v/>
      </c>
      <c r="B575" s="675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4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7" t="str">
        <f ca="1">IFERROR(IF(INDIRECT($A$14&amp;ROW())&lt;&gt;"",COUNTIF(Summary!$B$30:$B$1054,INDIRECT($A$14&amp;ROW())),""),"")</f>
        <v/>
      </c>
      <c r="B576" s="675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4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7" t="str">
        <f ca="1">IFERROR(IF(INDIRECT($A$14&amp;ROW())&lt;&gt;"",COUNTIF(Summary!$B$30:$B$1054,INDIRECT($A$14&amp;ROW())),""),"")</f>
        <v/>
      </c>
      <c r="B577" s="675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4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7" t="str">
        <f ca="1">IFERROR(IF(INDIRECT($A$14&amp;ROW())&lt;&gt;"",COUNTIF(Summary!$B$30:$B$1054,INDIRECT($A$14&amp;ROW())),""),"")</f>
        <v/>
      </c>
      <c r="B578" s="675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4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7" t="str">
        <f ca="1">IFERROR(IF(INDIRECT($A$14&amp;ROW())&lt;&gt;"",COUNTIF(Summary!$B$30:$B$1054,INDIRECT($A$14&amp;ROW())),""),"")</f>
        <v/>
      </c>
      <c r="B579" s="675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4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7" t="str">
        <f ca="1">IFERROR(IF(INDIRECT($A$14&amp;ROW())&lt;&gt;"",COUNTIF(Summary!$B$30:$B$1054,INDIRECT($A$14&amp;ROW())),""),"")</f>
        <v/>
      </c>
      <c r="B580" s="675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4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7" t="str">
        <f ca="1">IFERROR(IF(INDIRECT($A$14&amp;ROW())&lt;&gt;"",COUNTIF(Summary!$B$30:$B$1054,INDIRECT($A$14&amp;ROW())),""),"")</f>
        <v/>
      </c>
      <c r="B581" s="675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4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7" t="str">
        <f ca="1">IFERROR(IF(INDIRECT($A$14&amp;ROW())&lt;&gt;"",COUNTIF(Summary!$B$30:$B$1054,INDIRECT($A$14&amp;ROW())),""),"")</f>
        <v/>
      </c>
      <c r="B582" s="675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4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7" t="str">
        <f ca="1">IFERROR(IF(INDIRECT($A$14&amp;ROW())&lt;&gt;"",COUNTIF(Summary!$B$30:$B$1054,INDIRECT($A$14&amp;ROW())),""),"")</f>
        <v/>
      </c>
      <c r="B583" s="675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4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7" t="str">
        <f ca="1">IFERROR(IF(INDIRECT($A$14&amp;ROW())&lt;&gt;"",COUNTIF(Summary!$B$30:$B$1054,INDIRECT($A$14&amp;ROW())),""),"")</f>
        <v/>
      </c>
      <c r="B584" s="675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4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7" t="str">
        <f ca="1">IFERROR(IF(INDIRECT($A$14&amp;ROW())&lt;&gt;"",COUNTIF(Summary!$B$30:$B$1054,INDIRECT($A$14&amp;ROW())),""),"")</f>
        <v/>
      </c>
      <c r="B585" s="675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4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7" t="str">
        <f ca="1">IFERROR(IF(INDIRECT($A$14&amp;ROW())&lt;&gt;"",COUNTIF(Summary!$B$30:$B$1054,INDIRECT($A$14&amp;ROW())),""),"")</f>
        <v/>
      </c>
      <c r="B586" s="675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4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7" t="str">
        <f ca="1">IFERROR(IF(INDIRECT($A$14&amp;ROW())&lt;&gt;"",COUNTIF(Summary!$B$30:$B$1054,INDIRECT($A$14&amp;ROW())),""),"")</f>
        <v/>
      </c>
      <c r="B587" s="675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4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7" t="str">
        <f ca="1">IFERROR(IF(INDIRECT($A$14&amp;ROW())&lt;&gt;"",COUNTIF(Summary!$B$30:$B$1054,INDIRECT($A$14&amp;ROW())),""),"")</f>
        <v/>
      </c>
      <c r="B588" s="675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4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7" t="str">
        <f ca="1">IFERROR(IF(INDIRECT($A$14&amp;ROW())&lt;&gt;"",COUNTIF(Summary!$B$30:$B$1054,INDIRECT($A$14&amp;ROW())),""),"")</f>
        <v/>
      </c>
      <c r="B589" s="675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4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7" t="str">
        <f ca="1">IFERROR(IF(INDIRECT($A$14&amp;ROW())&lt;&gt;"",COUNTIF(Summary!$B$30:$B$1054,INDIRECT($A$14&amp;ROW())),""),"")</f>
        <v/>
      </c>
      <c r="B590" s="675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4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7" t="str">
        <f ca="1">IFERROR(IF(INDIRECT($A$14&amp;ROW())&lt;&gt;"",COUNTIF(Summary!$B$30:$B$1054,INDIRECT($A$14&amp;ROW())),""),"")</f>
        <v/>
      </c>
      <c r="B591" s="675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4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7" t="str">
        <f ca="1">IFERROR(IF(INDIRECT($A$14&amp;ROW())&lt;&gt;"",COUNTIF(Summary!$B$30:$B$1054,INDIRECT($A$14&amp;ROW())),""),"")</f>
        <v/>
      </c>
      <c r="B592" s="675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4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7" t="str">
        <f ca="1">IFERROR(IF(INDIRECT($A$14&amp;ROW())&lt;&gt;"",COUNTIF(Summary!$B$30:$B$1054,INDIRECT($A$14&amp;ROW())),""),"")</f>
        <v/>
      </c>
      <c r="B593" s="675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4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7" t="str">
        <f ca="1">IFERROR(IF(INDIRECT($A$14&amp;ROW())&lt;&gt;"",COUNTIF(Summary!$B$30:$B$1054,INDIRECT($A$14&amp;ROW())),""),"")</f>
        <v/>
      </c>
      <c r="B594" s="675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4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7" t="str">
        <f ca="1">IFERROR(IF(INDIRECT($A$14&amp;ROW())&lt;&gt;"",COUNTIF(Summary!$B$30:$B$1054,INDIRECT($A$14&amp;ROW())),""),"")</f>
        <v/>
      </c>
      <c r="B595" s="675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4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7" t="str">
        <f ca="1">IFERROR(IF(INDIRECT($A$14&amp;ROW())&lt;&gt;"",COUNTIF(Summary!$B$30:$B$1054,INDIRECT($A$14&amp;ROW())),""),"")</f>
        <v/>
      </c>
      <c r="B596" s="675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4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7" t="str">
        <f ca="1">IFERROR(IF(INDIRECT($A$14&amp;ROW())&lt;&gt;"",COUNTIF(Summary!$B$30:$B$1054,INDIRECT($A$14&amp;ROW())),""),"")</f>
        <v/>
      </c>
      <c r="B597" s="675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4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7" t="str">
        <f ca="1">IFERROR(IF(INDIRECT($A$14&amp;ROW())&lt;&gt;"",COUNTIF(Summary!$B$30:$B$1054,INDIRECT($A$14&amp;ROW())),""),"")</f>
        <v/>
      </c>
      <c r="B598" s="675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4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7" t="str">
        <f ca="1">IFERROR(IF(INDIRECT($A$14&amp;ROW())&lt;&gt;"",COUNTIF(Summary!$B$30:$B$1054,INDIRECT($A$14&amp;ROW())),""),"")</f>
        <v/>
      </c>
      <c r="B599" s="675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4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7" t="str">
        <f ca="1">IFERROR(IF(INDIRECT($A$14&amp;ROW())&lt;&gt;"",COUNTIF(Summary!$B$30:$B$1054,INDIRECT($A$14&amp;ROW())),""),"")</f>
        <v/>
      </c>
      <c r="B600" s="675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4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7" t="str">
        <f ca="1">IFERROR(IF(INDIRECT($A$14&amp;ROW())&lt;&gt;"",COUNTIF(Summary!$B$30:$B$1054,INDIRECT($A$14&amp;ROW())),""),"")</f>
        <v/>
      </c>
      <c r="B601" s="675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4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7" t="str">
        <f ca="1">IFERROR(IF(INDIRECT($A$14&amp;ROW())&lt;&gt;"",COUNTIF(Summary!$B$30:$B$1054,INDIRECT($A$14&amp;ROW())),""),"")</f>
        <v/>
      </c>
      <c r="B602" s="675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4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7" t="str">
        <f ca="1">IFERROR(IF(INDIRECT($A$14&amp;ROW())&lt;&gt;"",COUNTIF(Summary!$B$30:$B$1054,INDIRECT($A$14&amp;ROW())),""),"")</f>
        <v/>
      </c>
      <c r="B603" s="675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4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7" t="str">
        <f ca="1">IFERROR(IF(INDIRECT($A$14&amp;ROW())&lt;&gt;"",COUNTIF(Summary!$B$30:$B$1054,INDIRECT($A$14&amp;ROW())),""),"")</f>
        <v/>
      </c>
      <c r="B604" s="675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4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7" t="str">
        <f ca="1">IFERROR(IF(INDIRECT($A$14&amp;ROW())&lt;&gt;"",COUNTIF(Summary!$B$30:$B$1054,INDIRECT($A$14&amp;ROW())),""),"")</f>
        <v/>
      </c>
      <c r="B605" s="675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4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7" t="str">
        <f ca="1">IFERROR(IF(INDIRECT($A$14&amp;ROW())&lt;&gt;"",COUNTIF(Summary!$B$30:$B$1054,INDIRECT($A$14&amp;ROW())),""),"")</f>
        <v/>
      </c>
      <c r="B606" s="675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4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7" t="str">
        <f ca="1">IFERROR(IF(INDIRECT($A$14&amp;ROW())&lt;&gt;"",COUNTIF(Summary!$B$30:$B$1054,INDIRECT($A$14&amp;ROW())),""),"")</f>
        <v/>
      </c>
      <c r="B607" s="675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4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7" t="str">
        <f ca="1">IFERROR(IF(INDIRECT($A$14&amp;ROW())&lt;&gt;"",COUNTIF(Summary!$B$30:$B$1054,INDIRECT($A$14&amp;ROW())),""),"")</f>
        <v/>
      </c>
      <c r="B608" s="675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4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7" t="str">
        <f ca="1">IFERROR(IF(INDIRECT($A$14&amp;ROW())&lt;&gt;"",COUNTIF(Summary!$B$30:$B$1054,INDIRECT($A$14&amp;ROW())),""),"")</f>
        <v/>
      </c>
      <c r="B609" s="675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4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7" t="str">
        <f ca="1">IFERROR(IF(INDIRECT($A$14&amp;ROW())&lt;&gt;"",COUNTIF(Summary!$B$30:$B$1054,INDIRECT($A$14&amp;ROW())),""),"")</f>
        <v/>
      </c>
      <c r="B610" s="675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4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7" t="str">
        <f ca="1">IFERROR(IF(INDIRECT($A$14&amp;ROW())&lt;&gt;"",COUNTIF(Summary!$B$30:$B$1054,INDIRECT($A$14&amp;ROW())),""),"")</f>
        <v/>
      </c>
      <c r="B611" s="675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4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7" t="str">
        <f ca="1">IFERROR(IF(INDIRECT($A$14&amp;ROW())&lt;&gt;"",COUNTIF(Summary!$B$30:$B$1054,INDIRECT($A$14&amp;ROW())),""),"")</f>
        <v/>
      </c>
      <c r="B612" s="675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4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7" t="str">
        <f ca="1">IFERROR(IF(INDIRECT($A$14&amp;ROW())&lt;&gt;"",COUNTIF(Summary!$B$30:$B$1054,INDIRECT($A$14&amp;ROW())),""),"")</f>
        <v/>
      </c>
      <c r="B613" s="675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4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7" t="str">
        <f ca="1">IFERROR(IF(INDIRECT($A$14&amp;ROW())&lt;&gt;"",COUNTIF(Summary!$B$30:$B$1054,INDIRECT($A$14&amp;ROW())),""),"")</f>
        <v/>
      </c>
      <c r="B614" s="675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4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7" t="str">
        <f ca="1">IFERROR(IF(INDIRECT($A$14&amp;ROW())&lt;&gt;"",COUNTIF(Summary!$B$30:$B$1054,INDIRECT($A$14&amp;ROW())),""),"")</f>
        <v/>
      </c>
      <c r="B615" s="675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4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7" t="str">
        <f ca="1">IFERROR(IF(INDIRECT($A$14&amp;ROW())&lt;&gt;"",COUNTIF(Summary!$B$30:$B$1054,INDIRECT($A$14&amp;ROW())),""),"")</f>
        <v/>
      </c>
      <c r="B616" s="675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4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7" t="str">
        <f ca="1">IFERROR(IF(INDIRECT($A$14&amp;ROW())&lt;&gt;"",COUNTIF(Summary!$B$30:$B$1054,INDIRECT($A$14&amp;ROW())),""),"")</f>
        <v/>
      </c>
      <c r="B617" s="675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4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7" t="str">
        <f ca="1">IFERROR(IF(INDIRECT($A$14&amp;ROW())&lt;&gt;"",COUNTIF(Summary!$B$30:$B$1054,INDIRECT($A$14&amp;ROW())),""),"")</f>
        <v/>
      </c>
      <c r="B618" s="675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4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7" t="str">
        <f ca="1">IFERROR(IF(INDIRECT($A$14&amp;ROW())&lt;&gt;"",COUNTIF(Summary!$B$30:$B$1054,INDIRECT($A$14&amp;ROW())),""),"")</f>
        <v/>
      </c>
      <c r="B619" s="675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4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7" t="str">
        <f ca="1">IFERROR(IF(INDIRECT($A$14&amp;ROW())&lt;&gt;"",COUNTIF(Summary!$B$30:$B$1054,INDIRECT($A$14&amp;ROW())),""),"")</f>
        <v/>
      </c>
      <c r="B620" s="675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4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7" t="str">
        <f ca="1">IFERROR(IF(INDIRECT($A$14&amp;ROW())&lt;&gt;"",COUNTIF(Summary!$B$30:$B$1054,INDIRECT($A$14&amp;ROW())),""),"")</f>
        <v/>
      </c>
      <c r="B621" s="675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4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7" t="str">
        <f ca="1">IFERROR(IF(INDIRECT($A$14&amp;ROW())&lt;&gt;"",COUNTIF(Summary!$B$30:$B$1054,INDIRECT($A$14&amp;ROW())),""),"")</f>
        <v/>
      </c>
      <c r="B622" s="675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4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7" t="str">
        <f ca="1">IFERROR(IF(INDIRECT($A$14&amp;ROW())&lt;&gt;"",COUNTIF(Summary!$B$30:$B$1054,INDIRECT($A$14&amp;ROW())),""),"")</f>
        <v/>
      </c>
      <c r="B623" s="675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4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7" t="str">
        <f ca="1">IFERROR(IF(INDIRECT($A$14&amp;ROW())&lt;&gt;"",COUNTIF(Summary!$B$30:$B$1054,INDIRECT($A$14&amp;ROW())),""),"")</f>
        <v/>
      </c>
      <c r="B624" s="675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4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7" t="str">
        <f ca="1">IFERROR(IF(INDIRECT($A$14&amp;ROW())&lt;&gt;"",COUNTIF(Summary!$B$30:$B$1054,INDIRECT($A$14&amp;ROW())),""),"")</f>
        <v/>
      </c>
      <c r="B625" s="675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4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7" t="str">
        <f ca="1">IFERROR(IF(INDIRECT($A$14&amp;ROW())&lt;&gt;"",COUNTIF(Summary!$B$30:$B$1054,INDIRECT($A$14&amp;ROW())),""),"")</f>
        <v/>
      </c>
      <c r="B626" s="675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4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7" t="str">
        <f ca="1">IFERROR(IF(INDIRECT($A$14&amp;ROW())&lt;&gt;"",COUNTIF(Summary!$B$30:$B$1054,INDIRECT($A$14&amp;ROW())),""),"")</f>
        <v/>
      </c>
      <c r="B627" s="675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4"/>
      <c r="BA627" s="676"/>
      <c r="BB627" s="677"/>
      <c r="BD627" s="676"/>
      <c r="BE627" s="677"/>
      <c r="BG627" s="676"/>
      <c r="BH627" s="677"/>
      <c r="BJ627" s="676"/>
      <c r="BK627" s="677"/>
      <c r="BM627" s="676"/>
      <c r="BN627" s="677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7" t="str">
        <f ca="1">IFERROR(IF(INDIRECT($A$14&amp;ROW())&lt;&gt;"",COUNTIF(Summary!$B$30:$B$1054,INDIRECT($A$14&amp;ROW())),""),"")</f>
        <v/>
      </c>
      <c r="B628" s="675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4"/>
      <c r="BA628" s="676"/>
      <c r="BB628" s="677"/>
      <c r="BD628" s="676"/>
      <c r="BE628" s="677"/>
      <c r="BG628" s="676"/>
      <c r="BH628" s="677"/>
      <c r="BJ628" s="676"/>
      <c r="BK628" s="677"/>
      <c r="BM628" s="676"/>
      <c r="BN628" s="677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7" t="str">
        <f ca="1">IFERROR(IF(INDIRECT($A$14&amp;ROW())&lt;&gt;"",COUNTIF(Summary!$B$30:$B$1054,INDIRECT($A$14&amp;ROW())),""),"")</f>
        <v/>
      </c>
      <c r="B629" s="675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4"/>
      <c r="BA629" s="676"/>
      <c r="BB629" s="677"/>
      <c r="BD629" s="676"/>
      <c r="BE629" s="677"/>
      <c r="BG629" s="676"/>
      <c r="BH629" s="677"/>
      <c r="BJ629" s="676"/>
      <c r="BK629" s="677"/>
      <c r="BM629" s="676"/>
      <c r="BN629" s="677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7" t="str">
        <f ca="1">IFERROR(IF(INDIRECT($A$14&amp;ROW())&lt;&gt;"",COUNTIF(Summary!$B$30:$B$1054,INDIRECT($A$14&amp;ROW())),""),"")</f>
        <v/>
      </c>
      <c r="B630" s="675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4"/>
      <c r="BA630" s="676"/>
      <c r="BB630" s="677"/>
      <c r="BD630" s="676"/>
      <c r="BE630" s="677"/>
      <c r="BG630" s="676"/>
      <c r="BH630" s="677"/>
      <c r="BJ630" s="676"/>
      <c r="BK630" s="677"/>
      <c r="BM630" s="676"/>
      <c r="BN630" s="677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7" t="str">
        <f ca="1">IFERROR(IF(INDIRECT($A$14&amp;ROW())&lt;&gt;"",COUNTIF(Summary!$B$30:$B$1054,INDIRECT($A$14&amp;ROW())),""),"")</f>
        <v/>
      </c>
      <c r="B631" s="675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4"/>
      <c r="BA631" s="676"/>
      <c r="BB631" s="677"/>
      <c r="BD631" s="676"/>
      <c r="BE631" s="677"/>
      <c r="BG631" s="676"/>
      <c r="BH631" s="677"/>
      <c r="BJ631" s="676"/>
      <c r="BK631" s="677"/>
      <c r="BM631" s="676"/>
      <c r="BN631" s="677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7" t="str">
        <f ca="1">IFERROR(IF(INDIRECT($A$14&amp;ROW())&lt;&gt;"",COUNTIF(Summary!$B$30:$B$1054,INDIRECT($A$14&amp;ROW())),""),"")</f>
        <v/>
      </c>
      <c r="B632" s="675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4"/>
      <c r="BA632" s="676"/>
      <c r="BB632" s="677"/>
      <c r="BD632" s="676"/>
      <c r="BE632" s="677"/>
      <c r="BG632" s="676"/>
      <c r="BH632" s="677"/>
      <c r="BJ632" s="676"/>
      <c r="BK632" s="677"/>
      <c r="BM632" s="676"/>
      <c r="BN632" s="677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7" t="str">
        <f ca="1">IFERROR(IF(INDIRECT($A$14&amp;ROW())&lt;&gt;"",COUNTIF(Summary!$B$30:$B$1054,INDIRECT($A$14&amp;ROW())),""),"")</f>
        <v/>
      </c>
      <c r="B633" s="675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4"/>
      <c r="BA633" s="676"/>
      <c r="BB633" s="677"/>
      <c r="BD633" s="676"/>
      <c r="BE633" s="677"/>
      <c r="BG633" s="676"/>
      <c r="BH633" s="677"/>
      <c r="BJ633" s="676"/>
      <c r="BK633" s="677"/>
      <c r="BM633" s="676"/>
      <c r="BN633" s="677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7" t="str">
        <f ca="1">IFERROR(IF(INDIRECT($A$14&amp;ROW())&lt;&gt;"",COUNTIF(Summary!$B$30:$B$1054,INDIRECT($A$14&amp;ROW())),""),"")</f>
        <v/>
      </c>
      <c r="B634" s="675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4"/>
      <c r="BA634" s="676"/>
      <c r="BB634" s="677"/>
      <c r="BD634" s="676"/>
      <c r="BE634" s="677"/>
      <c r="BG634" s="676"/>
      <c r="BH634" s="677"/>
      <c r="BJ634" s="676"/>
      <c r="BK634" s="677"/>
      <c r="BM634" s="676"/>
      <c r="BN634" s="677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7" t="str">
        <f ca="1">IFERROR(IF(INDIRECT($A$14&amp;ROW())&lt;&gt;"",COUNTIF(Summary!$B$30:$B$1054,INDIRECT($A$14&amp;ROW())),""),"")</f>
        <v/>
      </c>
      <c r="B635" s="675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4"/>
      <c r="BA635" s="676"/>
      <c r="BB635" s="677"/>
      <c r="BD635" s="676"/>
      <c r="BE635" s="677"/>
      <c r="BG635" s="676"/>
      <c r="BH635" s="677"/>
      <c r="BJ635" s="676"/>
      <c r="BK635" s="677"/>
      <c r="BM635" s="676"/>
      <c r="BN635" s="677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7" t="str">
        <f ca="1">IFERROR(IF(INDIRECT($A$14&amp;ROW())&lt;&gt;"",COUNTIF(Summary!$B$30:$B$1054,INDIRECT($A$14&amp;ROW())),""),"")</f>
        <v/>
      </c>
      <c r="B636" s="675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4"/>
      <c r="BA636" s="676"/>
      <c r="BB636" s="677"/>
      <c r="BD636" s="676"/>
      <c r="BE636" s="677"/>
      <c r="BG636" s="676"/>
      <c r="BH636" s="677"/>
      <c r="BJ636" s="676"/>
      <c r="BK636" s="677"/>
      <c r="BM636" s="676"/>
      <c r="BN636" s="677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7" t="str">
        <f ca="1">IFERROR(IF(INDIRECT($A$14&amp;ROW())&lt;&gt;"",COUNTIF(Summary!$B$30:$B$1054,INDIRECT($A$14&amp;ROW())),""),"")</f>
        <v/>
      </c>
      <c r="B637" s="675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4"/>
      <c r="BA637" s="676"/>
      <c r="BB637" s="677"/>
      <c r="BD637" s="676"/>
      <c r="BE637" s="677"/>
      <c r="BG637" s="676"/>
      <c r="BH637" s="677"/>
      <c r="BJ637" s="676"/>
      <c r="BK637" s="677"/>
      <c r="BM637" s="676"/>
      <c r="BN637" s="677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7" t="str">
        <f ca="1">IFERROR(IF(INDIRECT($A$14&amp;ROW())&lt;&gt;"",COUNTIF(Summary!$B$30:$B$1054,INDIRECT($A$14&amp;ROW())),""),"")</f>
        <v/>
      </c>
      <c r="B638" s="675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4"/>
      <c r="BA638" s="676"/>
      <c r="BB638" s="677"/>
      <c r="BD638" s="676"/>
      <c r="BE638" s="677"/>
      <c r="BG638" s="676"/>
      <c r="BH638" s="677"/>
      <c r="BJ638" s="676"/>
      <c r="BK638" s="677"/>
      <c r="BM638" s="676"/>
      <c r="BN638" s="677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7" t="str">
        <f ca="1">IFERROR(IF(INDIRECT($A$14&amp;ROW())&lt;&gt;"",COUNTIF(Summary!$B$30:$B$1054,INDIRECT($A$14&amp;ROW())),""),"")</f>
        <v/>
      </c>
      <c r="B639" s="675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4"/>
      <c r="BA639" s="676"/>
      <c r="BB639" s="677"/>
      <c r="BD639" s="676"/>
      <c r="BE639" s="677"/>
      <c r="BG639" s="676"/>
      <c r="BH639" s="677"/>
      <c r="BJ639" s="676"/>
      <c r="BK639" s="677"/>
      <c r="BM639" s="676"/>
      <c r="BN639" s="677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7" t="str">
        <f ca="1">IFERROR(IF(INDIRECT($A$14&amp;ROW())&lt;&gt;"",COUNTIF(Summary!$B$30:$B$1054,INDIRECT($A$14&amp;ROW())),""),"")</f>
        <v/>
      </c>
      <c r="B640" s="675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4"/>
      <c r="BA640" s="676"/>
      <c r="BB640" s="677"/>
      <c r="BD640" s="676"/>
      <c r="BE640" s="677"/>
      <c r="BG640" s="676"/>
      <c r="BH640" s="677"/>
      <c r="BJ640" s="676"/>
      <c r="BK640" s="677"/>
      <c r="BM640" s="676"/>
      <c r="BN640" s="677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7" t="str">
        <f ca="1">IFERROR(IF(INDIRECT($A$14&amp;ROW())&lt;&gt;"",COUNTIF(Summary!$B$30:$B$1054,INDIRECT($A$14&amp;ROW())),""),"")</f>
        <v/>
      </c>
      <c r="B641" s="675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4"/>
      <c r="BA641" s="676"/>
      <c r="BB641" s="677"/>
      <c r="BD641" s="676"/>
      <c r="BE641" s="677"/>
      <c r="BG641" s="676"/>
      <c r="BH641" s="677"/>
      <c r="BJ641" s="676"/>
      <c r="BK641" s="677"/>
      <c r="BM641" s="676"/>
      <c r="BN641" s="677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7" t="str">
        <f ca="1">IFERROR(IF(INDIRECT($A$14&amp;ROW())&lt;&gt;"",COUNTIF(Summary!$B$30:$B$1054,INDIRECT($A$14&amp;ROW())),""),"")</f>
        <v/>
      </c>
      <c r="B642" s="675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4"/>
      <c r="BA642" s="676"/>
      <c r="BB642" s="677"/>
      <c r="BD642" s="676"/>
      <c r="BE642" s="677"/>
      <c r="BG642" s="676"/>
      <c r="BH642" s="677"/>
      <c r="BJ642" s="676"/>
      <c r="BK642" s="677"/>
      <c r="BM642" s="676"/>
      <c r="BN642" s="677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7" t="str">
        <f ca="1">IFERROR(IF(INDIRECT($A$14&amp;ROW())&lt;&gt;"",COUNTIF(Summary!$B$30:$B$1054,INDIRECT($A$14&amp;ROW())),""),"")</f>
        <v/>
      </c>
      <c r="B643" s="675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4"/>
      <c r="BA643" s="676"/>
      <c r="BB643" s="677"/>
      <c r="BD643" s="676"/>
      <c r="BE643" s="677"/>
      <c r="BG643" s="676"/>
      <c r="BH643" s="677"/>
      <c r="BJ643" s="676"/>
      <c r="BK643" s="677"/>
      <c r="BM643" s="676"/>
      <c r="BN643" s="677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7" t="str">
        <f ca="1">IFERROR(IF(INDIRECT($A$14&amp;ROW())&lt;&gt;"",COUNTIF(Summary!$B$30:$B$1054,INDIRECT($A$14&amp;ROW())),""),"")</f>
        <v/>
      </c>
      <c r="B644" s="675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4"/>
      <c r="BA644" s="676"/>
      <c r="BB644" s="677"/>
      <c r="BD644" s="676"/>
      <c r="BE644" s="677"/>
      <c r="BG644" s="676"/>
      <c r="BH644" s="677"/>
      <c r="BJ644" s="676"/>
      <c r="BK644" s="677"/>
      <c r="BM644" s="676"/>
      <c r="BN644" s="677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7" t="str">
        <f ca="1">IFERROR(IF(INDIRECT($A$14&amp;ROW())&lt;&gt;"",COUNTIF(Summary!$B$30:$B$1054,INDIRECT($A$14&amp;ROW())),""),"")</f>
        <v/>
      </c>
      <c r="B645" s="675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4"/>
      <c r="BA645" s="676"/>
      <c r="BB645" s="677"/>
      <c r="BD645" s="676"/>
      <c r="BE645" s="677"/>
      <c r="BG645" s="676"/>
      <c r="BH645" s="677"/>
      <c r="BJ645" s="676"/>
      <c r="BK645" s="677"/>
      <c r="BM645" s="676"/>
      <c r="BN645" s="677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7" t="str">
        <f ca="1">IFERROR(IF(INDIRECT($A$14&amp;ROW())&lt;&gt;"",COUNTIF(Summary!$B$30:$B$1054,INDIRECT($A$14&amp;ROW())),""),"")</f>
        <v/>
      </c>
      <c r="B646" s="675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4"/>
      <c r="BA646" s="676"/>
      <c r="BB646" s="677"/>
      <c r="BD646" s="676"/>
      <c r="BE646" s="677"/>
      <c r="BG646" s="676"/>
      <c r="BH646" s="677"/>
      <c r="BJ646" s="676"/>
      <c r="BK646" s="677"/>
      <c r="BM646" s="676"/>
      <c r="BN646" s="677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7" t="str">
        <f ca="1">IFERROR(IF(INDIRECT($A$14&amp;ROW())&lt;&gt;"",COUNTIF(Summary!$B$30:$B$1054,INDIRECT($A$14&amp;ROW())),""),"")</f>
        <v/>
      </c>
      <c r="B647" s="675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4"/>
      <c r="BA647" s="676"/>
      <c r="BB647" s="677"/>
      <c r="BD647" s="676"/>
      <c r="BE647" s="677"/>
      <c r="BG647" s="676"/>
      <c r="BH647" s="677"/>
      <c r="BJ647" s="676"/>
      <c r="BK647" s="677"/>
      <c r="BM647" s="676"/>
      <c r="BN647" s="677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7" t="str">
        <f ca="1">IFERROR(IF(INDIRECT($A$14&amp;ROW())&lt;&gt;"",COUNTIF(Summary!$B$30:$B$1054,INDIRECT($A$14&amp;ROW())),""),"")</f>
        <v/>
      </c>
      <c r="B648" s="675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4"/>
      <c r="BA648" s="676"/>
      <c r="BB648" s="677"/>
      <c r="BD648" s="676"/>
      <c r="BE648" s="677"/>
      <c r="BG648" s="676"/>
      <c r="BH648" s="677"/>
      <c r="BJ648" s="676"/>
      <c r="BK648" s="677"/>
      <c r="BM648" s="676"/>
      <c r="BN648" s="677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7" t="str">
        <f ca="1">IFERROR(IF(INDIRECT($A$14&amp;ROW())&lt;&gt;"",COUNTIF(Summary!$B$30:$B$1054,INDIRECT($A$14&amp;ROW())),""),"")</f>
        <v/>
      </c>
      <c r="B649" s="675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4"/>
      <c r="BA649" s="676"/>
      <c r="BB649" s="677"/>
      <c r="BD649" s="676"/>
      <c r="BE649" s="677"/>
      <c r="BG649" s="676"/>
      <c r="BH649" s="677"/>
      <c r="BJ649" s="676"/>
      <c r="BK649" s="677"/>
      <c r="BM649" s="676"/>
      <c r="BN649" s="677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7" t="str">
        <f ca="1">IFERROR(IF(INDIRECT($A$14&amp;ROW())&lt;&gt;"",COUNTIF(Summary!$B$30:$B$1054,INDIRECT($A$14&amp;ROW())),""),"")</f>
        <v/>
      </c>
      <c r="B650" s="675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4"/>
      <c r="BA650" s="676"/>
      <c r="BB650" s="677"/>
      <c r="BD650" s="676"/>
      <c r="BE650" s="677"/>
      <c r="BG650" s="676"/>
      <c r="BH650" s="677"/>
      <c r="BJ650" s="676"/>
      <c r="BK650" s="677"/>
      <c r="BM650" s="676"/>
      <c r="BN650" s="677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7" t="str">
        <f ca="1">IFERROR(IF(INDIRECT($A$14&amp;ROW())&lt;&gt;"",COUNTIF(Summary!$B$30:$B$1054,INDIRECT($A$14&amp;ROW())),""),"")</f>
        <v/>
      </c>
      <c r="B651" s="675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4"/>
      <c r="BA651" s="676"/>
      <c r="BB651" s="677"/>
      <c r="BD651" s="676"/>
      <c r="BE651" s="677"/>
      <c r="BG651" s="676"/>
      <c r="BH651" s="677"/>
      <c r="BJ651" s="676"/>
      <c r="BK651" s="677"/>
      <c r="BM651" s="676"/>
      <c r="BN651" s="677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7" t="str">
        <f ca="1">IFERROR(IF(INDIRECT($A$14&amp;ROW())&lt;&gt;"",COUNTIF(Summary!$B$30:$B$1054,INDIRECT($A$14&amp;ROW())),""),"")</f>
        <v/>
      </c>
      <c r="B652" s="675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4"/>
      <c r="BA652" s="676"/>
      <c r="BB652" s="677"/>
      <c r="BD652" s="676"/>
      <c r="BE652" s="677"/>
      <c r="BG652" s="676"/>
      <c r="BH652" s="677"/>
      <c r="BJ652" s="676"/>
      <c r="BK652" s="677"/>
      <c r="BM652" s="676"/>
      <c r="BN652" s="677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7" t="str">
        <f ca="1">IFERROR(IF(INDIRECT($A$14&amp;ROW())&lt;&gt;"",COUNTIF(Summary!$B$30:$B$1054,INDIRECT($A$14&amp;ROW())),""),"")</f>
        <v/>
      </c>
      <c r="B653" s="675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4"/>
      <c r="BA653" s="676"/>
      <c r="BB653" s="677"/>
      <c r="BD653" s="676"/>
      <c r="BE653" s="677"/>
      <c r="BG653" s="676"/>
      <c r="BH653" s="677"/>
      <c r="BJ653" s="676"/>
      <c r="BK653" s="677"/>
      <c r="BM653" s="676"/>
      <c r="BN653" s="677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7" t="str">
        <f ca="1">IFERROR(IF(INDIRECT($A$14&amp;ROW())&lt;&gt;"",COUNTIF(Summary!$B$30:$B$1054,INDIRECT($A$14&amp;ROW())),""),"")</f>
        <v/>
      </c>
      <c r="B654" s="675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4"/>
      <c r="BA654" s="676"/>
      <c r="BB654" s="677"/>
      <c r="BD654" s="676"/>
      <c r="BE654" s="677"/>
      <c r="BG654" s="676"/>
      <c r="BH654" s="677"/>
      <c r="BJ654" s="676"/>
      <c r="BK654" s="677"/>
      <c r="BM654" s="676"/>
      <c r="BN654" s="677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7" t="str">
        <f ca="1">IFERROR(IF(INDIRECT($A$14&amp;ROW())&lt;&gt;"",COUNTIF(Summary!$B$30:$B$1054,INDIRECT($A$14&amp;ROW())),""),"")</f>
        <v/>
      </c>
      <c r="B655" s="675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4"/>
      <c r="BA655" s="676"/>
      <c r="BB655" s="677"/>
      <c r="BD655" s="676"/>
      <c r="BE655" s="677"/>
      <c r="BG655" s="676"/>
      <c r="BH655" s="677"/>
      <c r="BJ655" s="676"/>
      <c r="BK655" s="677"/>
      <c r="BM655" s="676"/>
      <c r="BN655" s="677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7" t="str">
        <f ca="1">IFERROR(IF(INDIRECT($A$14&amp;ROW())&lt;&gt;"",COUNTIF(Summary!$B$30:$B$1054,INDIRECT($A$14&amp;ROW())),""),"")</f>
        <v/>
      </c>
      <c r="B656" s="675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4"/>
      <c r="BA656" s="676"/>
      <c r="BB656" s="677"/>
      <c r="BD656" s="676"/>
      <c r="BE656" s="677"/>
      <c r="BG656" s="676"/>
      <c r="BH656" s="677"/>
      <c r="BJ656" s="676"/>
      <c r="BK656" s="677"/>
      <c r="BM656" s="676"/>
      <c r="BN656" s="677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7" t="str">
        <f ca="1">IFERROR(IF(INDIRECT($A$14&amp;ROW())&lt;&gt;"",COUNTIF(Summary!$B$30:$B$1054,INDIRECT($A$14&amp;ROW())),""),"")</f>
        <v/>
      </c>
      <c r="B657" s="675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4"/>
      <c r="BA657" s="676"/>
      <c r="BB657" s="677"/>
      <c r="BD657" s="676"/>
      <c r="BE657" s="677"/>
      <c r="BG657" s="676"/>
      <c r="BH657" s="677"/>
      <c r="BJ657" s="676"/>
      <c r="BK657" s="677"/>
      <c r="BM657" s="676"/>
      <c r="BN657" s="677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7" t="str">
        <f ca="1">IFERROR(IF(INDIRECT($A$14&amp;ROW())&lt;&gt;"",COUNTIF(Summary!$B$30:$B$1054,INDIRECT($A$14&amp;ROW())),""),"")</f>
        <v/>
      </c>
      <c r="B658" s="675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4"/>
      <c r="BA658" s="676"/>
      <c r="BB658" s="677"/>
      <c r="BD658" s="676"/>
      <c r="BE658" s="677"/>
      <c r="BG658" s="676"/>
      <c r="BH658" s="677"/>
      <c r="BJ658" s="676"/>
      <c r="BK658" s="677"/>
      <c r="BM658" s="676"/>
      <c r="BN658" s="677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7" t="str">
        <f ca="1">IFERROR(IF(INDIRECT($A$14&amp;ROW())&lt;&gt;"",COUNTIF(Summary!$B$30:$B$1054,INDIRECT($A$14&amp;ROW())),""),"")</f>
        <v/>
      </c>
      <c r="B659" s="675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4"/>
      <c r="BA659" s="676"/>
      <c r="BB659" s="677"/>
      <c r="BD659" s="676"/>
      <c r="BE659" s="677"/>
      <c r="BG659" s="676"/>
      <c r="BH659" s="677"/>
      <c r="BJ659" s="676"/>
      <c r="BK659" s="677"/>
      <c r="BM659" s="676"/>
      <c r="BN659" s="677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7" t="str">
        <f ca="1">IFERROR(IF(INDIRECT($A$14&amp;ROW())&lt;&gt;"",COUNTIF(Summary!$B$30:$B$1054,INDIRECT($A$14&amp;ROW())),""),"")</f>
        <v/>
      </c>
      <c r="B660" s="675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4"/>
      <c r="BA660" s="676"/>
      <c r="BB660" s="677"/>
      <c r="BD660" s="676"/>
      <c r="BE660" s="677"/>
      <c r="BG660" s="676"/>
      <c r="BH660" s="677"/>
      <c r="BJ660" s="676"/>
      <c r="BK660" s="677"/>
      <c r="BM660" s="676"/>
      <c r="BN660" s="677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7" t="str">
        <f ca="1">IFERROR(IF(INDIRECT($A$14&amp;ROW())&lt;&gt;"",COUNTIF(Summary!$B$30:$B$1054,INDIRECT($A$14&amp;ROW())),""),"")</f>
        <v/>
      </c>
      <c r="B661" s="675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4"/>
      <c r="BA661" s="676"/>
      <c r="BB661" s="677"/>
      <c r="BD661" s="676"/>
      <c r="BE661" s="677"/>
      <c r="BG661" s="676"/>
      <c r="BH661" s="677"/>
      <c r="BJ661" s="676"/>
      <c r="BK661" s="677"/>
      <c r="BM661" s="676"/>
      <c r="BN661" s="677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7" t="str">
        <f ca="1">IFERROR(IF(INDIRECT($A$14&amp;ROW())&lt;&gt;"",COUNTIF(Summary!$B$30:$B$1054,INDIRECT($A$14&amp;ROW())),""),"")</f>
        <v/>
      </c>
      <c r="B662" s="675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4"/>
      <c r="BA662" s="676"/>
      <c r="BB662" s="677"/>
      <c r="BD662" s="676"/>
      <c r="BE662" s="677"/>
      <c r="BG662" s="676"/>
      <c r="BH662" s="677"/>
      <c r="BJ662" s="676"/>
      <c r="BK662" s="677"/>
      <c r="BM662" s="676"/>
      <c r="BN662" s="677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7" t="str">
        <f ca="1">IFERROR(IF(INDIRECT($A$14&amp;ROW())&lt;&gt;"",COUNTIF(Summary!$B$30:$B$1054,INDIRECT($A$14&amp;ROW())),""),"")</f>
        <v/>
      </c>
      <c r="B663" s="675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4"/>
      <c r="BA663" s="676"/>
      <c r="BB663" s="677"/>
      <c r="BD663" s="676"/>
      <c r="BE663" s="677"/>
      <c r="BG663" s="676"/>
      <c r="BH663" s="677"/>
      <c r="BJ663" s="676"/>
      <c r="BK663" s="677"/>
      <c r="BM663" s="676"/>
      <c r="BN663" s="677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7" t="str">
        <f ca="1">IFERROR(IF(INDIRECT($A$14&amp;ROW())&lt;&gt;"",COUNTIF(Summary!$B$30:$B$1054,INDIRECT($A$14&amp;ROW())),""),"")</f>
        <v/>
      </c>
      <c r="B664" s="675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4"/>
      <c r="BA664" s="676"/>
      <c r="BB664" s="677"/>
      <c r="BD664" s="676"/>
      <c r="BE664" s="677"/>
      <c r="BG664" s="676"/>
      <c r="BH664" s="677"/>
      <c r="BJ664" s="676"/>
      <c r="BK664" s="677"/>
      <c r="BM664" s="676"/>
      <c r="BN664" s="677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7" t="str">
        <f ca="1">IFERROR(IF(INDIRECT($A$14&amp;ROW())&lt;&gt;"",COUNTIF(Summary!$B$30:$B$1054,INDIRECT($A$14&amp;ROW())),""),"")</f>
        <v/>
      </c>
      <c r="B665" s="675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4"/>
      <c r="BA665" s="676"/>
      <c r="BB665" s="677"/>
      <c r="BD665" s="676"/>
      <c r="BE665" s="677"/>
      <c r="BG665" s="676"/>
      <c r="BH665" s="677"/>
      <c r="BJ665" s="676"/>
      <c r="BK665" s="677"/>
      <c r="BM665" s="676"/>
      <c r="BN665" s="677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7" t="str">
        <f ca="1">IFERROR(IF(INDIRECT($A$14&amp;ROW())&lt;&gt;"",COUNTIF(Summary!$B$30:$B$1054,INDIRECT($A$14&amp;ROW())),""),"")</f>
        <v/>
      </c>
      <c r="B666" s="675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4"/>
      <c r="BA666" s="676"/>
      <c r="BB666" s="677"/>
      <c r="BD666" s="676"/>
      <c r="BE666" s="677"/>
      <c r="BG666" s="676"/>
      <c r="BH666" s="677"/>
      <c r="BJ666" s="676"/>
      <c r="BK666" s="677"/>
      <c r="BM666" s="676"/>
      <c r="BN666" s="677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7" t="str">
        <f ca="1">IFERROR(IF(INDIRECT($A$14&amp;ROW())&lt;&gt;"",COUNTIF(Summary!$B$30:$B$1054,INDIRECT($A$14&amp;ROW())),""),"")</f>
        <v/>
      </c>
      <c r="B667" s="675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4"/>
      <c r="BA667" s="676"/>
      <c r="BB667" s="677"/>
      <c r="BD667" s="676"/>
      <c r="BE667" s="677"/>
      <c r="BG667" s="676"/>
      <c r="BH667" s="677"/>
      <c r="BJ667" s="676"/>
      <c r="BK667" s="677"/>
      <c r="BM667" s="676"/>
      <c r="BN667" s="677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7" t="str">
        <f ca="1">IFERROR(IF(INDIRECT($A$14&amp;ROW())&lt;&gt;"",COUNTIF(Summary!$B$30:$B$1054,INDIRECT($A$14&amp;ROW())),""),"")</f>
        <v/>
      </c>
      <c r="B668" s="675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4"/>
      <c r="BA668" s="676"/>
      <c r="BB668" s="677"/>
      <c r="BD668" s="676"/>
      <c r="BE668" s="677"/>
      <c r="BG668" s="676"/>
      <c r="BH668" s="677"/>
      <c r="BJ668" s="676"/>
      <c r="BK668" s="677"/>
      <c r="BM668" s="676"/>
      <c r="BN668" s="677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7" t="str">
        <f ca="1">IFERROR(IF(INDIRECT($A$14&amp;ROW())&lt;&gt;"",COUNTIF(Summary!$B$30:$B$1054,INDIRECT($A$14&amp;ROW())),""),"")</f>
        <v/>
      </c>
      <c r="B669" s="675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4"/>
      <c r="BA669" s="676"/>
      <c r="BB669" s="677"/>
      <c r="BD669" s="676"/>
      <c r="BE669" s="677"/>
      <c r="BG669" s="676"/>
      <c r="BH669" s="677"/>
      <c r="BJ669" s="676"/>
      <c r="BK669" s="677"/>
      <c r="BM669" s="676"/>
      <c r="BN669" s="677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7" t="str">
        <f ca="1">IFERROR(IF(INDIRECT($A$14&amp;ROW())&lt;&gt;"",COUNTIF(Summary!$B$30:$B$1054,INDIRECT($A$14&amp;ROW())),""),"")</f>
        <v/>
      </c>
      <c r="B670" s="675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4"/>
      <c r="BA670" s="676"/>
      <c r="BB670" s="677"/>
      <c r="BD670" s="676"/>
      <c r="BE670" s="677"/>
      <c r="BG670" s="676"/>
      <c r="BH670" s="677"/>
      <c r="BJ670" s="676"/>
      <c r="BK670" s="677"/>
      <c r="BM670" s="676"/>
      <c r="BN670" s="677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7" t="str">
        <f ca="1">IFERROR(IF(INDIRECT($A$14&amp;ROW())&lt;&gt;"",COUNTIF(Summary!$B$30:$B$1054,INDIRECT($A$14&amp;ROW())),""),"")</f>
        <v/>
      </c>
      <c r="B671" s="675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4"/>
      <c r="BA671" s="676"/>
      <c r="BB671" s="677"/>
      <c r="BD671" s="676"/>
      <c r="BE671" s="677"/>
      <c r="BG671" s="676"/>
      <c r="BH671" s="677"/>
      <c r="BJ671" s="676"/>
      <c r="BK671" s="677"/>
      <c r="BM671" s="676"/>
      <c r="BN671" s="677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7" t="str">
        <f ca="1">IFERROR(IF(INDIRECT($A$14&amp;ROW())&lt;&gt;"",COUNTIF(Summary!$B$30:$B$1054,INDIRECT($A$14&amp;ROW())),""),"")</f>
        <v/>
      </c>
      <c r="B672" s="675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4"/>
      <c r="BA672" s="676"/>
      <c r="BB672" s="677"/>
      <c r="BD672" s="676"/>
      <c r="BE672" s="677"/>
      <c r="BG672" s="676"/>
      <c r="BH672" s="677"/>
      <c r="BJ672" s="676"/>
      <c r="BK672" s="677"/>
      <c r="BM672" s="676"/>
      <c r="BN672" s="677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7" t="str">
        <f ca="1">IFERROR(IF(INDIRECT($A$14&amp;ROW())&lt;&gt;"",COUNTIF(Summary!$B$30:$B$1054,INDIRECT($A$14&amp;ROW())),""),"")</f>
        <v/>
      </c>
      <c r="B673" s="675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4"/>
      <c r="BA673" s="676"/>
      <c r="BB673" s="677"/>
      <c r="BD673" s="676"/>
      <c r="BE673" s="677"/>
      <c r="BG673" s="676"/>
      <c r="BH673" s="677"/>
      <c r="BJ673" s="676"/>
      <c r="BK673" s="677"/>
      <c r="BM673" s="676"/>
      <c r="BN673" s="677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7" t="str">
        <f ca="1">IFERROR(IF(INDIRECT($A$14&amp;ROW())&lt;&gt;"",COUNTIF(Summary!$B$30:$B$1054,INDIRECT($A$14&amp;ROW())),""),"")</f>
        <v/>
      </c>
      <c r="B674" s="675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4"/>
      <c r="BA674" s="676"/>
      <c r="BB674" s="677"/>
      <c r="BD674" s="676"/>
      <c r="BE674" s="677"/>
      <c r="BG674" s="676"/>
      <c r="BH674" s="677"/>
      <c r="BJ674" s="676"/>
      <c r="BK674" s="677"/>
      <c r="BM674" s="676"/>
      <c r="BN674" s="677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7" t="str">
        <f ca="1">IFERROR(IF(INDIRECT($A$14&amp;ROW())&lt;&gt;"",COUNTIF(Summary!$B$30:$B$1054,INDIRECT($A$14&amp;ROW())),""),"")</f>
        <v/>
      </c>
      <c r="B675" s="675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4"/>
      <c r="BA675" s="676"/>
      <c r="BB675" s="677"/>
      <c r="BD675" s="676"/>
      <c r="BE675" s="677"/>
      <c r="BG675" s="676"/>
      <c r="BH675" s="677"/>
      <c r="BJ675" s="676"/>
      <c r="BK675" s="677"/>
      <c r="BM675" s="676"/>
      <c r="BN675" s="677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7" t="str">
        <f ca="1">IFERROR(IF(INDIRECT($A$14&amp;ROW())&lt;&gt;"",COUNTIF(Summary!$B$30:$B$1054,INDIRECT($A$14&amp;ROW())),""),"")</f>
        <v/>
      </c>
      <c r="B676" s="675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4"/>
      <c r="BA676" s="676"/>
      <c r="BB676" s="677"/>
      <c r="BD676" s="676"/>
      <c r="BE676" s="677"/>
      <c r="BG676" s="676"/>
      <c r="BH676" s="677"/>
      <c r="BJ676" s="676"/>
      <c r="BK676" s="677"/>
      <c r="BM676" s="676"/>
      <c r="BN676" s="677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7" t="str">
        <f ca="1">IFERROR(IF(INDIRECT($A$14&amp;ROW())&lt;&gt;"",COUNTIF(Summary!$B$30:$B$1054,INDIRECT($A$14&amp;ROW())),""),"")</f>
        <v/>
      </c>
      <c r="B677" s="675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4"/>
      <c r="BA677" s="676"/>
      <c r="BB677" s="677"/>
      <c r="BD677" s="676"/>
      <c r="BE677" s="677"/>
      <c r="BG677" s="676"/>
      <c r="BH677" s="677"/>
      <c r="BJ677" s="676"/>
      <c r="BK677" s="677"/>
      <c r="BM677" s="676"/>
      <c r="BN677" s="677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7" t="str">
        <f ca="1">IFERROR(IF(INDIRECT($A$14&amp;ROW())&lt;&gt;"",COUNTIF(Summary!$B$30:$B$1054,INDIRECT($A$14&amp;ROW())),""),"")</f>
        <v/>
      </c>
      <c r="B678" s="675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4"/>
      <c r="BA678" s="676"/>
      <c r="BB678" s="677"/>
      <c r="BD678" s="676"/>
      <c r="BE678" s="677"/>
      <c r="BG678" s="676"/>
      <c r="BH678" s="677"/>
      <c r="BJ678" s="676"/>
      <c r="BK678" s="677"/>
      <c r="BM678" s="676"/>
      <c r="BN678" s="677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7" t="str">
        <f ca="1">IFERROR(IF(INDIRECT($A$14&amp;ROW())&lt;&gt;"",COUNTIF(Summary!$B$30:$B$1054,INDIRECT($A$14&amp;ROW())),""),"")</f>
        <v/>
      </c>
      <c r="B679" s="675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4"/>
      <c r="BA679" s="676"/>
      <c r="BB679" s="677"/>
      <c r="BD679" s="676"/>
      <c r="BE679" s="677"/>
      <c r="BG679" s="676"/>
      <c r="BH679" s="677"/>
      <c r="BJ679" s="676"/>
      <c r="BK679" s="677"/>
      <c r="BM679" s="676"/>
      <c r="BN679" s="677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7" t="str">
        <f ca="1">IFERROR(IF(INDIRECT($A$14&amp;ROW())&lt;&gt;"",COUNTIF(Summary!$B$30:$B$1054,INDIRECT($A$14&amp;ROW())),""),"")</f>
        <v/>
      </c>
      <c r="B680" s="675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4"/>
      <c r="BA680" s="676"/>
      <c r="BB680" s="677"/>
      <c r="BD680" s="676"/>
      <c r="BE680" s="677"/>
      <c r="BG680" s="676"/>
      <c r="BH680" s="677"/>
      <c r="BJ680" s="676"/>
      <c r="BK680" s="677"/>
      <c r="BM680" s="676"/>
      <c r="BN680" s="677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7" t="str">
        <f ca="1">IFERROR(IF(INDIRECT($A$14&amp;ROW())&lt;&gt;"",COUNTIF(Summary!$B$30:$B$1054,INDIRECT($A$14&amp;ROW())),""),"")</f>
        <v/>
      </c>
      <c r="B681" s="675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4"/>
      <c r="BA681" s="676"/>
      <c r="BB681" s="677"/>
      <c r="BD681" s="676"/>
      <c r="BE681" s="677"/>
      <c r="BG681" s="676"/>
      <c r="BH681" s="677"/>
      <c r="BJ681" s="676"/>
      <c r="BK681" s="677"/>
      <c r="BM681" s="676"/>
      <c r="BN681" s="677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7" t="str">
        <f ca="1">IFERROR(IF(INDIRECT($A$14&amp;ROW())&lt;&gt;"",COUNTIF(Summary!$B$30:$B$1054,INDIRECT($A$14&amp;ROW())),""),"")</f>
        <v/>
      </c>
      <c r="B682" s="675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4"/>
      <c r="BA682" s="676"/>
      <c r="BB682" s="677"/>
      <c r="BD682" s="676"/>
      <c r="BE682" s="677"/>
      <c r="BG682" s="676"/>
      <c r="BH682" s="677"/>
      <c r="BJ682" s="676"/>
      <c r="BK682" s="677"/>
      <c r="BM682" s="676"/>
      <c r="BN682" s="677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7" t="str">
        <f ca="1">IFERROR(IF(INDIRECT($A$14&amp;ROW())&lt;&gt;"",COUNTIF(Summary!$B$30:$B$1054,INDIRECT($A$14&amp;ROW())),""),"")</f>
        <v/>
      </c>
      <c r="B683" s="675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4"/>
      <c r="BA683" s="676"/>
      <c r="BB683" s="677"/>
      <c r="BD683" s="676"/>
      <c r="BE683" s="677"/>
      <c r="BG683" s="676"/>
      <c r="BH683" s="677"/>
      <c r="BJ683" s="676"/>
      <c r="BK683" s="677"/>
      <c r="BM683" s="676"/>
      <c r="BN683" s="677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7" t="str">
        <f ca="1">IFERROR(IF(INDIRECT($A$14&amp;ROW())&lt;&gt;"",COUNTIF(Summary!$B$30:$B$1054,INDIRECT($A$14&amp;ROW())),""),"")</f>
        <v/>
      </c>
      <c r="B684" s="675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4"/>
      <c r="BA684" s="676"/>
      <c r="BB684" s="677"/>
      <c r="BD684" s="676"/>
      <c r="BE684" s="677"/>
      <c r="BG684" s="676"/>
      <c r="BH684" s="677"/>
      <c r="BJ684" s="676"/>
      <c r="BK684" s="677"/>
      <c r="BM684" s="676"/>
      <c r="BN684" s="677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7" t="str">
        <f ca="1">IFERROR(IF(INDIRECT($A$14&amp;ROW())&lt;&gt;"",COUNTIF(Summary!$B$30:$B$1054,INDIRECT($A$14&amp;ROW())),""),"")</f>
        <v/>
      </c>
      <c r="B685" s="675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4"/>
      <c r="BA685" s="676"/>
      <c r="BB685" s="677"/>
      <c r="BD685" s="676"/>
      <c r="BE685" s="677"/>
      <c r="BG685" s="676"/>
      <c r="BH685" s="677"/>
      <c r="BJ685" s="676"/>
      <c r="BK685" s="677"/>
      <c r="BM685" s="676"/>
      <c r="BN685" s="677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7" t="str">
        <f ca="1">IFERROR(IF(INDIRECT($A$14&amp;ROW())&lt;&gt;"",COUNTIF(Summary!$B$30:$B$1054,INDIRECT($A$14&amp;ROW())),""),"")</f>
        <v/>
      </c>
      <c r="B686" s="675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4"/>
      <c r="BA686" s="676"/>
      <c r="BB686" s="677"/>
      <c r="BD686" s="676"/>
      <c r="BE686" s="677"/>
      <c r="BG686" s="676"/>
      <c r="BH686" s="677"/>
      <c r="BJ686" s="676"/>
      <c r="BK686" s="677"/>
      <c r="BM686" s="676"/>
      <c r="BN686" s="677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7" t="str">
        <f ca="1">IFERROR(IF(INDIRECT($A$14&amp;ROW())&lt;&gt;"",COUNTIF(Summary!$B$30:$B$1054,INDIRECT($A$14&amp;ROW())),""),"")</f>
        <v/>
      </c>
      <c r="B687" s="675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4"/>
      <c r="BA687" s="676"/>
      <c r="BB687" s="677"/>
      <c r="BD687" s="676"/>
      <c r="BE687" s="677"/>
      <c r="BG687" s="676"/>
      <c r="BH687" s="677"/>
      <c r="BJ687" s="676"/>
      <c r="BK687" s="677"/>
      <c r="BM687" s="676"/>
      <c r="BN687" s="677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7" t="str">
        <f ca="1">IFERROR(IF(INDIRECT($A$14&amp;ROW())&lt;&gt;"",COUNTIF(Summary!$B$30:$B$1054,INDIRECT($A$14&amp;ROW())),""),"")</f>
        <v/>
      </c>
      <c r="B688" s="675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4"/>
      <c r="BA688" s="676"/>
      <c r="BB688" s="677"/>
      <c r="BD688" s="676"/>
      <c r="BE688" s="677"/>
      <c r="BG688" s="676"/>
      <c r="BH688" s="677"/>
      <c r="BJ688" s="676"/>
      <c r="BK688" s="677"/>
      <c r="BM688" s="676"/>
      <c r="BN688" s="677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7" t="str">
        <f ca="1">IFERROR(IF(INDIRECT($A$14&amp;ROW())&lt;&gt;"",COUNTIF(Summary!$B$30:$B$1054,INDIRECT($A$14&amp;ROW())),""),"")</f>
        <v/>
      </c>
      <c r="B689" s="675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4"/>
      <c r="BA689" s="676"/>
      <c r="BB689" s="677"/>
      <c r="BD689" s="676"/>
      <c r="BE689" s="677"/>
      <c r="BG689" s="676"/>
      <c r="BH689" s="677"/>
      <c r="BJ689" s="676"/>
      <c r="BK689" s="677"/>
      <c r="BM689" s="676"/>
      <c r="BN689" s="677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7" t="str">
        <f ca="1">IFERROR(IF(INDIRECT($A$14&amp;ROW())&lt;&gt;"",COUNTIF(Summary!$B$30:$B$1054,INDIRECT($A$14&amp;ROW())),""),"")</f>
        <v/>
      </c>
      <c r="B690" s="675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4"/>
      <c r="BA690" s="676"/>
      <c r="BB690" s="677"/>
      <c r="BD690" s="676"/>
      <c r="BE690" s="677"/>
      <c r="BG690" s="676"/>
      <c r="BH690" s="677"/>
      <c r="BJ690" s="676"/>
      <c r="BK690" s="677"/>
      <c r="BM690" s="676"/>
      <c r="BN690" s="677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7" t="str">
        <f ca="1">IFERROR(IF(INDIRECT($A$14&amp;ROW())&lt;&gt;"",COUNTIF(Summary!$B$30:$B$1054,INDIRECT($A$14&amp;ROW())),""),"")</f>
        <v/>
      </c>
      <c r="B691" s="675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4"/>
      <c r="BA691" s="676"/>
      <c r="BB691" s="677"/>
      <c r="BD691" s="676"/>
      <c r="BE691" s="677"/>
      <c r="BG691" s="676"/>
      <c r="BH691" s="677"/>
      <c r="BJ691" s="676"/>
      <c r="BK691" s="677"/>
      <c r="BM691" s="676"/>
      <c r="BN691" s="677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7" t="str">
        <f ca="1">IFERROR(IF(INDIRECT($A$14&amp;ROW())&lt;&gt;"",COUNTIF(Summary!$B$30:$B$1054,INDIRECT($A$14&amp;ROW())),""),"")</f>
        <v/>
      </c>
      <c r="B692" s="675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4"/>
      <c r="BA692" s="676"/>
      <c r="BB692" s="677"/>
      <c r="BD692" s="676"/>
      <c r="BE692" s="677"/>
      <c r="BG692" s="676"/>
      <c r="BH692" s="677"/>
      <c r="BJ692" s="676"/>
      <c r="BK692" s="677"/>
      <c r="BM692" s="676"/>
      <c r="BN692" s="677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7" t="str">
        <f ca="1">IFERROR(IF(INDIRECT($A$14&amp;ROW())&lt;&gt;"",COUNTIF(Summary!$B$30:$B$1054,INDIRECT($A$14&amp;ROW())),""),"")</f>
        <v/>
      </c>
      <c r="B693" s="675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4"/>
      <c r="BA693" s="676"/>
      <c r="BB693" s="677"/>
      <c r="BD693" s="676"/>
      <c r="BE693" s="677"/>
      <c r="BG693" s="676"/>
      <c r="BH693" s="677"/>
      <c r="BJ693" s="676"/>
      <c r="BK693" s="677"/>
      <c r="BM693" s="676"/>
      <c r="BN693" s="677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7" t="str">
        <f ca="1">IFERROR(IF(INDIRECT($A$14&amp;ROW())&lt;&gt;"",COUNTIF(Summary!$B$30:$B$1054,INDIRECT($A$14&amp;ROW())),""),"")</f>
        <v/>
      </c>
      <c r="B694" s="675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4"/>
      <c r="BA694" s="676"/>
      <c r="BB694" s="677"/>
      <c r="BD694" s="676"/>
      <c r="BE694" s="677"/>
      <c r="BG694" s="676"/>
      <c r="BH694" s="677"/>
      <c r="BJ694" s="676"/>
      <c r="BK694" s="677"/>
      <c r="BM694" s="676"/>
      <c r="BN694" s="677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7" t="str">
        <f ca="1">IFERROR(IF(INDIRECT($A$14&amp;ROW())&lt;&gt;"",COUNTIF(Summary!$B$30:$B$1054,INDIRECT($A$14&amp;ROW())),""),"")</f>
        <v/>
      </c>
      <c r="B695" s="675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4"/>
      <c r="BA695" s="676"/>
      <c r="BB695" s="677"/>
      <c r="BD695" s="676"/>
      <c r="BE695" s="677"/>
      <c r="BG695" s="676"/>
      <c r="BH695" s="677"/>
      <c r="BJ695" s="676"/>
      <c r="BK695" s="677"/>
      <c r="BM695" s="676"/>
      <c r="BN695" s="677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7" t="str">
        <f ca="1">IFERROR(IF(INDIRECT($A$14&amp;ROW())&lt;&gt;"",COUNTIF(Summary!$B$30:$B$1054,INDIRECT($A$14&amp;ROW())),""),"")</f>
        <v/>
      </c>
      <c r="B696" s="675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4"/>
      <c r="BA696" s="676"/>
      <c r="BB696" s="677"/>
      <c r="BD696" s="676"/>
      <c r="BE696" s="677"/>
      <c r="BG696" s="676"/>
      <c r="BH696" s="677"/>
      <c r="BJ696" s="676"/>
      <c r="BK696" s="677"/>
      <c r="BM696" s="676"/>
      <c r="BN696" s="677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7" t="str">
        <f ca="1">IFERROR(IF(INDIRECT($A$14&amp;ROW())&lt;&gt;"",COUNTIF(Summary!$B$30:$B$1054,INDIRECT($A$14&amp;ROW())),""),"")</f>
        <v/>
      </c>
      <c r="B697" s="675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4"/>
      <c r="BA697" s="676"/>
      <c r="BB697" s="677"/>
      <c r="BD697" s="676"/>
      <c r="BE697" s="677"/>
      <c r="BG697" s="676"/>
      <c r="BH697" s="677"/>
      <c r="BJ697" s="676"/>
      <c r="BK697" s="677"/>
      <c r="BM697" s="676"/>
      <c r="BN697" s="677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7" t="str">
        <f ca="1">IFERROR(IF(INDIRECT($A$14&amp;ROW())&lt;&gt;"",COUNTIF(Summary!$B$30:$B$1054,INDIRECT($A$14&amp;ROW())),""),"")</f>
        <v/>
      </c>
      <c r="B698" s="675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4"/>
      <c r="BA698" s="676"/>
      <c r="BB698" s="677"/>
      <c r="BD698" s="676"/>
      <c r="BE698" s="677"/>
      <c r="BG698" s="676"/>
      <c r="BH698" s="677"/>
      <c r="BJ698" s="676"/>
      <c r="BK698" s="677"/>
      <c r="BM698" s="676"/>
      <c r="BN698" s="677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7" t="str">
        <f ca="1">IFERROR(IF(INDIRECT($A$14&amp;ROW())&lt;&gt;"",COUNTIF(Summary!$B$30:$B$1054,INDIRECT($A$14&amp;ROW())),""),"")</f>
        <v/>
      </c>
      <c r="B699" s="675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4"/>
      <c r="BA699" s="676"/>
      <c r="BB699" s="677"/>
      <c r="BD699" s="676"/>
      <c r="BE699" s="677"/>
      <c r="BG699" s="676"/>
      <c r="BH699" s="677"/>
      <c r="BJ699" s="676"/>
      <c r="BK699" s="677"/>
      <c r="BM699" s="676"/>
      <c r="BN699" s="677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7" t="str">
        <f ca="1">IFERROR(IF(INDIRECT($A$14&amp;ROW())&lt;&gt;"",COUNTIF(Summary!$B$30:$B$1054,INDIRECT($A$14&amp;ROW())),""),"")</f>
        <v/>
      </c>
      <c r="B700" s="675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4"/>
      <c r="BA700" s="676"/>
      <c r="BB700" s="677"/>
      <c r="BD700" s="676"/>
      <c r="BE700" s="677"/>
      <c r="BG700" s="676"/>
      <c r="BH700" s="677"/>
      <c r="BJ700" s="676"/>
      <c r="BK700" s="677"/>
      <c r="BM700" s="676"/>
      <c r="BN700" s="677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7" t="str">
        <f ca="1">IFERROR(IF(INDIRECT($A$14&amp;ROW())&lt;&gt;"",COUNTIF(Summary!$B$30:$B$1054,INDIRECT($A$14&amp;ROW())),""),"")</f>
        <v/>
      </c>
      <c r="B701" s="675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4"/>
      <c r="BA701" s="676"/>
      <c r="BB701" s="677"/>
      <c r="BD701" s="676"/>
      <c r="BE701" s="677"/>
      <c r="BG701" s="676"/>
      <c r="BH701" s="677"/>
      <c r="BJ701" s="676"/>
      <c r="BK701" s="677"/>
      <c r="BM701" s="676"/>
      <c r="BN701" s="677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7" t="str">
        <f ca="1">IFERROR(IF(INDIRECT($A$14&amp;ROW())&lt;&gt;"",COUNTIF(Summary!$B$30:$B$1054,INDIRECT($A$14&amp;ROW())),""),"")</f>
        <v/>
      </c>
      <c r="B702" s="675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4"/>
      <c r="BA702" s="676"/>
      <c r="BB702" s="677"/>
      <c r="BD702" s="676"/>
      <c r="BE702" s="677"/>
      <c r="BG702" s="676"/>
      <c r="BH702" s="677"/>
      <c r="BJ702" s="676"/>
      <c r="BK702" s="677"/>
      <c r="BM702" s="676"/>
      <c r="BN702" s="677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7" t="str">
        <f ca="1">IFERROR(IF(INDIRECT($A$14&amp;ROW())&lt;&gt;"",COUNTIF(Summary!$B$30:$B$1054,INDIRECT($A$14&amp;ROW())),""),"")</f>
        <v/>
      </c>
      <c r="B703" s="675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4"/>
      <c r="BA703" s="676"/>
      <c r="BB703" s="677"/>
      <c r="BD703" s="676"/>
      <c r="BE703" s="677"/>
      <c r="BG703" s="676"/>
      <c r="BH703" s="677"/>
      <c r="BJ703" s="676"/>
      <c r="BK703" s="677"/>
      <c r="BM703" s="676"/>
      <c r="BN703" s="677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7" t="str">
        <f ca="1">IFERROR(IF(INDIRECT($A$14&amp;ROW())&lt;&gt;"",COUNTIF(Summary!$B$30:$B$1054,INDIRECT($A$14&amp;ROW())),""),"")</f>
        <v/>
      </c>
      <c r="B704" s="675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4"/>
      <c r="BA704" s="676"/>
      <c r="BB704" s="677"/>
      <c r="BD704" s="676"/>
      <c r="BE704" s="677"/>
      <c r="BG704" s="676"/>
      <c r="BH704" s="677"/>
      <c r="BJ704" s="676"/>
      <c r="BK704" s="677"/>
      <c r="BM704" s="676"/>
      <c r="BN704" s="677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7" t="str">
        <f ca="1">IFERROR(IF(INDIRECT($A$14&amp;ROW())&lt;&gt;"",COUNTIF(Summary!$B$30:$B$1054,INDIRECT($A$14&amp;ROW())),""),"")</f>
        <v/>
      </c>
      <c r="B705" s="675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4"/>
      <c r="BA705" s="676"/>
      <c r="BB705" s="677"/>
      <c r="BD705" s="676"/>
      <c r="BE705" s="677"/>
      <c r="BG705" s="676"/>
      <c r="BH705" s="677"/>
      <c r="BJ705" s="676"/>
      <c r="BK705" s="677"/>
      <c r="BM705" s="676"/>
      <c r="BN705" s="677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7" t="str">
        <f ca="1">IFERROR(IF(INDIRECT($A$14&amp;ROW())&lt;&gt;"",COUNTIF(Summary!$B$30:$B$1054,INDIRECT($A$14&amp;ROW())),""),"")</f>
        <v/>
      </c>
      <c r="B706" s="675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4"/>
      <c r="BA706" s="676"/>
      <c r="BB706" s="677"/>
      <c r="BD706" s="676"/>
      <c r="BE706" s="677"/>
      <c r="BG706" s="676"/>
      <c r="BH706" s="677"/>
      <c r="BJ706" s="676"/>
      <c r="BK706" s="677"/>
      <c r="BM706" s="676"/>
      <c r="BN706" s="677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7" t="str">
        <f ca="1">IFERROR(IF(INDIRECT($A$14&amp;ROW())&lt;&gt;"",COUNTIF(Summary!$B$30:$B$1054,INDIRECT($A$14&amp;ROW())),""),"")</f>
        <v/>
      </c>
      <c r="B707" s="675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4"/>
      <c r="BA707" s="676"/>
      <c r="BB707" s="677"/>
      <c r="BD707" s="676"/>
      <c r="BE707" s="677"/>
      <c r="BG707" s="676"/>
      <c r="BH707" s="677"/>
      <c r="BJ707" s="676"/>
      <c r="BK707" s="677"/>
      <c r="BM707" s="676"/>
      <c r="BN707" s="677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7" t="str">
        <f ca="1">IFERROR(IF(INDIRECT($A$14&amp;ROW())&lt;&gt;"",COUNTIF(Summary!$B$30:$B$1054,INDIRECT($A$14&amp;ROW())),""),"")</f>
        <v/>
      </c>
      <c r="B708" s="675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4"/>
      <c r="BA708" s="676"/>
      <c r="BB708" s="677"/>
      <c r="BD708" s="676"/>
      <c r="BE708" s="677"/>
      <c r="BG708" s="676"/>
      <c r="BH708" s="677"/>
      <c r="BJ708" s="676"/>
      <c r="BK708" s="677"/>
      <c r="BM708" s="676"/>
      <c r="BN708" s="677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7" t="str">
        <f ca="1">IFERROR(IF(INDIRECT($A$14&amp;ROW())&lt;&gt;"",COUNTIF(Summary!$B$30:$B$1054,INDIRECT($A$14&amp;ROW())),""),"")</f>
        <v/>
      </c>
      <c r="B709" s="675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4"/>
      <c r="BA709" s="676"/>
      <c r="BB709" s="677"/>
      <c r="BD709" s="676"/>
      <c r="BE709" s="677"/>
      <c r="BG709" s="676"/>
      <c r="BH709" s="677"/>
      <c r="BJ709" s="676"/>
      <c r="BK709" s="677"/>
      <c r="BM709" s="676"/>
      <c r="BN709" s="677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7" t="str">
        <f ca="1">IFERROR(IF(INDIRECT($A$14&amp;ROW())&lt;&gt;"",COUNTIF(Summary!$B$30:$B$1054,INDIRECT($A$14&amp;ROW())),""),"")</f>
        <v/>
      </c>
      <c r="B710" s="675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4"/>
      <c r="BA710" s="676"/>
      <c r="BB710" s="677"/>
      <c r="BD710" s="676"/>
      <c r="BE710" s="677"/>
      <c r="BG710" s="676"/>
      <c r="BH710" s="677"/>
      <c r="BJ710" s="676"/>
      <c r="BK710" s="677"/>
      <c r="BM710" s="676"/>
      <c r="BN710" s="677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7" t="str">
        <f ca="1">IFERROR(IF(INDIRECT($A$14&amp;ROW())&lt;&gt;"",COUNTIF(Summary!$B$30:$B$1054,INDIRECT($A$14&amp;ROW())),""),"")</f>
        <v/>
      </c>
      <c r="B711" s="675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4"/>
      <c r="BA711" s="676"/>
      <c r="BB711" s="677"/>
      <c r="BD711" s="676"/>
      <c r="BE711" s="677"/>
      <c r="BG711" s="676"/>
      <c r="BH711" s="677"/>
      <c r="BJ711" s="676"/>
      <c r="BK711" s="677"/>
      <c r="BM711" s="676"/>
      <c r="BN711" s="677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7" t="str">
        <f ca="1">IFERROR(IF(INDIRECT($A$14&amp;ROW())&lt;&gt;"",COUNTIF(Summary!$B$30:$B$1054,INDIRECT($A$14&amp;ROW())),""),"")</f>
        <v/>
      </c>
      <c r="B712" s="675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4"/>
      <c r="BA712" s="676"/>
      <c r="BB712" s="677"/>
      <c r="BD712" s="676"/>
      <c r="BE712" s="677"/>
      <c r="BG712" s="676"/>
      <c r="BH712" s="677"/>
      <c r="BJ712" s="676"/>
      <c r="BK712" s="677"/>
      <c r="BM712" s="676"/>
      <c r="BN712" s="677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7" t="str">
        <f ca="1">IFERROR(IF(INDIRECT($A$14&amp;ROW())&lt;&gt;"",COUNTIF(Summary!$B$30:$B$1054,INDIRECT($A$14&amp;ROW())),""),"")</f>
        <v/>
      </c>
      <c r="B713" s="675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4"/>
      <c r="BA713" s="676"/>
      <c r="BB713" s="677"/>
      <c r="BD713" s="676"/>
      <c r="BE713" s="677"/>
      <c r="BG713" s="676"/>
      <c r="BH713" s="677"/>
      <c r="BJ713" s="676"/>
      <c r="BK713" s="677"/>
      <c r="BM713" s="676"/>
      <c r="BN713" s="677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7" t="str">
        <f ca="1">IFERROR(IF(INDIRECT($A$14&amp;ROW())&lt;&gt;"",COUNTIF(Summary!$B$30:$B$1054,INDIRECT($A$14&amp;ROW())),""),"")</f>
        <v/>
      </c>
      <c r="B714" s="675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4"/>
      <c r="BA714" s="676"/>
      <c r="BB714" s="677"/>
      <c r="BD714" s="676"/>
      <c r="BE714" s="677"/>
      <c r="BG714" s="676"/>
      <c r="BH714" s="677"/>
      <c r="BJ714" s="676"/>
      <c r="BK714" s="677"/>
      <c r="BM714" s="676"/>
      <c r="BN714" s="677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7" t="str">
        <f ca="1">IFERROR(IF(INDIRECT($A$14&amp;ROW())&lt;&gt;"",COUNTIF(Summary!$B$30:$B$1054,INDIRECT($A$14&amp;ROW())),""),"")</f>
        <v/>
      </c>
      <c r="B715" s="675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4"/>
      <c r="BA715" s="676"/>
      <c r="BB715" s="677"/>
      <c r="BD715" s="676"/>
      <c r="BE715" s="677"/>
      <c r="BG715" s="676"/>
      <c r="BH715" s="677"/>
      <c r="BJ715" s="676"/>
      <c r="BK715" s="677"/>
      <c r="BM715" s="676"/>
      <c r="BN715" s="677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7" t="str">
        <f ca="1">IFERROR(IF(INDIRECT($A$14&amp;ROW())&lt;&gt;"",COUNTIF(Summary!$B$30:$B$1054,INDIRECT($A$14&amp;ROW())),""),"")</f>
        <v/>
      </c>
      <c r="B716" s="675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4"/>
      <c r="BA716" s="676"/>
      <c r="BB716" s="677"/>
      <c r="BD716" s="676"/>
      <c r="BE716" s="677"/>
      <c r="BG716" s="676"/>
      <c r="BH716" s="677"/>
      <c r="BJ716" s="676"/>
      <c r="BK716" s="677"/>
      <c r="BM716" s="676"/>
      <c r="BN716" s="677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7" t="str">
        <f ca="1">IFERROR(IF(INDIRECT($A$14&amp;ROW())&lt;&gt;"",COUNTIF(Summary!$B$30:$B$1054,INDIRECT($A$14&amp;ROW())),""),"")</f>
        <v/>
      </c>
      <c r="B717" s="675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4"/>
      <c r="BA717" s="676"/>
      <c r="BB717" s="677"/>
      <c r="BD717" s="676"/>
      <c r="BE717" s="677"/>
      <c r="BG717" s="676"/>
      <c r="BH717" s="677"/>
      <c r="BJ717" s="676"/>
      <c r="BK717" s="677"/>
      <c r="BM717" s="676"/>
      <c r="BN717" s="677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7" t="str">
        <f ca="1">IFERROR(IF(INDIRECT($A$14&amp;ROW())&lt;&gt;"",COUNTIF(Summary!$B$30:$B$1054,INDIRECT($A$14&amp;ROW())),""),"")</f>
        <v/>
      </c>
      <c r="B718" s="675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4"/>
      <c r="BA718" s="676"/>
      <c r="BB718" s="677"/>
      <c r="BD718" s="676"/>
      <c r="BE718" s="677"/>
      <c r="BG718" s="676"/>
      <c r="BH718" s="677"/>
      <c r="BJ718" s="676"/>
      <c r="BK718" s="677"/>
      <c r="BM718" s="676"/>
      <c r="BN718" s="677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7" t="str">
        <f ca="1">IFERROR(IF(INDIRECT($A$14&amp;ROW())&lt;&gt;"",COUNTIF(Summary!$B$30:$B$1054,INDIRECT($A$14&amp;ROW())),""),"")</f>
        <v/>
      </c>
      <c r="B719" s="675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4"/>
      <c r="BA719" s="676"/>
      <c r="BB719" s="677"/>
      <c r="BD719" s="676"/>
      <c r="BE719" s="677"/>
      <c r="BG719" s="676"/>
      <c r="BH719" s="677"/>
      <c r="BJ719" s="676"/>
      <c r="BK719" s="677"/>
      <c r="BM719" s="676"/>
      <c r="BN719" s="677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7" t="str">
        <f ca="1">IFERROR(IF(INDIRECT($A$14&amp;ROW())&lt;&gt;"",COUNTIF(Summary!$B$30:$B$1054,INDIRECT($A$14&amp;ROW())),""),"")</f>
        <v/>
      </c>
      <c r="B720" s="675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4"/>
      <c r="BA720" s="676"/>
      <c r="BB720" s="677"/>
      <c r="BD720" s="676"/>
      <c r="BE720" s="677"/>
      <c r="BG720" s="676"/>
      <c r="BH720" s="677"/>
      <c r="BJ720" s="676"/>
      <c r="BK720" s="677"/>
      <c r="BM720" s="676"/>
      <c r="BN720" s="677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7" t="str">
        <f ca="1">IFERROR(IF(INDIRECT($A$14&amp;ROW())&lt;&gt;"",COUNTIF(Summary!$B$30:$B$1054,INDIRECT($A$14&amp;ROW())),""),"")</f>
        <v/>
      </c>
      <c r="B721" s="675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4"/>
      <c r="BA721" s="676"/>
      <c r="BB721" s="677"/>
      <c r="BD721" s="676"/>
      <c r="BE721" s="677"/>
      <c r="BG721" s="676"/>
      <c r="BH721" s="677"/>
      <c r="BJ721" s="676"/>
      <c r="BK721" s="677"/>
      <c r="BM721" s="676"/>
      <c r="BN721" s="677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7" t="str">
        <f ca="1">IFERROR(IF(INDIRECT($A$14&amp;ROW())&lt;&gt;"",COUNTIF(Summary!$B$30:$B$1054,INDIRECT($A$14&amp;ROW())),""),"")</f>
        <v/>
      </c>
      <c r="B722" s="675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4"/>
      <c r="BA722" s="676"/>
      <c r="BB722" s="677"/>
      <c r="BD722" s="676"/>
      <c r="BE722" s="677"/>
      <c r="BG722" s="676"/>
      <c r="BH722" s="677"/>
      <c r="BJ722" s="676"/>
      <c r="BK722" s="677"/>
      <c r="BM722" s="676"/>
      <c r="BN722" s="677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7" t="str">
        <f ca="1">IFERROR(IF(INDIRECT($A$14&amp;ROW())&lt;&gt;"",COUNTIF(Summary!$B$30:$B$1054,INDIRECT($A$14&amp;ROW())),""),"")</f>
        <v/>
      </c>
      <c r="B723" s="675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4"/>
      <c r="BA723" s="676"/>
      <c r="BB723" s="677"/>
      <c r="BD723" s="676"/>
      <c r="BE723" s="677"/>
      <c r="BG723" s="676"/>
      <c r="BH723" s="677"/>
      <c r="BJ723" s="676"/>
      <c r="BK723" s="677"/>
      <c r="BM723" s="676"/>
      <c r="BN723" s="677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7" t="str">
        <f ca="1">IFERROR(IF(INDIRECT($A$14&amp;ROW())&lt;&gt;"",COUNTIF(Summary!$B$30:$B$1054,INDIRECT($A$14&amp;ROW())),""),"")</f>
        <v/>
      </c>
      <c r="B724" s="675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4"/>
      <c r="BA724" s="676"/>
      <c r="BB724" s="677"/>
      <c r="BD724" s="676"/>
      <c r="BE724" s="677"/>
      <c r="BG724" s="676"/>
      <c r="BH724" s="677"/>
      <c r="BJ724" s="676"/>
      <c r="BK724" s="677"/>
      <c r="BM724" s="676"/>
      <c r="BN724" s="677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7" t="str">
        <f ca="1">IFERROR(IF(INDIRECT($A$14&amp;ROW())&lt;&gt;"",COUNTIF(Summary!$B$30:$B$1054,INDIRECT($A$14&amp;ROW())),""),"")</f>
        <v/>
      </c>
      <c r="B725" s="675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4"/>
      <c r="BA725" s="676"/>
      <c r="BB725" s="677"/>
      <c r="BD725" s="676"/>
      <c r="BE725" s="677"/>
      <c r="BG725" s="676"/>
      <c r="BH725" s="677"/>
      <c r="BJ725" s="676"/>
      <c r="BK725" s="677"/>
      <c r="BM725" s="676"/>
      <c r="BN725" s="677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7" t="str">
        <f ca="1">IFERROR(IF(INDIRECT($A$14&amp;ROW())&lt;&gt;"",COUNTIF(Summary!$B$30:$B$1054,INDIRECT($A$14&amp;ROW())),""),"")</f>
        <v/>
      </c>
      <c r="B726" s="675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4"/>
      <c r="BA726" s="676"/>
      <c r="BB726" s="677"/>
      <c r="BD726" s="676"/>
      <c r="BE726" s="677"/>
      <c r="BG726" s="676"/>
      <c r="BH726" s="677"/>
      <c r="BJ726" s="676"/>
      <c r="BK726" s="677"/>
      <c r="BM726" s="676"/>
      <c r="BN726" s="677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7" t="str">
        <f ca="1">IFERROR(IF(INDIRECT($A$14&amp;ROW())&lt;&gt;"",COUNTIF(Summary!$B$30:$B$1054,INDIRECT($A$14&amp;ROW())),""),"")</f>
        <v/>
      </c>
      <c r="B727" s="675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4"/>
      <c r="BA727" s="676"/>
      <c r="BB727" s="677"/>
      <c r="BD727" s="676"/>
      <c r="BE727" s="677"/>
      <c r="BG727" s="676"/>
      <c r="BH727" s="677"/>
      <c r="BJ727" s="676"/>
      <c r="BK727" s="677"/>
      <c r="BM727" s="676"/>
      <c r="BN727" s="677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7" t="str">
        <f ca="1">IFERROR(IF(INDIRECT($A$14&amp;ROW())&lt;&gt;"",COUNTIF(Summary!$B$30:$B$1054,INDIRECT($A$14&amp;ROW())),""),"")</f>
        <v/>
      </c>
      <c r="B728" s="675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4"/>
      <c r="BA728" s="676"/>
      <c r="BB728" s="677"/>
      <c r="BD728" s="676"/>
      <c r="BE728" s="677"/>
      <c r="BG728" s="676"/>
      <c r="BH728" s="677"/>
      <c r="BJ728" s="676"/>
      <c r="BK728" s="677"/>
      <c r="BM728" s="676"/>
      <c r="BN728" s="677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7" t="str">
        <f ca="1">IFERROR(IF(INDIRECT($A$14&amp;ROW())&lt;&gt;"",COUNTIF(Summary!$B$30:$B$1054,INDIRECT($A$14&amp;ROW())),""),"")</f>
        <v/>
      </c>
      <c r="B729" s="675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4"/>
      <c r="BA729" s="676"/>
      <c r="BB729" s="677"/>
      <c r="BD729" s="676"/>
      <c r="BE729" s="677"/>
      <c r="BG729" s="676"/>
      <c r="BH729" s="677"/>
      <c r="BJ729" s="676"/>
      <c r="BK729" s="677"/>
      <c r="BM729" s="676"/>
      <c r="BN729" s="677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7" t="str">
        <f ca="1">IFERROR(IF(INDIRECT($A$14&amp;ROW())&lt;&gt;"",COUNTIF(Summary!$B$30:$B$1054,INDIRECT($A$14&amp;ROW())),""),"")</f>
        <v/>
      </c>
      <c r="B730" s="675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4"/>
      <c r="BA730" s="676"/>
      <c r="BB730" s="677"/>
      <c r="BD730" s="676"/>
      <c r="BE730" s="677"/>
      <c r="BG730" s="676"/>
      <c r="BH730" s="677"/>
      <c r="BJ730" s="676"/>
      <c r="BK730" s="677"/>
      <c r="BM730" s="676"/>
      <c r="BN730" s="677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7" t="str">
        <f ca="1">IFERROR(IF(INDIRECT($A$14&amp;ROW())&lt;&gt;"",COUNTIF(Summary!$B$30:$B$1054,INDIRECT($A$14&amp;ROW())),""),"")</f>
        <v/>
      </c>
      <c r="B731" s="675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4"/>
      <c r="BA731" s="676"/>
      <c r="BB731" s="677"/>
      <c r="BD731" s="676"/>
      <c r="BE731" s="677"/>
      <c r="BG731" s="676"/>
      <c r="BH731" s="677"/>
      <c r="BJ731" s="676"/>
      <c r="BK731" s="677"/>
      <c r="BM731" s="676"/>
      <c r="BN731" s="677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7" t="str">
        <f ca="1">IFERROR(IF(INDIRECT($A$14&amp;ROW())&lt;&gt;"",COUNTIF(Summary!$B$30:$B$1054,INDIRECT($A$14&amp;ROW())),""),"")</f>
        <v/>
      </c>
      <c r="B732" s="675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4"/>
      <c r="BA732" s="676"/>
      <c r="BB732" s="677"/>
      <c r="BD732" s="676"/>
      <c r="BE732" s="677"/>
      <c r="BG732" s="676"/>
      <c r="BH732" s="677"/>
      <c r="BJ732" s="676"/>
      <c r="BK732" s="677"/>
      <c r="BM732" s="676"/>
      <c r="BN732" s="677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7" t="str">
        <f ca="1">IFERROR(IF(INDIRECT($A$14&amp;ROW())&lt;&gt;"",COUNTIF(Summary!$B$30:$B$1054,INDIRECT($A$14&amp;ROW())),""),"")</f>
        <v/>
      </c>
      <c r="B733" s="675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4"/>
      <c r="BA733" s="676"/>
      <c r="BB733" s="677"/>
      <c r="BD733" s="676"/>
      <c r="BE733" s="677"/>
      <c r="BG733" s="676"/>
      <c r="BH733" s="677"/>
      <c r="BJ733" s="676"/>
      <c r="BK733" s="677"/>
      <c r="BM733" s="676"/>
      <c r="BN733" s="677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7" t="str">
        <f ca="1">IFERROR(IF(INDIRECT($A$14&amp;ROW())&lt;&gt;"",COUNTIF(Summary!$B$30:$B$1054,INDIRECT($A$14&amp;ROW())),""),"")</f>
        <v/>
      </c>
      <c r="B734" s="675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4"/>
      <c r="BA734" s="676"/>
      <c r="BB734" s="677"/>
      <c r="BD734" s="676"/>
      <c r="BE734" s="677"/>
      <c r="BG734" s="676"/>
      <c r="BH734" s="677"/>
      <c r="BJ734" s="676"/>
      <c r="BK734" s="677"/>
      <c r="BM734" s="676"/>
      <c r="BN734" s="677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7" t="str">
        <f ca="1">IFERROR(IF(INDIRECT($A$14&amp;ROW())&lt;&gt;"",COUNTIF(Summary!$B$30:$B$1054,INDIRECT($A$14&amp;ROW())),""),"")</f>
        <v/>
      </c>
      <c r="B735" s="675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4"/>
      <c r="BA735" s="676"/>
      <c r="BB735" s="677"/>
      <c r="BD735" s="676"/>
      <c r="BE735" s="677"/>
      <c r="BG735" s="676"/>
      <c r="BH735" s="677"/>
      <c r="BJ735" s="676"/>
      <c r="BK735" s="677"/>
      <c r="BM735" s="676"/>
      <c r="BN735" s="677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7" t="str">
        <f ca="1">IFERROR(IF(INDIRECT($A$14&amp;ROW())&lt;&gt;"",COUNTIF(Summary!$B$30:$B$1054,INDIRECT($A$14&amp;ROW())),""),"")</f>
        <v/>
      </c>
      <c r="B736" s="675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4"/>
      <c r="BA736" s="676"/>
      <c r="BB736" s="677"/>
      <c r="BD736" s="676"/>
      <c r="BE736" s="677"/>
      <c r="BG736" s="676"/>
      <c r="BH736" s="677"/>
      <c r="BJ736" s="676"/>
      <c r="BK736" s="677"/>
      <c r="BM736" s="676"/>
      <c r="BN736" s="677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7" t="str">
        <f ca="1">IFERROR(IF(INDIRECT($A$14&amp;ROW())&lt;&gt;"",COUNTIF(Summary!$B$30:$B$1054,INDIRECT($A$14&amp;ROW())),""),"")</f>
        <v/>
      </c>
      <c r="B737" s="675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4"/>
      <c r="BA737" s="676"/>
      <c r="BB737" s="677"/>
      <c r="BD737" s="676"/>
      <c r="BE737" s="677"/>
      <c r="BG737" s="676"/>
      <c r="BH737" s="677"/>
      <c r="BJ737" s="676"/>
      <c r="BK737" s="677"/>
      <c r="BM737" s="676"/>
      <c r="BN737" s="677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7" t="str">
        <f ca="1">IFERROR(IF(INDIRECT($A$14&amp;ROW())&lt;&gt;"",COUNTIF(Summary!$B$30:$B$1054,INDIRECT($A$14&amp;ROW())),""),"")</f>
        <v/>
      </c>
      <c r="B738" s="675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4"/>
      <c r="BA738" s="676"/>
      <c r="BB738" s="677"/>
      <c r="BD738" s="676"/>
      <c r="BE738" s="677"/>
      <c r="BG738" s="676"/>
      <c r="BH738" s="677"/>
      <c r="BJ738" s="676"/>
      <c r="BK738" s="677"/>
      <c r="BM738" s="676"/>
      <c r="BN738" s="677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7" t="str">
        <f ca="1">IFERROR(IF(INDIRECT($A$14&amp;ROW())&lt;&gt;"",COUNTIF(Summary!$B$30:$B$1054,INDIRECT($A$14&amp;ROW())),""),"")</f>
        <v/>
      </c>
      <c r="B739" s="675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4"/>
      <c r="BA739" s="676"/>
      <c r="BB739" s="677"/>
      <c r="BD739" s="676"/>
      <c r="BE739" s="677"/>
      <c r="BG739" s="676"/>
      <c r="BH739" s="677"/>
      <c r="BJ739" s="676"/>
      <c r="BK739" s="677"/>
      <c r="BM739" s="676"/>
      <c r="BN739" s="677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7" t="str">
        <f ca="1">IFERROR(IF(INDIRECT($A$14&amp;ROW())&lt;&gt;"",COUNTIF(Summary!$B$30:$B$1054,INDIRECT($A$14&amp;ROW())),""),"")</f>
        <v/>
      </c>
      <c r="B740" s="675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4"/>
      <c r="BA740" s="676"/>
      <c r="BB740" s="677"/>
      <c r="BD740" s="676"/>
      <c r="BE740" s="677"/>
      <c r="BG740" s="676"/>
      <c r="BH740" s="677"/>
      <c r="BJ740" s="676"/>
      <c r="BK740" s="677"/>
      <c r="BM740" s="676"/>
      <c r="BN740" s="677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7" t="str">
        <f ca="1">IFERROR(IF(INDIRECT($A$14&amp;ROW())&lt;&gt;"",COUNTIF(Summary!$B$30:$B$1054,INDIRECT($A$14&amp;ROW())),""),"")</f>
        <v/>
      </c>
      <c r="B741" s="675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4"/>
      <c r="BA741" s="676"/>
      <c r="BB741" s="677"/>
      <c r="BD741" s="676"/>
      <c r="BE741" s="677"/>
      <c r="BG741" s="676"/>
      <c r="BH741" s="677"/>
      <c r="BJ741" s="676"/>
      <c r="BK741" s="677"/>
      <c r="BM741" s="676"/>
      <c r="BN741" s="677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7" t="str">
        <f ca="1">IFERROR(IF(INDIRECT($A$14&amp;ROW())&lt;&gt;"",COUNTIF(Summary!$B$30:$B$1054,INDIRECT($A$14&amp;ROW())),""),"")</f>
        <v/>
      </c>
      <c r="B742" s="675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4"/>
      <c r="BA742" s="676"/>
      <c r="BB742" s="677"/>
      <c r="BD742" s="676"/>
      <c r="BE742" s="677"/>
      <c r="BG742" s="676"/>
      <c r="BH742" s="677"/>
      <c r="BJ742" s="676"/>
      <c r="BK742" s="677"/>
      <c r="BM742" s="676"/>
      <c r="BN742" s="677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7" t="str">
        <f ca="1">IFERROR(IF(INDIRECT($A$14&amp;ROW())&lt;&gt;"",COUNTIF(Summary!$B$30:$B$1054,INDIRECT($A$14&amp;ROW())),""),"")</f>
        <v/>
      </c>
      <c r="B743" s="675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4"/>
      <c r="BA743" s="676"/>
      <c r="BB743" s="677"/>
      <c r="BD743" s="676"/>
      <c r="BE743" s="677"/>
      <c r="BG743" s="676"/>
      <c r="BH743" s="677"/>
      <c r="BJ743" s="676"/>
      <c r="BK743" s="677"/>
      <c r="BM743" s="676"/>
      <c r="BN743" s="677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7" t="str">
        <f ca="1">IFERROR(IF(INDIRECT($A$14&amp;ROW())&lt;&gt;"",COUNTIF(Summary!$B$30:$B$1054,INDIRECT($A$14&amp;ROW())),""),"")</f>
        <v/>
      </c>
      <c r="B744" s="675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4"/>
      <c r="BA744" s="676"/>
      <c r="BB744" s="677"/>
      <c r="BD744" s="676"/>
      <c r="BE744" s="677"/>
      <c r="BG744" s="676"/>
      <c r="BH744" s="677"/>
      <c r="BJ744" s="676"/>
      <c r="BK744" s="677"/>
      <c r="BM744" s="676"/>
      <c r="BN744" s="677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7" t="str">
        <f ca="1">IFERROR(IF(INDIRECT($A$14&amp;ROW())&lt;&gt;"",COUNTIF(Summary!$B$30:$B$1054,INDIRECT($A$14&amp;ROW())),""),"")</f>
        <v/>
      </c>
      <c r="B745" s="675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4"/>
      <c r="BA745" s="676"/>
      <c r="BB745" s="677"/>
      <c r="BD745" s="676"/>
      <c r="BE745" s="677"/>
      <c r="BG745" s="676"/>
      <c r="BH745" s="677"/>
      <c r="BJ745" s="676"/>
      <c r="BK745" s="677"/>
      <c r="BM745" s="676"/>
      <c r="BN745" s="677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7" t="str">
        <f ca="1">IFERROR(IF(INDIRECT($A$14&amp;ROW())&lt;&gt;"",COUNTIF(Summary!$B$30:$B$1054,INDIRECT($A$14&amp;ROW())),""),"")</f>
        <v/>
      </c>
      <c r="B746" s="675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4"/>
      <c r="BA746" s="676"/>
      <c r="BB746" s="677"/>
      <c r="BD746" s="676"/>
      <c r="BE746" s="677"/>
      <c r="BG746" s="676"/>
      <c r="BH746" s="677"/>
      <c r="BJ746" s="676"/>
      <c r="BK746" s="677"/>
      <c r="BM746" s="676"/>
      <c r="BN746" s="677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7" t="str">
        <f ca="1">IFERROR(IF(INDIRECT($A$14&amp;ROW())&lt;&gt;"",COUNTIF(Summary!$B$30:$B$1054,INDIRECT($A$14&amp;ROW())),""),"")</f>
        <v/>
      </c>
      <c r="B747" s="675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4"/>
      <c r="BA747" s="676"/>
      <c r="BB747" s="677"/>
      <c r="BD747" s="676"/>
      <c r="BE747" s="677"/>
      <c r="BG747" s="676"/>
      <c r="BH747" s="677"/>
      <c r="BJ747" s="676"/>
      <c r="BK747" s="677"/>
      <c r="BM747" s="676"/>
      <c r="BN747" s="677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7" t="str">
        <f ca="1">IFERROR(IF(INDIRECT($A$14&amp;ROW())&lt;&gt;"",COUNTIF(Summary!$B$30:$B$1054,INDIRECT($A$14&amp;ROW())),""),"")</f>
        <v/>
      </c>
      <c r="B748" s="675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4"/>
      <c r="BA748" s="676"/>
      <c r="BB748" s="677"/>
      <c r="BD748" s="676"/>
      <c r="BE748" s="677"/>
      <c r="BG748" s="676"/>
      <c r="BH748" s="677"/>
      <c r="BJ748" s="676"/>
      <c r="BK748" s="677"/>
      <c r="BM748" s="676"/>
      <c r="BN748" s="677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7" t="str">
        <f ca="1">IFERROR(IF(INDIRECT($A$14&amp;ROW())&lt;&gt;"",COUNTIF(Summary!$B$30:$B$1054,INDIRECT($A$14&amp;ROW())),""),"")</f>
        <v/>
      </c>
      <c r="B749" s="675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4"/>
      <c r="BA749" s="676"/>
      <c r="BB749" s="677"/>
      <c r="BD749" s="676"/>
      <c r="BE749" s="677"/>
      <c r="BG749" s="676"/>
      <c r="BH749" s="677"/>
      <c r="BJ749" s="676"/>
      <c r="BK749" s="677"/>
      <c r="BM749" s="676"/>
      <c r="BN749" s="677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7" t="str">
        <f ca="1">IFERROR(IF(INDIRECT($A$14&amp;ROW())&lt;&gt;"",COUNTIF(Summary!$B$30:$B$1054,INDIRECT($A$14&amp;ROW())),""),"")</f>
        <v/>
      </c>
      <c r="B750" s="675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4"/>
      <c r="BA750" s="676"/>
      <c r="BB750" s="677"/>
      <c r="BD750" s="676"/>
      <c r="BE750" s="677"/>
      <c r="BG750" s="676"/>
      <c r="BH750" s="677"/>
      <c r="BJ750" s="676"/>
      <c r="BK750" s="677"/>
      <c r="BM750" s="676"/>
      <c r="BN750" s="677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7" t="str">
        <f ca="1">IFERROR(IF(INDIRECT($A$14&amp;ROW())&lt;&gt;"",COUNTIF(Summary!$B$30:$B$1054,INDIRECT($A$14&amp;ROW())),""),"")</f>
        <v/>
      </c>
      <c r="B751" s="675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4"/>
      <c r="BA751" s="676"/>
      <c r="BB751" s="677"/>
      <c r="BD751" s="676"/>
      <c r="BE751" s="677"/>
      <c r="BG751" s="676"/>
      <c r="BH751" s="677"/>
      <c r="BJ751" s="676"/>
      <c r="BK751" s="677"/>
      <c r="BM751" s="676"/>
      <c r="BN751" s="677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7" t="str">
        <f ca="1">IFERROR(IF(INDIRECT($A$14&amp;ROW())&lt;&gt;"",COUNTIF(Summary!$B$30:$B$1054,INDIRECT($A$14&amp;ROW())),""),"")</f>
        <v/>
      </c>
      <c r="B752" s="675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4"/>
      <c r="BA752" s="676"/>
      <c r="BB752" s="677"/>
      <c r="BD752" s="676"/>
      <c r="BE752" s="677"/>
      <c r="BG752" s="676"/>
      <c r="BH752" s="677"/>
      <c r="BJ752" s="676"/>
      <c r="BK752" s="677"/>
      <c r="BM752" s="676"/>
      <c r="BN752" s="677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7" t="str">
        <f ca="1">IFERROR(IF(INDIRECT($A$14&amp;ROW())&lt;&gt;"",COUNTIF(Summary!$B$30:$B$1054,INDIRECT($A$14&amp;ROW())),""),"")</f>
        <v/>
      </c>
      <c r="B753" s="675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4"/>
      <c r="BA753" s="676"/>
      <c r="BB753" s="677"/>
      <c r="BD753" s="676"/>
      <c r="BE753" s="677"/>
      <c r="BG753" s="676"/>
      <c r="BH753" s="677"/>
      <c r="BJ753" s="676"/>
      <c r="BK753" s="677"/>
      <c r="BM753" s="676"/>
      <c r="BN753" s="677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7" t="str">
        <f ca="1">IFERROR(IF(INDIRECT($A$14&amp;ROW())&lt;&gt;"",COUNTIF(Summary!$B$30:$B$1054,INDIRECT($A$14&amp;ROW())),""),"")</f>
        <v/>
      </c>
      <c r="B754" s="675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4"/>
      <c r="BA754" s="676"/>
      <c r="BB754" s="677"/>
      <c r="BD754" s="676"/>
      <c r="BE754" s="677"/>
      <c r="BG754" s="676"/>
      <c r="BH754" s="677"/>
      <c r="BJ754" s="676"/>
      <c r="BK754" s="677"/>
      <c r="BM754" s="676"/>
      <c r="BN754" s="677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7" t="str">
        <f ca="1">IFERROR(IF(INDIRECT($A$14&amp;ROW())&lt;&gt;"",COUNTIF(Summary!$B$30:$B$1054,INDIRECT($A$14&amp;ROW())),""),"")</f>
        <v/>
      </c>
      <c r="B755" s="675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4"/>
      <c r="BA755" s="676"/>
      <c r="BB755" s="677"/>
      <c r="BD755" s="676"/>
      <c r="BE755" s="677"/>
      <c r="BG755" s="676"/>
      <c r="BH755" s="677"/>
      <c r="BJ755" s="676"/>
      <c r="BK755" s="677"/>
      <c r="BM755" s="676"/>
      <c r="BN755" s="677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7" t="str">
        <f ca="1">IFERROR(IF(INDIRECT($A$14&amp;ROW())&lt;&gt;"",COUNTIF(Summary!$B$30:$B$1054,INDIRECT($A$14&amp;ROW())),""),"")</f>
        <v/>
      </c>
      <c r="B756" s="675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4"/>
      <c r="BA756" s="676"/>
      <c r="BB756" s="677"/>
      <c r="BD756" s="676"/>
      <c r="BE756" s="677"/>
      <c r="BG756" s="676"/>
      <c r="BH756" s="677"/>
      <c r="BJ756" s="676"/>
      <c r="BK756" s="677"/>
      <c r="BM756" s="676"/>
      <c r="BN756" s="677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7" t="str">
        <f ca="1">IFERROR(IF(INDIRECT($A$14&amp;ROW())&lt;&gt;"",COUNTIF(Summary!$B$30:$B$1054,INDIRECT($A$14&amp;ROW())),""),"")</f>
        <v/>
      </c>
      <c r="B757" s="675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4"/>
      <c r="BA757" s="676"/>
      <c r="BB757" s="677"/>
      <c r="BD757" s="676"/>
      <c r="BE757" s="677"/>
      <c r="BG757" s="676"/>
      <c r="BH757" s="677"/>
      <c r="BJ757" s="676"/>
      <c r="BK757" s="677"/>
      <c r="BM757" s="676"/>
      <c r="BN757" s="677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7" t="str">
        <f ca="1">IFERROR(IF(INDIRECT($A$14&amp;ROW())&lt;&gt;"",COUNTIF(Summary!$B$30:$B$1054,INDIRECT($A$14&amp;ROW())),""),"")</f>
        <v/>
      </c>
      <c r="B758" s="675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4"/>
      <c r="BA758" s="676"/>
      <c r="BB758" s="677"/>
      <c r="BD758" s="676"/>
      <c r="BE758" s="677"/>
      <c r="BG758" s="676"/>
      <c r="BH758" s="677"/>
      <c r="BJ758" s="676"/>
      <c r="BK758" s="677"/>
      <c r="BM758" s="676"/>
      <c r="BN758" s="677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7" t="str">
        <f ca="1">IFERROR(IF(INDIRECT($A$14&amp;ROW())&lt;&gt;"",COUNTIF(Summary!$B$30:$B$1054,INDIRECT($A$14&amp;ROW())),""),"")</f>
        <v/>
      </c>
      <c r="B759" s="675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4"/>
      <c r="BA759" s="676"/>
      <c r="BB759" s="677"/>
      <c r="BD759" s="676"/>
      <c r="BE759" s="677"/>
      <c r="BG759" s="676"/>
      <c r="BH759" s="677"/>
      <c r="BJ759" s="676"/>
      <c r="BK759" s="677"/>
      <c r="BM759" s="676"/>
      <c r="BN759" s="677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7" t="str">
        <f ca="1">IFERROR(IF(INDIRECT($A$14&amp;ROW())&lt;&gt;"",COUNTIF(Summary!$B$30:$B$1054,INDIRECT($A$14&amp;ROW())),""),"")</f>
        <v/>
      </c>
      <c r="B760" s="675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4"/>
      <c r="BA760" s="676"/>
      <c r="BB760" s="677"/>
      <c r="BD760" s="676"/>
      <c r="BE760" s="677"/>
      <c r="BG760" s="676"/>
      <c r="BH760" s="677"/>
      <c r="BJ760" s="676"/>
      <c r="BK760" s="677"/>
      <c r="BM760" s="676"/>
      <c r="BN760" s="677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7" t="str">
        <f ca="1">IFERROR(IF(INDIRECT($A$14&amp;ROW())&lt;&gt;"",COUNTIF(Summary!$B$30:$B$1054,INDIRECT($A$14&amp;ROW())),""),"")</f>
        <v/>
      </c>
      <c r="B761" s="675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4"/>
      <c r="BA761" s="676"/>
      <c r="BB761" s="677"/>
      <c r="BD761" s="676"/>
      <c r="BE761" s="677"/>
      <c r="BG761" s="676"/>
      <c r="BH761" s="677"/>
      <c r="BJ761" s="676"/>
      <c r="BK761" s="677"/>
      <c r="BM761" s="676"/>
      <c r="BN761" s="677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7" t="str">
        <f ca="1">IFERROR(IF(INDIRECT($A$14&amp;ROW())&lt;&gt;"",COUNTIF(Summary!$B$30:$B$1054,INDIRECT($A$14&amp;ROW())),""),"")</f>
        <v/>
      </c>
      <c r="B762" s="675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4"/>
      <c r="BA762" s="676"/>
      <c r="BB762" s="677"/>
      <c r="BD762" s="676"/>
      <c r="BE762" s="677"/>
      <c r="BG762" s="676"/>
      <c r="BH762" s="677"/>
      <c r="BJ762" s="676"/>
      <c r="BK762" s="677"/>
      <c r="BM762" s="676"/>
      <c r="BN762" s="677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7" t="str">
        <f ca="1">IFERROR(IF(INDIRECT($A$14&amp;ROW())&lt;&gt;"",COUNTIF(Summary!$B$30:$B$1054,INDIRECT($A$14&amp;ROW())),""),"")</f>
        <v/>
      </c>
      <c r="B763" s="675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4"/>
      <c r="BA763" s="676"/>
      <c r="BB763" s="677"/>
      <c r="BD763" s="676"/>
      <c r="BE763" s="677"/>
      <c r="BG763" s="676"/>
      <c r="BH763" s="677"/>
      <c r="BJ763" s="676"/>
      <c r="BK763" s="677"/>
      <c r="BM763" s="676"/>
      <c r="BN763" s="677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7" t="str">
        <f ca="1">IFERROR(IF(INDIRECT($A$14&amp;ROW())&lt;&gt;"",COUNTIF(Summary!$B$30:$B$1054,INDIRECT($A$14&amp;ROW())),""),"")</f>
        <v/>
      </c>
      <c r="B764" s="675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4"/>
      <c r="BA764" s="676"/>
      <c r="BB764" s="677"/>
      <c r="BD764" s="676"/>
      <c r="BE764" s="677"/>
      <c r="BG764" s="676"/>
      <c r="BH764" s="677"/>
      <c r="BJ764" s="676"/>
      <c r="BK764" s="677"/>
      <c r="BM764" s="676"/>
      <c r="BN764" s="677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7" t="str">
        <f ca="1">IFERROR(IF(INDIRECT($A$14&amp;ROW())&lt;&gt;"",COUNTIF(Summary!$B$30:$B$1054,INDIRECT($A$14&amp;ROW())),""),"")</f>
        <v/>
      </c>
      <c r="B765" s="675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4"/>
      <c r="BA765" s="676"/>
      <c r="BB765" s="677"/>
      <c r="BD765" s="676"/>
      <c r="BE765" s="677"/>
      <c r="BG765" s="676"/>
      <c r="BH765" s="677"/>
      <c r="BJ765" s="676"/>
      <c r="BK765" s="677"/>
      <c r="BM765" s="676"/>
      <c r="BN765" s="677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7" t="str">
        <f ca="1">IFERROR(IF(INDIRECT($A$14&amp;ROW())&lt;&gt;"",COUNTIF(Summary!$B$30:$B$1054,INDIRECT($A$14&amp;ROW())),""),"")</f>
        <v/>
      </c>
      <c r="B766" s="675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4"/>
      <c r="BA766" s="676"/>
      <c r="BB766" s="677"/>
      <c r="BD766" s="676"/>
      <c r="BE766" s="677"/>
      <c r="BG766" s="676"/>
      <c r="BH766" s="677"/>
      <c r="BJ766" s="676"/>
      <c r="BK766" s="677"/>
      <c r="BM766" s="676"/>
      <c r="BN766" s="677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7" t="str">
        <f ca="1">IFERROR(IF(INDIRECT($A$14&amp;ROW())&lt;&gt;"",COUNTIF(Summary!$B$30:$B$1054,INDIRECT($A$14&amp;ROW())),""),"")</f>
        <v/>
      </c>
      <c r="B767" s="675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4"/>
      <c r="BA767" s="676"/>
      <c r="BB767" s="677"/>
      <c r="BD767" s="676"/>
      <c r="BE767" s="677"/>
      <c r="BG767" s="676"/>
      <c r="BH767" s="677"/>
      <c r="BJ767" s="676"/>
      <c r="BK767" s="677"/>
      <c r="BM767" s="676"/>
      <c r="BN767" s="677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7" t="str">
        <f ca="1">IFERROR(IF(INDIRECT($A$14&amp;ROW())&lt;&gt;"",COUNTIF(Summary!$B$30:$B$1054,INDIRECT($A$14&amp;ROW())),""),"")</f>
        <v/>
      </c>
      <c r="B768" s="675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4"/>
      <c r="BA768" s="676"/>
      <c r="BB768" s="677"/>
      <c r="BD768" s="676"/>
      <c r="BE768" s="677"/>
      <c r="BG768" s="676"/>
      <c r="BH768" s="677"/>
      <c r="BJ768" s="676"/>
      <c r="BK768" s="677"/>
      <c r="BM768" s="676"/>
      <c r="BN768" s="677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7" t="str">
        <f ca="1">IFERROR(IF(INDIRECT($A$14&amp;ROW())&lt;&gt;"",COUNTIF(Summary!$B$30:$B$1054,INDIRECT($A$14&amp;ROW())),""),"")</f>
        <v/>
      </c>
      <c r="B769" s="675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4"/>
      <c r="BA769" s="676"/>
      <c r="BB769" s="677"/>
      <c r="BD769" s="676"/>
      <c r="BE769" s="677"/>
      <c r="BG769" s="676"/>
      <c r="BH769" s="677"/>
      <c r="BJ769" s="676"/>
      <c r="BK769" s="677"/>
      <c r="BM769" s="676"/>
      <c r="BN769" s="677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7" t="str">
        <f ca="1">IFERROR(IF(INDIRECT($A$14&amp;ROW())&lt;&gt;"",COUNTIF(Summary!$B$30:$B$1054,INDIRECT($A$14&amp;ROW())),""),"")</f>
        <v/>
      </c>
      <c r="B770" s="675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4"/>
      <c r="BA770" s="676"/>
      <c r="BB770" s="677"/>
      <c r="BD770" s="676"/>
      <c r="BE770" s="677"/>
      <c r="BG770" s="676"/>
      <c r="BH770" s="677"/>
      <c r="BJ770" s="676"/>
      <c r="BK770" s="677"/>
      <c r="BM770" s="676"/>
      <c r="BN770" s="677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7" t="str">
        <f ca="1">IFERROR(IF(INDIRECT($A$14&amp;ROW())&lt;&gt;"",COUNTIF(Summary!$B$30:$B$1054,INDIRECT($A$14&amp;ROW())),""),"")</f>
        <v/>
      </c>
      <c r="B771" s="675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4"/>
      <c r="BA771" s="676"/>
      <c r="BB771" s="677"/>
      <c r="BD771" s="676"/>
      <c r="BE771" s="677"/>
      <c r="BG771" s="676"/>
      <c r="BH771" s="677"/>
      <c r="BJ771" s="676"/>
      <c r="BK771" s="677"/>
      <c r="BM771" s="676"/>
      <c r="BN771" s="677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7" t="str">
        <f ca="1">IFERROR(IF(INDIRECT($A$14&amp;ROW())&lt;&gt;"",COUNTIF(Summary!$B$30:$B$1054,INDIRECT($A$14&amp;ROW())),""),"")</f>
        <v/>
      </c>
      <c r="B772" s="675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4"/>
      <c r="BA772" s="676"/>
      <c r="BB772" s="677"/>
      <c r="BD772" s="676"/>
      <c r="BE772" s="677"/>
      <c r="BG772" s="676"/>
      <c r="BH772" s="677"/>
      <c r="BJ772" s="676"/>
      <c r="BK772" s="677"/>
      <c r="BM772" s="676"/>
      <c r="BN772" s="677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7" t="str">
        <f ca="1">IFERROR(IF(INDIRECT($A$14&amp;ROW())&lt;&gt;"",COUNTIF(Summary!$B$30:$B$1054,INDIRECT($A$14&amp;ROW())),""),"")</f>
        <v/>
      </c>
      <c r="B773" s="675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4"/>
      <c r="BA773" s="676"/>
      <c r="BB773" s="677"/>
      <c r="BD773" s="676"/>
      <c r="BE773" s="677"/>
      <c r="BG773" s="676"/>
      <c r="BH773" s="677"/>
      <c r="BJ773" s="676"/>
      <c r="BK773" s="677"/>
      <c r="BM773" s="676"/>
      <c r="BN773" s="677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7" t="str">
        <f ca="1">IFERROR(IF(INDIRECT($A$14&amp;ROW())&lt;&gt;"",COUNTIF(Summary!$B$30:$B$1054,INDIRECT($A$14&amp;ROW())),""),"")</f>
        <v/>
      </c>
      <c r="B774" s="675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4"/>
      <c r="BA774" s="676"/>
      <c r="BB774" s="677"/>
      <c r="BD774" s="676"/>
      <c r="BE774" s="677"/>
      <c r="BG774" s="676"/>
      <c r="BH774" s="677"/>
      <c r="BJ774" s="676"/>
      <c r="BK774" s="677"/>
      <c r="BM774" s="676"/>
      <c r="BN774" s="677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7" t="str">
        <f ca="1">IFERROR(IF(INDIRECT($A$14&amp;ROW())&lt;&gt;"",COUNTIF(Summary!$B$30:$B$1054,INDIRECT($A$14&amp;ROW())),""),"")</f>
        <v/>
      </c>
      <c r="B775" s="675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4"/>
      <c r="BA775" s="676"/>
      <c r="BB775" s="677"/>
      <c r="BD775" s="676"/>
      <c r="BE775" s="677"/>
      <c r="BG775" s="676"/>
      <c r="BH775" s="677"/>
      <c r="BJ775" s="676"/>
      <c r="BK775" s="677"/>
      <c r="BM775" s="676"/>
      <c r="BN775" s="677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7" t="str">
        <f ca="1">IFERROR(IF(INDIRECT($A$14&amp;ROW())&lt;&gt;"",COUNTIF(Summary!$B$30:$B$1054,INDIRECT($A$14&amp;ROW())),""),"")</f>
        <v/>
      </c>
      <c r="B776" s="675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4"/>
      <c r="BA776" s="676"/>
      <c r="BB776" s="677"/>
      <c r="BD776" s="676"/>
      <c r="BE776" s="677"/>
      <c r="BG776" s="676"/>
      <c r="BH776" s="677"/>
      <c r="BJ776" s="676"/>
      <c r="BK776" s="677"/>
      <c r="BM776" s="676"/>
      <c r="BN776" s="677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7" t="str">
        <f ca="1">IFERROR(IF(INDIRECT($A$14&amp;ROW())&lt;&gt;"",COUNTIF(Summary!$B$30:$B$1054,INDIRECT($A$14&amp;ROW())),""),"")</f>
        <v/>
      </c>
      <c r="B777" s="675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4"/>
      <c r="BA777" s="676"/>
      <c r="BB777" s="677"/>
      <c r="BD777" s="676"/>
      <c r="BE777" s="677"/>
      <c r="BG777" s="676"/>
      <c r="BH777" s="677"/>
      <c r="BJ777" s="676"/>
      <c r="BK777" s="677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7" t="str">
        <f ca="1">IFERROR(IF(INDIRECT($A$14&amp;ROW())&lt;&gt;"",COUNTIF(Summary!$B$30:$B$1054,INDIRECT($A$14&amp;ROW())),""),"")</f>
        <v/>
      </c>
      <c r="B778" s="675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4"/>
      <c r="BA778" s="676"/>
      <c r="BB778" s="677"/>
      <c r="BD778" s="676"/>
      <c r="BE778" s="677"/>
      <c r="BG778" s="676"/>
      <c r="BH778" s="677"/>
      <c r="BJ778" s="676"/>
      <c r="BK778" s="677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7" t="str">
        <f ca="1">IFERROR(IF(INDIRECT($A$14&amp;ROW())&lt;&gt;"",COUNTIF(Summary!$B$30:$B$1054,INDIRECT($A$14&amp;ROW())),""),"")</f>
        <v/>
      </c>
      <c r="B779" s="675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4"/>
      <c r="BA779" s="676"/>
      <c r="BB779" s="677"/>
      <c r="BD779" s="676"/>
      <c r="BE779" s="677"/>
      <c r="BG779" s="676"/>
      <c r="BH779" s="677"/>
      <c r="BJ779" s="676"/>
      <c r="BK779" s="677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7" t="str">
        <f ca="1">IFERROR(IF(INDIRECT($A$14&amp;ROW())&lt;&gt;"",COUNTIF(Summary!$B$30:$B$1054,INDIRECT($A$14&amp;ROW())),""),"")</f>
        <v/>
      </c>
      <c r="B780" s="675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4"/>
      <c r="BA780" s="676"/>
      <c r="BB780" s="677"/>
      <c r="BD780" s="676"/>
      <c r="BE780" s="677"/>
      <c r="BG780" s="676"/>
      <c r="BH780" s="677"/>
      <c r="BJ780" s="676"/>
      <c r="BK780" s="677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7" t="str">
        <f ca="1">IFERROR(IF(INDIRECT($A$14&amp;ROW())&lt;&gt;"",COUNTIF(Summary!$B$30:$B$1054,INDIRECT($A$14&amp;ROW())),""),"")</f>
        <v/>
      </c>
      <c r="B781" s="675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4"/>
      <c r="BA781" s="676"/>
      <c r="BB781" s="677"/>
      <c r="BD781" s="676"/>
      <c r="BE781" s="677"/>
      <c r="BG781" s="676"/>
      <c r="BH781" s="677"/>
      <c r="BJ781" s="676"/>
      <c r="BK781" s="677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7" t="str">
        <f ca="1">IFERROR(IF(INDIRECT($A$14&amp;ROW())&lt;&gt;"",COUNTIF(Summary!$B$30:$B$1054,INDIRECT($A$14&amp;ROW())),""),"")</f>
        <v/>
      </c>
      <c r="B782" s="675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4"/>
      <c r="BA782" s="676"/>
      <c r="BB782" s="677"/>
      <c r="BD782" s="676"/>
      <c r="BE782" s="677"/>
      <c r="BG782" s="676"/>
      <c r="BH782" s="677"/>
      <c r="BJ782" s="676"/>
      <c r="BK782" s="677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7" t="str">
        <f ca="1">IFERROR(IF(INDIRECT($A$14&amp;ROW())&lt;&gt;"",COUNTIF(Summary!$B$30:$B$1054,INDIRECT($A$14&amp;ROW())),""),"")</f>
        <v/>
      </c>
      <c r="B783" s="675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4"/>
      <c r="BA783" s="676"/>
      <c r="BB783" s="677"/>
      <c r="BD783" s="676"/>
      <c r="BE783" s="677"/>
      <c r="BG783" s="676"/>
      <c r="BH783" s="677"/>
      <c r="BJ783" s="676"/>
      <c r="BK783" s="677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7" t="str">
        <f ca="1">IFERROR(IF(INDIRECT($A$14&amp;ROW())&lt;&gt;"",COUNTIF(Summary!$B$30:$B$1054,INDIRECT($A$14&amp;ROW())),""),"")</f>
        <v/>
      </c>
      <c r="B784" s="675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4"/>
      <c r="BA784" s="676"/>
      <c r="BB784" s="677"/>
      <c r="BD784" s="676"/>
      <c r="BE784" s="677"/>
      <c r="BG784" s="676"/>
      <c r="BH784" s="677"/>
      <c r="BJ784" s="676"/>
      <c r="BK784" s="677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7" t="str">
        <f ca="1">IFERROR(IF(INDIRECT($A$14&amp;ROW())&lt;&gt;"",COUNTIF(Summary!$B$30:$B$1054,INDIRECT($A$14&amp;ROW())),""),"")</f>
        <v/>
      </c>
      <c r="B785" s="675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4"/>
      <c r="BA785" s="676"/>
      <c r="BB785" s="677"/>
      <c r="BD785" s="676"/>
      <c r="BE785" s="677"/>
      <c r="BG785" s="676"/>
      <c r="BH785" s="677"/>
      <c r="BJ785" s="676"/>
      <c r="BK785" s="677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7" t="str">
        <f ca="1">IFERROR(IF(INDIRECT($A$14&amp;ROW())&lt;&gt;"",COUNTIF(Summary!$B$30:$B$1054,INDIRECT($A$14&amp;ROW())),""),"")</f>
        <v/>
      </c>
      <c r="B786" s="675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4"/>
      <c r="BA786" s="676"/>
      <c r="BB786" s="677"/>
      <c r="BD786" s="676"/>
      <c r="BE786" s="677"/>
      <c r="BG786" s="676"/>
      <c r="BH786" s="677"/>
      <c r="BJ786" s="676"/>
      <c r="BK786" s="677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7" t="str">
        <f ca="1">IFERROR(IF(INDIRECT($A$14&amp;ROW())&lt;&gt;"",COUNTIF(Summary!$B$30:$B$1054,INDIRECT($A$14&amp;ROW())),""),"")</f>
        <v/>
      </c>
      <c r="B787" s="675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4"/>
      <c r="BA787" s="676"/>
      <c r="BB787" s="677"/>
      <c r="BD787" s="676"/>
      <c r="BE787" s="677"/>
      <c r="BG787" s="676"/>
      <c r="BH787" s="677"/>
      <c r="BJ787" s="676"/>
      <c r="BK787" s="677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7" t="str">
        <f ca="1">IFERROR(IF(INDIRECT($A$14&amp;ROW())&lt;&gt;"",COUNTIF(Summary!$B$30:$B$1054,INDIRECT($A$14&amp;ROW())),""),"")</f>
        <v/>
      </c>
      <c r="B788" s="675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4"/>
      <c r="BA788" s="676"/>
      <c r="BB788" s="677"/>
      <c r="BD788" s="676"/>
      <c r="BE788" s="677"/>
      <c r="BG788" s="676"/>
      <c r="BH788" s="677"/>
      <c r="BJ788" s="676"/>
      <c r="BK788" s="677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7" t="str">
        <f ca="1">IFERROR(IF(INDIRECT($A$14&amp;ROW())&lt;&gt;"",COUNTIF(Summary!$B$30:$B$1054,INDIRECT($A$14&amp;ROW())),""),"")</f>
        <v/>
      </c>
      <c r="B789" s="675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4"/>
      <c r="BA789" s="676"/>
      <c r="BB789" s="677"/>
      <c r="BD789" s="676"/>
      <c r="BE789" s="677"/>
      <c r="BG789" s="676"/>
      <c r="BH789" s="677"/>
      <c r="BJ789" s="209"/>
      <c r="BK789" s="678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7" t="str">
        <f ca="1">IFERROR(IF(INDIRECT($A$14&amp;ROW())&lt;&gt;"",COUNTIF(Summary!$B$30:$B$1054,INDIRECT($A$14&amp;ROW())),""),"")</f>
        <v/>
      </c>
      <c r="B790" s="675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4"/>
      <c r="BA790" s="676"/>
      <c r="BB790" s="677"/>
      <c r="BD790" s="676"/>
      <c r="BE790" s="677"/>
      <c r="BG790" s="676"/>
      <c r="BH790" s="677"/>
      <c r="BJ790" s="209"/>
      <c r="BK790" s="678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7" t="str">
        <f ca="1">IFERROR(IF(INDIRECT($A$14&amp;ROW())&lt;&gt;"",COUNTIF(Summary!$B$30:$B$1054,INDIRECT($A$14&amp;ROW())),""),"")</f>
        <v/>
      </c>
      <c r="B791" s="675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4"/>
      <c r="BA791" s="676"/>
      <c r="BB791" s="677"/>
      <c r="BD791" s="676"/>
      <c r="BE791" s="677"/>
      <c r="BG791" s="676"/>
      <c r="BH791" s="677"/>
      <c r="BJ791" s="209"/>
      <c r="BK791" s="678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7" t="str">
        <f ca="1">IFERROR(IF(INDIRECT($A$14&amp;ROW())&lt;&gt;"",COUNTIF(Summary!$B$30:$B$1054,INDIRECT($A$14&amp;ROW())),""),"")</f>
        <v/>
      </c>
      <c r="B792" s="675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4"/>
      <c r="BA792" s="676"/>
      <c r="BB792" s="677"/>
      <c r="BD792" s="676"/>
      <c r="BE792" s="677"/>
      <c r="BG792" s="676"/>
      <c r="BH792" s="677"/>
      <c r="BJ792" s="209"/>
      <c r="BK792" s="678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7" t="str">
        <f ca="1">IFERROR(IF(INDIRECT($A$14&amp;ROW())&lt;&gt;"",COUNTIF(Summary!$B$30:$B$1054,INDIRECT($A$14&amp;ROW())),""),"")</f>
        <v/>
      </c>
      <c r="B793" s="675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4"/>
      <c r="BA793" s="676"/>
      <c r="BB793" s="677"/>
      <c r="BD793" s="676"/>
      <c r="BE793" s="677"/>
      <c r="BG793" s="676"/>
      <c r="BH793" s="677"/>
      <c r="BJ793" s="209"/>
      <c r="BK793" s="678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7" t="str">
        <f ca="1">IFERROR(IF(INDIRECT($A$14&amp;ROW())&lt;&gt;"",COUNTIF(Summary!$B$30:$B$1054,INDIRECT($A$14&amp;ROW())),""),"")</f>
        <v/>
      </c>
      <c r="B794" s="675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4"/>
      <c r="BA794" s="676"/>
      <c r="BB794" s="677"/>
      <c r="BD794" s="676"/>
      <c r="BE794" s="677"/>
      <c r="BG794" s="676"/>
      <c r="BH794" s="677"/>
      <c r="BJ794" s="209"/>
      <c r="BK794" s="678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7" t="str">
        <f ca="1">IFERROR(IF(INDIRECT($A$14&amp;ROW())&lt;&gt;"",COUNTIF(Summary!$B$30:$B$1054,INDIRECT($A$14&amp;ROW())),""),"")</f>
        <v/>
      </c>
      <c r="B795" s="675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4"/>
      <c r="BA795" s="676"/>
      <c r="BB795" s="677"/>
      <c r="BD795" s="676"/>
      <c r="BE795" s="677"/>
      <c r="BG795" s="676"/>
      <c r="BH795" s="677"/>
      <c r="BJ795" s="209"/>
      <c r="BK795" s="678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7" t="str">
        <f ca="1">IFERROR(IF(INDIRECT($A$14&amp;ROW())&lt;&gt;"",COUNTIF(Summary!$B$30:$B$1054,INDIRECT($A$14&amp;ROW())),""),"")</f>
        <v/>
      </c>
      <c r="B796" s="675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4"/>
      <c r="BA796" s="676"/>
      <c r="BB796" s="677"/>
      <c r="BD796" s="676"/>
      <c r="BE796" s="677"/>
      <c r="BG796" s="676"/>
      <c r="BH796" s="677"/>
      <c r="BJ796" s="209"/>
      <c r="BK796" s="678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7" t="str">
        <f ca="1">IFERROR(IF(INDIRECT($A$14&amp;ROW())&lt;&gt;"",COUNTIF(Summary!$B$30:$B$1054,INDIRECT($A$14&amp;ROW())),""),"")</f>
        <v/>
      </c>
      <c r="B797" s="675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4"/>
      <c r="BA797" s="676"/>
      <c r="BB797" s="677"/>
      <c r="BD797" s="676"/>
      <c r="BE797" s="677"/>
      <c r="BG797" s="676"/>
      <c r="BH797" s="677"/>
      <c r="BJ797" s="209"/>
      <c r="BK797" s="678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7" t="str">
        <f ca="1">IFERROR(IF(INDIRECT($A$14&amp;ROW())&lt;&gt;"",COUNTIF(Summary!$B$30:$B$1054,INDIRECT($A$14&amp;ROW())),""),"")</f>
        <v/>
      </c>
      <c r="B798" s="675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4"/>
      <c r="BA798" s="676"/>
      <c r="BB798" s="677"/>
      <c r="BD798" s="676"/>
      <c r="BE798" s="677"/>
      <c r="BG798" s="209"/>
      <c r="BH798" s="210"/>
      <c r="BJ798" s="209"/>
      <c r="BK798" s="678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7" t="str">
        <f ca="1">IFERROR(IF(INDIRECT($A$14&amp;ROW())&lt;&gt;"",COUNTIF(Summary!$B$30:$B$1054,INDIRECT($A$14&amp;ROW())),""),"")</f>
        <v/>
      </c>
      <c r="B799" s="675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4"/>
      <c r="BA799" s="676"/>
      <c r="BB799" s="677"/>
      <c r="BD799" s="676"/>
      <c r="BE799" s="677"/>
      <c r="BG799" s="209"/>
      <c r="BH799" s="210"/>
      <c r="BJ799" s="209"/>
      <c r="BK799" s="678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7" t="str">
        <f ca="1">IFERROR(IF(INDIRECT($A$14&amp;ROW())&lt;&gt;"",COUNTIF(Summary!$B$30:$B$1054,INDIRECT($A$14&amp;ROW())),""),"")</f>
        <v/>
      </c>
      <c r="B800" s="675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4"/>
      <c r="BA800" s="676"/>
      <c r="BB800" s="677"/>
      <c r="BD800" s="676"/>
      <c r="BE800" s="677"/>
      <c r="BG800" s="209"/>
      <c r="BH800" s="210"/>
      <c r="BJ800" s="209"/>
      <c r="BK800" s="678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7" t="str">
        <f ca="1">IFERROR(IF(INDIRECT($A$14&amp;ROW())&lt;&gt;"",COUNTIF(Summary!$B$30:$B$1054,INDIRECT($A$14&amp;ROW())),""),"")</f>
        <v/>
      </c>
      <c r="B801" s="675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4"/>
      <c r="BA801" s="676"/>
      <c r="BB801" s="677"/>
      <c r="BD801" s="676"/>
      <c r="BE801" s="677"/>
      <c r="BG801" s="209"/>
      <c r="BH801" s="210"/>
      <c r="BJ801" s="209"/>
      <c r="BK801" s="678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7" t="str">
        <f ca="1">IFERROR(IF(INDIRECT($A$14&amp;ROW())&lt;&gt;"",COUNTIF(Summary!$B$30:$B$1054,INDIRECT($A$14&amp;ROW())),""),"")</f>
        <v/>
      </c>
      <c r="B802" s="675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4"/>
      <c r="BA802" s="676"/>
      <c r="BB802" s="677"/>
      <c r="BD802" s="676"/>
      <c r="BE802" s="677"/>
      <c r="BG802" s="209"/>
      <c r="BH802" s="210"/>
      <c r="BJ802" s="209"/>
      <c r="BK802" s="678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7" t="str">
        <f ca="1">IFERROR(IF(INDIRECT($A$14&amp;ROW())&lt;&gt;"",COUNTIF(Summary!$B$30:$B$1054,INDIRECT($A$14&amp;ROW())),""),"")</f>
        <v/>
      </c>
      <c r="B803" s="675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4"/>
      <c r="BA803" s="676"/>
      <c r="BB803" s="677"/>
      <c r="BD803" s="676"/>
      <c r="BE803" s="677"/>
      <c r="BG803" s="209"/>
      <c r="BH803" s="210"/>
      <c r="BJ803" s="209"/>
      <c r="BK803" s="678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7" t="str">
        <f ca="1">IFERROR(IF(INDIRECT($A$14&amp;ROW())&lt;&gt;"",COUNTIF(Summary!$B$30:$B$1054,INDIRECT($A$14&amp;ROW())),""),"")</f>
        <v/>
      </c>
      <c r="B804" s="675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4"/>
      <c r="BA804" s="676"/>
      <c r="BB804" s="677"/>
      <c r="BD804" s="676"/>
      <c r="BE804" s="677"/>
      <c r="BG804" s="209"/>
      <c r="BH804" s="210"/>
      <c r="BJ804" s="209"/>
      <c r="BK804" s="678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7" t="str">
        <f ca="1">IFERROR(IF(INDIRECT($A$14&amp;ROW())&lt;&gt;"",COUNTIF(Summary!$B$30:$B$1054,INDIRECT($A$14&amp;ROW())),""),"")</f>
        <v/>
      </c>
      <c r="B805" s="675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4"/>
      <c r="BA805" s="676"/>
      <c r="BB805" s="677"/>
      <c r="BD805" s="676"/>
      <c r="BE805" s="677"/>
      <c r="BG805" s="209"/>
      <c r="BH805" s="210"/>
      <c r="BJ805" s="209"/>
      <c r="BK805" s="678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7" t="str">
        <f ca="1">IFERROR(IF(INDIRECT($A$14&amp;ROW())&lt;&gt;"",COUNTIF(Summary!$B$30:$B$1054,INDIRECT($A$14&amp;ROW())),""),"")</f>
        <v/>
      </c>
      <c r="B806" s="675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4"/>
      <c r="BA806" s="676"/>
      <c r="BB806" s="677"/>
      <c r="BD806" s="676"/>
      <c r="BE806" s="677"/>
      <c r="BG806" s="209"/>
      <c r="BH806" s="210"/>
      <c r="BJ806" s="209"/>
      <c r="BK806" s="678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7" t="str">
        <f ca="1">IFERROR(IF(INDIRECT($A$14&amp;ROW())&lt;&gt;"",COUNTIF(Summary!$B$30:$B$1054,INDIRECT($A$14&amp;ROW())),""),"")</f>
        <v/>
      </c>
      <c r="B807" s="675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4"/>
      <c r="BA807" s="676"/>
      <c r="BB807" s="677"/>
      <c r="BD807" s="676"/>
      <c r="BE807" s="677"/>
      <c r="BG807" s="209"/>
      <c r="BH807" s="210"/>
      <c r="BJ807" s="209"/>
      <c r="BK807" s="678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7" t="str">
        <f ca="1">IFERROR(IF(INDIRECT($A$14&amp;ROW())&lt;&gt;"",COUNTIF(Summary!$B$30:$B$1054,INDIRECT($A$14&amp;ROW())),""),"")</f>
        <v/>
      </c>
      <c r="B808" s="675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4"/>
      <c r="BA808" s="676"/>
      <c r="BB808" s="677"/>
      <c r="BD808" s="676"/>
      <c r="BE808" s="677"/>
      <c r="BG808" s="209"/>
      <c r="BH808" s="210"/>
      <c r="BJ808" s="209"/>
      <c r="BK808" s="678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7" t="str">
        <f ca="1">IFERROR(IF(INDIRECT($A$14&amp;ROW())&lt;&gt;"",COUNTIF(Summary!$B$30:$B$1054,INDIRECT($A$14&amp;ROW())),""),"")</f>
        <v/>
      </c>
      <c r="B809" s="675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4"/>
      <c r="BA809" s="676"/>
      <c r="BB809" s="677"/>
      <c r="BD809" s="676"/>
      <c r="BE809" s="677"/>
      <c r="BG809" s="209"/>
      <c r="BH809" s="210"/>
      <c r="BJ809" s="209"/>
      <c r="BK809" s="678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7" t="str">
        <f ca="1">IFERROR(IF(INDIRECT($A$14&amp;ROW())&lt;&gt;"",COUNTIF(Summary!$B$30:$B$1054,INDIRECT($A$14&amp;ROW())),""),"")</f>
        <v/>
      </c>
      <c r="B810" s="675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4"/>
      <c r="BA810" s="676"/>
      <c r="BB810" s="677"/>
      <c r="BD810" s="676"/>
      <c r="BE810" s="677"/>
      <c r="BG810" s="209"/>
      <c r="BH810" s="210"/>
      <c r="BJ810" s="209"/>
      <c r="BK810" s="678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7" t="str">
        <f ca="1">IFERROR(IF(INDIRECT($A$14&amp;ROW())&lt;&gt;"",COUNTIF(Summary!$B$30:$B$1054,INDIRECT($A$14&amp;ROW())),""),"")</f>
        <v/>
      </c>
      <c r="B811" s="675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4"/>
      <c r="BA811" s="676"/>
      <c r="BB811" s="677"/>
      <c r="BD811" s="676"/>
      <c r="BE811" s="677"/>
      <c r="BG811" s="209"/>
      <c r="BH811" s="210"/>
      <c r="BJ811" s="209"/>
      <c r="BK811" s="678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7" t="str">
        <f ca="1">IFERROR(IF(INDIRECT($A$14&amp;ROW())&lt;&gt;"",COUNTIF(Summary!$B$30:$B$1054,INDIRECT($A$14&amp;ROW())),""),"")</f>
        <v/>
      </c>
      <c r="B812" s="675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4"/>
      <c r="BA812" s="676"/>
      <c r="BB812" s="677"/>
      <c r="BD812" s="676"/>
      <c r="BE812" s="677"/>
      <c r="BG812" s="209"/>
      <c r="BH812" s="210"/>
      <c r="BJ812" s="209"/>
      <c r="BK812" s="678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7" t="str">
        <f ca="1">IFERROR(IF(INDIRECT($A$14&amp;ROW())&lt;&gt;"",COUNTIF(Summary!$B$30:$B$1054,INDIRECT($A$14&amp;ROW())),""),"")</f>
        <v/>
      </c>
      <c r="B813" s="675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4"/>
      <c r="BA813" s="676"/>
      <c r="BB813" s="677"/>
      <c r="BD813" s="676"/>
      <c r="BE813" s="677"/>
      <c r="BG813" s="209"/>
      <c r="BH813" s="210"/>
      <c r="BJ813" s="209"/>
      <c r="BK813" s="678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7" t="str">
        <f ca="1">IFERROR(IF(INDIRECT($A$14&amp;ROW())&lt;&gt;"",COUNTIF(Summary!$B$30:$B$1054,INDIRECT($A$14&amp;ROW())),""),"")</f>
        <v/>
      </c>
      <c r="B814" s="675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4"/>
      <c r="BA814" s="676"/>
      <c r="BB814" s="677"/>
      <c r="BD814" s="676"/>
      <c r="BE814" s="677"/>
      <c r="BG814" s="209"/>
      <c r="BH814" s="210"/>
      <c r="BJ814" s="209"/>
      <c r="BK814" s="678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7" t="str">
        <f ca="1">IFERROR(IF(INDIRECT($A$14&amp;ROW())&lt;&gt;"",COUNTIF(Summary!$B$30:$B$1054,INDIRECT($A$14&amp;ROW())),""),"")</f>
        <v/>
      </c>
      <c r="B815" s="675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4"/>
      <c r="BA815" s="676"/>
      <c r="BB815" s="677"/>
      <c r="BD815" s="676"/>
      <c r="BE815" s="677"/>
      <c r="BG815" s="209"/>
      <c r="BH815" s="210"/>
      <c r="BJ815" s="209"/>
      <c r="BK815" s="678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7" t="str">
        <f ca="1">IFERROR(IF(INDIRECT($A$14&amp;ROW())&lt;&gt;"",COUNTIF(Summary!$B$30:$B$1054,INDIRECT($A$14&amp;ROW())),""),"")</f>
        <v/>
      </c>
      <c r="B816" s="675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4"/>
      <c r="BA816" s="676"/>
      <c r="BB816" s="677"/>
      <c r="BD816" s="676"/>
      <c r="BE816" s="677"/>
      <c r="BG816" s="209"/>
      <c r="BH816" s="210"/>
      <c r="BJ816" s="209"/>
      <c r="BK816" s="678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7" t="str">
        <f ca="1">IFERROR(IF(INDIRECT($A$14&amp;ROW())&lt;&gt;"",COUNTIF(Summary!$B$30:$B$1054,INDIRECT($A$14&amp;ROW())),""),"")</f>
        <v/>
      </c>
      <c r="B817" s="675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4"/>
      <c r="BA817" s="676"/>
      <c r="BB817" s="677"/>
      <c r="BD817" s="676"/>
      <c r="BE817" s="677"/>
      <c r="BG817" s="209"/>
      <c r="BH817" s="210"/>
      <c r="BJ817" s="209"/>
      <c r="BK817" s="678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7" t="str">
        <f ca="1">IFERROR(IF(INDIRECT($A$14&amp;ROW())&lt;&gt;"",COUNTIF(Summary!$B$30:$B$1054,INDIRECT($A$14&amp;ROW())),""),"")</f>
        <v/>
      </c>
      <c r="B818" s="675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4"/>
      <c r="BA818" s="676"/>
      <c r="BB818" s="677"/>
      <c r="BD818" s="676"/>
      <c r="BE818" s="677"/>
      <c r="BG818" s="209"/>
      <c r="BH818" s="210"/>
      <c r="BJ818" s="209"/>
      <c r="BK818" s="678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7" t="str">
        <f ca="1">IFERROR(IF(INDIRECT($A$14&amp;ROW())&lt;&gt;"",COUNTIF(Summary!$B$30:$B$1054,INDIRECT($A$14&amp;ROW())),""),"")</f>
        <v/>
      </c>
      <c r="B819" s="675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4"/>
      <c r="BA819" s="676"/>
      <c r="BB819" s="677"/>
      <c r="BD819" s="676"/>
      <c r="BE819" s="677"/>
      <c r="BG819" s="209"/>
      <c r="BH819" s="210"/>
      <c r="BJ819" s="209"/>
      <c r="BK819" s="678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7" t="str">
        <f ca="1">IFERROR(IF(INDIRECT($A$14&amp;ROW())&lt;&gt;"",COUNTIF(Summary!$B$30:$B$1054,INDIRECT($A$14&amp;ROW())),""),"")</f>
        <v/>
      </c>
      <c r="B820" s="675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4"/>
      <c r="BA820" s="676"/>
      <c r="BB820" s="677"/>
      <c r="BD820" s="676"/>
      <c r="BE820" s="677"/>
      <c r="BG820" s="209"/>
      <c r="BH820" s="210"/>
      <c r="BJ820" s="209"/>
      <c r="BK820" s="678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7" t="str">
        <f ca="1">IFERROR(IF(INDIRECT($A$14&amp;ROW())&lt;&gt;"",COUNTIF(Summary!$B$30:$B$1054,INDIRECT($A$14&amp;ROW())),""),"")</f>
        <v/>
      </c>
      <c r="B821" s="675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4"/>
      <c r="BA821" s="676"/>
      <c r="BB821" s="677"/>
      <c r="BD821" s="676"/>
      <c r="BE821" s="677"/>
      <c r="BG821" s="209"/>
      <c r="BH821" s="210"/>
      <c r="BJ821" s="209"/>
      <c r="BK821" s="678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7" t="str">
        <f ca="1">IFERROR(IF(INDIRECT($A$14&amp;ROW())&lt;&gt;"",COUNTIF(Summary!$B$30:$B$1054,INDIRECT($A$14&amp;ROW())),""),"")</f>
        <v/>
      </c>
      <c r="B822" s="675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4"/>
      <c r="BA822" s="676"/>
      <c r="BB822" s="677"/>
      <c r="BD822" s="676"/>
      <c r="BE822" s="677"/>
      <c r="BG822" s="209"/>
      <c r="BH822" s="210"/>
      <c r="BJ822" s="209"/>
      <c r="BK822" s="678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7" t="str">
        <f ca="1">IFERROR(IF(INDIRECT($A$14&amp;ROW())&lt;&gt;"",COUNTIF(Summary!$B$30:$B$1054,INDIRECT($A$14&amp;ROW())),""),"")</f>
        <v/>
      </c>
      <c r="B823" s="675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4"/>
      <c r="BA823" s="676"/>
      <c r="BB823" s="677"/>
      <c r="BD823" s="676"/>
      <c r="BE823" s="677"/>
      <c r="BG823" s="209"/>
      <c r="BH823" s="210"/>
      <c r="BJ823" s="209"/>
      <c r="BK823" s="678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7" t="str">
        <f ca="1">IFERROR(IF(INDIRECT($A$14&amp;ROW())&lt;&gt;"",COUNTIF(Summary!$B$30:$B$1054,INDIRECT($A$14&amp;ROW())),""),"")</f>
        <v/>
      </c>
      <c r="B824" s="675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4"/>
      <c r="BA824" s="676"/>
      <c r="BB824" s="677"/>
      <c r="BD824" s="676"/>
      <c r="BE824" s="677"/>
      <c r="BG824" s="209"/>
      <c r="BH824" s="210"/>
      <c r="BJ824" s="209"/>
      <c r="BK824" s="678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7" t="str">
        <f ca="1">IFERROR(IF(INDIRECT($A$14&amp;ROW())&lt;&gt;"",COUNTIF(Summary!$B$30:$B$1054,INDIRECT($A$14&amp;ROW())),""),"")</f>
        <v/>
      </c>
      <c r="B825" s="675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4"/>
      <c r="BA825" s="676"/>
      <c r="BB825" s="677"/>
      <c r="BD825" s="676"/>
      <c r="BE825" s="677"/>
      <c r="BG825" s="209"/>
      <c r="BH825" s="210"/>
      <c r="BJ825" s="209"/>
      <c r="BK825" s="678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7" t="str">
        <f ca="1">IFERROR(IF(INDIRECT($A$14&amp;ROW())&lt;&gt;"",COUNTIF(Summary!$B$30:$B$1054,INDIRECT($A$14&amp;ROW())),""),"")</f>
        <v/>
      </c>
      <c r="B826" s="675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4"/>
      <c r="BA826" s="676"/>
      <c r="BB826" s="677"/>
      <c r="BD826" s="676"/>
      <c r="BE826" s="677"/>
      <c r="BG826" s="209"/>
      <c r="BH826" s="210"/>
      <c r="BJ826" s="209"/>
      <c r="BK826" s="678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7" t="str">
        <f ca="1">IFERROR(IF(INDIRECT($A$14&amp;ROW())&lt;&gt;"",COUNTIF(Summary!$B$30:$B$1054,INDIRECT($A$14&amp;ROW())),""),"")</f>
        <v/>
      </c>
      <c r="B827" s="675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4"/>
      <c r="BA827" s="676"/>
      <c r="BB827" s="677"/>
      <c r="BD827" s="676"/>
      <c r="BE827" s="677"/>
      <c r="BG827" s="209"/>
      <c r="BH827" s="210"/>
      <c r="BJ827" s="209"/>
      <c r="BK827" s="678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7" t="str">
        <f ca="1">IFERROR(IF(INDIRECT($A$14&amp;ROW())&lt;&gt;"",COUNTIF(Summary!$B$30:$B$1054,INDIRECT($A$14&amp;ROW())),""),"")</f>
        <v/>
      </c>
      <c r="B828" s="675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4"/>
      <c r="BA828" s="676"/>
      <c r="BB828" s="677"/>
      <c r="BD828" s="676"/>
      <c r="BE828" s="677"/>
      <c r="BG828" s="209"/>
      <c r="BH828" s="210"/>
      <c r="BJ828" s="209"/>
      <c r="BK828" s="678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7" t="str">
        <f ca="1">IFERROR(IF(INDIRECT($A$14&amp;ROW())&lt;&gt;"",COUNTIF(Summary!$B$30:$B$1054,INDIRECT($A$14&amp;ROW())),""),"")</f>
        <v/>
      </c>
      <c r="B829" s="675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4"/>
      <c r="BA829" s="676"/>
      <c r="BB829" s="677"/>
      <c r="BD829" s="676"/>
      <c r="BE829" s="677"/>
      <c r="BG829" s="209"/>
      <c r="BH829" s="210"/>
      <c r="BJ829" s="209"/>
      <c r="BK829" s="678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7" t="str">
        <f ca="1">IFERROR(IF(INDIRECT($A$14&amp;ROW())&lt;&gt;"",COUNTIF(Summary!$B$30:$B$1054,INDIRECT($A$14&amp;ROW())),""),"")</f>
        <v/>
      </c>
      <c r="B830" s="675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4"/>
      <c r="BA830" s="676"/>
      <c r="BB830" s="677"/>
      <c r="BD830" s="676"/>
      <c r="BE830" s="677"/>
      <c r="BG830" s="209"/>
      <c r="BH830" s="210"/>
      <c r="BJ830" s="209"/>
      <c r="BK830" s="678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7" t="str">
        <f ca="1">IFERROR(IF(INDIRECT($A$14&amp;ROW())&lt;&gt;"",COUNTIF(Summary!$B$30:$B$1054,INDIRECT($A$14&amp;ROW())),""),"")</f>
        <v/>
      </c>
      <c r="B831" s="675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4"/>
      <c r="BA831" s="676"/>
      <c r="BB831" s="677"/>
      <c r="BD831" s="676"/>
      <c r="BE831" s="677"/>
      <c r="BG831" s="209"/>
      <c r="BH831" s="210"/>
      <c r="BJ831" s="209"/>
      <c r="BK831" s="678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7" t="str">
        <f ca="1">IFERROR(IF(INDIRECT($A$14&amp;ROW())&lt;&gt;"",COUNTIF(Summary!$B$30:$B$1054,INDIRECT($A$14&amp;ROW())),""),"")</f>
        <v/>
      </c>
      <c r="B832" s="675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4"/>
      <c r="BA832" s="676"/>
      <c r="BB832" s="677"/>
      <c r="BD832" s="676"/>
      <c r="BE832" s="677"/>
      <c r="BG832" s="209"/>
      <c r="BH832" s="210"/>
      <c r="BJ832" s="209"/>
      <c r="BK832" s="678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7" t="str">
        <f ca="1">IFERROR(IF(INDIRECT($A$14&amp;ROW())&lt;&gt;"",COUNTIF(Summary!$B$30:$B$1054,INDIRECT($A$14&amp;ROW())),""),"")</f>
        <v/>
      </c>
      <c r="B833" s="675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4"/>
      <c r="BA833" s="676"/>
      <c r="BB833" s="677"/>
      <c r="BD833" s="676"/>
      <c r="BE833" s="677"/>
      <c r="BG833" s="209"/>
      <c r="BH833" s="210"/>
      <c r="BJ833" s="209"/>
      <c r="BK833" s="678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7" t="str">
        <f ca="1">IFERROR(IF(INDIRECT($A$14&amp;ROW())&lt;&gt;"",COUNTIF(Summary!$B$30:$B$1054,INDIRECT($A$14&amp;ROW())),""),"")</f>
        <v/>
      </c>
      <c r="B834" s="675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4"/>
      <c r="BA834" s="676"/>
      <c r="BB834" s="677"/>
      <c r="BD834" s="676"/>
      <c r="BE834" s="677"/>
      <c r="BG834" s="209"/>
      <c r="BH834" s="210"/>
      <c r="BJ834" s="209"/>
      <c r="BK834" s="678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7" t="str">
        <f ca="1">IFERROR(IF(INDIRECT($A$14&amp;ROW())&lt;&gt;"",COUNTIF(Summary!$B$30:$B$1054,INDIRECT($A$14&amp;ROW())),""),"")</f>
        <v/>
      </c>
      <c r="B835" s="675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4"/>
      <c r="BA835" s="676"/>
      <c r="BB835" s="677"/>
      <c r="BD835" s="676"/>
      <c r="BE835" s="677"/>
      <c r="BG835" s="209"/>
      <c r="BH835" s="210"/>
      <c r="BJ835" s="209"/>
      <c r="BK835" s="678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7" t="str">
        <f ca="1">IFERROR(IF(INDIRECT($A$14&amp;ROW())&lt;&gt;"",COUNTIF(Summary!$B$30:$B$1054,INDIRECT($A$14&amp;ROW())),""),"")</f>
        <v/>
      </c>
      <c r="B836" s="675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4"/>
      <c r="BA836" s="676"/>
      <c r="BB836" s="677"/>
      <c r="BD836" s="676"/>
      <c r="BE836" s="677"/>
      <c r="BG836" s="209"/>
      <c r="BH836" s="210"/>
      <c r="BJ836" s="209"/>
      <c r="BK836" s="678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7" t="str">
        <f ca="1">IFERROR(IF(INDIRECT($A$14&amp;ROW())&lt;&gt;"",COUNTIF(Summary!$B$30:$B$1054,INDIRECT($A$14&amp;ROW())),""),"")</f>
        <v/>
      </c>
      <c r="B837" s="675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4"/>
      <c r="BA837" s="676"/>
      <c r="BB837" s="677"/>
      <c r="BD837" s="676"/>
      <c r="BE837" s="677"/>
      <c r="BG837" s="209"/>
      <c r="BH837" s="210"/>
      <c r="BJ837" s="209"/>
      <c r="BK837" s="678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7" t="str">
        <f ca="1">IFERROR(IF(INDIRECT($A$14&amp;ROW())&lt;&gt;"",COUNTIF(Summary!$B$30:$B$1054,INDIRECT($A$14&amp;ROW())),""),"")</f>
        <v/>
      </c>
      <c r="B838" s="675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4"/>
      <c r="BA838" s="676"/>
      <c r="BB838" s="677"/>
      <c r="BD838" s="676"/>
      <c r="BE838" s="677"/>
      <c r="BG838" s="209"/>
      <c r="BH838" s="210"/>
      <c r="BJ838" s="209"/>
      <c r="BK838" s="678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7" t="str">
        <f ca="1">IFERROR(IF(INDIRECT($A$14&amp;ROW())&lt;&gt;"",COUNTIF(Summary!$B$30:$B$1054,INDIRECT($A$14&amp;ROW())),""),"")</f>
        <v/>
      </c>
      <c r="B839" s="675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4"/>
      <c r="BA839" s="676"/>
      <c r="BB839" s="677"/>
      <c r="BD839" s="676"/>
      <c r="BE839" s="677"/>
      <c r="BG839" s="209"/>
      <c r="BH839" s="210"/>
      <c r="BJ839" s="209"/>
      <c r="BK839" s="678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7" t="str">
        <f ca="1">IFERROR(IF(INDIRECT($A$14&amp;ROW())&lt;&gt;"",COUNTIF(Summary!$B$30:$B$1054,INDIRECT($A$14&amp;ROW())),""),"")</f>
        <v/>
      </c>
      <c r="B840" s="675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4"/>
      <c r="BA840" s="676"/>
      <c r="BB840" s="677"/>
      <c r="BD840" s="676"/>
      <c r="BE840" s="677"/>
      <c r="BG840" s="209"/>
      <c r="BH840" s="210"/>
      <c r="BJ840" s="209"/>
      <c r="BK840" s="678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7" t="str">
        <f ca="1">IFERROR(IF(INDIRECT($A$14&amp;ROW())&lt;&gt;"",COUNTIF(Summary!$B$30:$B$1054,INDIRECT($A$14&amp;ROW())),""),"")</f>
        <v/>
      </c>
      <c r="B841" s="675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4"/>
      <c r="BA841" s="676"/>
      <c r="BB841" s="677"/>
      <c r="BD841" s="676"/>
      <c r="BE841" s="677"/>
      <c r="BG841" s="209"/>
      <c r="BH841" s="210"/>
      <c r="BJ841" s="209"/>
      <c r="BK841" s="678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7" t="str">
        <f ca="1">IFERROR(IF(INDIRECT($A$14&amp;ROW())&lt;&gt;"",COUNTIF(Summary!$B$30:$B$1054,INDIRECT($A$14&amp;ROW())),""),"")</f>
        <v/>
      </c>
      <c r="B842" s="675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4"/>
      <c r="BA842" s="676"/>
      <c r="BB842" s="677"/>
      <c r="BD842" s="676"/>
      <c r="BE842" s="677"/>
      <c r="BG842" s="209"/>
      <c r="BH842" s="210"/>
      <c r="BJ842" s="209"/>
      <c r="BK842" s="678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7" t="str">
        <f ca="1">IFERROR(IF(INDIRECT($A$14&amp;ROW())&lt;&gt;"",COUNTIF(Summary!$B$30:$B$1054,INDIRECT($A$14&amp;ROW())),""),"")</f>
        <v/>
      </c>
      <c r="B843" s="675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4"/>
      <c r="BA843" s="676"/>
      <c r="BB843" s="677"/>
      <c r="BD843" s="676"/>
      <c r="BE843" s="677"/>
      <c r="BG843" s="209"/>
      <c r="BH843" s="210"/>
      <c r="BJ843" s="209"/>
      <c r="BK843" s="678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7" t="str">
        <f ca="1">IFERROR(IF(INDIRECT($A$14&amp;ROW())&lt;&gt;"",COUNTIF(Summary!$B$30:$B$1054,INDIRECT($A$14&amp;ROW())),""),"")</f>
        <v/>
      </c>
      <c r="B844" s="675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4"/>
      <c r="BA844" s="676"/>
      <c r="BB844" s="677"/>
      <c r="BD844" s="676"/>
      <c r="BE844" s="677"/>
      <c r="BG844" s="209"/>
      <c r="BH844" s="210"/>
      <c r="BJ844" s="209"/>
      <c r="BK844" s="678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7" t="str">
        <f ca="1">IFERROR(IF(INDIRECT($A$14&amp;ROW())&lt;&gt;"",COUNTIF(Summary!$B$30:$B$1054,INDIRECT($A$14&amp;ROW())),""),"")</f>
        <v/>
      </c>
      <c r="B845" s="675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4"/>
      <c r="BA845" s="676"/>
      <c r="BB845" s="677"/>
      <c r="BD845" s="676"/>
      <c r="BE845" s="677"/>
      <c r="BG845" s="209"/>
      <c r="BH845" s="210"/>
      <c r="BJ845" s="209"/>
      <c r="BK845" s="678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7" t="str">
        <f ca="1">IFERROR(IF(INDIRECT($A$14&amp;ROW())&lt;&gt;"",COUNTIF(Summary!$B$30:$B$1054,INDIRECT($A$14&amp;ROW())),""),"")</f>
        <v/>
      </c>
      <c r="B846" s="675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4"/>
      <c r="BA846" s="676"/>
      <c r="BB846" s="677"/>
      <c r="BD846" s="676"/>
      <c r="BE846" s="677"/>
      <c r="BG846" s="209"/>
      <c r="BH846" s="210"/>
      <c r="BJ846" s="209"/>
      <c r="BK846" s="678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7" t="str">
        <f ca="1">IFERROR(IF(INDIRECT($A$14&amp;ROW())&lt;&gt;"",COUNTIF(Summary!$B$30:$B$1054,INDIRECT($A$14&amp;ROW())),""),"")</f>
        <v/>
      </c>
      <c r="B847" s="675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4"/>
      <c r="BA847" s="676"/>
      <c r="BB847" s="677"/>
      <c r="BD847" s="676"/>
      <c r="BE847" s="677"/>
      <c r="BG847" s="209"/>
      <c r="BH847" s="210"/>
      <c r="BJ847" s="209"/>
      <c r="BK847" s="678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7" t="str">
        <f ca="1">IFERROR(IF(INDIRECT($A$14&amp;ROW())&lt;&gt;"",COUNTIF(Summary!$B$30:$B$1054,INDIRECT($A$14&amp;ROW())),""),"")</f>
        <v/>
      </c>
      <c r="B848" s="675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4"/>
      <c r="BA848" s="676"/>
      <c r="BB848" s="677"/>
      <c r="BD848" s="676"/>
      <c r="BE848" s="677"/>
      <c r="BG848" s="209"/>
      <c r="BH848" s="210"/>
      <c r="BJ848" s="209"/>
      <c r="BK848" s="678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7" t="str">
        <f ca="1">IFERROR(IF(INDIRECT($A$14&amp;ROW())&lt;&gt;"",COUNTIF(Summary!$B$30:$B$1054,INDIRECT($A$14&amp;ROW())),""),"")</f>
        <v/>
      </c>
      <c r="B849" s="675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4"/>
      <c r="BA849" s="676"/>
      <c r="BB849" s="677"/>
      <c r="BD849" s="676"/>
      <c r="BE849" s="677"/>
      <c r="BG849" s="209"/>
      <c r="BH849" s="210"/>
      <c r="BJ849" s="209"/>
      <c r="BK849" s="678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7" t="str">
        <f ca="1">IFERROR(IF(INDIRECT($A$14&amp;ROW())&lt;&gt;"",COUNTIF(Summary!$B$30:$B$1054,INDIRECT($A$14&amp;ROW())),""),"")</f>
        <v/>
      </c>
      <c r="B850" s="675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4"/>
      <c r="BA850" s="676"/>
      <c r="BB850" s="677"/>
      <c r="BD850" s="676"/>
      <c r="BE850" s="677"/>
      <c r="BG850" s="209"/>
      <c r="BH850" s="210"/>
      <c r="BJ850" s="209"/>
      <c r="BK850" s="678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7" t="str">
        <f ca="1">IFERROR(IF(INDIRECT($A$14&amp;ROW())&lt;&gt;"",COUNTIF(Summary!$B$30:$B$1054,INDIRECT($A$14&amp;ROW())),""),"")</f>
        <v/>
      </c>
      <c r="B851" s="675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4"/>
      <c r="BA851" s="676"/>
      <c r="BB851" s="677"/>
      <c r="BD851" s="676"/>
      <c r="BE851" s="677"/>
      <c r="BG851" s="209"/>
      <c r="BH851" s="210"/>
      <c r="BJ851" s="209"/>
      <c r="BK851" s="678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7" t="str">
        <f ca="1">IFERROR(IF(INDIRECT($A$14&amp;ROW())&lt;&gt;"",COUNTIF(Summary!$B$30:$B$1054,INDIRECT($A$14&amp;ROW())),""),"")</f>
        <v/>
      </c>
      <c r="B852" s="675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4"/>
      <c r="BA852" s="676"/>
      <c r="BB852" s="677"/>
      <c r="BD852" s="676"/>
      <c r="BE852" s="677"/>
      <c r="BG852" s="209"/>
      <c r="BH852" s="210"/>
      <c r="BJ852" s="209"/>
      <c r="BK852" s="678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7" t="str">
        <f ca="1">IFERROR(IF(INDIRECT($A$14&amp;ROW())&lt;&gt;"",COUNTIF(Summary!$B$30:$B$1054,INDIRECT($A$14&amp;ROW())),""),"")</f>
        <v/>
      </c>
      <c r="B853" s="675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4"/>
      <c r="BA853" s="676"/>
      <c r="BB853" s="677"/>
      <c r="BD853" s="676"/>
      <c r="BE853" s="677"/>
      <c r="BG853" s="209"/>
      <c r="BH853" s="210"/>
      <c r="BJ853" s="209"/>
      <c r="BK853" s="678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7" t="str">
        <f ca="1">IFERROR(IF(INDIRECT($A$14&amp;ROW())&lt;&gt;"",COUNTIF(Summary!$B$30:$B$1054,INDIRECT($A$14&amp;ROW())),""),"")</f>
        <v/>
      </c>
      <c r="B854" s="675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4"/>
      <c r="BA854" s="676"/>
      <c r="BB854" s="677"/>
      <c r="BD854" s="676"/>
      <c r="BE854" s="677"/>
      <c r="BG854" s="209"/>
      <c r="BH854" s="210"/>
      <c r="BJ854" s="209"/>
      <c r="BK854" s="678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7" t="str">
        <f ca="1">IFERROR(IF(INDIRECT($A$14&amp;ROW())&lt;&gt;"",COUNTIF(Summary!$B$30:$B$1054,INDIRECT($A$14&amp;ROW())),""),"")</f>
        <v/>
      </c>
      <c r="B855" s="675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4"/>
      <c r="BA855" s="676"/>
      <c r="BB855" s="677"/>
      <c r="BD855" s="676"/>
      <c r="BE855" s="677"/>
      <c r="BG855" s="209"/>
      <c r="BH855" s="210"/>
      <c r="BJ855" s="209"/>
      <c r="BK855" s="678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7" t="str">
        <f ca="1">IFERROR(IF(INDIRECT($A$14&amp;ROW())&lt;&gt;"",COUNTIF(Summary!$B$30:$B$1054,INDIRECT($A$14&amp;ROW())),""),"")</f>
        <v/>
      </c>
      <c r="B856" s="675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4"/>
      <c r="BA856" s="676"/>
      <c r="BB856" s="677"/>
      <c r="BD856" s="676"/>
      <c r="BE856" s="677"/>
      <c r="BG856" s="209"/>
      <c r="BH856" s="210"/>
      <c r="BJ856" s="209"/>
      <c r="BK856" s="678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7" t="str">
        <f ca="1">IFERROR(IF(INDIRECT($A$14&amp;ROW())&lt;&gt;"",COUNTIF(Summary!$B$30:$B$1054,INDIRECT($A$14&amp;ROW())),""),"")</f>
        <v/>
      </c>
      <c r="B857" s="675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4"/>
      <c r="BA857" s="676"/>
      <c r="BB857" s="677"/>
      <c r="BD857" s="676"/>
      <c r="BE857" s="677"/>
      <c r="BG857" s="209"/>
      <c r="BH857" s="210"/>
      <c r="BJ857" s="209"/>
      <c r="BK857" s="678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7" t="str">
        <f ca="1">IFERROR(IF(INDIRECT($A$14&amp;ROW())&lt;&gt;"",COUNTIF(Summary!$B$30:$B$1054,INDIRECT($A$14&amp;ROW())),""),"")</f>
        <v/>
      </c>
      <c r="B858" s="675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4"/>
      <c r="BA858" s="676"/>
      <c r="BB858" s="677"/>
      <c r="BD858" s="676"/>
      <c r="BE858" s="677"/>
      <c r="BG858" s="209"/>
      <c r="BH858" s="210"/>
      <c r="BJ858" s="209"/>
      <c r="BK858" s="678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7" t="str">
        <f ca="1">IFERROR(IF(INDIRECT($A$14&amp;ROW())&lt;&gt;"",COUNTIF(Summary!$B$30:$B$1054,INDIRECT($A$14&amp;ROW())),""),"")</f>
        <v/>
      </c>
      <c r="B859" s="675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4"/>
      <c r="BA859" s="676"/>
      <c r="BB859" s="677"/>
      <c r="BD859" s="676"/>
      <c r="BE859" s="677"/>
      <c r="BG859" s="209"/>
      <c r="BH859" s="210"/>
      <c r="BJ859" s="209"/>
      <c r="BK859" s="678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7" t="str">
        <f ca="1">IFERROR(IF(INDIRECT($A$14&amp;ROW())&lt;&gt;"",COUNTIF(Summary!$B$30:$B$1054,INDIRECT($A$14&amp;ROW())),""),"")</f>
        <v/>
      </c>
      <c r="B860" s="675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4"/>
      <c r="BA860" s="676"/>
      <c r="BB860" s="677"/>
      <c r="BD860" s="676"/>
      <c r="BE860" s="677"/>
      <c r="BG860" s="209"/>
      <c r="BH860" s="210"/>
      <c r="BJ860" s="209"/>
      <c r="BK860" s="678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7" t="str">
        <f ca="1">IFERROR(IF(INDIRECT($A$14&amp;ROW())&lt;&gt;"",COUNTIF(Summary!$B$30:$B$1054,INDIRECT($A$14&amp;ROW())),""),"")</f>
        <v/>
      </c>
      <c r="B861" s="675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4"/>
      <c r="BA861" s="676"/>
      <c r="BB861" s="677"/>
      <c r="BD861" s="676"/>
      <c r="BE861" s="677"/>
      <c r="BG861" s="209"/>
      <c r="BH861" s="210"/>
      <c r="BJ861" s="209"/>
      <c r="BK861" s="678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7" t="str">
        <f ca="1">IFERROR(IF(INDIRECT($A$14&amp;ROW())&lt;&gt;"",COUNTIF(Summary!$B$30:$B$1054,INDIRECT($A$14&amp;ROW())),""),"")</f>
        <v/>
      </c>
      <c r="B862" s="675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4"/>
      <c r="BA862" s="676"/>
      <c r="BB862" s="677"/>
      <c r="BD862" s="676"/>
      <c r="BE862" s="677"/>
      <c r="BG862" s="209"/>
      <c r="BH862" s="210"/>
      <c r="BJ862" s="209"/>
      <c r="BK862" s="678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7" t="str">
        <f ca="1">IFERROR(IF(INDIRECT($A$14&amp;ROW())&lt;&gt;"",COUNTIF(Summary!$B$30:$B$1054,INDIRECT($A$14&amp;ROW())),""),"")</f>
        <v/>
      </c>
      <c r="B863" s="675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4"/>
      <c r="BA863" s="676"/>
      <c r="BB863" s="677"/>
      <c r="BD863" s="676"/>
      <c r="BE863" s="677"/>
      <c r="BG863" s="209"/>
      <c r="BH863" s="210"/>
      <c r="BJ863" s="209"/>
      <c r="BK863" s="678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7" t="str">
        <f ca="1">IFERROR(IF(INDIRECT($A$14&amp;ROW())&lt;&gt;"",COUNTIF(Summary!$B$30:$B$1054,INDIRECT($A$14&amp;ROW())),""),"")</f>
        <v/>
      </c>
      <c r="B864" s="675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4"/>
      <c r="BA864" s="676"/>
      <c r="BB864" s="677"/>
      <c r="BD864" s="676"/>
      <c r="BE864" s="677"/>
      <c r="BG864" s="209"/>
      <c r="BH864" s="210"/>
      <c r="BJ864" s="209"/>
      <c r="BK864" s="678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7" t="str">
        <f ca="1">IFERROR(IF(INDIRECT($A$14&amp;ROW())&lt;&gt;"",COUNTIF(Summary!$B$30:$B$1054,INDIRECT($A$14&amp;ROW())),""),"")</f>
        <v/>
      </c>
      <c r="B865" s="675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4"/>
      <c r="BA865" s="676"/>
      <c r="BB865" s="677"/>
      <c r="BD865" s="676"/>
      <c r="BE865" s="677"/>
      <c r="BG865" s="209"/>
      <c r="BH865" s="210"/>
      <c r="BJ865" s="209"/>
      <c r="BK865" s="678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7" t="str">
        <f ca="1">IFERROR(IF(INDIRECT($A$14&amp;ROW())&lt;&gt;"",COUNTIF(Summary!$B$30:$B$1054,INDIRECT($A$14&amp;ROW())),""),"")</f>
        <v/>
      </c>
      <c r="B866" s="675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4"/>
      <c r="BA866" s="676"/>
      <c r="BB866" s="677"/>
      <c r="BD866" s="676"/>
      <c r="BE866" s="677"/>
      <c r="BG866" s="209"/>
      <c r="BH866" s="210"/>
      <c r="BJ866" s="209"/>
      <c r="BK866" s="678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7" t="str">
        <f ca="1">IFERROR(IF(INDIRECT($A$14&amp;ROW())&lt;&gt;"",COUNTIF(Summary!$B$30:$B$1054,INDIRECT($A$14&amp;ROW())),""),"")</f>
        <v/>
      </c>
      <c r="B867" s="675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4"/>
      <c r="BA867" s="676"/>
      <c r="BB867" s="677"/>
      <c r="BD867" s="676"/>
      <c r="BE867" s="677"/>
      <c r="BG867" s="209"/>
      <c r="BH867" s="210"/>
      <c r="BJ867" s="209"/>
      <c r="BK867" s="678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7" t="str">
        <f ca="1">IFERROR(IF(INDIRECT($A$14&amp;ROW())&lt;&gt;"",COUNTIF(Summary!$B$30:$B$1054,INDIRECT($A$14&amp;ROW())),""),"")</f>
        <v/>
      </c>
      <c r="B868" s="675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4"/>
      <c r="BA868" s="676"/>
      <c r="BB868" s="677"/>
      <c r="BD868" s="676"/>
      <c r="BE868" s="677"/>
      <c r="BG868" s="209"/>
      <c r="BH868" s="210"/>
      <c r="BJ868" s="209"/>
      <c r="BK868" s="678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7" t="str">
        <f ca="1">IFERROR(IF(INDIRECT($A$14&amp;ROW())&lt;&gt;"",COUNTIF(Summary!$B$30:$B$1054,INDIRECT($A$14&amp;ROW())),""),"")</f>
        <v/>
      </c>
      <c r="B869" s="675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4"/>
      <c r="BA869" s="676"/>
      <c r="BB869" s="677"/>
      <c r="BD869" s="676"/>
      <c r="BE869" s="677"/>
      <c r="BG869" s="209"/>
      <c r="BH869" s="210"/>
      <c r="BJ869" s="209"/>
      <c r="BK869" s="678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7" t="str">
        <f ca="1">IFERROR(IF(INDIRECT($A$14&amp;ROW())&lt;&gt;"",COUNTIF(Summary!$B$30:$B$1054,INDIRECT($A$14&amp;ROW())),""),"")</f>
        <v/>
      </c>
      <c r="B870" s="675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4"/>
      <c r="BA870" s="676"/>
      <c r="BB870" s="677"/>
      <c r="BD870" s="676"/>
      <c r="BE870" s="677"/>
      <c r="BG870" s="209"/>
      <c r="BH870" s="210"/>
      <c r="BJ870" s="209"/>
      <c r="BK870" s="678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7" t="str">
        <f ca="1">IFERROR(IF(INDIRECT($A$14&amp;ROW())&lt;&gt;"",COUNTIF(Summary!$B$30:$B$1054,INDIRECT($A$14&amp;ROW())),""),"")</f>
        <v/>
      </c>
      <c r="B871" s="675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4"/>
      <c r="BA871" s="676"/>
      <c r="BB871" s="677"/>
      <c r="BD871" s="676"/>
      <c r="BE871" s="677"/>
      <c r="BG871" s="209"/>
      <c r="BH871" s="210"/>
      <c r="BJ871" s="209"/>
      <c r="BK871" s="678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7" t="str">
        <f ca="1">IFERROR(IF(INDIRECT($A$14&amp;ROW())&lt;&gt;"",COUNTIF(Summary!$B$30:$B$1054,INDIRECT($A$14&amp;ROW())),""),"")</f>
        <v/>
      </c>
      <c r="B872" s="675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4"/>
      <c r="BA872" s="676"/>
      <c r="BB872" s="677"/>
      <c r="BD872" s="676"/>
      <c r="BE872" s="677"/>
      <c r="BG872" s="209"/>
      <c r="BH872" s="210"/>
      <c r="BJ872" s="209"/>
      <c r="BK872" s="678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7" t="str">
        <f ca="1">IFERROR(IF(INDIRECT($A$14&amp;ROW())&lt;&gt;"",COUNTIF(Summary!$B$30:$B$1054,INDIRECT($A$14&amp;ROW())),""),"")</f>
        <v/>
      </c>
      <c r="B873" s="675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4"/>
      <c r="BA873" s="676"/>
      <c r="BB873" s="677"/>
      <c r="BD873" s="676"/>
      <c r="BE873" s="677"/>
      <c r="BG873" s="209"/>
      <c r="BH873" s="210"/>
      <c r="BJ873" s="209"/>
      <c r="BK873" s="678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7" t="str">
        <f ca="1">IFERROR(IF(INDIRECT($A$14&amp;ROW())&lt;&gt;"",COUNTIF(Summary!$B$30:$B$1054,INDIRECT($A$14&amp;ROW())),""),"")</f>
        <v/>
      </c>
      <c r="B874" s="675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4"/>
      <c r="BA874" s="676"/>
      <c r="BB874" s="677"/>
      <c r="BD874" s="676"/>
      <c r="BE874" s="677"/>
      <c r="BG874" s="209"/>
      <c r="BH874" s="210"/>
      <c r="BJ874" s="209"/>
      <c r="BK874" s="678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7" t="str">
        <f ca="1">IFERROR(IF(INDIRECT($A$14&amp;ROW())&lt;&gt;"",COUNTIF(Summary!$B$30:$B$1054,INDIRECT($A$14&amp;ROW())),""),"")</f>
        <v/>
      </c>
      <c r="B875" s="675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4"/>
      <c r="BA875" s="676"/>
      <c r="BB875" s="677"/>
      <c r="BD875" s="676"/>
      <c r="BE875" s="677"/>
      <c r="BG875" s="209"/>
      <c r="BH875" s="210"/>
      <c r="BJ875" s="209"/>
      <c r="BK875" s="678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7" t="str">
        <f ca="1">IFERROR(IF(INDIRECT($A$14&amp;ROW())&lt;&gt;"",COUNTIF(Summary!$B$30:$B$1054,INDIRECT($A$14&amp;ROW())),""),"")</f>
        <v/>
      </c>
      <c r="B876" s="675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4"/>
      <c r="BA876" s="676"/>
      <c r="BB876" s="677"/>
      <c r="BD876" s="676"/>
      <c r="BE876" s="677"/>
      <c r="BG876" s="209"/>
      <c r="BH876" s="210"/>
      <c r="BJ876" s="209"/>
      <c r="BK876" s="678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7" t="str">
        <f ca="1">IFERROR(IF(INDIRECT($A$14&amp;ROW())&lt;&gt;"",COUNTIF(Summary!$B$30:$B$1054,INDIRECT($A$14&amp;ROW())),""),"")</f>
        <v/>
      </c>
      <c r="B877" s="675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4"/>
      <c r="BA877" s="676"/>
      <c r="BB877" s="677"/>
      <c r="BD877" s="676"/>
      <c r="BE877" s="677"/>
      <c r="BG877" s="209"/>
      <c r="BH877" s="210"/>
      <c r="BJ877" s="209"/>
      <c r="BK877" s="678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7" t="str">
        <f ca="1">IFERROR(IF(INDIRECT($A$14&amp;ROW())&lt;&gt;"",COUNTIF(Summary!$B$30:$B$1054,INDIRECT($A$14&amp;ROW())),""),"")</f>
        <v/>
      </c>
      <c r="B878" s="675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4"/>
      <c r="BA878" s="676"/>
      <c r="BB878" s="677"/>
      <c r="BD878" s="676"/>
      <c r="BE878" s="677"/>
      <c r="BG878" s="209"/>
      <c r="BH878" s="210"/>
      <c r="BJ878" s="209"/>
      <c r="BK878" s="678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7" t="str">
        <f ca="1">IFERROR(IF(INDIRECT($A$14&amp;ROW())&lt;&gt;"",COUNTIF(Summary!$B$30:$B$1054,INDIRECT($A$14&amp;ROW())),""),"")</f>
        <v/>
      </c>
      <c r="B879" s="675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4"/>
      <c r="BA879" s="676"/>
      <c r="BB879" s="677"/>
      <c r="BD879" s="676"/>
      <c r="BE879" s="677"/>
      <c r="BG879" s="209"/>
      <c r="BH879" s="210"/>
      <c r="BJ879" s="209"/>
      <c r="BK879" s="678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7" t="str">
        <f ca="1">IFERROR(IF(INDIRECT($A$14&amp;ROW())&lt;&gt;"",COUNTIF(Summary!$B$30:$B$1054,INDIRECT($A$14&amp;ROW())),""),"")</f>
        <v/>
      </c>
      <c r="B880" s="675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4"/>
      <c r="BA880" s="676"/>
      <c r="BB880" s="677"/>
      <c r="BD880" s="676"/>
      <c r="BE880" s="677"/>
      <c r="BG880" s="209"/>
      <c r="BH880" s="210"/>
      <c r="BJ880" s="209"/>
      <c r="BK880" s="678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7" t="str">
        <f ca="1">IFERROR(IF(INDIRECT($A$14&amp;ROW())&lt;&gt;"",COUNTIF(Summary!$B$30:$B$1054,INDIRECT($A$14&amp;ROW())),""),"")</f>
        <v/>
      </c>
      <c r="B881" s="675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4"/>
      <c r="BA881" s="676"/>
      <c r="BB881" s="677"/>
      <c r="BD881" s="676"/>
      <c r="BE881" s="677"/>
      <c r="BG881" s="209"/>
      <c r="BH881" s="210"/>
      <c r="BJ881" s="209"/>
      <c r="BK881" s="678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7" t="str">
        <f ca="1">IFERROR(IF(INDIRECT($A$14&amp;ROW())&lt;&gt;"",COUNTIF(Summary!$B$30:$B$1054,INDIRECT($A$14&amp;ROW())),""),"")</f>
        <v/>
      </c>
      <c r="B882" s="675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4"/>
      <c r="BA882" s="676"/>
      <c r="BB882" s="677"/>
      <c r="BD882" s="676"/>
      <c r="BE882" s="677"/>
      <c r="BG882" s="209"/>
      <c r="BH882" s="210"/>
      <c r="BJ882" s="209"/>
      <c r="BK882" s="678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7" t="str">
        <f ca="1">IFERROR(IF(INDIRECT($A$14&amp;ROW())&lt;&gt;"",COUNTIF(Summary!$B$30:$B$1054,INDIRECT($A$14&amp;ROW())),""),"")</f>
        <v/>
      </c>
      <c r="B883" s="675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4"/>
      <c r="BA883" s="676"/>
      <c r="BB883" s="677"/>
      <c r="BD883" s="676"/>
      <c r="BE883" s="677"/>
      <c r="BG883" s="209"/>
      <c r="BH883" s="210"/>
      <c r="BJ883" s="209"/>
      <c r="BK883" s="678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7" t="str">
        <f ca="1">IFERROR(IF(INDIRECT($A$14&amp;ROW())&lt;&gt;"",COUNTIF(Summary!$B$30:$B$1054,INDIRECT($A$14&amp;ROW())),""),"")</f>
        <v/>
      </c>
      <c r="B884" s="675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4"/>
      <c r="BA884" s="676"/>
      <c r="BB884" s="677"/>
      <c r="BD884" s="676"/>
      <c r="BE884" s="677"/>
      <c r="BG884" s="209"/>
      <c r="BH884" s="210"/>
      <c r="BJ884" s="209"/>
      <c r="BK884" s="678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7" t="str">
        <f ca="1">IFERROR(IF(INDIRECT($A$14&amp;ROW())&lt;&gt;"",COUNTIF(Summary!$B$30:$B$1054,INDIRECT($A$14&amp;ROW())),""),"")</f>
        <v/>
      </c>
      <c r="B885" s="675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4"/>
      <c r="BA885" s="676"/>
      <c r="BB885" s="677"/>
      <c r="BD885" s="676"/>
      <c r="BE885" s="677"/>
      <c r="BG885" s="209"/>
      <c r="BH885" s="210"/>
      <c r="BJ885" s="209"/>
      <c r="BK885" s="678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7" t="str">
        <f ca="1">IFERROR(IF(INDIRECT($A$14&amp;ROW())&lt;&gt;"",COUNTIF(Summary!$B$30:$B$1054,INDIRECT($A$14&amp;ROW())),""),"")</f>
        <v/>
      </c>
      <c r="B886" s="675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4"/>
      <c r="BA886" s="676"/>
      <c r="BB886" s="677"/>
      <c r="BD886" s="676"/>
      <c r="BE886" s="677"/>
      <c r="BG886" s="209"/>
      <c r="BH886" s="210"/>
      <c r="BJ886" s="209"/>
      <c r="BK886" s="678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7" t="str">
        <f ca="1">IFERROR(IF(INDIRECT($A$14&amp;ROW())&lt;&gt;"",COUNTIF(Summary!$B$30:$B$1054,INDIRECT($A$14&amp;ROW())),""),"")</f>
        <v/>
      </c>
      <c r="B887" s="675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4"/>
      <c r="BA887" s="676"/>
      <c r="BB887" s="677"/>
      <c r="BD887" s="676"/>
      <c r="BE887" s="677"/>
      <c r="BG887" s="209"/>
      <c r="BH887" s="210"/>
      <c r="BJ887" s="209"/>
      <c r="BK887" s="678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7" t="str">
        <f ca="1">IFERROR(IF(INDIRECT($A$14&amp;ROW())&lt;&gt;"",COUNTIF(Summary!$B$30:$B$1054,INDIRECT($A$14&amp;ROW())),""),"")</f>
        <v/>
      </c>
      <c r="B888" s="675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4"/>
      <c r="BA888" s="676"/>
      <c r="BB888" s="677"/>
      <c r="BD888" s="676"/>
      <c r="BE888" s="677"/>
      <c r="BG888" s="209"/>
      <c r="BH888" s="210"/>
      <c r="BJ888" s="209"/>
      <c r="BK888" s="678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7" t="str">
        <f ca="1">IFERROR(IF(INDIRECT($A$14&amp;ROW())&lt;&gt;"",COUNTIF(Summary!$B$30:$B$1054,INDIRECT($A$14&amp;ROW())),""),"")</f>
        <v/>
      </c>
      <c r="B889" s="675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4"/>
      <c r="BA889" s="676"/>
      <c r="BB889" s="677"/>
      <c r="BD889" s="676"/>
      <c r="BE889" s="677"/>
      <c r="BG889" s="209"/>
      <c r="BH889" s="210"/>
      <c r="BJ889" s="209"/>
      <c r="BK889" s="678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7" t="str">
        <f ca="1">IFERROR(IF(INDIRECT($A$14&amp;ROW())&lt;&gt;"",COUNTIF(Summary!$B$30:$B$1054,INDIRECT($A$14&amp;ROW())),""),"")</f>
        <v/>
      </c>
      <c r="B890" s="675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4"/>
      <c r="BA890" s="676"/>
      <c r="BB890" s="677"/>
      <c r="BD890" s="676"/>
      <c r="BE890" s="677"/>
      <c r="BG890" s="209"/>
      <c r="BH890" s="210"/>
      <c r="BJ890" s="209"/>
      <c r="BK890" s="678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7" t="str">
        <f ca="1">IFERROR(IF(INDIRECT($A$14&amp;ROW())&lt;&gt;"",COUNTIF(Summary!$B$30:$B$1054,INDIRECT($A$14&amp;ROW())),""),"")</f>
        <v/>
      </c>
      <c r="B891" s="675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4"/>
      <c r="BA891" s="676"/>
      <c r="BB891" s="677"/>
      <c r="BD891" s="676"/>
      <c r="BE891" s="677"/>
      <c r="BG891" s="209"/>
      <c r="BH891" s="210"/>
      <c r="BJ891" s="209"/>
      <c r="BK891" s="678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7" t="str">
        <f ca="1">IFERROR(IF(INDIRECT($A$14&amp;ROW())&lt;&gt;"",COUNTIF(Summary!$B$30:$B$1054,INDIRECT($A$14&amp;ROW())),""),"")</f>
        <v/>
      </c>
      <c r="B892" s="675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4"/>
      <c r="BA892" s="676"/>
      <c r="BB892" s="677"/>
      <c r="BD892" s="676"/>
      <c r="BE892" s="677"/>
      <c r="BG892" s="209"/>
      <c r="BH892" s="210"/>
      <c r="BJ892" s="209"/>
      <c r="BK892" s="678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7" t="str">
        <f ca="1">IFERROR(IF(INDIRECT($A$14&amp;ROW())&lt;&gt;"",COUNTIF(Summary!$B$30:$B$1054,INDIRECT($A$14&amp;ROW())),""),"")</f>
        <v/>
      </c>
      <c r="B893" s="675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4"/>
      <c r="BA893" s="676"/>
      <c r="BB893" s="677"/>
      <c r="BD893" s="676"/>
      <c r="BE893" s="677"/>
      <c r="BG893" s="209"/>
      <c r="BH893" s="210"/>
      <c r="BJ893" s="209"/>
      <c r="BK893" s="678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7" t="str">
        <f ca="1">IFERROR(IF(INDIRECT($A$14&amp;ROW())&lt;&gt;"",COUNTIF(Summary!$B$30:$B$1054,INDIRECT($A$14&amp;ROW())),""),"")</f>
        <v/>
      </c>
      <c r="B894" s="675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4"/>
      <c r="BA894" s="676"/>
      <c r="BB894" s="677"/>
      <c r="BD894" s="676"/>
      <c r="BE894" s="677"/>
      <c r="BG894" s="209"/>
      <c r="BH894" s="210"/>
      <c r="BJ894" s="209"/>
      <c r="BK894" s="678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7" t="str">
        <f ca="1">IFERROR(IF(INDIRECT($A$14&amp;ROW())&lt;&gt;"",COUNTIF(Summary!$B$30:$B$1054,INDIRECT($A$14&amp;ROW())),""),"")</f>
        <v/>
      </c>
      <c r="B895" s="675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4"/>
      <c r="BA895" s="676"/>
      <c r="BB895" s="677"/>
      <c r="BD895" s="676"/>
      <c r="BE895" s="677"/>
      <c r="BG895" s="209"/>
      <c r="BH895" s="210"/>
      <c r="BJ895" s="209"/>
      <c r="BK895" s="678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7" t="str">
        <f ca="1">IFERROR(IF(INDIRECT($A$14&amp;ROW())&lt;&gt;"",COUNTIF(Summary!$B$30:$B$1054,INDIRECT($A$14&amp;ROW())),""),"")</f>
        <v/>
      </c>
      <c r="B896" s="675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4"/>
      <c r="BA896" s="676"/>
      <c r="BB896" s="677"/>
      <c r="BD896" s="676"/>
      <c r="BE896" s="677"/>
      <c r="BG896" s="209"/>
      <c r="BH896" s="210"/>
      <c r="BJ896" s="209"/>
      <c r="BK896" s="678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7" t="str">
        <f ca="1">IFERROR(IF(INDIRECT($A$14&amp;ROW())&lt;&gt;"",COUNTIF(Summary!$B$30:$B$1054,INDIRECT($A$14&amp;ROW())),""),"")</f>
        <v/>
      </c>
      <c r="B897" s="675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4"/>
      <c r="BA897" s="676"/>
      <c r="BB897" s="677"/>
      <c r="BD897" s="676"/>
      <c r="BE897" s="677"/>
      <c r="BG897" s="209"/>
      <c r="BH897" s="210"/>
      <c r="BJ897" s="209"/>
      <c r="BK897" s="678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7" t="str">
        <f ca="1">IFERROR(IF(INDIRECT($A$14&amp;ROW())&lt;&gt;"",COUNTIF(Summary!$B$30:$B$1054,INDIRECT($A$14&amp;ROW())),""),"")</f>
        <v/>
      </c>
      <c r="B898" s="675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4"/>
      <c r="BA898" s="676"/>
      <c r="BB898" s="677"/>
      <c r="BD898" s="676"/>
      <c r="BE898" s="677"/>
      <c r="BG898" s="209"/>
      <c r="BH898" s="210"/>
      <c r="BJ898" s="209"/>
      <c r="BK898" s="678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7" t="str">
        <f ca="1">IFERROR(IF(INDIRECT($A$14&amp;ROW())&lt;&gt;"",COUNTIF(Summary!$B$30:$B$1054,INDIRECT($A$14&amp;ROW())),""),"")</f>
        <v/>
      </c>
      <c r="B899" s="675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4"/>
      <c r="BA899" s="676"/>
      <c r="BB899" s="677"/>
      <c r="BD899" s="676"/>
      <c r="BE899" s="677"/>
      <c r="BG899" s="209"/>
      <c r="BH899" s="210"/>
      <c r="BJ899" s="209"/>
      <c r="BK899" s="678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7" t="str">
        <f ca="1">IFERROR(IF(INDIRECT($A$14&amp;ROW())&lt;&gt;"",COUNTIF(Summary!$B$30:$B$1054,INDIRECT($A$14&amp;ROW())),""),"")</f>
        <v/>
      </c>
      <c r="B900" s="675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4"/>
      <c r="BA900" s="676"/>
      <c r="BB900" s="677"/>
      <c r="BD900" s="676"/>
      <c r="BE900" s="677"/>
      <c r="BG900" s="209"/>
      <c r="BH900" s="210"/>
      <c r="BJ900" s="209"/>
      <c r="BK900" s="678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7" t="str">
        <f ca="1">IFERROR(IF(INDIRECT($A$14&amp;ROW())&lt;&gt;"",COUNTIF(Summary!$B$30:$B$1054,INDIRECT($A$14&amp;ROW())),""),"")</f>
        <v/>
      </c>
      <c r="B901" s="675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4"/>
      <c r="BA901" s="676"/>
      <c r="BB901" s="677"/>
      <c r="BD901" s="676"/>
      <c r="BE901" s="677"/>
      <c r="BG901" s="209"/>
      <c r="BH901" s="210"/>
      <c r="BJ901" s="209"/>
      <c r="BK901" s="678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7" t="str">
        <f ca="1">IFERROR(IF(INDIRECT($A$14&amp;ROW())&lt;&gt;"",COUNTIF(Summary!$B$30:$B$1054,INDIRECT($A$14&amp;ROW())),""),"")</f>
        <v/>
      </c>
      <c r="B902" s="675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4"/>
      <c r="BA902" s="676"/>
      <c r="BB902" s="677"/>
      <c r="BD902" s="676"/>
      <c r="BE902" s="677"/>
      <c r="BG902" s="209"/>
      <c r="BH902" s="210"/>
      <c r="BJ902" s="209"/>
      <c r="BK902" s="678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7" t="str">
        <f ca="1">IFERROR(IF(INDIRECT($A$14&amp;ROW())&lt;&gt;"",COUNTIF(Summary!$B$30:$B$1054,INDIRECT($A$14&amp;ROW())),""),"")</f>
        <v/>
      </c>
      <c r="B903" s="675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4"/>
      <c r="BA903" s="676"/>
      <c r="BB903" s="677"/>
      <c r="BD903" s="676"/>
      <c r="BE903" s="677"/>
      <c r="BG903" s="209"/>
      <c r="BH903" s="210"/>
      <c r="BJ903" s="209"/>
      <c r="BK903" s="678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7" t="str">
        <f ca="1">IFERROR(IF(INDIRECT($A$14&amp;ROW())&lt;&gt;"",COUNTIF(Summary!$B$30:$B$1054,INDIRECT($A$14&amp;ROW())),""),"")</f>
        <v/>
      </c>
      <c r="B904" s="675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4"/>
      <c r="BA904" s="676"/>
      <c r="BB904" s="677"/>
      <c r="BD904" s="676"/>
      <c r="BE904" s="677"/>
      <c r="BG904" s="209"/>
      <c r="BH904" s="210"/>
      <c r="BJ904" s="209"/>
      <c r="BK904" s="678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7" t="str">
        <f ca="1">IFERROR(IF(INDIRECT($A$14&amp;ROW())&lt;&gt;"",COUNTIF(Summary!$B$30:$B$1054,INDIRECT($A$14&amp;ROW())),""),"")</f>
        <v/>
      </c>
      <c r="B905" s="675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4"/>
      <c r="BA905" s="676"/>
      <c r="BB905" s="677"/>
      <c r="BD905" s="676"/>
      <c r="BE905" s="677"/>
      <c r="BG905" s="209"/>
      <c r="BH905" s="210"/>
      <c r="BJ905" s="209"/>
      <c r="BK905" s="678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7" t="str">
        <f ca="1">IFERROR(IF(INDIRECT($A$14&amp;ROW())&lt;&gt;"",COUNTIF(Summary!$B$30:$B$1054,INDIRECT($A$14&amp;ROW())),""),"")</f>
        <v/>
      </c>
      <c r="B906" s="675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4"/>
      <c r="BA906" s="676"/>
      <c r="BB906" s="677"/>
      <c r="BD906" s="676"/>
      <c r="BE906" s="677"/>
      <c r="BG906" s="209"/>
      <c r="BH906" s="210"/>
      <c r="BJ906" s="209"/>
      <c r="BK906" s="678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7" t="str">
        <f ca="1">IFERROR(IF(INDIRECT($A$14&amp;ROW())&lt;&gt;"",COUNTIF(Summary!$B$30:$B$1054,INDIRECT($A$14&amp;ROW())),""),"")</f>
        <v/>
      </c>
      <c r="B907" s="675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4"/>
      <c r="BA907" s="676"/>
      <c r="BB907" s="677"/>
      <c r="BD907" s="676"/>
      <c r="BE907" s="677"/>
      <c r="BG907" s="209"/>
      <c r="BH907" s="210"/>
      <c r="BJ907" s="209"/>
      <c r="BK907" s="678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7" t="str">
        <f ca="1">IFERROR(IF(INDIRECT($A$14&amp;ROW())&lt;&gt;"",COUNTIF(Summary!$B$30:$B$1054,INDIRECT($A$14&amp;ROW())),""),"")</f>
        <v/>
      </c>
      <c r="B908" s="675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4"/>
      <c r="BA908" s="676"/>
      <c r="BB908" s="677"/>
      <c r="BD908" s="676"/>
      <c r="BE908" s="677"/>
      <c r="BG908" s="209"/>
      <c r="BH908" s="210"/>
      <c r="BJ908" s="209"/>
      <c r="BK908" s="678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7" t="str">
        <f ca="1">IFERROR(IF(INDIRECT($A$14&amp;ROW())&lt;&gt;"",COUNTIF(Summary!$B$30:$B$1054,INDIRECT($A$14&amp;ROW())),""),"")</f>
        <v/>
      </c>
      <c r="B909" s="675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4"/>
      <c r="BA909" s="676"/>
      <c r="BB909" s="677"/>
      <c r="BD909" s="676"/>
      <c r="BE909" s="677"/>
      <c r="BG909" s="209"/>
      <c r="BH909" s="210"/>
      <c r="BJ909" s="209"/>
      <c r="BK909" s="678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7" t="str">
        <f ca="1">IFERROR(IF(INDIRECT($A$14&amp;ROW())&lt;&gt;"",COUNTIF(Summary!$B$30:$B$1054,INDIRECT($A$14&amp;ROW())),""),"")</f>
        <v/>
      </c>
      <c r="B910" s="675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4"/>
      <c r="BA910" s="676"/>
      <c r="BB910" s="677"/>
      <c r="BD910" s="676"/>
      <c r="BE910" s="677"/>
      <c r="BG910" s="209"/>
      <c r="BH910" s="210"/>
      <c r="BJ910" s="209"/>
      <c r="BK910" s="678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7" t="str">
        <f ca="1">IFERROR(IF(INDIRECT($A$14&amp;ROW())&lt;&gt;"",COUNTIF(Summary!$B$30:$B$1054,INDIRECT($A$14&amp;ROW())),""),"")</f>
        <v/>
      </c>
      <c r="B911" s="675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4"/>
      <c r="BA911" s="676"/>
      <c r="BB911" s="677"/>
      <c r="BD911" s="676"/>
      <c r="BE911" s="677"/>
      <c r="BG911" s="209"/>
      <c r="BH911" s="210"/>
      <c r="BJ911" s="209"/>
      <c r="BK911" s="678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7" t="str">
        <f ca="1">IFERROR(IF(INDIRECT($A$14&amp;ROW())&lt;&gt;"",COUNTIF(Summary!$B$30:$B$1054,INDIRECT($A$14&amp;ROW())),""),"")</f>
        <v/>
      </c>
      <c r="B912" s="675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4"/>
      <c r="BA912" s="676"/>
      <c r="BB912" s="677"/>
      <c r="BD912" s="676"/>
      <c r="BE912" s="677"/>
      <c r="BG912" s="209"/>
      <c r="BH912" s="210"/>
      <c r="BJ912" s="209"/>
      <c r="BK912" s="678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7" t="str">
        <f ca="1">IFERROR(IF(INDIRECT($A$14&amp;ROW())&lt;&gt;"",COUNTIF(Summary!$B$30:$B$1054,INDIRECT($A$14&amp;ROW())),""),"")</f>
        <v/>
      </c>
      <c r="B913" s="675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4"/>
      <c r="BA913" s="676"/>
      <c r="BB913" s="677"/>
      <c r="BD913" s="676"/>
      <c r="BE913" s="677"/>
      <c r="BG913" s="209"/>
      <c r="BH913" s="210"/>
      <c r="BJ913" s="209"/>
      <c r="BK913" s="678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7" t="str">
        <f ca="1">IFERROR(IF(INDIRECT($A$14&amp;ROW())&lt;&gt;"",COUNTIF(Summary!$B$30:$B$1054,INDIRECT($A$14&amp;ROW())),""),"")</f>
        <v/>
      </c>
      <c r="B914" s="675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4"/>
      <c r="BA914" s="676"/>
      <c r="BB914" s="677"/>
      <c r="BD914" s="676"/>
      <c r="BE914" s="677"/>
      <c r="BG914" s="209"/>
      <c r="BH914" s="210"/>
      <c r="BJ914" s="209"/>
      <c r="BK914" s="678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7" t="str">
        <f ca="1">IFERROR(IF(INDIRECT($A$14&amp;ROW())&lt;&gt;"",COUNTIF(Summary!$B$30:$B$1054,INDIRECT($A$14&amp;ROW())),""),"")</f>
        <v/>
      </c>
      <c r="B915" s="675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4"/>
      <c r="BA915" s="676"/>
      <c r="BB915" s="677"/>
      <c r="BD915" s="676"/>
      <c r="BE915" s="677"/>
      <c r="BG915" s="209"/>
      <c r="BH915" s="210"/>
      <c r="BJ915" s="209"/>
      <c r="BK915" s="678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7" t="str">
        <f ca="1">IFERROR(IF(INDIRECT($A$14&amp;ROW())&lt;&gt;"",COUNTIF(Summary!$B$30:$B$1054,INDIRECT($A$14&amp;ROW())),""),"")</f>
        <v/>
      </c>
      <c r="B916" s="675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4"/>
      <c r="BA916" s="676"/>
      <c r="BB916" s="677"/>
      <c r="BD916" s="676"/>
      <c r="BE916" s="677"/>
      <c r="BG916" s="209"/>
      <c r="BH916" s="210"/>
      <c r="BJ916" s="209"/>
      <c r="BK916" s="678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7" t="str">
        <f ca="1">IFERROR(IF(INDIRECT($A$14&amp;ROW())&lt;&gt;"",COUNTIF(Summary!$B$30:$B$1054,INDIRECT($A$14&amp;ROW())),""),"")</f>
        <v/>
      </c>
      <c r="B917" s="675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4"/>
      <c r="BA917" s="676"/>
      <c r="BB917" s="677"/>
      <c r="BD917" s="676"/>
      <c r="BE917" s="677"/>
      <c r="BG917" s="209"/>
      <c r="BH917" s="210"/>
      <c r="BJ917" s="209"/>
      <c r="BK917" s="678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7" t="str">
        <f ca="1">IFERROR(IF(INDIRECT($A$14&amp;ROW())&lt;&gt;"",COUNTIF(Summary!$B$30:$B$1054,INDIRECT($A$14&amp;ROW())),""),"")</f>
        <v/>
      </c>
      <c r="B918" s="675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4"/>
      <c r="BA918" s="676"/>
      <c r="BB918" s="677"/>
      <c r="BD918" s="676"/>
      <c r="BE918" s="677"/>
      <c r="BG918" s="209"/>
      <c r="BH918" s="210"/>
      <c r="BJ918" s="209"/>
      <c r="BK918" s="678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7" t="str">
        <f ca="1">IFERROR(IF(INDIRECT($A$14&amp;ROW())&lt;&gt;"",COUNTIF(Summary!$B$30:$B$1054,INDIRECT($A$14&amp;ROW())),""),"")</f>
        <v/>
      </c>
      <c r="B919" s="675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4"/>
      <c r="BA919" s="676"/>
      <c r="BB919" s="677"/>
      <c r="BD919" s="676"/>
      <c r="BE919" s="677"/>
      <c r="BG919" s="209"/>
      <c r="BH919" s="210"/>
      <c r="BJ919" s="209"/>
      <c r="BK919" s="678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7" t="str">
        <f ca="1">IFERROR(IF(INDIRECT($A$14&amp;ROW())&lt;&gt;"",COUNTIF(Summary!$B$30:$B$1054,INDIRECT($A$14&amp;ROW())),""),"")</f>
        <v/>
      </c>
      <c r="B920" s="675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4"/>
      <c r="BA920" s="676"/>
      <c r="BB920" s="677"/>
      <c r="BD920" s="676"/>
      <c r="BE920" s="677"/>
      <c r="BG920" s="209"/>
      <c r="BH920" s="210"/>
      <c r="BJ920" s="209"/>
      <c r="BK920" s="678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7" t="str">
        <f ca="1">IFERROR(IF(INDIRECT($A$14&amp;ROW())&lt;&gt;"",COUNTIF(Summary!$B$30:$B$1054,INDIRECT($A$14&amp;ROW())),""),"")</f>
        <v/>
      </c>
      <c r="B921" s="675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4"/>
      <c r="BA921" s="676"/>
      <c r="BB921" s="677"/>
      <c r="BD921" s="676"/>
      <c r="BE921" s="677"/>
      <c r="BG921" s="209"/>
      <c r="BH921" s="210"/>
      <c r="BJ921" s="209"/>
      <c r="BK921" s="678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7" t="str">
        <f ca="1">IFERROR(IF(INDIRECT($A$14&amp;ROW())&lt;&gt;"",COUNTIF(Summary!$B$30:$B$1054,INDIRECT($A$14&amp;ROW())),""),"")</f>
        <v/>
      </c>
      <c r="B922" s="675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4"/>
      <c r="BA922" s="676"/>
      <c r="BB922" s="677"/>
      <c r="BD922" s="676"/>
      <c r="BE922" s="677"/>
      <c r="BG922" s="209"/>
      <c r="BH922" s="210"/>
      <c r="BJ922" s="209"/>
      <c r="BK922" s="678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7" t="str">
        <f ca="1">IFERROR(IF(INDIRECT($A$14&amp;ROW())&lt;&gt;"",COUNTIF(Summary!$B$30:$B$1054,INDIRECT($A$14&amp;ROW())),""),"")</f>
        <v/>
      </c>
      <c r="B923" s="675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4"/>
      <c r="BA923" s="676"/>
      <c r="BB923" s="677"/>
      <c r="BD923" s="676"/>
      <c r="BE923" s="677"/>
      <c r="BG923" s="209"/>
      <c r="BH923" s="210"/>
      <c r="BJ923" s="209"/>
      <c r="BK923" s="678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7" t="str">
        <f ca="1">IFERROR(IF(INDIRECT($A$14&amp;ROW())&lt;&gt;"",COUNTIF(Summary!$B$30:$B$1054,INDIRECT($A$14&amp;ROW())),""),"")</f>
        <v/>
      </c>
      <c r="B924" s="675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4"/>
      <c r="BA924" s="676"/>
      <c r="BB924" s="677"/>
      <c r="BD924" s="676"/>
      <c r="BE924" s="677"/>
      <c r="BG924" s="209"/>
      <c r="BH924" s="210"/>
      <c r="BJ924" s="209"/>
      <c r="BK924" s="678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7" t="str">
        <f ca="1">IFERROR(IF(INDIRECT($A$14&amp;ROW())&lt;&gt;"",COUNTIF(Summary!$B$30:$B$1054,INDIRECT($A$14&amp;ROW())),""),"")</f>
        <v/>
      </c>
      <c r="B925" s="675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4"/>
      <c r="BA925" s="676"/>
      <c r="BB925" s="677"/>
      <c r="BD925" s="676"/>
      <c r="BE925" s="677"/>
      <c r="BG925" s="209"/>
      <c r="BH925" s="210"/>
      <c r="BJ925" s="209"/>
      <c r="BK925" s="678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7" t="str">
        <f ca="1">IFERROR(IF(INDIRECT($A$14&amp;ROW())&lt;&gt;"",COUNTIF(Summary!$B$30:$B$1054,INDIRECT($A$14&amp;ROW())),""),"")</f>
        <v/>
      </c>
      <c r="B926" s="675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4"/>
      <c r="BA926" s="676"/>
      <c r="BB926" s="677"/>
      <c r="BD926" s="676"/>
      <c r="BE926" s="677"/>
      <c r="BG926" s="209"/>
      <c r="BH926" s="210"/>
      <c r="BJ926" s="209"/>
      <c r="BK926" s="678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7" t="str">
        <f ca="1">IFERROR(IF(INDIRECT($A$14&amp;ROW())&lt;&gt;"",COUNTIF(Summary!$B$30:$B$1054,INDIRECT($A$14&amp;ROW())),""),"")</f>
        <v/>
      </c>
      <c r="B927" s="675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4"/>
      <c r="BA927" s="676"/>
      <c r="BB927" s="677"/>
      <c r="BD927" s="676"/>
      <c r="BE927" s="677"/>
      <c r="BG927" s="209"/>
      <c r="BH927" s="210"/>
      <c r="BJ927" s="209"/>
      <c r="BK927" s="678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7" t="str">
        <f ca="1">IFERROR(IF(INDIRECT($A$14&amp;ROW())&lt;&gt;"",COUNTIF(Summary!$B$30:$B$1054,INDIRECT($A$14&amp;ROW())),""),"")</f>
        <v/>
      </c>
      <c r="B928" s="675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4"/>
      <c r="BA928" s="676"/>
      <c r="BB928" s="677"/>
      <c r="BD928" s="676"/>
      <c r="BE928" s="677"/>
      <c r="BG928" s="209"/>
      <c r="BH928" s="210"/>
      <c r="BJ928" s="209"/>
      <c r="BK928" s="678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7" t="str">
        <f ca="1">IFERROR(IF(INDIRECT($A$14&amp;ROW())&lt;&gt;"",COUNTIF(Summary!$B$30:$B$1054,INDIRECT($A$14&amp;ROW())),""),"")</f>
        <v/>
      </c>
      <c r="B929" s="675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4"/>
      <c r="BA929" s="676"/>
      <c r="BB929" s="677"/>
      <c r="BD929" s="676"/>
      <c r="BE929" s="677"/>
      <c r="BG929" s="209"/>
      <c r="BH929" s="210"/>
      <c r="BJ929" s="209"/>
      <c r="BK929" s="678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7" t="str">
        <f ca="1">IFERROR(IF(INDIRECT($A$14&amp;ROW())&lt;&gt;"",COUNTIF(Summary!$B$30:$B$1054,INDIRECT($A$14&amp;ROW())),""),"")</f>
        <v/>
      </c>
      <c r="B930" s="675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4"/>
      <c r="BA930" s="676"/>
      <c r="BB930" s="677"/>
      <c r="BD930" s="676"/>
      <c r="BE930" s="677"/>
      <c r="BG930" s="209"/>
      <c r="BH930" s="210"/>
      <c r="BJ930" s="209"/>
      <c r="BK930" s="678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7" t="str">
        <f ca="1">IFERROR(IF(INDIRECT($A$14&amp;ROW())&lt;&gt;"",COUNTIF(Summary!$B$30:$B$1054,INDIRECT($A$14&amp;ROW())),""),"")</f>
        <v/>
      </c>
      <c r="B931" s="675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4"/>
      <c r="BA931" s="676"/>
      <c r="BB931" s="677"/>
      <c r="BD931" s="676"/>
      <c r="BE931" s="677"/>
      <c r="BG931" s="209"/>
      <c r="BH931" s="210"/>
      <c r="BJ931" s="209"/>
      <c r="BK931" s="678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7" t="str">
        <f ca="1">IFERROR(IF(INDIRECT($A$14&amp;ROW())&lt;&gt;"",COUNTIF(Summary!$B$30:$B$1054,INDIRECT($A$14&amp;ROW())),""),"")</f>
        <v/>
      </c>
      <c r="B932" s="675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4"/>
      <c r="BA932" s="676"/>
      <c r="BB932" s="677"/>
      <c r="BD932" s="676"/>
      <c r="BE932" s="677"/>
      <c r="BG932" s="209"/>
      <c r="BH932" s="210"/>
      <c r="BJ932" s="209"/>
      <c r="BK932" s="678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7" t="str">
        <f ca="1">IFERROR(IF(INDIRECT($A$14&amp;ROW())&lt;&gt;"",COUNTIF(Summary!$B$30:$B$1054,INDIRECT($A$14&amp;ROW())),""),"")</f>
        <v/>
      </c>
      <c r="B933" s="675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4"/>
      <c r="BA933" s="676"/>
      <c r="BB933" s="677"/>
      <c r="BD933" s="676"/>
      <c r="BE933" s="677"/>
      <c r="BG933" s="209"/>
      <c r="BH933" s="210"/>
      <c r="BJ933" s="209"/>
      <c r="BK933" s="678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7" t="str">
        <f ca="1">IFERROR(IF(INDIRECT($A$14&amp;ROW())&lt;&gt;"",COUNTIF(Summary!$B$30:$B$1054,INDIRECT($A$14&amp;ROW())),""),"")</f>
        <v/>
      </c>
      <c r="B934" s="675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4"/>
      <c r="BA934" s="676"/>
      <c r="BB934" s="677"/>
      <c r="BD934" s="676"/>
      <c r="BE934" s="677"/>
      <c r="BG934" s="209"/>
      <c r="BH934" s="210"/>
      <c r="BJ934" s="209"/>
      <c r="BK934" s="678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7" t="str">
        <f ca="1">IFERROR(IF(INDIRECT($A$14&amp;ROW())&lt;&gt;"",COUNTIF(Summary!$B$30:$B$1054,INDIRECT($A$14&amp;ROW())),""),"")</f>
        <v/>
      </c>
      <c r="B935" s="675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4"/>
      <c r="BA935" s="676"/>
      <c r="BB935" s="677"/>
      <c r="BD935" s="676"/>
      <c r="BE935" s="677"/>
      <c r="BG935" s="209"/>
      <c r="BH935" s="210"/>
      <c r="BJ935" s="209"/>
      <c r="BK935" s="678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7" t="str">
        <f ca="1">IFERROR(IF(INDIRECT($A$14&amp;ROW())&lt;&gt;"",COUNTIF(Summary!$B$30:$B$1054,INDIRECT($A$14&amp;ROW())),""),"")</f>
        <v/>
      </c>
      <c r="B936" s="675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4"/>
      <c r="BA936" s="676"/>
      <c r="BB936" s="677"/>
      <c r="BD936" s="676"/>
      <c r="BE936" s="677"/>
      <c r="BG936" s="209"/>
      <c r="BH936" s="210"/>
      <c r="BJ936" s="209"/>
      <c r="BK936" s="678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7" t="str">
        <f ca="1">IFERROR(IF(INDIRECT($A$14&amp;ROW())&lt;&gt;"",COUNTIF(Summary!$B$30:$B$1054,INDIRECT($A$14&amp;ROW())),""),"")</f>
        <v/>
      </c>
      <c r="B937" s="675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4"/>
      <c r="BA937" s="676"/>
      <c r="BB937" s="677"/>
      <c r="BD937" s="676"/>
      <c r="BE937" s="677"/>
      <c r="BG937" s="209"/>
      <c r="BH937" s="210"/>
      <c r="BJ937" s="209"/>
      <c r="BK937" s="678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7" t="str">
        <f ca="1">IFERROR(IF(INDIRECT($A$14&amp;ROW())&lt;&gt;"",COUNTIF(Summary!$B$30:$B$1054,INDIRECT($A$14&amp;ROW())),""),"")</f>
        <v/>
      </c>
      <c r="B938" s="675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4"/>
      <c r="BA938" s="676"/>
      <c r="BB938" s="677"/>
      <c r="BD938" s="676"/>
      <c r="BE938" s="677"/>
      <c r="BG938" s="209"/>
      <c r="BH938" s="210"/>
      <c r="BJ938" s="209"/>
      <c r="BK938" s="678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7" t="str">
        <f ca="1">IFERROR(IF(INDIRECT($A$14&amp;ROW())&lt;&gt;"",COUNTIF(Summary!$B$30:$B$1054,INDIRECT($A$14&amp;ROW())),""),"")</f>
        <v/>
      </c>
      <c r="B939" s="675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4"/>
      <c r="BA939" s="676"/>
      <c r="BB939" s="677"/>
      <c r="BD939" s="676"/>
      <c r="BE939" s="677"/>
      <c r="BG939" s="209"/>
      <c r="BH939" s="210"/>
      <c r="BJ939" s="209"/>
      <c r="BK939" s="678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7" t="str">
        <f ca="1">IFERROR(IF(INDIRECT($A$14&amp;ROW())&lt;&gt;"",COUNTIF(Summary!$B$30:$B$1054,INDIRECT($A$14&amp;ROW())),""),"")</f>
        <v/>
      </c>
      <c r="B940" s="675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4"/>
      <c r="BA940" s="676"/>
      <c r="BB940" s="677"/>
      <c r="BD940" s="676"/>
      <c r="BE940" s="677"/>
      <c r="BG940" s="209"/>
      <c r="BH940" s="210"/>
      <c r="BJ940" s="209"/>
      <c r="BK940" s="678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7" t="str">
        <f ca="1">IFERROR(IF(INDIRECT($A$14&amp;ROW())&lt;&gt;"",COUNTIF(Summary!$B$30:$B$1054,INDIRECT($A$14&amp;ROW())),""),"")</f>
        <v/>
      </c>
      <c r="B941" s="675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4"/>
      <c r="BA941" s="676"/>
      <c r="BB941" s="677"/>
      <c r="BD941" s="676"/>
      <c r="BE941" s="677"/>
      <c r="BG941" s="209"/>
      <c r="BH941" s="210"/>
      <c r="BJ941" s="209"/>
      <c r="BK941" s="678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7" t="str">
        <f ca="1">IFERROR(IF(INDIRECT($A$14&amp;ROW())&lt;&gt;"",COUNTIF(Summary!$B$30:$B$1054,INDIRECT($A$14&amp;ROW())),""),"")</f>
        <v/>
      </c>
      <c r="B942" s="675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4"/>
      <c r="BA942" s="676"/>
      <c r="BB942" s="677"/>
      <c r="BD942" s="676"/>
      <c r="BE942" s="677"/>
      <c r="BG942" s="209"/>
      <c r="BH942" s="210"/>
      <c r="BJ942" s="209"/>
      <c r="BK942" s="678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7" t="str">
        <f ca="1">IFERROR(IF(INDIRECT($A$14&amp;ROW())&lt;&gt;"",COUNTIF(Summary!$B$30:$B$1054,INDIRECT($A$14&amp;ROW())),""),"")</f>
        <v/>
      </c>
      <c r="B943" s="675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4"/>
      <c r="BA943" s="676"/>
      <c r="BB943" s="677"/>
      <c r="BD943" s="676"/>
      <c r="BE943" s="677"/>
      <c r="BG943" s="209"/>
      <c r="BH943" s="210"/>
      <c r="BJ943" s="209"/>
      <c r="BK943" s="678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7" t="str">
        <f ca="1">IFERROR(IF(INDIRECT($A$14&amp;ROW())&lt;&gt;"",COUNTIF(Summary!$B$30:$B$1054,INDIRECT($A$14&amp;ROW())),""),"")</f>
        <v/>
      </c>
      <c r="B944" s="675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4"/>
      <c r="BA944" s="676"/>
      <c r="BB944" s="677"/>
      <c r="BD944" s="676"/>
      <c r="BE944" s="677"/>
      <c r="BG944" s="209"/>
      <c r="BH944" s="210"/>
      <c r="BJ944" s="209"/>
      <c r="BK944" s="678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7" t="str">
        <f ca="1">IFERROR(IF(INDIRECT($A$14&amp;ROW())&lt;&gt;"",COUNTIF(Summary!$B$30:$B$1054,INDIRECT($A$14&amp;ROW())),""),"")</f>
        <v/>
      </c>
      <c r="B945" s="675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4"/>
      <c r="BA945" s="676"/>
      <c r="BB945" s="677"/>
      <c r="BD945" s="676"/>
      <c r="BE945" s="677"/>
      <c r="BG945" s="209"/>
      <c r="BH945" s="210"/>
      <c r="BJ945" s="209"/>
      <c r="BK945" s="678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7" t="str">
        <f ca="1">IFERROR(IF(INDIRECT($A$14&amp;ROW())&lt;&gt;"",COUNTIF(Summary!$B$30:$B$1054,INDIRECT($A$14&amp;ROW())),""),"")</f>
        <v/>
      </c>
      <c r="B946" s="675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4"/>
      <c r="BA946" s="676"/>
      <c r="BB946" s="677"/>
      <c r="BD946" s="676"/>
      <c r="BE946" s="677"/>
      <c r="BG946" s="209"/>
      <c r="BH946" s="210"/>
      <c r="BJ946" s="209"/>
      <c r="BK946" s="678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7" t="str">
        <f ca="1">IFERROR(IF(INDIRECT($A$14&amp;ROW())&lt;&gt;"",COUNTIF(Summary!$B$30:$B$1054,INDIRECT($A$14&amp;ROW())),""),"")</f>
        <v/>
      </c>
      <c r="B947" s="675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4"/>
      <c r="BA947" s="676"/>
      <c r="BB947" s="677"/>
      <c r="BD947" s="676"/>
      <c r="BE947" s="677"/>
      <c r="BG947" s="209"/>
      <c r="BH947" s="210"/>
      <c r="BJ947" s="209"/>
      <c r="BK947" s="678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7" t="str">
        <f ca="1">IFERROR(IF(INDIRECT($A$14&amp;ROW())&lt;&gt;"",COUNTIF(Summary!$B$30:$B$1054,INDIRECT($A$14&amp;ROW())),""),"")</f>
        <v/>
      </c>
      <c r="B948" s="675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4"/>
      <c r="BA948" s="676"/>
      <c r="BB948" s="677"/>
      <c r="BD948" s="676"/>
      <c r="BE948" s="677"/>
      <c r="BG948" s="209"/>
      <c r="BH948" s="210"/>
      <c r="BJ948" s="209"/>
      <c r="BK948" s="678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7" t="str">
        <f ca="1">IFERROR(IF(INDIRECT($A$14&amp;ROW())&lt;&gt;"",COUNTIF(Summary!$B$30:$B$1054,INDIRECT($A$14&amp;ROW())),""),"")</f>
        <v/>
      </c>
      <c r="B949" s="675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4"/>
      <c r="BA949" s="676"/>
      <c r="BB949" s="677"/>
      <c r="BD949" s="676"/>
      <c r="BE949" s="677"/>
      <c r="BG949" s="209"/>
      <c r="BH949" s="210"/>
      <c r="BJ949" s="209"/>
      <c r="BK949" s="678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7" t="str">
        <f ca="1">IFERROR(IF(INDIRECT($A$14&amp;ROW())&lt;&gt;"",COUNTIF(Summary!$B$30:$B$1054,INDIRECT($A$14&amp;ROW())),""),"")</f>
        <v/>
      </c>
      <c r="B950" s="675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4"/>
      <c r="BA950" s="676"/>
      <c r="BB950" s="677"/>
      <c r="BD950" s="676"/>
      <c r="BE950" s="677"/>
      <c r="BG950" s="209"/>
      <c r="BH950" s="210"/>
      <c r="BJ950" s="209"/>
      <c r="BK950" s="678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7" t="str">
        <f ca="1">IFERROR(IF(INDIRECT($A$14&amp;ROW())&lt;&gt;"",COUNTIF(Summary!$B$30:$B$1054,INDIRECT($A$14&amp;ROW())),""),"")</f>
        <v/>
      </c>
      <c r="B951" s="675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4"/>
      <c r="BA951" s="676"/>
      <c r="BB951" s="677"/>
      <c r="BD951" s="676"/>
      <c r="BE951" s="677"/>
      <c r="BG951" s="209"/>
      <c r="BH951" s="210"/>
      <c r="BJ951" s="209"/>
      <c r="BK951" s="678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7" t="str">
        <f ca="1">IFERROR(IF(INDIRECT($A$14&amp;ROW())&lt;&gt;"",COUNTIF(Summary!$B$30:$B$1054,INDIRECT($A$14&amp;ROW())),""),"")</f>
        <v/>
      </c>
      <c r="B952" s="675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4"/>
      <c r="BA952" s="676"/>
      <c r="BB952" s="677"/>
      <c r="BD952" s="676"/>
      <c r="BE952" s="677"/>
      <c r="BG952" s="209"/>
      <c r="BH952" s="210"/>
      <c r="BJ952" s="209"/>
      <c r="BK952" s="678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7" t="str">
        <f ca="1">IFERROR(IF(INDIRECT($A$14&amp;ROW())&lt;&gt;"",COUNTIF(Summary!$B$30:$B$1054,INDIRECT($A$14&amp;ROW())),""),"")</f>
        <v/>
      </c>
      <c r="B953" s="675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4"/>
      <c r="BA953" s="676"/>
      <c r="BB953" s="677"/>
      <c r="BD953" s="676"/>
      <c r="BE953" s="677"/>
      <c r="BG953" s="209"/>
      <c r="BH953" s="210"/>
      <c r="BJ953" s="209"/>
      <c r="BK953" s="678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7" t="str">
        <f ca="1">IFERROR(IF(INDIRECT($A$14&amp;ROW())&lt;&gt;"",COUNTIF(Summary!$B$30:$B$1054,INDIRECT($A$14&amp;ROW())),""),"")</f>
        <v/>
      </c>
      <c r="B954" s="675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4"/>
      <c r="BA954" s="676"/>
      <c r="BB954" s="677"/>
      <c r="BD954" s="676"/>
      <c r="BE954" s="677"/>
      <c r="BG954" s="209"/>
      <c r="BH954" s="210"/>
      <c r="BJ954" s="209"/>
      <c r="BK954" s="678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7" t="str">
        <f ca="1">IFERROR(IF(INDIRECT($A$14&amp;ROW())&lt;&gt;"",COUNTIF(Summary!$B$30:$B$1054,INDIRECT($A$14&amp;ROW())),""),"")</f>
        <v/>
      </c>
      <c r="B955" s="675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4"/>
      <c r="BA955" s="676"/>
      <c r="BB955" s="677"/>
      <c r="BD955" s="676"/>
      <c r="BE955" s="677"/>
      <c r="BG955" s="209"/>
      <c r="BH955" s="210"/>
      <c r="BJ955" s="209"/>
      <c r="BK955" s="678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7" t="str">
        <f ca="1">IFERROR(IF(INDIRECT($A$14&amp;ROW())&lt;&gt;"",COUNTIF(Summary!$B$30:$B$1054,INDIRECT($A$14&amp;ROW())),""),"")</f>
        <v/>
      </c>
      <c r="B956" s="675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4"/>
      <c r="BA956" s="676"/>
      <c r="BB956" s="677"/>
      <c r="BD956" s="676"/>
      <c r="BE956" s="677"/>
      <c r="BG956" s="209"/>
      <c r="BH956" s="210"/>
      <c r="BJ956" s="209"/>
      <c r="BK956" s="678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7" t="str">
        <f ca="1">IFERROR(IF(INDIRECT($A$14&amp;ROW())&lt;&gt;"",COUNTIF(Summary!$B$30:$B$1054,INDIRECT($A$14&amp;ROW())),""),"")</f>
        <v/>
      </c>
      <c r="B957" s="675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4"/>
      <c r="BA957" s="676"/>
      <c r="BB957" s="677"/>
      <c r="BD957" s="676"/>
      <c r="BE957" s="677"/>
      <c r="BG957" s="209"/>
      <c r="BH957" s="210"/>
      <c r="BJ957" s="209"/>
      <c r="BK957" s="678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7" t="str">
        <f ca="1">IFERROR(IF(INDIRECT($A$14&amp;ROW())&lt;&gt;"",COUNTIF(Summary!$B$30:$B$1054,INDIRECT($A$14&amp;ROW())),""),"")</f>
        <v/>
      </c>
      <c r="B958" s="675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4"/>
      <c r="BA958" s="676"/>
      <c r="BB958" s="677"/>
      <c r="BD958" s="676"/>
      <c r="BE958" s="677"/>
      <c r="BG958" s="209"/>
      <c r="BH958" s="210"/>
      <c r="BJ958" s="209"/>
      <c r="BK958" s="678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7" t="str">
        <f ca="1">IFERROR(IF(INDIRECT($A$14&amp;ROW())&lt;&gt;"",COUNTIF(Summary!$B$30:$B$1054,INDIRECT($A$14&amp;ROW())),""),"")</f>
        <v/>
      </c>
      <c r="B959" s="675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4"/>
      <c r="BA959" s="676"/>
      <c r="BB959" s="677"/>
      <c r="BD959" s="676"/>
      <c r="BE959" s="677"/>
      <c r="BG959" s="209"/>
      <c r="BH959" s="210"/>
      <c r="BJ959" s="209"/>
      <c r="BK959" s="678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7" t="str">
        <f ca="1">IFERROR(IF(INDIRECT($A$14&amp;ROW())&lt;&gt;"",COUNTIF(Summary!$B$30:$B$1054,INDIRECT($A$14&amp;ROW())),""),"")</f>
        <v/>
      </c>
      <c r="B960" s="675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4"/>
      <c r="BA960" s="676"/>
      <c r="BB960" s="677"/>
      <c r="BD960" s="676"/>
      <c r="BE960" s="677"/>
      <c r="BG960" s="209"/>
      <c r="BH960" s="210"/>
      <c r="BJ960" s="209"/>
      <c r="BK960" s="678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7" t="str">
        <f ca="1">IFERROR(IF(INDIRECT($A$14&amp;ROW())&lt;&gt;"",COUNTIF(Summary!$B$30:$B$1054,INDIRECT($A$14&amp;ROW())),""),"")</f>
        <v/>
      </c>
      <c r="B961" s="675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4"/>
      <c r="BA961" s="676"/>
      <c r="BB961" s="677"/>
      <c r="BD961" s="676"/>
      <c r="BE961" s="677"/>
      <c r="BG961" s="209"/>
      <c r="BH961" s="210"/>
      <c r="BJ961" s="209"/>
      <c r="BK961" s="678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7" t="str">
        <f ca="1">IFERROR(IF(INDIRECT($A$14&amp;ROW())&lt;&gt;"",COUNTIF(Summary!$B$30:$B$1054,INDIRECT($A$14&amp;ROW())),""),"")</f>
        <v/>
      </c>
      <c r="B962" s="675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4"/>
      <c r="BA962" s="676"/>
      <c r="BB962" s="677"/>
      <c r="BD962" s="679"/>
      <c r="BE962" s="680"/>
      <c r="BG962" s="209"/>
      <c r="BH962" s="210"/>
      <c r="BJ962" s="209"/>
      <c r="BK962" s="678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7" t="str">
        <f ca="1">IFERROR(IF(INDIRECT($A$14&amp;ROW())&lt;&gt;"",COUNTIF(Summary!$B$30:$B$1054,INDIRECT($A$14&amp;ROW())),""),"")</f>
        <v/>
      </c>
      <c r="B963" s="675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4"/>
      <c r="BA963" s="676"/>
      <c r="BB963" s="677"/>
      <c r="BD963" s="209"/>
      <c r="BE963" s="210"/>
      <c r="BG963" s="209"/>
      <c r="BH963" s="210"/>
      <c r="BJ963" s="209"/>
      <c r="BK963" s="678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7" t="str">
        <f ca="1">IFERROR(IF(INDIRECT($A$14&amp;ROW())&lt;&gt;"",COUNTIF(Summary!$B$30:$B$1054,INDIRECT($A$14&amp;ROW())),""),"")</f>
        <v/>
      </c>
      <c r="B964" s="675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4"/>
      <c r="BA964" s="676"/>
      <c r="BB964" s="677"/>
      <c r="BD964" s="209"/>
      <c r="BE964" s="210"/>
      <c r="BG964" s="209"/>
      <c r="BH964" s="210"/>
      <c r="BJ964" s="209"/>
      <c r="BK964" s="678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7" t="str">
        <f ca="1">IFERROR(IF(INDIRECT($A$14&amp;ROW())&lt;&gt;"",COUNTIF(Summary!$B$30:$B$1054,INDIRECT($A$14&amp;ROW())),""),"")</f>
        <v/>
      </c>
      <c r="B965" s="675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4"/>
      <c r="BA965" s="676"/>
      <c r="BB965" s="677"/>
      <c r="BD965" s="209"/>
      <c r="BE965" s="210"/>
      <c r="BG965" s="209"/>
      <c r="BH965" s="210"/>
      <c r="BJ965" s="209"/>
      <c r="BK965" s="678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7" t="str">
        <f ca="1">IFERROR(IF(INDIRECT($A$14&amp;ROW())&lt;&gt;"",COUNTIF(Summary!$B$30:$B$1054,INDIRECT($A$14&amp;ROW())),""),"")</f>
        <v/>
      </c>
      <c r="B966" s="675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4"/>
      <c r="BA966" s="676"/>
      <c r="BB966" s="677"/>
      <c r="BD966" s="209"/>
      <c r="BE966" s="210"/>
      <c r="BG966" s="209"/>
      <c r="BH966" s="210"/>
      <c r="BJ966" s="209"/>
      <c r="BK966" s="678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7" t="str">
        <f ca="1">IFERROR(IF(INDIRECT($A$14&amp;ROW())&lt;&gt;"",COUNTIF(Summary!$B$30:$B$1054,INDIRECT($A$14&amp;ROW())),""),"")</f>
        <v/>
      </c>
      <c r="B967" s="675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4"/>
      <c r="BA967" s="676"/>
      <c r="BB967" s="677"/>
      <c r="BD967" s="209"/>
      <c r="BE967" s="210"/>
      <c r="BG967" s="209"/>
      <c r="BH967" s="210"/>
      <c r="BJ967" s="209"/>
      <c r="BK967" s="678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7" t="str">
        <f ca="1">IFERROR(IF(INDIRECT($A$14&amp;ROW())&lt;&gt;"",COUNTIF(Summary!$B$30:$B$1054,INDIRECT($A$14&amp;ROW())),""),"")</f>
        <v/>
      </c>
      <c r="B968" s="675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4"/>
      <c r="BA968" s="676"/>
      <c r="BB968" s="677"/>
      <c r="BD968" s="209"/>
      <c r="BE968" s="210"/>
      <c r="BG968" s="209"/>
      <c r="BH968" s="210"/>
      <c r="BJ968" s="209"/>
      <c r="BK968" s="678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7" t="str">
        <f ca="1">IFERROR(IF(INDIRECT($A$14&amp;ROW())&lt;&gt;"",COUNTIF(Summary!$B$30:$B$1054,INDIRECT($A$14&amp;ROW())),""),"")</f>
        <v/>
      </c>
      <c r="B969" s="675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4"/>
      <c r="BA969" s="676"/>
      <c r="BB969" s="677"/>
      <c r="BD969" s="209"/>
      <c r="BE969" s="210"/>
      <c r="BG969" s="209"/>
      <c r="BH969" s="210"/>
      <c r="BJ969" s="209"/>
      <c r="BK969" s="678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7" t="str">
        <f ca="1">IFERROR(IF(INDIRECT($A$14&amp;ROW())&lt;&gt;"",COUNTIF(Summary!$B$30:$B$1054,INDIRECT($A$14&amp;ROW())),""),"")</f>
        <v/>
      </c>
      <c r="B970" s="675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4"/>
      <c r="BA970" s="676"/>
      <c r="BB970" s="677"/>
      <c r="BD970" s="209"/>
      <c r="BE970" s="210"/>
      <c r="BG970" s="209"/>
      <c r="BH970" s="210"/>
      <c r="BJ970" s="209"/>
      <c r="BK970" s="678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7" t="str">
        <f ca="1">IFERROR(IF(INDIRECT($A$14&amp;ROW())&lt;&gt;"",COUNTIF(Summary!$B$30:$B$1054,INDIRECT($A$14&amp;ROW())),""),"")</f>
        <v/>
      </c>
      <c r="B971" s="675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4"/>
      <c r="BA971" s="676"/>
      <c r="BB971" s="677"/>
      <c r="BD971" s="209"/>
      <c r="BE971" s="210"/>
      <c r="BG971" s="209"/>
      <c r="BH971" s="210"/>
      <c r="BJ971" s="209"/>
      <c r="BK971" s="678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7" t="str">
        <f ca="1">IFERROR(IF(INDIRECT($A$14&amp;ROW())&lt;&gt;"",COUNTIF(Summary!$B$30:$B$1054,INDIRECT($A$14&amp;ROW())),""),"")</f>
        <v/>
      </c>
      <c r="B972" s="675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4"/>
      <c r="BA972" s="676"/>
      <c r="BB972" s="677"/>
      <c r="BD972" s="209"/>
      <c r="BE972" s="210"/>
      <c r="BG972" s="209"/>
      <c r="BH972" s="210"/>
      <c r="BJ972" s="209"/>
      <c r="BK972" s="678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7" t="str">
        <f ca="1">IFERROR(IF(INDIRECT($A$14&amp;ROW())&lt;&gt;"",COUNTIF(Summary!$B$30:$B$1054,INDIRECT($A$14&amp;ROW())),""),"")</f>
        <v/>
      </c>
      <c r="B973" s="675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4"/>
      <c r="BA973" s="676"/>
      <c r="BB973" s="677"/>
      <c r="BD973" s="209"/>
      <c r="BE973" s="210"/>
      <c r="BG973" s="209"/>
      <c r="BH973" s="210"/>
      <c r="BJ973" s="209"/>
      <c r="BK973" s="678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7" t="str">
        <f ca="1">IFERROR(IF(INDIRECT($A$14&amp;ROW())&lt;&gt;"",COUNTIF(Summary!$B$30:$B$1054,INDIRECT($A$14&amp;ROW())),""),"")</f>
        <v/>
      </c>
      <c r="B974" s="675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4"/>
      <c r="BA974" s="676"/>
      <c r="BB974" s="677"/>
      <c r="BD974" s="209"/>
      <c r="BE974" s="210"/>
      <c r="BG974" s="209"/>
      <c r="BH974" s="210"/>
      <c r="BJ974" s="209"/>
      <c r="BK974" s="678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7" t="str">
        <f ca="1">IFERROR(IF(INDIRECT($A$14&amp;ROW())&lt;&gt;"",COUNTIF(Summary!$B$30:$B$1054,INDIRECT($A$14&amp;ROW())),""),"")</f>
        <v/>
      </c>
      <c r="B975" s="675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4"/>
      <c r="BA975" s="676"/>
      <c r="BB975" s="677"/>
      <c r="BD975" s="209"/>
      <c r="BE975" s="210"/>
      <c r="BG975" s="209"/>
      <c r="BH975" s="210"/>
      <c r="BJ975" s="209"/>
      <c r="BK975" s="678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7" t="str">
        <f ca="1">IFERROR(IF(INDIRECT($A$14&amp;ROW())&lt;&gt;"",COUNTIF(Summary!$B$30:$B$1054,INDIRECT($A$14&amp;ROW())),""),"")</f>
        <v/>
      </c>
      <c r="B976" s="675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4"/>
      <c r="BA976" s="676"/>
      <c r="BB976" s="677"/>
      <c r="BD976" s="209"/>
      <c r="BE976" s="210"/>
      <c r="BG976" s="209"/>
      <c r="BH976" s="210"/>
      <c r="BJ976" s="209"/>
      <c r="BK976" s="678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7" t="str">
        <f ca="1">IFERROR(IF(INDIRECT($A$14&amp;ROW())&lt;&gt;"",COUNTIF(Summary!$B$30:$B$1054,INDIRECT($A$14&amp;ROW())),""),"")</f>
        <v/>
      </c>
      <c r="B977" s="675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4"/>
      <c r="BA977" s="676"/>
      <c r="BB977" s="677"/>
      <c r="BD977" s="209"/>
      <c r="BE977" s="210"/>
      <c r="BG977" s="209"/>
      <c r="BH977" s="210"/>
      <c r="BJ977" s="209"/>
      <c r="BK977" s="678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7" t="str">
        <f ca="1">IFERROR(IF(INDIRECT($A$14&amp;ROW())&lt;&gt;"",COUNTIF(Summary!$B$30:$B$1054,INDIRECT($A$14&amp;ROW())),""),"")</f>
        <v/>
      </c>
      <c r="B978" s="675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4"/>
      <c r="BA978" s="676"/>
      <c r="BB978" s="677"/>
      <c r="BD978" s="209"/>
      <c r="BE978" s="210"/>
      <c r="BG978" s="209"/>
      <c r="BH978" s="210"/>
      <c r="BJ978" s="209"/>
      <c r="BK978" s="678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7" t="str">
        <f ca="1">IFERROR(IF(INDIRECT($A$14&amp;ROW())&lt;&gt;"",COUNTIF(Summary!$B$30:$B$1054,INDIRECT($A$14&amp;ROW())),""),"")</f>
        <v/>
      </c>
      <c r="B979" s="675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4"/>
      <c r="BA979" s="676"/>
      <c r="BB979" s="677"/>
      <c r="BD979" s="209"/>
      <c r="BE979" s="210"/>
      <c r="BG979" s="209"/>
      <c r="BH979" s="210"/>
      <c r="BJ979" s="209"/>
      <c r="BK979" s="678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7" t="str">
        <f ca="1">IFERROR(IF(INDIRECT($A$14&amp;ROW())&lt;&gt;"",COUNTIF(Summary!$B$30:$B$1054,INDIRECT($A$14&amp;ROW())),""),"")</f>
        <v/>
      </c>
      <c r="B980" s="675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4"/>
      <c r="BA980" s="676"/>
      <c r="BB980" s="677"/>
      <c r="BD980" s="209"/>
      <c r="BE980" s="210"/>
      <c r="BG980" s="209"/>
      <c r="BH980" s="210"/>
      <c r="BJ980" s="209"/>
      <c r="BK980" s="678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7" t="str">
        <f ca="1">IFERROR(IF(INDIRECT($A$14&amp;ROW())&lt;&gt;"",COUNTIF(Summary!$B$30:$B$1054,INDIRECT($A$14&amp;ROW())),""),"")</f>
        <v/>
      </c>
      <c r="B981" s="675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4"/>
      <c r="BA981" s="676"/>
      <c r="BB981" s="677"/>
      <c r="BD981" s="209"/>
      <c r="BE981" s="210"/>
      <c r="BG981" s="209"/>
      <c r="BH981" s="210"/>
      <c r="BJ981" s="209"/>
      <c r="BK981" s="678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7" t="str">
        <f ca="1">IFERROR(IF(INDIRECT($A$14&amp;ROW())&lt;&gt;"",COUNTIF(Summary!$B$30:$B$1054,INDIRECT($A$14&amp;ROW())),""),"")</f>
        <v/>
      </c>
      <c r="B982" s="675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4"/>
      <c r="BA982" s="676"/>
      <c r="BB982" s="677"/>
      <c r="BD982" s="209"/>
      <c r="BE982" s="210"/>
      <c r="BG982" s="209"/>
      <c r="BH982" s="210"/>
      <c r="BJ982" s="209"/>
      <c r="BK982" s="678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7" t="str">
        <f ca="1">IFERROR(IF(INDIRECT($A$14&amp;ROW())&lt;&gt;"",COUNTIF(Summary!$B$30:$B$1054,INDIRECT($A$14&amp;ROW())),""),"")</f>
        <v/>
      </c>
      <c r="B983" s="675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4"/>
      <c r="BA983" s="676"/>
      <c r="BB983" s="677"/>
      <c r="BD983" s="209"/>
      <c r="BE983" s="210"/>
      <c r="BG983" s="209"/>
      <c r="BH983" s="210"/>
      <c r="BJ983" s="209"/>
      <c r="BK983" s="678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7" t="str">
        <f ca="1">IFERROR(IF(INDIRECT($A$14&amp;ROW())&lt;&gt;"",COUNTIF(Summary!$B$30:$B$1054,INDIRECT($A$14&amp;ROW())),""),"")</f>
        <v/>
      </c>
      <c r="B984" s="675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4"/>
      <c r="BA984" s="676"/>
      <c r="BB984" s="677"/>
      <c r="BD984" s="209"/>
      <c r="BE984" s="210"/>
      <c r="BG984" s="209"/>
      <c r="BH984" s="210"/>
      <c r="BJ984" s="209"/>
      <c r="BK984" s="678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7" t="str">
        <f ca="1">IFERROR(IF(INDIRECT($A$14&amp;ROW())&lt;&gt;"",COUNTIF(Summary!$B$30:$B$1054,INDIRECT($A$14&amp;ROW())),""),"")</f>
        <v/>
      </c>
      <c r="B985" s="675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4"/>
      <c r="BA985" s="676"/>
      <c r="BB985" s="677"/>
      <c r="BD985" s="209"/>
      <c r="BE985" s="210"/>
      <c r="BG985" s="209"/>
      <c r="BH985" s="210"/>
      <c r="BJ985" s="209"/>
      <c r="BK985" s="678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7" t="str">
        <f ca="1">IFERROR(IF(INDIRECT($A$14&amp;ROW())&lt;&gt;"",COUNTIF(Summary!$B$30:$B$1054,INDIRECT($A$14&amp;ROW())),""),"")</f>
        <v/>
      </c>
      <c r="B986" s="675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4"/>
      <c r="BA986" s="676"/>
      <c r="BB986" s="677"/>
      <c r="BD986" s="209"/>
      <c r="BE986" s="210"/>
      <c r="BG986" s="209"/>
      <c r="BH986" s="210"/>
      <c r="BJ986" s="209"/>
      <c r="BK986" s="678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7" t="str">
        <f ca="1">IFERROR(IF(INDIRECT($A$14&amp;ROW())&lt;&gt;"",COUNTIF(Summary!$B$30:$B$1054,INDIRECT($A$14&amp;ROW())),""),"")</f>
        <v/>
      </c>
      <c r="B987" s="675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4"/>
      <c r="BA987" s="676"/>
      <c r="BB987" s="677"/>
      <c r="BD987" s="209"/>
      <c r="BE987" s="210"/>
      <c r="BG987" s="209"/>
      <c r="BH987" s="210"/>
      <c r="BJ987" s="209"/>
      <c r="BK987" s="678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7" t="str">
        <f ca="1">IFERROR(IF(INDIRECT($A$14&amp;ROW())&lt;&gt;"",COUNTIF(Summary!$B$30:$B$1054,INDIRECT($A$14&amp;ROW())),""),"")</f>
        <v/>
      </c>
      <c r="B988" s="675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4"/>
      <c r="BA988" s="676"/>
      <c r="BB988" s="677"/>
      <c r="BD988" s="209"/>
      <c r="BE988" s="210"/>
      <c r="BG988" s="209"/>
      <c r="BH988" s="210"/>
      <c r="BJ988" s="209"/>
      <c r="BK988" s="678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7" t="str">
        <f ca="1">IFERROR(IF(INDIRECT($A$14&amp;ROW())&lt;&gt;"",COUNTIF(Summary!$B$30:$B$1054,INDIRECT($A$14&amp;ROW())),""),"")</f>
        <v/>
      </c>
      <c r="B989" s="675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4"/>
      <c r="BA989" s="676"/>
      <c r="BB989" s="677"/>
      <c r="BD989" s="209"/>
      <c r="BE989" s="210"/>
      <c r="BG989" s="209"/>
      <c r="BH989" s="210"/>
      <c r="BJ989" s="209"/>
      <c r="BK989" s="678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7" t="str">
        <f ca="1">IFERROR(IF(INDIRECT($A$14&amp;ROW())&lt;&gt;"",COUNTIF(Summary!$B$30:$B$1054,INDIRECT($A$14&amp;ROW())),""),"")</f>
        <v/>
      </c>
      <c r="B990" s="675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4"/>
      <c r="BA990" s="676"/>
      <c r="BB990" s="677"/>
      <c r="BD990" s="209"/>
      <c r="BE990" s="210"/>
      <c r="BG990" s="209"/>
      <c r="BH990" s="210"/>
      <c r="BJ990" s="209"/>
      <c r="BK990" s="678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7" t="str">
        <f ca="1">IFERROR(IF(INDIRECT($A$14&amp;ROW())&lt;&gt;"",COUNTIF(Summary!$B$30:$B$1054,INDIRECT($A$14&amp;ROW())),""),"")</f>
        <v/>
      </c>
      <c r="B991" s="675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4"/>
      <c r="BA991" s="676"/>
      <c r="BB991" s="677"/>
      <c r="BD991" s="209"/>
      <c r="BE991" s="210"/>
      <c r="BG991" s="209"/>
      <c r="BH991" s="210"/>
      <c r="BJ991" s="209"/>
      <c r="BK991" s="678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7" t="str">
        <f ca="1">IFERROR(IF(INDIRECT($A$14&amp;ROW())&lt;&gt;"",COUNTIF(Summary!$B$30:$B$1054,INDIRECT($A$14&amp;ROW())),""),"")</f>
        <v/>
      </c>
      <c r="B992" s="675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4"/>
      <c r="BA992" s="676"/>
      <c r="BB992" s="677"/>
      <c r="BD992" s="209"/>
      <c r="BE992" s="210"/>
      <c r="BG992" s="209"/>
      <c r="BH992" s="210"/>
      <c r="BJ992" s="209"/>
      <c r="BK992" s="678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7" t="str">
        <f ca="1">IFERROR(IF(INDIRECT($A$14&amp;ROW())&lt;&gt;"",COUNTIF(Summary!$B$30:$B$1054,INDIRECT($A$14&amp;ROW())),""),"")</f>
        <v/>
      </c>
      <c r="B993" s="675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4"/>
      <c r="BA993" s="676"/>
      <c r="BB993" s="677"/>
      <c r="BD993" s="209"/>
      <c r="BE993" s="210"/>
      <c r="BG993" s="209"/>
      <c r="BH993" s="210"/>
      <c r="BJ993" s="209"/>
      <c r="BK993" s="678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7" t="str">
        <f ca="1">IFERROR(IF(INDIRECT($A$14&amp;ROW())&lt;&gt;"",COUNTIF(Summary!$B$30:$B$1054,INDIRECT($A$14&amp;ROW())),""),"")</f>
        <v/>
      </c>
      <c r="B994" s="675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4"/>
      <c r="BA994" s="676"/>
      <c r="BB994" s="677"/>
      <c r="BD994" s="209"/>
      <c r="BE994" s="210"/>
      <c r="BG994" s="209"/>
      <c r="BH994" s="210"/>
      <c r="BJ994" s="209"/>
      <c r="BK994" s="678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7" t="str">
        <f ca="1">IFERROR(IF(INDIRECT($A$14&amp;ROW())&lt;&gt;"",COUNTIF(Summary!$B$30:$B$1054,INDIRECT($A$14&amp;ROW())),""),"")</f>
        <v/>
      </c>
      <c r="B995" s="675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4"/>
      <c r="BA995" s="676"/>
      <c r="BB995" s="677"/>
      <c r="BD995" s="209"/>
      <c r="BE995" s="210"/>
      <c r="BG995" s="209"/>
      <c r="BH995" s="210"/>
      <c r="BJ995" s="209"/>
      <c r="BK995" s="678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7" t="str">
        <f ca="1">IFERROR(IF(INDIRECT($A$14&amp;ROW())&lt;&gt;"",COUNTIF(Summary!$B$30:$B$1054,INDIRECT($A$14&amp;ROW())),""),"")</f>
        <v/>
      </c>
      <c r="B996" s="675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4"/>
      <c r="BA996" s="676"/>
      <c r="BB996" s="677"/>
      <c r="BD996" s="209"/>
      <c r="BE996" s="210"/>
      <c r="BG996" s="209"/>
      <c r="BH996" s="210"/>
      <c r="BJ996" s="209"/>
      <c r="BK996" s="678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7" t="str">
        <f ca="1">IFERROR(IF(INDIRECT($A$14&amp;ROW())&lt;&gt;"",COUNTIF(Summary!$B$30:$B$1054,INDIRECT($A$14&amp;ROW())),""),"")</f>
        <v/>
      </c>
      <c r="B997" s="675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4"/>
      <c r="BA997" s="676"/>
      <c r="BB997" s="677"/>
      <c r="BD997" s="209"/>
      <c r="BE997" s="210"/>
      <c r="BG997" s="209"/>
      <c r="BH997" s="210"/>
      <c r="BJ997" s="209"/>
      <c r="BK997" s="678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7" t="str">
        <f ca="1">IFERROR(IF(INDIRECT($A$14&amp;ROW())&lt;&gt;"",COUNTIF(Summary!$B$30:$B$1054,INDIRECT($A$14&amp;ROW())),""),"")</f>
        <v/>
      </c>
      <c r="B998" s="675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4"/>
      <c r="BA998" s="676"/>
      <c r="BB998" s="677"/>
      <c r="BD998" s="209"/>
      <c r="BE998" s="210"/>
      <c r="BG998" s="209"/>
      <c r="BH998" s="210"/>
      <c r="BJ998" s="209"/>
      <c r="BK998" s="678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7" t="str">
        <f ca="1">IFERROR(IF(INDIRECT($A$14&amp;ROW())&lt;&gt;"",COUNTIF(Summary!$B$30:$B$1054,INDIRECT($A$14&amp;ROW())),""),"")</f>
        <v/>
      </c>
      <c r="B999" s="675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4"/>
      <c r="BA999" s="676"/>
      <c r="BB999" s="677"/>
      <c r="BD999" s="209"/>
      <c r="BE999" s="210"/>
      <c r="BG999" s="209"/>
      <c r="BH999" s="210"/>
      <c r="BJ999" s="209"/>
      <c r="BK999" s="678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7" t="str">
        <f ca="1">IFERROR(IF(INDIRECT($A$14&amp;ROW())&lt;&gt;"",COUNTIF(Summary!$B$30:$B$1054,INDIRECT($A$14&amp;ROW())),""),"")</f>
        <v/>
      </c>
      <c r="B1000" s="675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4"/>
      <c r="BA1000" s="676"/>
      <c r="BB1000" s="677"/>
      <c r="BD1000" s="209"/>
      <c r="BE1000" s="210"/>
      <c r="BG1000" s="209"/>
      <c r="BH1000" s="210"/>
      <c r="BJ1000" s="209"/>
      <c r="BK1000" s="678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7" t="str">
        <f ca="1">IFERROR(IF(INDIRECT($A$14&amp;ROW())&lt;&gt;"",COUNTIF(Summary!$B$30:$B$1054,INDIRECT($A$14&amp;ROW())),""),"")</f>
        <v/>
      </c>
      <c r="B1001" s="675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4"/>
      <c r="BA1001" s="676"/>
      <c r="BB1001" s="677"/>
      <c r="BD1001" s="209"/>
      <c r="BE1001" s="210"/>
      <c r="BG1001" s="209"/>
      <c r="BH1001" s="210"/>
      <c r="BJ1001" s="209"/>
      <c r="BK1001" s="678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7" t="str">
        <f ca="1">IFERROR(IF(INDIRECT($A$14&amp;ROW())&lt;&gt;"",COUNTIF(Summary!$B$30:$B$1054,INDIRECT($A$14&amp;ROW())),""),"")</f>
        <v/>
      </c>
      <c r="B1002" s="675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4"/>
      <c r="BA1002" s="676"/>
      <c r="BB1002" s="677"/>
      <c r="BD1002" s="209"/>
      <c r="BE1002" s="210"/>
      <c r="BG1002" s="209"/>
      <c r="BH1002" s="210"/>
      <c r="BJ1002" s="209"/>
      <c r="BK1002" s="678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7" t="str">
        <f ca="1">IFERROR(IF(INDIRECT($A$14&amp;ROW())&lt;&gt;"",COUNTIF(Summary!$B$30:$B$1054,INDIRECT($A$14&amp;ROW())),""),"")</f>
        <v/>
      </c>
      <c r="B1003" s="675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4"/>
      <c r="BA1003" s="676"/>
      <c r="BB1003" s="677"/>
      <c r="BD1003" s="209"/>
      <c r="BE1003" s="210"/>
      <c r="BG1003" s="209"/>
      <c r="BH1003" s="210"/>
      <c r="BJ1003" s="209"/>
      <c r="BK1003" s="678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7" t="str">
        <f ca="1">IFERROR(IF(INDIRECT($A$14&amp;ROW())&lt;&gt;"",COUNTIF(Summary!$B$30:$B$1054,INDIRECT($A$14&amp;ROW())),""),"")</f>
        <v/>
      </c>
      <c r="B1004" s="675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4"/>
      <c r="BA1004" s="676"/>
      <c r="BB1004" s="677"/>
      <c r="BD1004" s="209"/>
      <c r="BE1004" s="210"/>
      <c r="BG1004" s="209"/>
      <c r="BH1004" s="210"/>
      <c r="BJ1004" s="209"/>
      <c r="BK1004" s="678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7" t="str">
        <f ca="1">IFERROR(IF(INDIRECT($A$14&amp;ROW())&lt;&gt;"",COUNTIF(Summary!$B$30:$B$1054,INDIRECT($A$14&amp;ROW())),""),"")</f>
        <v/>
      </c>
      <c r="B1005" s="675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4"/>
      <c r="BA1005" s="676"/>
      <c r="BB1005" s="677"/>
      <c r="BD1005" s="209"/>
      <c r="BE1005" s="210"/>
      <c r="BG1005" s="209"/>
      <c r="BH1005" s="210"/>
      <c r="BJ1005" s="209"/>
      <c r="BK1005" s="678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7" t="str">
        <f ca="1">IFERROR(IF(INDIRECT($A$14&amp;ROW())&lt;&gt;"",COUNTIF(Summary!$B$30:$B$1054,INDIRECT($A$14&amp;ROW())),""),"")</f>
        <v/>
      </c>
      <c r="B1006" s="675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4"/>
      <c r="BA1006" s="676"/>
      <c r="BB1006" s="677"/>
      <c r="BD1006" s="209"/>
      <c r="BE1006" s="210"/>
      <c r="BG1006" s="209"/>
      <c r="BH1006" s="210"/>
      <c r="BJ1006" s="209"/>
      <c r="BK1006" s="678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7" t="str">
        <f ca="1">IFERROR(IF(INDIRECT($A$14&amp;ROW())&lt;&gt;"",COUNTIF(Summary!$B$30:$B$1054,INDIRECT($A$14&amp;ROW())),""),"")</f>
        <v/>
      </c>
      <c r="B1007" s="675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4"/>
      <c r="BA1007" s="676"/>
      <c r="BB1007" s="677"/>
      <c r="BD1007" s="209"/>
      <c r="BE1007" s="210"/>
      <c r="BG1007" s="209"/>
      <c r="BH1007" s="210"/>
      <c r="BJ1007" s="209"/>
      <c r="BK1007" s="678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7" t="str">
        <f ca="1">IFERROR(IF(INDIRECT($A$14&amp;ROW())&lt;&gt;"",COUNTIF(Summary!$B$30:$B$1054,INDIRECT($A$14&amp;ROW())),""),"")</f>
        <v/>
      </c>
      <c r="B1008" s="675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4"/>
      <c r="BA1008" s="676"/>
      <c r="BB1008" s="677"/>
      <c r="BD1008" s="209"/>
      <c r="BE1008" s="210"/>
      <c r="BG1008" s="209"/>
      <c r="BH1008" s="210"/>
      <c r="BJ1008" s="209"/>
      <c r="BK1008" s="678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7" t="str">
        <f ca="1">IFERROR(IF(INDIRECT($A$14&amp;ROW())&lt;&gt;"",COUNTIF(Summary!$B$30:$B$1054,INDIRECT($A$14&amp;ROW())),""),"")</f>
        <v/>
      </c>
      <c r="B1009" s="675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4"/>
      <c r="BA1009" s="676"/>
      <c r="BB1009" s="677"/>
      <c r="BD1009" s="209"/>
      <c r="BE1009" s="210"/>
      <c r="BG1009" s="209"/>
      <c r="BH1009" s="210"/>
      <c r="BJ1009" s="209"/>
      <c r="BK1009" s="678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7" t="str">
        <f ca="1">IFERROR(IF(INDIRECT($A$14&amp;ROW())&lt;&gt;"",COUNTIF(Summary!$B$30:$B$1054,INDIRECT($A$14&amp;ROW())),""),"")</f>
        <v/>
      </c>
      <c r="B1010" s="675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4"/>
      <c r="BA1010" s="676"/>
      <c r="BB1010" s="677"/>
      <c r="BD1010" s="209"/>
      <c r="BE1010" s="210"/>
      <c r="BG1010" s="209"/>
      <c r="BH1010" s="210"/>
      <c r="BJ1010" s="209"/>
      <c r="BK1010" s="678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7" t="str">
        <f ca="1">IFERROR(IF(INDIRECT($A$14&amp;ROW())&lt;&gt;"",COUNTIF(Summary!$B$30:$B$1054,INDIRECT($A$14&amp;ROW())),""),"")</f>
        <v/>
      </c>
      <c r="B1011" s="675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4"/>
      <c r="BA1011" s="676"/>
      <c r="BB1011" s="677"/>
      <c r="BD1011" s="209"/>
      <c r="BE1011" s="210"/>
      <c r="BG1011" s="209"/>
      <c r="BH1011" s="210"/>
      <c r="BJ1011" s="209"/>
      <c r="BK1011" s="678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7" t="str">
        <f ca="1">IFERROR(IF(INDIRECT($A$14&amp;ROW())&lt;&gt;"",COUNTIF(Summary!$B$30:$B$1054,INDIRECT($A$14&amp;ROW())),""),"")</f>
        <v/>
      </c>
      <c r="B1012" s="675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4"/>
      <c r="BA1012" s="676"/>
      <c r="BB1012" s="677"/>
      <c r="BD1012" s="209"/>
      <c r="BE1012" s="210"/>
      <c r="BG1012" s="209"/>
      <c r="BH1012" s="210"/>
      <c r="BJ1012" s="209"/>
      <c r="BK1012" s="678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7" t="str">
        <f ca="1">IFERROR(IF(INDIRECT($A$14&amp;ROW())&lt;&gt;"",COUNTIF(Summary!$B$30:$B$1054,INDIRECT($A$14&amp;ROW())),""),"")</f>
        <v/>
      </c>
      <c r="B1013" s="675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4"/>
      <c r="BA1013" s="676"/>
      <c r="BB1013" s="677"/>
      <c r="BD1013" s="209"/>
      <c r="BE1013" s="210"/>
      <c r="BG1013" s="209"/>
      <c r="BH1013" s="210"/>
      <c r="BJ1013" s="209"/>
      <c r="BK1013" s="678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7" t="str">
        <f ca="1">IFERROR(IF(INDIRECT($A$14&amp;ROW())&lt;&gt;"",COUNTIF(Summary!$B$30:$B$1054,INDIRECT($A$14&amp;ROW())),""),"")</f>
        <v/>
      </c>
      <c r="B1014" s="675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4"/>
      <c r="BA1014" s="676"/>
      <c r="BB1014" s="677"/>
      <c r="BD1014" s="209"/>
      <c r="BE1014" s="210"/>
      <c r="BG1014" s="209"/>
      <c r="BH1014" s="210"/>
      <c r="BJ1014" s="209"/>
      <c r="BK1014" s="678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7" t="str">
        <f ca="1">IFERROR(IF(INDIRECT($A$14&amp;ROW())&lt;&gt;"",COUNTIF(Summary!$B$30:$B$1054,INDIRECT($A$14&amp;ROW())),""),"")</f>
        <v/>
      </c>
      <c r="B1015" s="675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4"/>
      <c r="BA1015" s="676"/>
      <c r="BB1015" s="677"/>
      <c r="BD1015" s="209"/>
      <c r="BE1015" s="210"/>
      <c r="BG1015" s="209"/>
      <c r="BH1015" s="210"/>
      <c r="BJ1015" s="209"/>
      <c r="BK1015" s="678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7" t="str">
        <f ca="1">IFERROR(IF(INDIRECT($A$14&amp;ROW())&lt;&gt;"",COUNTIF(Summary!$B$30:$B$1054,INDIRECT($A$14&amp;ROW())),""),"")</f>
        <v/>
      </c>
      <c r="B1016" s="675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4"/>
      <c r="BA1016" s="676"/>
      <c r="BB1016" s="677"/>
      <c r="BD1016" s="209"/>
      <c r="BE1016" s="210"/>
      <c r="BG1016" s="209"/>
      <c r="BH1016" s="210"/>
      <c r="BJ1016" s="209"/>
      <c r="BK1016" s="678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7" t="str">
        <f ca="1">IFERROR(IF(INDIRECT($A$14&amp;ROW())&lt;&gt;"",COUNTIF(Summary!$B$30:$B$1054,INDIRECT($A$14&amp;ROW())),""),"")</f>
        <v/>
      </c>
      <c r="B1017" s="681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82"/>
      <c r="BA1017" s="676"/>
      <c r="BB1017" s="677"/>
      <c r="BD1017" s="211"/>
      <c r="BE1017" s="212"/>
      <c r="BG1017" s="211"/>
      <c r="BH1017" s="212"/>
      <c r="BJ1017" s="211"/>
      <c r="BK1017" s="683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4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5"/>
      <c r="BA1018" s="676"/>
      <c r="BB1018" s="677"/>
      <c r="BD1018" s="213"/>
      <c r="BE1018" s="214"/>
      <c r="BG1018" s="213"/>
      <c r="BH1018" s="214"/>
      <c r="BJ1018" s="213"/>
      <c r="BK1018" s="686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7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6"/>
      <c r="BB1019" s="677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6"/>
      <c r="BB1020" s="677"/>
    </row>
    <row r="1021" spans="1:93" ht="0" hidden="1" customHeight="1">
      <c r="BA1021" s="676" t="s">
        <v>157</v>
      </c>
      <c r="BB1021" s="677">
        <v>1</v>
      </c>
    </row>
    <row r="1022" spans="1:93" ht="0" hidden="1" customHeight="1">
      <c r="BA1022" s="676" t="s">
        <v>158</v>
      </c>
      <c r="BB1022" s="677">
        <v>1</v>
      </c>
    </row>
    <row r="1023" spans="1:93" ht="0" hidden="1" customHeight="1">
      <c r="BA1023" s="676" t="s">
        <v>158</v>
      </c>
      <c r="BB1023" s="677">
        <v>1</v>
      </c>
    </row>
    <row r="1024" spans="1:93" ht="0" hidden="1" customHeight="1">
      <c r="BA1024" s="676" t="s">
        <v>262</v>
      </c>
      <c r="BB1024" s="677">
        <v>1</v>
      </c>
    </row>
    <row r="1025" spans="53:54" ht="0" hidden="1" customHeight="1">
      <c r="BA1025" s="676" t="s">
        <v>265</v>
      </c>
      <c r="BB1025" s="677">
        <v>1</v>
      </c>
    </row>
    <row r="1026" spans="53:54" ht="0" hidden="1" customHeight="1">
      <c r="BA1026" s="676" t="s">
        <v>301</v>
      </c>
      <c r="BB1026" s="677">
        <v>1</v>
      </c>
    </row>
    <row r="1027" spans="53:54" ht="0" hidden="1" customHeight="1">
      <c r="BA1027" s="676" t="s">
        <v>163</v>
      </c>
      <c r="BB1027" s="677">
        <v>1</v>
      </c>
    </row>
    <row r="1028" spans="53:54" ht="0" hidden="1" customHeight="1">
      <c r="BA1028" s="676" t="s">
        <v>163</v>
      </c>
      <c r="BB1028" s="677">
        <v>1</v>
      </c>
    </row>
    <row r="1029" spans="53:54" ht="0" hidden="1" customHeight="1">
      <c r="BA1029" s="676" t="s">
        <v>163</v>
      </c>
      <c r="BB1029" s="677">
        <v>1</v>
      </c>
    </row>
    <row r="1030" spans="53:54" ht="0" hidden="1" customHeight="1">
      <c r="BA1030" s="676" t="s">
        <v>164</v>
      </c>
      <c r="BB1030" s="677">
        <v>1</v>
      </c>
    </row>
    <row r="1031" spans="53:54" ht="0" hidden="1" customHeight="1">
      <c r="BA1031" s="676" t="s">
        <v>164</v>
      </c>
      <c r="BB1031" s="677">
        <v>1</v>
      </c>
    </row>
    <row r="1032" spans="53:54" ht="0" hidden="1" customHeight="1">
      <c r="BA1032" s="676" t="s">
        <v>164</v>
      </c>
      <c r="BB1032" s="677">
        <v>1</v>
      </c>
    </row>
    <row r="1033" spans="53:54" ht="0" hidden="1" customHeight="1">
      <c r="BA1033" s="676" t="s">
        <v>164</v>
      </c>
      <c r="BB1033" s="677">
        <v>1</v>
      </c>
    </row>
    <row r="1034" spans="53:54" ht="0" hidden="1" customHeight="1">
      <c r="BA1034" s="676" t="s">
        <v>272</v>
      </c>
      <c r="BB1034" s="677">
        <v>1</v>
      </c>
    </row>
    <row r="1035" spans="53:54" ht="0" hidden="1" customHeight="1">
      <c r="BA1035" s="676" t="s">
        <v>165</v>
      </c>
      <c r="BB1035" s="677">
        <v>1</v>
      </c>
    </row>
    <row r="1036" spans="53:54" ht="0" hidden="1" customHeight="1">
      <c r="BA1036" s="676" t="s">
        <v>166</v>
      </c>
      <c r="BB1036" s="677">
        <v>1</v>
      </c>
    </row>
    <row r="1037" spans="53:54" ht="0" hidden="1" customHeight="1">
      <c r="BA1037" s="676" t="s">
        <v>166</v>
      </c>
      <c r="BB1037" s="677">
        <v>1</v>
      </c>
    </row>
    <row r="1038" spans="53:54" ht="0" hidden="1" customHeight="1">
      <c r="BA1038" s="676" t="s">
        <v>349</v>
      </c>
      <c r="BB1038" s="677">
        <v>1</v>
      </c>
    </row>
    <row r="1039" spans="53:54" ht="0" hidden="1" customHeight="1">
      <c r="BA1039" s="676" t="s">
        <v>167</v>
      </c>
      <c r="BB1039" s="677">
        <v>1</v>
      </c>
    </row>
    <row r="1040" spans="53:54" ht="0" hidden="1" customHeight="1">
      <c r="BA1040" s="676" t="s">
        <v>167</v>
      </c>
      <c r="BB1040" s="677">
        <v>1</v>
      </c>
    </row>
    <row r="1041" spans="53:54" ht="0" hidden="1" customHeight="1">
      <c r="BA1041" s="676" t="s">
        <v>167</v>
      </c>
      <c r="BB1041" s="677">
        <v>1</v>
      </c>
    </row>
    <row r="1042" spans="53:54" ht="0" hidden="1" customHeight="1">
      <c r="BA1042" s="676" t="s">
        <v>168</v>
      </c>
      <c r="BB1042" s="677">
        <v>1</v>
      </c>
    </row>
    <row r="1043" spans="53:54" ht="0" hidden="1" customHeight="1">
      <c r="BA1043" s="676" t="s">
        <v>315</v>
      </c>
      <c r="BB1043" s="677">
        <v>1</v>
      </c>
    </row>
    <row r="1044" spans="53:54" ht="0" hidden="1" customHeight="1">
      <c r="BA1044" s="676" t="s">
        <v>315</v>
      </c>
      <c r="BB1044" s="677">
        <v>1</v>
      </c>
    </row>
    <row r="1045" spans="53:54" ht="0" hidden="1" customHeight="1">
      <c r="BA1045" s="676" t="s">
        <v>347</v>
      </c>
      <c r="BB1045" s="677">
        <v>1</v>
      </c>
    </row>
    <row r="1046" spans="53:54" ht="0" hidden="1" customHeight="1">
      <c r="BA1046" s="676" t="s">
        <v>330</v>
      </c>
      <c r="BB1046" s="677">
        <v>1</v>
      </c>
    </row>
    <row r="1047" spans="53:54" ht="0" hidden="1" customHeight="1">
      <c r="BA1047" s="676" t="s">
        <v>169</v>
      </c>
      <c r="BB1047" s="677">
        <v>1</v>
      </c>
    </row>
    <row r="1048" spans="53:54" ht="0" hidden="1" customHeight="1">
      <c r="BA1048" s="676" t="s">
        <v>328</v>
      </c>
      <c r="BB1048" s="677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17" workbookViewId="0">
      <selection activeCell="O50" sqref="O50"/>
    </sheetView>
  </sheetViews>
  <sheetFormatPr defaultRowHeight="15"/>
  <cols>
    <col min="1" max="1" width="0.28515625" style="498" customWidth="1"/>
    <col min="2" max="2" width="3.7109375" style="632" customWidth="1"/>
    <col min="3" max="3" width="28.85546875" style="498" customWidth="1"/>
    <col min="4" max="4" width="7.85546875" style="634" customWidth="1"/>
    <col min="5" max="5" width="5.42578125" style="632" customWidth="1"/>
    <col min="6" max="6" width="9.85546875" style="632" customWidth="1"/>
    <col min="7" max="7" width="9.28515625" style="632" customWidth="1"/>
    <col min="8" max="8" width="16.140625" style="632" customWidth="1"/>
    <col min="9" max="9" width="13.85546875" style="632" customWidth="1"/>
    <col min="10" max="10" width="9.7109375" style="632" customWidth="1"/>
    <col min="11" max="11" width="14.42578125" style="632" customWidth="1"/>
    <col min="12" max="12" width="9.28515625" style="632" customWidth="1"/>
    <col min="13" max="13" width="11.28515625" style="633" customWidth="1"/>
    <col min="14" max="14" width="10.5703125" style="633" customWidth="1"/>
    <col min="15" max="15" width="9.28515625" style="633" bestFit="1" customWidth="1"/>
    <col min="16" max="16" width="8" style="633" customWidth="1"/>
    <col min="17" max="17" width="8.85546875" style="633" bestFit="1" customWidth="1"/>
    <col min="18" max="18" width="10.85546875" style="634" bestFit="1" customWidth="1"/>
    <col min="19" max="19" width="9.85546875" style="635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548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549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485</v>
      </c>
      <c r="D7" s="776" t="s">
        <v>486</v>
      </c>
      <c r="E7" s="777"/>
      <c r="F7" s="509"/>
      <c r="G7" s="509"/>
      <c r="H7" s="509"/>
      <c r="I7" s="518" t="s">
        <v>550</v>
      </c>
      <c r="J7" s="774" t="s">
        <v>787</v>
      </c>
      <c r="K7" s="775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487</v>
      </c>
      <c r="D8" s="519"/>
      <c r="E8" s="520"/>
      <c r="F8" s="509"/>
      <c r="G8" s="509"/>
      <c r="H8" s="509"/>
      <c r="I8" s="518" t="s">
        <v>551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488</v>
      </c>
      <c r="D10" s="778" t="s">
        <v>788</v>
      </c>
      <c r="E10" s="779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489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490</v>
      </c>
      <c r="D15" s="528" t="s">
        <v>491</v>
      </c>
      <c r="E15" s="529" t="s">
        <v>64</v>
      </c>
      <c r="F15" s="530" t="s">
        <v>492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493</v>
      </c>
      <c r="C16" s="534" t="s">
        <v>494</v>
      </c>
      <c r="D16" s="535" t="s">
        <v>495</v>
      </c>
      <c r="E16" s="536" t="s">
        <v>496</v>
      </c>
      <c r="F16" s="537" t="s">
        <v>497</v>
      </c>
      <c r="G16" s="538" t="s">
        <v>498</v>
      </c>
      <c r="H16" s="538" t="s">
        <v>499</v>
      </c>
      <c r="I16" s="538" t="s">
        <v>500</v>
      </c>
      <c r="J16" s="538" t="s">
        <v>501</v>
      </c>
      <c r="K16" s="538" t="s">
        <v>502</v>
      </c>
      <c r="L16" s="538" t="s">
        <v>503</v>
      </c>
      <c r="M16" s="539" t="s">
        <v>504</v>
      </c>
      <c r="N16" s="539" t="s">
        <v>505</v>
      </c>
      <c r="O16" s="539" t="s">
        <v>506</v>
      </c>
      <c r="P16" s="540" t="s">
        <v>507</v>
      </c>
      <c r="Q16" s="540" t="s">
        <v>508</v>
      </c>
      <c r="R16" s="541" t="s">
        <v>509</v>
      </c>
      <c r="S16" s="542" t="s">
        <v>510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511</v>
      </c>
      <c r="N17" s="548" t="s">
        <v>512</v>
      </c>
      <c r="O17" s="548"/>
      <c r="P17" s="549" t="s">
        <v>513</v>
      </c>
      <c r="Q17" s="549" t="s">
        <v>514</v>
      </c>
      <c r="R17" s="550" t="s">
        <v>515</v>
      </c>
      <c r="S17" s="551" t="s">
        <v>516</v>
      </c>
    </row>
    <row r="18" spans="1:19" ht="30">
      <c r="A18" s="499"/>
      <c r="B18" s="533"/>
      <c r="C18" s="543"/>
      <c r="D18" s="544"/>
      <c r="E18" s="545"/>
      <c r="F18" s="552" t="s">
        <v>517</v>
      </c>
      <c r="G18" s="553" t="s">
        <v>61</v>
      </c>
      <c r="H18" s="553" t="s">
        <v>518</v>
      </c>
      <c r="I18" s="553" t="s">
        <v>518</v>
      </c>
      <c r="J18" s="555" t="s">
        <v>518</v>
      </c>
      <c r="K18" s="555" t="s">
        <v>520</v>
      </c>
      <c r="L18" s="554" t="s">
        <v>519</v>
      </c>
      <c r="M18" s="556" t="s">
        <v>19</v>
      </c>
      <c r="N18" s="557" t="s">
        <v>521</v>
      </c>
      <c r="O18" s="557" t="s">
        <v>522</v>
      </c>
      <c r="P18" s="558" t="s">
        <v>523</v>
      </c>
      <c r="Q18" s="559" t="s">
        <v>523</v>
      </c>
      <c r="R18" s="560" t="s">
        <v>524</v>
      </c>
      <c r="S18" s="780" t="s">
        <v>525</v>
      </c>
    </row>
    <row r="19" spans="1:19" ht="31.5" customHeight="1">
      <c r="A19" s="499"/>
      <c r="B19" s="533"/>
      <c r="C19" s="543"/>
      <c r="D19" s="544"/>
      <c r="E19" s="545"/>
      <c r="F19" s="561" t="s">
        <v>526</v>
      </c>
      <c r="G19" s="562"/>
      <c r="H19" s="563" t="s">
        <v>527</v>
      </c>
      <c r="I19" s="562" t="s">
        <v>528</v>
      </c>
      <c r="J19" s="562" t="s">
        <v>785</v>
      </c>
      <c r="K19" s="562" t="s">
        <v>529</v>
      </c>
      <c r="L19" s="564" t="s">
        <v>526</v>
      </c>
      <c r="M19" s="565" t="s">
        <v>518</v>
      </c>
      <c r="N19" s="566" t="s">
        <v>530</v>
      </c>
      <c r="O19" s="566" t="s">
        <v>531</v>
      </c>
      <c r="P19" s="567"/>
      <c r="Q19" s="568"/>
      <c r="R19" s="560"/>
      <c r="S19" s="781"/>
    </row>
    <row r="20" spans="1:19" ht="30">
      <c r="A20" s="499"/>
      <c r="B20" s="533"/>
      <c r="C20" s="543"/>
      <c r="D20" s="544"/>
      <c r="E20" s="545"/>
      <c r="F20" s="561" t="s">
        <v>532</v>
      </c>
      <c r="G20" s="562" t="s">
        <v>533</v>
      </c>
      <c r="H20" s="563" t="s">
        <v>534</v>
      </c>
      <c r="I20" s="562" t="s">
        <v>535</v>
      </c>
      <c r="J20" s="562" t="s">
        <v>786</v>
      </c>
      <c r="K20" s="563" t="s">
        <v>537</v>
      </c>
      <c r="L20" s="564" t="s">
        <v>536</v>
      </c>
      <c r="M20" s="565" t="s">
        <v>538</v>
      </c>
      <c r="N20" s="566" t="s">
        <v>539</v>
      </c>
      <c r="O20" s="566" t="s">
        <v>540</v>
      </c>
      <c r="P20" s="567" t="s">
        <v>541</v>
      </c>
      <c r="Q20" s="569" t="s">
        <v>542</v>
      </c>
      <c r="R20" s="560" t="s">
        <v>543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41" t="s">
        <v>544</v>
      </c>
      <c r="B22" s="742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464</v>
      </c>
      <c r="F23" s="577"/>
      <c r="G23" s="578"/>
      <c r="H23" s="579">
        <f>SUMIF('SAUCE USAGE'!J11:J51,'STOCK ANALYSIS'!C23,'SAUCE USAGE'!L10:L51)/1000</f>
        <v>0</v>
      </c>
      <c r="I23" s="579">
        <f>SUMIF('SAUCE USAGE'!J54:J94,'STOCK ANALYSIS'!C23,'SAUCE USAGE'!L54:L94)/1000</f>
        <v>0</v>
      </c>
      <c r="J23" s="578" t="e">
        <f>SUMIF('SAUCE USAGE'!$J$111:$J$129,'STOCK ANALYSIS'!C23,'SAUCE USAGE'!$L$111:$L$129)/1000</f>
        <v>#VALUE!</v>
      </c>
      <c r="K23" s="579">
        <f>SUMIF('SAUCE USAGE'!J97:J110,'STOCK ANALYSIS'!C23,'SAUCE USAGE'!L97:L110)/1000</f>
        <v>0</v>
      </c>
      <c r="L23" s="580"/>
      <c r="M23" s="581" t="e">
        <f>SUM(H23:L23)</f>
        <v>#VALUE!</v>
      </c>
      <c r="N23" s="581" t="e">
        <f t="shared" ref="N23:N31" si="0">+F23+G23-M23</f>
        <v>#VALUE!</v>
      </c>
      <c r="O23" s="582"/>
      <c r="P23" s="583" t="e">
        <f t="shared" ref="P23:P31" si="1">+O23-N23</f>
        <v>#VALUE!</v>
      </c>
      <c r="Q23" s="584" t="e">
        <f t="shared" ref="Q23:Q31" si="2">IF(N23=0,"",P23/N23)</f>
        <v>#VALUE!</v>
      </c>
      <c r="R23" s="560" t="e">
        <f t="shared" ref="R23:R31" si="3">+P23*D23</f>
        <v>#VALUE!</v>
      </c>
      <c r="S23" s="585" t="e">
        <f>+P23/M23</f>
        <v>#VALUE!</v>
      </c>
    </row>
    <row r="24" spans="1:19" ht="27" customHeight="1">
      <c r="A24" s="499"/>
      <c r="B24" s="586">
        <v>2</v>
      </c>
      <c r="C24" s="587" t="s">
        <v>448</v>
      </c>
      <c r="D24" s="575">
        <v>3.88</v>
      </c>
      <c r="E24" s="576" t="s">
        <v>464</v>
      </c>
      <c r="F24" s="588"/>
      <c r="G24" s="589"/>
      <c r="H24" s="579">
        <f>SUMIF('SAUCE USAGE'!J12:J52,'STOCK ANALYSIS'!C24,'SAUCE USAGE'!L11:L52)/1000</f>
        <v>0</v>
      </c>
      <c r="I24" s="579">
        <f>SUMIF('SAUCE USAGE'!J55:J95,'STOCK ANALYSIS'!C24,'SAUCE USAGE'!L55:L95)/1000</f>
        <v>0</v>
      </c>
      <c r="J24" s="589" t="e">
        <f>SUMIF('SAUCE USAGE'!$J$111:$J$129,'STOCK ANALYSIS'!C24,'SAUCE USAGE'!$L$111:$L$129)/1000</f>
        <v>#VALUE!</v>
      </c>
      <c r="K24" s="579">
        <f>SUMIF('SAUCE USAGE'!J98:J111,'STOCK ANALYSIS'!C24,'SAUCE USAGE'!L98:L111)/1000</f>
        <v>0</v>
      </c>
      <c r="L24" s="590"/>
      <c r="M24" s="581" t="e">
        <f t="shared" ref="M24:M31" si="4">SUM(H24:L24)</f>
        <v>#VALUE!</v>
      </c>
      <c r="N24" s="581" t="e">
        <f t="shared" si="0"/>
        <v>#VALUE!</v>
      </c>
      <c r="O24" s="591"/>
      <c r="P24" s="583" t="e">
        <f t="shared" si="1"/>
        <v>#VALUE!</v>
      </c>
      <c r="Q24" s="584" t="e">
        <f t="shared" si="2"/>
        <v>#VALUE!</v>
      </c>
      <c r="R24" s="560" t="e">
        <f t="shared" si="3"/>
        <v>#VALUE!</v>
      </c>
      <c r="S24" s="585" t="e">
        <f t="shared" ref="S24:S42" si="5">+P24/M24</f>
        <v>#VALUE!</v>
      </c>
    </row>
    <row r="25" spans="1:19" ht="27" customHeight="1">
      <c r="A25" s="499"/>
      <c r="B25" s="586">
        <f>+B24+1</f>
        <v>3</v>
      </c>
      <c r="C25" s="592" t="s">
        <v>452</v>
      </c>
      <c r="D25" s="575">
        <v>11.35</v>
      </c>
      <c r="E25" s="576" t="s">
        <v>464</v>
      </c>
      <c r="F25" s="588"/>
      <c r="G25" s="589"/>
      <c r="H25" s="579">
        <f>SUMIF('SAUCE USAGE'!J13:J53,'STOCK ANALYSIS'!C25,'SAUCE USAGE'!L12:L53)/1000</f>
        <v>0</v>
      </c>
      <c r="I25" s="579">
        <f>SUMIF('SAUCE USAGE'!J56:J96,'STOCK ANALYSIS'!C25,'SAUCE USAGE'!L56:L96)/1000</f>
        <v>0</v>
      </c>
      <c r="J25" s="589" t="e">
        <f>SUMIF('SAUCE USAGE'!$J$111:$J$129,'STOCK ANALYSIS'!C25,'SAUCE USAGE'!$L$111:$L$129)/1000</f>
        <v>#VALUE!</v>
      </c>
      <c r="K25" s="579">
        <f>SUMIF('SAUCE USAGE'!J99:J112,'STOCK ANALYSIS'!C25,'SAUCE USAGE'!L99:L112)/1000</f>
        <v>0</v>
      </c>
      <c r="L25" s="590"/>
      <c r="M25" s="581" t="e">
        <f t="shared" si="4"/>
        <v>#VALUE!</v>
      </c>
      <c r="N25" s="581" t="e">
        <f t="shared" si="0"/>
        <v>#VALUE!</v>
      </c>
      <c r="O25" s="591"/>
      <c r="P25" s="583" t="e">
        <f t="shared" si="1"/>
        <v>#VALUE!</v>
      </c>
      <c r="Q25" s="584" t="e">
        <f t="shared" si="2"/>
        <v>#VALUE!</v>
      </c>
      <c r="R25" s="560" t="e">
        <f t="shared" si="3"/>
        <v>#VALUE!</v>
      </c>
      <c r="S25" s="585" t="e">
        <f t="shared" si="5"/>
        <v>#VALUE!</v>
      </c>
    </row>
    <row r="26" spans="1:19" ht="27" customHeight="1">
      <c r="A26" s="499"/>
      <c r="B26" s="586">
        <f t="shared" ref="B26:B31" si="6">+B25+1</f>
        <v>4</v>
      </c>
      <c r="C26" s="592" t="s">
        <v>443</v>
      </c>
      <c r="D26" s="575">
        <v>5.9</v>
      </c>
      <c r="E26" s="576" t="s">
        <v>464</v>
      </c>
      <c r="F26" s="593"/>
      <c r="G26" s="594"/>
      <c r="H26" s="579">
        <f>SUMIF('SAUCE USAGE'!J14:J54,'STOCK ANALYSIS'!C26,'SAUCE USAGE'!L13:L54)/1000</f>
        <v>0</v>
      </c>
      <c r="I26" s="579">
        <f>SUMIF('SAUCE USAGE'!J57:J97,'STOCK ANALYSIS'!C26,'SAUCE USAGE'!L57:L97)/1000</f>
        <v>0</v>
      </c>
      <c r="J26" s="589" t="e">
        <f>SUMIF('SAUCE USAGE'!$J$111:$J$129,'STOCK ANALYSIS'!C26,'SAUCE USAGE'!$L$111:$L$129)/1000</f>
        <v>#VALUE!</v>
      </c>
      <c r="K26" s="579">
        <f>SUMIF('SAUCE USAGE'!J100:J113,'STOCK ANALYSIS'!C26,'SAUCE USAGE'!L100:L113)/1000</f>
        <v>0</v>
      </c>
      <c r="L26" s="590"/>
      <c r="M26" s="581" t="e">
        <f t="shared" si="4"/>
        <v>#VALUE!</v>
      </c>
      <c r="N26" s="581" t="e">
        <f t="shared" si="0"/>
        <v>#VALUE!</v>
      </c>
      <c r="O26" s="595"/>
      <c r="P26" s="583" t="e">
        <f t="shared" si="1"/>
        <v>#VALUE!</v>
      </c>
      <c r="Q26" s="584" t="e">
        <f t="shared" si="2"/>
        <v>#VALUE!</v>
      </c>
      <c r="R26" s="560" t="e">
        <f t="shared" si="3"/>
        <v>#VALUE!</v>
      </c>
      <c r="S26" s="585" t="e">
        <f t="shared" si="5"/>
        <v>#VALUE!</v>
      </c>
    </row>
    <row r="27" spans="1:19" ht="27" customHeight="1">
      <c r="A27" s="499"/>
      <c r="B27" s="586">
        <f t="shared" si="6"/>
        <v>5</v>
      </c>
      <c r="C27" s="592" t="s">
        <v>447</v>
      </c>
      <c r="D27" s="575">
        <v>3.3</v>
      </c>
      <c r="E27" s="576" t="s">
        <v>464</v>
      </c>
      <c r="F27" s="593"/>
      <c r="G27" s="594"/>
      <c r="H27" s="579">
        <f>SUMIF('SAUCE USAGE'!J15:J55,'STOCK ANALYSIS'!C27,'SAUCE USAGE'!L14:L55)/1000</f>
        <v>0</v>
      </c>
      <c r="I27" s="579">
        <f>SUMIF('SAUCE USAGE'!J58:J98,'STOCK ANALYSIS'!C27,'SAUCE USAGE'!L58:L98)/1000</f>
        <v>0</v>
      </c>
      <c r="J27" s="594" t="e">
        <f>SUMIF('SAUCE USAGE'!$J$111:$J$129,'STOCK ANALYSIS'!C27,'SAUCE USAGE'!$L$111:$L$129)/1000</f>
        <v>#VALUE!</v>
      </c>
      <c r="K27" s="579" t="e">
        <f>SUMIF('SAUCE USAGE'!J101:J114,'STOCK ANALYSIS'!C27,'SAUCE USAGE'!L101:L114)/1000</f>
        <v>#VALUE!</v>
      </c>
      <c r="L27" s="596"/>
      <c r="M27" s="581" t="e">
        <f t="shared" si="4"/>
        <v>#VALUE!</v>
      </c>
      <c r="N27" s="581" t="e">
        <f t="shared" si="0"/>
        <v>#VALUE!</v>
      </c>
      <c r="O27" s="595"/>
      <c r="P27" s="583" t="e">
        <f t="shared" si="1"/>
        <v>#VALUE!</v>
      </c>
      <c r="Q27" s="584" t="e">
        <f t="shared" si="2"/>
        <v>#VALUE!</v>
      </c>
      <c r="R27" s="560" t="e">
        <f t="shared" si="3"/>
        <v>#VALUE!</v>
      </c>
      <c r="S27" s="585" t="e">
        <f t="shared" si="5"/>
        <v>#VALUE!</v>
      </c>
    </row>
    <row r="28" spans="1:19" ht="27" customHeight="1">
      <c r="A28" s="499"/>
      <c r="B28" s="586">
        <f t="shared" si="6"/>
        <v>6</v>
      </c>
      <c r="C28" s="592" t="s">
        <v>335</v>
      </c>
      <c r="D28" s="575">
        <v>2</v>
      </c>
      <c r="E28" s="576" t="s">
        <v>464</v>
      </c>
      <c r="F28" s="593"/>
      <c r="G28" s="594"/>
      <c r="H28" s="579">
        <f>SUMIF('SAUCE USAGE'!J16:J56,'STOCK ANALYSIS'!C28,'SAUCE USAGE'!L15:L56)/1000</f>
        <v>0</v>
      </c>
      <c r="I28" s="579">
        <f>SUMIF('SAUCE USAGE'!J59:J99,'STOCK ANALYSIS'!C28,'SAUCE USAGE'!L59:L99)/1000</f>
        <v>0</v>
      </c>
      <c r="J28" s="594" t="e">
        <f>SUMIF('SAUCE USAGE'!$J$111:$J$129,'STOCK ANALYSIS'!C28,'SAUCE USAGE'!$L$111:$L$129)/1000</f>
        <v>#VALUE!</v>
      </c>
      <c r="K28" s="579">
        <f>SUMIF('SAUCE USAGE'!J102:J115,'STOCK ANALYSIS'!C28,'SAUCE USAGE'!L102:L115)/1000</f>
        <v>0</v>
      </c>
      <c r="L28" s="596"/>
      <c r="M28" s="581" t="e">
        <f t="shared" si="4"/>
        <v>#VALUE!</v>
      </c>
      <c r="N28" s="581" t="e">
        <f t="shared" si="0"/>
        <v>#VALUE!</v>
      </c>
      <c r="O28" s="595"/>
      <c r="P28" s="583" t="e">
        <f t="shared" si="1"/>
        <v>#VALUE!</v>
      </c>
      <c r="Q28" s="584" t="e">
        <f t="shared" si="2"/>
        <v>#VALUE!</v>
      </c>
      <c r="R28" s="560" t="e">
        <f t="shared" si="3"/>
        <v>#VALUE!</v>
      </c>
      <c r="S28" s="585" t="e">
        <f t="shared" si="5"/>
        <v>#VALUE!</v>
      </c>
    </row>
    <row r="29" spans="1:19" ht="27" customHeight="1">
      <c r="A29" s="499"/>
      <c r="B29" s="586">
        <f t="shared" si="6"/>
        <v>7</v>
      </c>
      <c r="C29" s="592" t="s">
        <v>439</v>
      </c>
      <c r="D29" s="575">
        <v>6.78</v>
      </c>
      <c r="E29" s="576" t="s">
        <v>464</v>
      </c>
      <c r="F29" s="593"/>
      <c r="G29" s="597"/>
      <c r="H29" s="579">
        <f>SUMIF('SAUCE USAGE'!J17:J57,'STOCK ANALYSIS'!C29,'SAUCE USAGE'!L16:L57)/1000</f>
        <v>0</v>
      </c>
      <c r="I29" s="579">
        <f>SUMIF('SAUCE USAGE'!J60:J100,'STOCK ANALYSIS'!C29,'SAUCE USAGE'!L60:L100)/1000</f>
        <v>0</v>
      </c>
      <c r="J29" s="594" t="e">
        <f>SUMIF('SAUCE USAGE'!$J$111:$J$129,'STOCK ANALYSIS'!C29,'SAUCE USAGE'!$L$111:$L$129)/1000</f>
        <v>#VALUE!</v>
      </c>
      <c r="K29" s="579" t="e">
        <f>SUMIF('SAUCE USAGE'!J103:J116,'STOCK ANALYSIS'!C29,'SAUCE USAGE'!L103:L116)/1000</f>
        <v>#VALUE!</v>
      </c>
      <c r="L29" s="596"/>
      <c r="M29" s="581" t="e">
        <f t="shared" si="4"/>
        <v>#VALUE!</v>
      </c>
      <c r="N29" s="581" t="e">
        <f t="shared" si="0"/>
        <v>#VALUE!</v>
      </c>
      <c r="O29" s="595"/>
      <c r="P29" s="583" t="e">
        <f t="shared" si="1"/>
        <v>#VALUE!</v>
      </c>
      <c r="Q29" s="584" t="e">
        <f t="shared" si="2"/>
        <v>#VALUE!</v>
      </c>
      <c r="R29" s="560" t="e">
        <f t="shared" si="3"/>
        <v>#VALUE!</v>
      </c>
      <c r="S29" s="585" t="e">
        <f t="shared" si="5"/>
        <v>#VALUE!</v>
      </c>
    </row>
    <row r="30" spans="1:19" ht="27" customHeight="1">
      <c r="A30" s="499"/>
      <c r="B30" s="586">
        <f t="shared" si="6"/>
        <v>8</v>
      </c>
      <c r="C30" s="587" t="s">
        <v>445</v>
      </c>
      <c r="D30" s="575">
        <v>9.07</v>
      </c>
      <c r="E30" s="576" t="s">
        <v>464</v>
      </c>
      <c r="F30" s="593"/>
      <c r="G30" s="594"/>
      <c r="H30" s="579">
        <f>SUMIF('SAUCE USAGE'!J18:J58,'STOCK ANALYSIS'!C30,'SAUCE USAGE'!L17:L58)/1000</f>
        <v>0</v>
      </c>
      <c r="I30" s="579">
        <f>SUMIF('SAUCE USAGE'!J61:J101,'STOCK ANALYSIS'!C30,'SAUCE USAGE'!L61:L101)/1000</f>
        <v>1.77</v>
      </c>
      <c r="J30" s="594">
        <f>SUMIF('SAUCE USAGE'!$J$111:$J$129,'STOCK ANALYSIS'!C30,'SAUCE USAGE'!$L$111:$L$129)/1000</f>
        <v>0</v>
      </c>
      <c r="K30" s="579">
        <f>SUMIF('SAUCE USAGE'!J104:J117,'STOCK ANALYSIS'!C30,'SAUCE USAGE'!L104:L117)/1000</f>
        <v>0</v>
      </c>
      <c r="L30" s="596"/>
      <c r="M30" s="581">
        <f t="shared" si="4"/>
        <v>1.77</v>
      </c>
      <c r="N30" s="581">
        <f t="shared" si="0"/>
        <v>-1.77</v>
      </c>
      <c r="O30" s="595"/>
      <c r="P30" s="583">
        <f t="shared" si="1"/>
        <v>1.77</v>
      </c>
      <c r="Q30" s="584">
        <f t="shared" si="2"/>
        <v>-1</v>
      </c>
      <c r="R30" s="560">
        <f t="shared" si="3"/>
        <v>16.053900000000002</v>
      </c>
      <c r="S30" s="585">
        <f t="shared" si="5"/>
        <v>1</v>
      </c>
    </row>
    <row r="31" spans="1:19" ht="27" customHeight="1" thickBot="1">
      <c r="A31" s="499"/>
      <c r="B31" s="586">
        <f t="shared" si="6"/>
        <v>9</v>
      </c>
      <c r="C31" s="587" t="s">
        <v>442</v>
      </c>
      <c r="D31" s="575">
        <v>1.88</v>
      </c>
      <c r="E31" s="576" t="s">
        <v>464</v>
      </c>
      <c r="F31" s="593"/>
      <c r="G31" s="594"/>
      <c r="H31" s="579">
        <f>SUMIF('SAUCE USAGE'!J19:J59,'STOCK ANALYSIS'!C31,'SAUCE USAGE'!L18:L59)/1000</f>
        <v>0</v>
      </c>
      <c r="I31" s="579">
        <f>SUMIF('SAUCE USAGE'!J62:J102,'STOCK ANALYSIS'!C31,'SAUCE USAGE'!L62:L102)/1000</f>
        <v>0</v>
      </c>
      <c r="J31" s="594" t="e">
        <f>SUMIF('SAUCE USAGE'!$J$111:$J$129,'STOCK ANALYSIS'!C31,'SAUCE USAGE'!$L$111:$L$129)/1000</f>
        <v>#VALUE!</v>
      </c>
      <c r="K31" s="579">
        <f>SUMIF('SAUCE USAGE'!J105:J118,'STOCK ANALYSIS'!C31,'SAUCE USAGE'!L105:L118)/1000</f>
        <v>0</v>
      </c>
      <c r="L31" s="596"/>
      <c r="M31" s="581" t="e">
        <f t="shared" si="4"/>
        <v>#VALUE!</v>
      </c>
      <c r="N31" s="581" t="e">
        <f t="shared" si="0"/>
        <v>#VALUE!</v>
      </c>
      <c r="O31" s="595"/>
      <c r="P31" s="583" t="e">
        <f t="shared" si="1"/>
        <v>#VALUE!</v>
      </c>
      <c r="Q31" s="584" t="e">
        <f t="shared" si="2"/>
        <v>#VALUE!</v>
      </c>
      <c r="R31" s="560" t="e">
        <f t="shared" si="3"/>
        <v>#VALUE!</v>
      </c>
      <c r="S31" s="585" t="e">
        <f t="shared" si="5"/>
        <v>#VALUE!</v>
      </c>
    </row>
    <row r="32" spans="1:19" ht="15.75" thickBot="1">
      <c r="A32" s="499"/>
      <c r="B32" s="772" t="s">
        <v>545</v>
      </c>
      <c r="C32" s="773"/>
      <c r="D32" s="598"/>
      <c r="E32" s="599"/>
      <c r="F32" s="600"/>
      <c r="G32" s="600"/>
      <c r="H32" s="600"/>
      <c r="I32" s="600"/>
      <c r="J32" s="600"/>
      <c r="K32" s="600"/>
      <c r="L32" s="601"/>
      <c r="M32" s="601"/>
      <c r="N32" s="601"/>
      <c r="O32" s="601"/>
      <c r="P32" s="601"/>
      <c r="Q32" s="602"/>
      <c r="R32" s="603" t="e">
        <f>SUM(R23:R31)</f>
        <v>#VALUE!</v>
      </c>
      <c r="S32" s="525"/>
    </row>
    <row r="33" spans="1:19" ht="27" customHeight="1" thickBot="1">
      <c r="A33" s="499"/>
      <c r="B33" s="604"/>
      <c r="C33" s="605"/>
      <c r="D33" s="575"/>
      <c r="E33" s="576"/>
      <c r="F33" s="593"/>
      <c r="G33" s="594"/>
      <c r="H33" s="606"/>
      <c r="I33" s="544"/>
      <c r="J33" s="594"/>
      <c r="K33" s="606"/>
      <c r="L33" s="596"/>
      <c r="M33" s="607"/>
      <c r="N33" s="607"/>
      <c r="O33" s="595"/>
      <c r="P33" s="608"/>
      <c r="Q33" s="609"/>
      <c r="R33" s="560"/>
      <c r="S33" s="585"/>
    </row>
    <row r="34" spans="1:19" ht="27" customHeight="1" thickBot="1">
      <c r="A34" s="741" t="s">
        <v>546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3"/>
    </row>
    <row r="35" spans="1:19" ht="27" customHeight="1">
      <c r="A35" s="499"/>
      <c r="B35" s="610"/>
      <c r="C35" s="611"/>
      <c r="D35" s="575"/>
      <c r="E35" s="576"/>
      <c r="F35" s="612"/>
      <c r="G35" s="613"/>
      <c r="H35" s="544"/>
      <c r="I35" s="579"/>
      <c r="J35" s="613"/>
      <c r="K35" s="544"/>
      <c r="L35" s="614"/>
      <c r="M35" s="567"/>
      <c r="N35" s="567"/>
      <c r="O35" s="615"/>
      <c r="P35" s="568"/>
      <c r="Q35" s="616"/>
      <c r="R35" s="560"/>
      <c r="S35" s="585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7" t="s">
        <v>65</v>
      </c>
      <c r="F36" s="618"/>
      <c r="G36" s="580">
        <v>441</v>
      </c>
      <c r="H36" s="579">
        <f>SUMIF('K-LUNCH &amp; K DINNER'!H10:H32,'STOCK ANALYSIS'!C36,'K-LUNCH &amp; K DINNER'!J10:J32)</f>
        <v>0</v>
      </c>
      <c r="I36" s="636">
        <f>SUMIF('SIDE ORDER &amp; FOC'!Q13:Q80,'STOCK ANALYSIS'!C36,'SIDE ORDER &amp; FOC'!S13:S80)</f>
        <v>0</v>
      </c>
      <c r="J36" s="580">
        <f ca="1">SUMIF('LOK LOK BAR'!$R$49:$R$83,'STOCK ANALYSIS'!C36,'LOK LOK BAR'!$T$49:$T$79)</f>
        <v>0</v>
      </c>
      <c r="K36" s="580"/>
      <c r="L36" s="580">
        <v>4</v>
      </c>
      <c r="M36" s="581">
        <f ca="1">SUM(H36:L36)</f>
        <v>4</v>
      </c>
      <c r="N36" s="581">
        <f ca="1">+F36+G36-M36</f>
        <v>437</v>
      </c>
      <c r="O36" s="582"/>
      <c r="P36" s="583">
        <f ca="1">+O36-N36</f>
        <v>-437</v>
      </c>
      <c r="Q36" s="584">
        <f t="shared" ref="Q36:Q42" ca="1" si="7">IF(N36=0,"",P36/N36)</f>
        <v>-1</v>
      </c>
      <c r="R36" s="560">
        <f ca="1">+P36*D36</f>
        <v>-1459.58</v>
      </c>
      <c r="S36" s="585">
        <f t="shared" ca="1" si="5"/>
        <v>-109.25</v>
      </c>
    </row>
    <row r="37" spans="1:19" ht="27" customHeight="1">
      <c r="A37" s="499"/>
      <c r="B37" s="573"/>
      <c r="C37" s="574"/>
      <c r="D37" s="575"/>
      <c r="E37" s="617"/>
      <c r="F37" s="618"/>
      <c r="G37" s="580"/>
      <c r="H37" s="619"/>
      <c r="I37" s="606"/>
      <c r="J37" s="580"/>
      <c r="K37" s="580"/>
      <c r="L37" s="580"/>
      <c r="M37" s="581"/>
      <c r="N37" s="581"/>
      <c r="O37" s="582"/>
      <c r="P37" s="583"/>
      <c r="Q37" s="584"/>
      <c r="R37" s="560"/>
      <c r="S37" s="585"/>
    </row>
    <row r="38" spans="1:19" ht="27" customHeight="1">
      <c r="A38" s="499"/>
      <c r="B38" s="586">
        <v>2</v>
      </c>
      <c r="C38" s="587" t="s">
        <v>340</v>
      </c>
      <c r="D38" s="575">
        <v>1.17</v>
      </c>
      <c r="E38" s="617" t="s">
        <v>65</v>
      </c>
      <c r="F38" s="620"/>
      <c r="G38" s="590">
        <v>97</v>
      </c>
      <c r="H38" s="619">
        <f>SUMIF('K-LUNCH &amp; K DINNER'!H12:H50,'STOCK ANALYSIS'!C38,'K-LUNCH &amp; K DINNER'!J12:J50)</f>
        <v>0</v>
      </c>
      <c r="I38" s="606">
        <f>SUMIF('SIDE ORDER &amp; FOC'!Q24:Q106,'STOCK ANALYSIS'!C38,'SIDE ORDER &amp; FOC'!S24:S106)</f>
        <v>0</v>
      </c>
      <c r="J38" s="590">
        <f ca="1">SUMIF('LOK LOK BAR'!$R$49:$R$83,'STOCK ANALYSIS'!C38,'LOK LOK BAR'!$T$49:$T$79)</f>
        <v>0</v>
      </c>
      <c r="K38" s="590"/>
      <c r="L38" s="590"/>
      <c r="M38" s="581">
        <f t="shared" ref="M38:M39" ca="1" si="8">SUM(H38:L38)</f>
        <v>0</v>
      </c>
      <c r="N38" s="621">
        <f ca="1">+F38+G38-M38</f>
        <v>97</v>
      </c>
      <c r="O38" s="591"/>
      <c r="P38" s="583">
        <f t="shared" ref="P38:P42" ca="1" si="9">+O38-N38</f>
        <v>-97</v>
      </c>
      <c r="Q38" s="584">
        <f t="shared" ca="1" si="7"/>
        <v>-1</v>
      </c>
      <c r="R38" s="560"/>
      <c r="S38" s="585"/>
    </row>
    <row r="39" spans="1:19" ht="27" customHeight="1">
      <c r="A39" s="499"/>
      <c r="B39" s="622">
        <v>3</v>
      </c>
      <c r="C39" s="623" t="s">
        <v>92</v>
      </c>
      <c r="D39" s="575">
        <v>1.17</v>
      </c>
      <c r="E39" s="617" t="s">
        <v>65</v>
      </c>
      <c r="F39" s="624"/>
      <c r="G39" s="596">
        <v>50</v>
      </c>
      <c r="H39" s="619">
        <f>SUMIF('K-LUNCH &amp; K DINNER'!H13:H51,'STOCK ANALYSIS'!C39,'K-LUNCH &amp; K DINNER'!J13:J51)</f>
        <v>0</v>
      </c>
      <c r="I39" s="606">
        <f>SUMIF('SIDE ORDER &amp; FOC'!Q25:Q107,'STOCK ANALYSIS'!C39,'SIDE ORDER &amp; FOC'!S25:S107)</f>
        <v>0</v>
      </c>
      <c r="J39" s="596">
        <f ca="1">SUMIF('LOK LOK BAR'!$R$49:$R$83,'STOCK ANALYSIS'!C39,'LOK LOK BAR'!$T$49:$T$79)</f>
        <v>0</v>
      </c>
      <c r="K39" s="596"/>
      <c r="L39" s="596"/>
      <c r="M39" s="581">
        <f t="shared" ca="1" si="8"/>
        <v>0</v>
      </c>
      <c r="N39" s="607">
        <f ca="1">+F39+G39-M39</f>
        <v>50</v>
      </c>
      <c r="O39" s="595"/>
      <c r="P39" s="568">
        <f t="shared" ca="1" si="9"/>
        <v>-50</v>
      </c>
      <c r="Q39" s="616">
        <f t="shared" ca="1" si="7"/>
        <v>-1</v>
      </c>
      <c r="R39" s="560"/>
      <c r="S39" s="585"/>
    </row>
    <row r="40" spans="1:19" ht="27" customHeight="1" thickBot="1">
      <c r="A40" s="499"/>
      <c r="B40" s="625"/>
      <c r="C40" s="626" t="s">
        <v>547</v>
      </c>
      <c r="D40" s="627">
        <v>1.17</v>
      </c>
      <c r="E40" s="628" t="s">
        <v>65</v>
      </c>
      <c r="F40" s="629">
        <f t="shared" ref="F40:Q40" si="10">SUM(F38:F39)</f>
        <v>0</v>
      </c>
      <c r="G40" s="629">
        <f t="shared" si="10"/>
        <v>147</v>
      </c>
      <c r="H40" s="629">
        <f t="shared" si="10"/>
        <v>0</v>
      </c>
      <c r="I40" s="629">
        <f t="shared" si="10"/>
        <v>0</v>
      </c>
      <c r="J40" s="629">
        <f t="shared" ca="1" si="10"/>
        <v>0</v>
      </c>
      <c r="K40" s="629">
        <f t="shared" si="10"/>
        <v>0</v>
      </c>
      <c r="L40" s="629">
        <f t="shared" si="10"/>
        <v>0</v>
      </c>
      <c r="M40" s="629">
        <f t="shared" ca="1" si="10"/>
        <v>0</v>
      </c>
      <c r="N40" s="629">
        <f t="shared" ca="1" si="10"/>
        <v>147</v>
      </c>
      <c r="O40" s="629">
        <f t="shared" si="10"/>
        <v>0</v>
      </c>
      <c r="P40" s="629">
        <f t="shared" ca="1" si="10"/>
        <v>-147</v>
      </c>
      <c r="Q40" s="630">
        <f t="shared" ca="1" si="10"/>
        <v>-2</v>
      </c>
      <c r="R40" s="560">
        <f ca="1">+P40*D40</f>
        <v>-171.98999999999998</v>
      </c>
      <c r="S40" s="585" t="e">
        <f t="shared" ca="1" si="5"/>
        <v>#DIV/0!</v>
      </c>
    </row>
    <row r="41" spans="1:19" ht="27" customHeight="1" thickTop="1">
      <c r="A41" s="499"/>
      <c r="B41" s="573"/>
      <c r="C41" s="631"/>
      <c r="D41" s="575"/>
      <c r="E41" s="617"/>
      <c r="F41" s="618"/>
      <c r="G41" s="580"/>
      <c r="H41" s="619"/>
      <c r="I41" s="619"/>
      <c r="J41" s="580"/>
      <c r="K41" s="580"/>
      <c r="L41" s="580"/>
      <c r="M41" s="581"/>
      <c r="N41" s="581"/>
      <c r="O41" s="582"/>
      <c r="P41" s="583"/>
      <c r="Q41" s="584"/>
      <c r="R41" s="560"/>
      <c r="S41" s="585"/>
    </row>
    <row r="42" spans="1:19" ht="27" customHeight="1">
      <c r="A42" s="499"/>
      <c r="B42" s="586">
        <v>4</v>
      </c>
      <c r="C42" s="592" t="s">
        <v>433</v>
      </c>
      <c r="D42" s="544">
        <v>2.4500000000000002</v>
      </c>
      <c r="E42" s="617" t="s">
        <v>65</v>
      </c>
      <c r="F42" s="620"/>
      <c r="G42" s="590">
        <v>60</v>
      </c>
      <c r="H42" s="619">
        <f>SUMIF('K-LUNCH &amp; K DINNER'!H16:H54,'STOCK ANALYSIS'!C42,'K-LUNCH &amp; K DINNER'!J16:J54)</f>
        <v>0</v>
      </c>
      <c r="I42" s="606">
        <f>SUMIF('SIDE ORDER &amp; FOC'!Q33,'STOCK ANALYSIS'!C42,'SIDE ORDER &amp; FOC'!S33)</f>
        <v>0</v>
      </c>
      <c r="J42" s="596">
        <f ca="1">SUMIF('LOK LOK BAR'!$R$49:$R$83,'STOCK ANALYSIS'!C42,'LOK LOK BAR'!$T$49:$T$79)</f>
        <v>0</v>
      </c>
      <c r="K42" s="590"/>
      <c r="L42" s="590"/>
      <c r="M42" s="581">
        <f t="shared" ref="M42" ca="1" si="11">SUM(H42:L42)</f>
        <v>0</v>
      </c>
      <c r="N42" s="621">
        <f ca="1">+F42+G42-M42</f>
        <v>60</v>
      </c>
      <c r="O42" s="591"/>
      <c r="P42" s="583">
        <f t="shared" ca="1" si="9"/>
        <v>-60</v>
      </c>
      <c r="Q42" s="584">
        <f t="shared" ca="1" si="7"/>
        <v>-1</v>
      </c>
      <c r="R42" s="560">
        <f ca="1">+P42*D42</f>
        <v>-147</v>
      </c>
      <c r="S42" s="585" t="e">
        <f t="shared" ca="1" si="5"/>
        <v>#DIV/0!</v>
      </c>
    </row>
    <row r="43" spans="1:19" ht="27" customHeight="1" thickBot="1">
      <c r="A43" s="499"/>
      <c r="B43" s="622"/>
      <c r="C43" s="605"/>
      <c r="D43" s="544"/>
      <c r="E43" s="545"/>
      <c r="F43" s="624"/>
      <c r="G43" s="596"/>
      <c r="H43" s="606"/>
      <c r="I43" s="606"/>
      <c r="J43" s="596"/>
      <c r="K43" s="596"/>
      <c r="L43" s="596"/>
      <c r="M43" s="567"/>
      <c r="N43" s="607"/>
      <c r="O43" s="595"/>
      <c r="P43" s="608"/>
      <c r="Q43" s="616"/>
      <c r="R43" s="560"/>
      <c r="S43" s="585"/>
    </row>
    <row r="44" spans="1:19" ht="15.75" thickBot="1">
      <c r="A44" s="499"/>
      <c r="B44" s="772" t="s">
        <v>545</v>
      </c>
      <c r="C44" s="773"/>
      <c r="D44" s="598"/>
      <c r="E44" s="599"/>
      <c r="F44" s="600"/>
      <c r="G44" s="600"/>
      <c r="H44" s="600"/>
      <c r="I44" s="600"/>
      <c r="J44" s="600"/>
      <c r="K44" s="600"/>
      <c r="L44" s="601"/>
      <c r="M44" s="601"/>
      <c r="N44" s="601"/>
      <c r="O44" s="601"/>
      <c r="P44" s="601"/>
      <c r="Q44" s="602"/>
      <c r="R44" s="603">
        <f ca="1">SUM(R35:R43)</f>
        <v>-1778.57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XFD1048576"/>
    </sheetView>
  </sheetViews>
  <sheetFormatPr defaultRowHeight="15"/>
  <cols>
    <col min="1" max="1" width="33.28515625" customWidth="1"/>
  </cols>
  <sheetData>
    <row r="1" spans="1:1" ht="17.25">
      <c r="A1" s="734" t="s">
        <v>609</v>
      </c>
    </row>
    <row r="2" spans="1:1" ht="17.25">
      <c r="A2" s="639" t="s">
        <v>611</v>
      </c>
    </row>
    <row r="3" spans="1:1" ht="17.25">
      <c r="A3" s="639" t="s">
        <v>612</v>
      </c>
    </row>
    <row r="4" spans="1:1" ht="17.25">
      <c r="A4" s="639" t="s">
        <v>614</v>
      </c>
    </row>
    <row r="5" spans="1:1" ht="17.25">
      <c r="A5" s="639" t="s">
        <v>616</v>
      </c>
    </row>
    <row r="6" spans="1:1" ht="17.25">
      <c r="A6" s="639" t="s">
        <v>599</v>
      </c>
    </row>
    <row r="7" spans="1:1" ht="17.25">
      <c r="A7" s="639" t="s">
        <v>618</v>
      </c>
    </row>
    <row r="8" spans="1:1" ht="17.25">
      <c r="A8" s="639" t="s">
        <v>620</v>
      </c>
    </row>
    <row r="9" spans="1:1" ht="17.25">
      <c r="A9" s="639" t="s">
        <v>622</v>
      </c>
    </row>
    <row r="10" spans="1:1" ht="17.25">
      <c r="A10" s="639" t="s">
        <v>624</v>
      </c>
    </row>
    <row r="11" spans="1:1" ht="17.25">
      <c r="A11" s="639" t="s">
        <v>626</v>
      </c>
    </row>
    <row r="12" spans="1:1" ht="17.25">
      <c r="A12" s="639" t="s">
        <v>628</v>
      </c>
    </row>
    <row r="13" spans="1:1" ht="17.25">
      <c r="A13" s="639" t="s">
        <v>630</v>
      </c>
    </row>
    <row r="14" spans="1:1" ht="17.25">
      <c r="A14" s="639" t="s">
        <v>632</v>
      </c>
    </row>
    <row r="15" spans="1:1" ht="17.25">
      <c r="A15" s="639" t="s">
        <v>575</v>
      </c>
    </row>
    <row r="16" spans="1:1" ht="17.25">
      <c r="A16" s="639" t="s">
        <v>635</v>
      </c>
    </row>
    <row r="17" spans="1:1" ht="17.25">
      <c r="A17" s="639" t="s">
        <v>637</v>
      </c>
    </row>
    <row r="18" spans="1:1" ht="17.25">
      <c r="A18" s="639" t="s">
        <v>603</v>
      </c>
    </row>
    <row r="19" spans="1:1" ht="17.25">
      <c r="A19" s="639" t="s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6"/>
  <sheetViews>
    <sheetView showGridLines="0" topLeftCell="B42" workbookViewId="0">
      <selection activeCell="E54" sqref="E54:R54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95" t="s">
        <v>605</v>
      </c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381"/>
      <c r="P1" s="282"/>
      <c r="Q1" s="282"/>
      <c r="T1" s="77"/>
    </row>
    <row r="2" spans="2:20" ht="24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customHeight="1">
      <c r="B4" s="385" t="str">
        <f>+'[1]K-LUNCH &amp; K DINNER'!A4</f>
        <v>Month :</v>
      </c>
      <c r="C4" s="61">
        <f>+'[1]K-LUNCH &amp; K DINNER'!B4</f>
        <v>41548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customHeight="1">
      <c r="B7" s="389" t="s">
        <v>773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customHeight="1" thickBot="1">
      <c r="B8" s="389"/>
      <c r="C8" s="49"/>
      <c r="D8" s="336"/>
      <c r="E8" s="798" t="s">
        <v>62</v>
      </c>
      <c r="F8" s="798"/>
      <c r="G8" s="713"/>
      <c r="H8" s="798" t="s">
        <v>63</v>
      </c>
      <c r="I8" s="798"/>
      <c r="J8" s="798" t="s">
        <v>432</v>
      </c>
      <c r="K8" s="798"/>
      <c r="L8" s="714"/>
      <c r="M8" s="715"/>
      <c r="N8" s="716"/>
      <c r="O8" s="715"/>
      <c r="P8" s="688"/>
      <c r="Q8" s="688"/>
      <c r="R8" s="6"/>
      <c r="S8" s="6"/>
      <c r="T8" s="77"/>
    </row>
    <row r="9" spans="2:20" s="66" customFormat="1" ht="50.25" customHeight="1" thickBot="1">
      <c r="B9" s="341"/>
      <c r="C9" s="342"/>
      <c r="D9" s="689"/>
      <c r="E9" s="790" t="s">
        <v>46</v>
      </c>
      <c r="F9" s="791"/>
      <c r="G9" s="690"/>
      <c r="H9" s="790" t="s">
        <v>42</v>
      </c>
      <c r="I9" s="791"/>
      <c r="J9" s="790" t="s">
        <v>47</v>
      </c>
      <c r="K9" s="791"/>
      <c r="L9" s="345"/>
      <c r="M9" s="792" t="s">
        <v>48</v>
      </c>
      <c r="N9" s="793"/>
      <c r="O9" s="785" t="s">
        <v>49</v>
      </c>
      <c r="P9" s="794"/>
      <c r="Q9" s="717"/>
      <c r="R9" s="782" t="s">
        <v>50</v>
      </c>
      <c r="S9" s="783"/>
      <c r="T9" s="784"/>
    </row>
    <row r="10" spans="2:20" s="66" customFormat="1" ht="24" customHeight="1">
      <c r="B10" s="346" t="s">
        <v>40</v>
      </c>
      <c r="C10" s="347" t="s">
        <v>97</v>
      </c>
      <c r="D10" s="692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3"/>
      <c r="R10" s="143" t="s">
        <v>53</v>
      </c>
      <c r="S10" s="144" t="s">
        <v>52</v>
      </c>
      <c r="T10" s="145" t="s">
        <v>19</v>
      </c>
    </row>
    <row r="11" spans="2:20" s="66" customFormat="1" ht="24" customHeight="1" thickBot="1">
      <c r="B11" s="356"/>
      <c r="C11" s="357"/>
      <c r="D11" s="694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5"/>
      <c r="R11" s="146" t="s">
        <v>36</v>
      </c>
      <c r="S11" s="132" t="s">
        <v>36</v>
      </c>
      <c r="T11" s="147" t="s">
        <v>36</v>
      </c>
    </row>
    <row r="12" spans="2:20" s="66" customFormat="1" ht="24" customHeight="1">
      <c r="B12" s="16"/>
      <c r="C12" s="696" t="s">
        <v>774</v>
      </c>
      <c r="D12" s="697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customHeight="1">
      <c r="B13" s="16">
        <v>1</v>
      </c>
      <c r="C13" s="83" t="s">
        <v>571</v>
      </c>
      <c r="D13" s="697">
        <v>3.9</v>
      </c>
      <c r="E13" s="19">
        <f ca="1">SUMIF(Summary!$B$30:$B$394,'LOK LOK BAR'!C13,Summary!$F$30:$F$367)</f>
        <v>0</v>
      </c>
      <c r="F13" s="15">
        <f ca="1">E13*D13</f>
        <v>0</v>
      </c>
      <c r="G13" s="53"/>
      <c r="H13" s="275"/>
      <c r="I13" s="15"/>
      <c r="J13" s="52">
        <f ca="1">+E13-H13</f>
        <v>0</v>
      </c>
      <c r="K13" s="276">
        <f ca="1">+J13*D13</f>
        <v>0</v>
      </c>
      <c r="L13" s="277"/>
      <c r="M13" s="377">
        <f>SUMIF(DATABASE!$O$3:$O$73,'LOK LOK BAR'!C13,DATABASE!$P$3:$P$73)</f>
        <v>1.34</v>
      </c>
      <c r="N13" s="378">
        <f t="shared" ref="N13:N22" ca="1" si="0">+M13*J13</f>
        <v>0</v>
      </c>
      <c r="O13" s="72">
        <f t="shared" ref="O13:O22" si="1">+M13</f>
        <v>1.34</v>
      </c>
      <c r="P13" s="278">
        <f>+O13*H13</f>
        <v>0</v>
      </c>
      <c r="Q13" s="314"/>
      <c r="R13" s="137"/>
      <c r="S13" s="138"/>
      <c r="T13" s="139"/>
    </row>
    <row r="14" spans="2:20" s="66" customFormat="1" ht="24" customHeight="1">
      <c r="B14" s="16">
        <f t="shared" ref="B14:B18" si="2">+B13+1</f>
        <v>2</v>
      </c>
      <c r="C14" s="83" t="s">
        <v>552</v>
      </c>
      <c r="D14" s="697">
        <v>3.9</v>
      </c>
      <c r="E14" s="19">
        <f ca="1">SUMIF(Summary!$B$30:$B$394,'LOK LOK BAR'!C14,Summary!$F$30:$F$367)</f>
        <v>0</v>
      </c>
      <c r="F14" s="15">
        <f t="shared" ref="F14:F17" ca="1" si="3">E14*D14</f>
        <v>0</v>
      </c>
      <c r="G14" s="53"/>
      <c r="H14" s="275"/>
      <c r="I14" s="15"/>
      <c r="J14" s="52">
        <f t="shared" ref="J14:J17" ca="1" si="4">+E14-H14</f>
        <v>0</v>
      </c>
      <c r="K14" s="276">
        <f t="shared" ref="K14:K17" ca="1" si="5">+J14*D14</f>
        <v>0</v>
      </c>
      <c r="L14" s="277"/>
      <c r="M14" s="377">
        <f>SUMIF(DATABASE!$O$3:$O$73,'LOK LOK BAR'!C14,DATABASE!$P$3:$P$73)</f>
        <v>1.87</v>
      </c>
      <c r="N14" s="378">
        <f t="shared" ca="1" si="0"/>
        <v>0</v>
      </c>
      <c r="O14" s="72">
        <f t="shared" si="1"/>
        <v>1.87</v>
      </c>
      <c r="P14" s="278">
        <f t="shared" ref="P14:P17" si="6">+O14*H14</f>
        <v>0</v>
      </c>
      <c r="Q14" s="314"/>
      <c r="R14" s="137"/>
      <c r="S14" s="138"/>
      <c r="T14" s="139"/>
    </row>
    <row r="15" spans="2:20" s="66" customFormat="1" ht="24" customHeight="1">
      <c r="B15" s="16">
        <f t="shared" si="2"/>
        <v>3</v>
      </c>
      <c r="C15" s="83" t="s">
        <v>572</v>
      </c>
      <c r="D15" s="697">
        <v>3.9</v>
      </c>
      <c r="E15" s="19">
        <f ca="1">SUMIF(Summary!$B$30:$B$394,'LOK LOK BAR'!C15,Summary!$F$30:$F$367)</f>
        <v>0</v>
      </c>
      <c r="F15" s="15">
        <f t="shared" ca="1" si="3"/>
        <v>0</v>
      </c>
      <c r="G15" s="53"/>
      <c r="H15" s="275"/>
      <c r="I15" s="15"/>
      <c r="J15" s="52">
        <f t="shared" ca="1" si="4"/>
        <v>0</v>
      </c>
      <c r="K15" s="276">
        <f t="shared" ca="1" si="5"/>
        <v>0</v>
      </c>
      <c r="L15" s="277"/>
      <c r="M15" s="377">
        <f>SUMIF(DATABASE!$O$3:$O$73,'LOK LOK BAR'!C15,DATABASE!$P$3:$P$73)</f>
        <v>1.1299999999999999</v>
      </c>
      <c r="N15" s="378">
        <f t="shared" ca="1" si="0"/>
        <v>0</v>
      </c>
      <c r="O15" s="72">
        <f t="shared" si="1"/>
        <v>1.1299999999999999</v>
      </c>
      <c r="P15" s="278">
        <f t="shared" si="6"/>
        <v>0</v>
      </c>
      <c r="Q15" s="314"/>
      <c r="R15" s="137"/>
      <c r="S15" s="138"/>
      <c r="T15" s="139"/>
    </row>
    <row r="16" spans="2:20" s="66" customFormat="1" ht="24" customHeight="1">
      <c r="B16" s="16">
        <f t="shared" si="2"/>
        <v>4</v>
      </c>
      <c r="C16" s="83" t="s">
        <v>466</v>
      </c>
      <c r="D16" s="697">
        <v>3.9</v>
      </c>
      <c r="E16" s="19">
        <f ca="1">SUMIF(Summary!$B$30:$B$394,'LOK LOK BAR'!C16,Summary!$F$30:$F$367)</f>
        <v>0</v>
      </c>
      <c r="F16" s="15">
        <f t="shared" ca="1" si="3"/>
        <v>0</v>
      </c>
      <c r="G16" s="53"/>
      <c r="H16" s="275"/>
      <c r="I16" s="15"/>
      <c r="J16" s="52">
        <f t="shared" ca="1" si="4"/>
        <v>0</v>
      </c>
      <c r="K16" s="276">
        <f t="shared" ca="1" si="5"/>
        <v>0</v>
      </c>
      <c r="L16" s="277"/>
      <c r="M16" s="377">
        <f>SUMIF(DATABASE!$O$3:$O$73,'LOK LOK BAR'!C16,DATABASE!$P$3:$P$73)</f>
        <v>1.1299999999999999</v>
      </c>
      <c r="N16" s="378">
        <f t="shared" ca="1" si="0"/>
        <v>0</v>
      </c>
      <c r="O16" s="72">
        <f t="shared" si="1"/>
        <v>1.1299999999999999</v>
      </c>
      <c r="P16" s="278">
        <f t="shared" si="6"/>
        <v>0</v>
      </c>
      <c r="Q16" s="314"/>
      <c r="R16" s="137"/>
      <c r="S16" s="138"/>
      <c r="T16" s="139"/>
    </row>
    <row r="17" spans="2:20" s="66" customFormat="1" ht="24" customHeight="1">
      <c r="B17" s="16">
        <f t="shared" si="2"/>
        <v>5</v>
      </c>
      <c r="C17" s="83" t="s">
        <v>597</v>
      </c>
      <c r="D17" s="697">
        <v>3.9</v>
      </c>
      <c r="E17" s="19">
        <f ca="1">SUMIF(Summary!$B$30:$B$394,'LOK LOK BAR'!C17,Summary!$F$30:$F$367)</f>
        <v>0</v>
      </c>
      <c r="F17" s="15">
        <f t="shared" ca="1" si="3"/>
        <v>0</v>
      </c>
      <c r="G17" s="53"/>
      <c r="H17" s="275"/>
      <c r="I17" s="15"/>
      <c r="J17" s="52">
        <f t="shared" ca="1" si="4"/>
        <v>0</v>
      </c>
      <c r="K17" s="276">
        <f t="shared" ca="1" si="5"/>
        <v>0</v>
      </c>
      <c r="L17" s="277"/>
      <c r="M17" s="377">
        <f>SUMIF(DATABASE!$O$3:$O$73,'LOK LOK BAR'!C17,DATABASE!$P$3:$P$73)</f>
        <v>1.23</v>
      </c>
      <c r="N17" s="378">
        <f t="shared" ca="1" si="0"/>
        <v>0</v>
      </c>
      <c r="O17" s="72">
        <f t="shared" si="1"/>
        <v>1.23</v>
      </c>
      <c r="P17" s="278">
        <f t="shared" si="6"/>
        <v>0</v>
      </c>
      <c r="Q17" s="314"/>
      <c r="R17" s="137"/>
      <c r="S17" s="138"/>
      <c r="T17" s="139"/>
    </row>
    <row r="18" spans="2:20" s="66" customFormat="1" ht="24" customHeight="1">
      <c r="B18" s="16">
        <f t="shared" si="2"/>
        <v>6</v>
      </c>
      <c r="C18" s="83" t="s">
        <v>553</v>
      </c>
      <c r="D18" s="697">
        <v>3.9</v>
      </c>
      <c r="E18" s="19">
        <f ca="1">SUMIF(Summary!$B$30:$B$394,'LOK LOK BAR'!C18,Summary!$F$30:$F$367)</f>
        <v>0</v>
      </c>
      <c r="F18" s="15">
        <f t="shared" ref="F18" ca="1" si="7">E18*D18</f>
        <v>0</v>
      </c>
      <c r="G18" s="53"/>
      <c r="H18" s="275"/>
      <c r="I18" s="15"/>
      <c r="J18" s="52">
        <f t="shared" ref="J18" ca="1" si="8">+E18-H18</f>
        <v>0</v>
      </c>
      <c r="K18" s="276">
        <f t="shared" ref="K18" ca="1" si="9">+J18*D18</f>
        <v>0</v>
      </c>
      <c r="L18" s="277"/>
      <c r="M18" s="377">
        <f>SUMIF(DATABASE!$O$3:$O$73,'LOK LOK BAR'!C18,DATABASE!$P$3:$P$73)</f>
        <v>1.21</v>
      </c>
      <c r="N18" s="378">
        <f t="shared" ca="1" si="0"/>
        <v>0</v>
      </c>
      <c r="O18" s="72">
        <f t="shared" si="1"/>
        <v>1.21</v>
      </c>
      <c r="P18" s="278">
        <f t="shared" ref="P18" si="10">+O18*H18</f>
        <v>0</v>
      </c>
      <c r="Q18" s="314"/>
      <c r="R18" s="137"/>
      <c r="S18" s="138"/>
      <c r="T18" s="139"/>
    </row>
    <row r="19" spans="2:20" s="66" customFormat="1" ht="24" customHeight="1">
      <c r="B19" s="16">
        <f t="shared" ref="B19" si="11">+B18+1</f>
        <v>7</v>
      </c>
      <c r="C19" s="83" t="s">
        <v>759</v>
      </c>
      <c r="D19" s="697">
        <v>3.9</v>
      </c>
      <c r="E19" s="19">
        <f ca="1">SUMIF(Summary!$B$30:$B$394,'LOK LOK BAR'!C19,Summary!$F$30:$F$367)</f>
        <v>0</v>
      </c>
      <c r="F19" s="15">
        <f t="shared" ref="F19:F22" ca="1" si="12">E19*D19</f>
        <v>0</v>
      </c>
      <c r="G19" s="53"/>
      <c r="H19" s="275"/>
      <c r="I19" s="15"/>
      <c r="J19" s="52">
        <f t="shared" ref="J19:J22" ca="1" si="13">+E19-H19</f>
        <v>0</v>
      </c>
      <c r="K19" s="276">
        <f t="shared" ref="K19:K22" ca="1" si="14">+J19*D19</f>
        <v>0</v>
      </c>
      <c r="L19" s="277"/>
      <c r="M19" s="377">
        <f>SUMIF(DATABASE!$O$3:$O$73,'LOK LOK BAR'!C19,DATABASE!$P$3:$P$73)</f>
        <v>1.21</v>
      </c>
      <c r="N19" s="378">
        <f t="shared" ca="1" si="0"/>
        <v>0</v>
      </c>
      <c r="O19" s="72">
        <f t="shared" si="1"/>
        <v>1.21</v>
      </c>
      <c r="P19" s="278">
        <f t="shared" ref="P19:P22" si="15">+O19*H19</f>
        <v>0</v>
      </c>
      <c r="Q19" s="314"/>
      <c r="R19" s="137"/>
      <c r="S19" s="138"/>
      <c r="T19" s="139"/>
    </row>
    <row r="20" spans="2:20" s="66" customFormat="1" ht="24" customHeight="1">
      <c r="B20" s="16">
        <f t="shared" ref="B20" si="16">+B19+1</f>
        <v>8</v>
      </c>
      <c r="C20" s="83" t="s">
        <v>598</v>
      </c>
      <c r="D20" s="697">
        <v>3.9</v>
      </c>
      <c r="E20" s="19">
        <f ca="1">SUMIF(Summary!$B$30:$B$394,'LOK LOK BAR'!C20,Summary!$F$30:$F$367)</f>
        <v>0</v>
      </c>
      <c r="F20" s="15">
        <f t="shared" ca="1" si="12"/>
        <v>0</v>
      </c>
      <c r="G20" s="53"/>
      <c r="H20" s="275"/>
      <c r="I20" s="15"/>
      <c r="J20" s="52">
        <f t="shared" ca="1" si="13"/>
        <v>0</v>
      </c>
      <c r="K20" s="276">
        <f t="shared" ca="1" si="14"/>
        <v>0</v>
      </c>
      <c r="L20" s="277"/>
      <c r="M20" s="377">
        <f>SUMIF(DATABASE!$O$3:$O$73,'LOK LOK BAR'!C20,DATABASE!$P$3:$P$73)</f>
        <v>1.21</v>
      </c>
      <c r="N20" s="378">
        <f t="shared" ca="1" si="0"/>
        <v>0</v>
      </c>
      <c r="O20" s="72">
        <f t="shared" si="1"/>
        <v>1.21</v>
      </c>
      <c r="P20" s="278">
        <f t="shared" si="15"/>
        <v>0</v>
      </c>
      <c r="Q20" s="314"/>
      <c r="R20" s="137"/>
      <c r="S20" s="138"/>
      <c r="T20" s="139"/>
    </row>
    <row r="21" spans="2:20" s="66" customFormat="1" ht="24" customHeight="1">
      <c r="B21" s="16">
        <f t="shared" ref="B21" si="17">+B20+1</f>
        <v>9</v>
      </c>
      <c r="C21" s="83" t="s">
        <v>589</v>
      </c>
      <c r="D21" s="697">
        <v>4.9000000000000004</v>
      </c>
      <c r="E21" s="19">
        <f ca="1">SUMIF(Summary!$B$30:$B$394,'LOK LOK BAR'!C21,Summary!$F$30:$F$367)</f>
        <v>0</v>
      </c>
      <c r="F21" s="15">
        <f t="shared" ca="1" si="12"/>
        <v>0</v>
      </c>
      <c r="G21" s="53"/>
      <c r="H21" s="275"/>
      <c r="I21" s="15"/>
      <c r="J21" s="52">
        <f t="shared" ca="1" si="13"/>
        <v>0</v>
      </c>
      <c r="K21" s="276">
        <f t="shared" ca="1" si="14"/>
        <v>0</v>
      </c>
      <c r="L21" s="277"/>
      <c r="M21" s="377">
        <f>SUMIF(DATABASE!$O$3:$O$73,'LOK LOK BAR'!C21,DATABASE!$P$3:$P$73)</f>
        <v>1.98</v>
      </c>
      <c r="N21" s="378">
        <f t="shared" ca="1" si="0"/>
        <v>0</v>
      </c>
      <c r="O21" s="72">
        <f t="shared" si="1"/>
        <v>1.98</v>
      </c>
      <c r="P21" s="278">
        <f t="shared" si="15"/>
        <v>0</v>
      </c>
      <c r="Q21" s="314"/>
      <c r="R21" s="137"/>
      <c r="S21" s="138"/>
      <c r="T21" s="139"/>
    </row>
    <row r="22" spans="2:20" s="66" customFormat="1" ht="24" customHeight="1">
      <c r="B22" s="16">
        <f t="shared" ref="B22" si="18">+B21+1</f>
        <v>10</v>
      </c>
      <c r="C22" s="83" t="s">
        <v>467</v>
      </c>
      <c r="D22" s="697">
        <v>2.9</v>
      </c>
      <c r="E22" s="19">
        <f ca="1">SUMIF(Summary!$B$30:$B$394,'LOK LOK BAR'!C22,Summary!$F$30:$F$367)</f>
        <v>0</v>
      </c>
      <c r="F22" s="15">
        <f t="shared" ca="1" si="12"/>
        <v>0</v>
      </c>
      <c r="G22" s="53"/>
      <c r="H22" s="275"/>
      <c r="I22" s="15"/>
      <c r="J22" s="52">
        <f t="shared" ca="1" si="13"/>
        <v>0</v>
      </c>
      <c r="K22" s="276">
        <f t="shared" ca="1" si="14"/>
        <v>0</v>
      </c>
      <c r="L22" s="277"/>
      <c r="M22" s="377">
        <f>SUMIF(DATABASE!$O$3:$O$73,'LOK LOK BAR'!C22,DATABASE!$P$3:$P$73)</f>
        <v>0.57999999999999996</v>
      </c>
      <c r="N22" s="378">
        <f t="shared" ca="1" si="0"/>
        <v>0</v>
      </c>
      <c r="O22" s="72">
        <f t="shared" si="1"/>
        <v>0.57999999999999996</v>
      </c>
      <c r="P22" s="278">
        <f t="shared" si="15"/>
        <v>0</v>
      </c>
      <c r="Q22" s="314"/>
      <c r="R22" s="137"/>
      <c r="S22" s="138"/>
      <c r="T22" s="139"/>
    </row>
    <row r="23" spans="2:20" s="66" customFormat="1" ht="24" customHeight="1">
      <c r="B23" s="16">
        <f t="shared" ref="B23" si="19">+B22+1</f>
        <v>11</v>
      </c>
      <c r="C23" s="83" t="s">
        <v>760</v>
      </c>
      <c r="D23" s="697">
        <v>14</v>
      </c>
      <c r="E23" s="19">
        <f ca="1">SUMIF(Summary!$B$30:$B$394,'LOK LOK BAR'!C23,Summary!$F$30:$F$367)</f>
        <v>0</v>
      </c>
      <c r="F23" s="15">
        <f t="shared" ref="F23:F37" ca="1" si="20">E23*D23</f>
        <v>0</v>
      </c>
      <c r="G23" s="53"/>
      <c r="H23" s="275"/>
      <c r="I23" s="15"/>
      <c r="J23" s="52">
        <f t="shared" ref="J23:J37" ca="1" si="21">+E23-H23</f>
        <v>0</v>
      </c>
      <c r="K23" s="276">
        <f t="shared" ref="K23:K37" ca="1" si="22">+J23*D23</f>
        <v>0</v>
      </c>
      <c r="L23" s="277"/>
      <c r="M23" s="377">
        <f>SUMIF(DATABASE!$O$3:$O$73,'LOK LOK BAR'!C23,DATABASE!$P$3:$P$73)</f>
        <v>6</v>
      </c>
      <c r="N23" s="378">
        <f t="shared" ref="N23:N37" ca="1" si="23">+M23*J23</f>
        <v>0</v>
      </c>
      <c r="O23" s="72">
        <f t="shared" ref="O23:O37" si="24">+M23</f>
        <v>6</v>
      </c>
      <c r="P23" s="278">
        <f t="shared" ref="P23:P37" si="25">+O23*H23</f>
        <v>0</v>
      </c>
      <c r="Q23" s="314"/>
      <c r="R23" s="137"/>
      <c r="S23" s="138"/>
      <c r="T23" s="139"/>
    </row>
    <row r="24" spans="2:20" s="66" customFormat="1" ht="24" customHeight="1">
      <c r="B24" s="16">
        <f t="shared" ref="B24" si="26">+B23+1</f>
        <v>12</v>
      </c>
      <c r="C24" s="83" t="s">
        <v>761</v>
      </c>
      <c r="D24" s="697">
        <v>50</v>
      </c>
      <c r="E24" s="19">
        <f ca="1">SUMIF(Summary!$B$30:$B$394,'LOK LOK BAR'!C24,Summary!$F$30:$F$367)</f>
        <v>0</v>
      </c>
      <c r="F24" s="15">
        <f t="shared" ca="1" si="20"/>
        <v>0</v>
      </c>
      <c r="G24" s="53"/>
      <c r="H24" s="275"/>
      <c r="I24" s="15"/>
      <c r="J24" s="52">
        <f t="shared" ca="1" si="21"/>
        <v>0</v>
      </c>
      <c r="K24" s="276">
        <f t="shared" ca="1" si="22"/>
        <v>0</v>
      </c>
      <c r="L24" s="277"/>
      <c r="M24" s="377">
        <f>SUMIF(DATABASE!$O$3:$O$73,'LOK LOK BAR'!C24,DATABASE!$P$3:$P$73)</f>
        <v>24</v>
      </c>
      <c r="N24" s="378">
        <f t="shared" ca="1" si="23"/>
        <v>0</v>
      </c>
      <c r="O24" s="72">
        <f t="shared" si="24"/>
        <v>24</v>
      </c>
      <c r="P24" s="278">
        <f t="shared" si="25"/>
        <v>0</v>
      </c>
      <c r="Q24" s="314"/>
      <c r="R24" s="137"/>
      <c r="S24" s="138"/>
      <c r="T24" s="139"/>
    </row>
    <row r="25" spans="2:20" s="66" customFormat="1" ht="24" customHeight="1">
      <c r="B25" s="16">
        <f t="shared" ref="B25" si="27">+B24+1</f>
        <v>13</v>
      </c>
      <c r="C25" s="83" t="s">
        <v>762</v>
      </c>
      <c r="D25" s="697">
        <v>130</v>
      </c>
      <c r="E25" s="19">
        <f ca="1">SUMIF(Summary!$B$30:$B$394,'LOK LOK BAR'!C25,Summary!$F$30:$F$367)</f>
        <v>0</v>
      </c>
      <c r="F25" s="15">
        <f t="shared" ca="1" si="20"/>
        <v>0</v>
      </c>
      <c r="G25" s="53"/>
      <c r="H25" s="275"/>
      <c r="I25" s="15"/>
      <c r="J25" s="52">
        <f t="shared" ca="1" si="21"/>
        <v>0</v>
      </c>
      <c r="K25" s="276">
        <f t="shared" ca="1" si="22"/>
        <v>0</v>
      </c>
      <c r="L25" s="277"/>
      <c r="M25" s="377">
        <f>SUMIF(DATABASE!$O$3:$O$73,'LOK LOK BAR'!C25,DATABASE!$P$3:$P$73)</f>
        <v>72</v>
      </c>
      <c r="N25" s="378">
        <f t="shared" ca="1" si="23"/>
        <v>0</v>
      </c>
      <c r="O25" s="72">
        <f t="shared" si="24"/>
        <v>72</v>
      </c>
      <c r="P25" s="278">
        <f t="shared" si="25"/>
        <v>0</v>
      </c>
      <c r="Q25" s="314"/>
      <c r="R25" s="137"/>
      <c r="S25" s="138"/>
      <c r="T25" s="139"/>
    </row>
    <row r="26" spans="2:20" s="66" customFormat="1" ht="24" customHeight="1">
      <c r="B26" s="16">
        <f t="shared" ref="B26" si="28">+B25+1</f>
        <v>14</v>
      </c>
      <c r="C26" s="83" t="s">
        <v>602</v>
      </c>
      <c r="D26" s="697">
        <v>16</v>
      </c>
      <c r="E26" s="19">
        <f ca="1">SUMIF(Summary!$B$30:$B$394,'LOK LOK BAR'!C26,Summary!$F$30:$F$367)</f>
        <v>0</v>
      </c>
      <c r="F26" s="15">
        <f t="shared" ca="1" si="20"/>
        <v>0</v>
      </c>
      <c r="G26" s="53"/>
      <c r="H26" s="275"/>
      <c r="I26" s="15"/>
      <c r="J26" s="52">
        <f t="shared" ca="1" si="21"/>
        <v>0</v>
      </c>
      <c r="K26" s="276">
        <f t="shared" ca="1" si="22"/>
        <v>0</v>
      </c>
      <c r="L26" s="277"/>
      <c r="M26" s="377">
        <f>SUMIF(DATABASE!$O$3:$O$73,'LOK LOK BAR'!C26,DATABASE!$P$3:$P$73)</f>
        <v>8.11</v>
      </c>
      <c r="N26" s="378">
        <f t="shared" ca="1" si="23"/>
        <v>0</v>
      </c>
      <c r="O26" s="72">
        <f t="shared" si="24"/>
        <v>8.11</v>
      </c>
      <c r="P26" s="278">
        <f t="shared" si="25"/>
        <v>0</v>
      </c>
      <c r="Q26" s="314"/>
      <c r="R26" s="137"/>
      <c r="S26" s="138"/>
      <c r="T26" s="139"/>
    </row>
    <row r="27" spans="2:20" s="66" customFormat="1" ht="24" customHeight="1">
      <c r="B27" s="16">
        <f t="shared" ref="B27" si="29">+B26+1</f>
        <v>15</v>
      </c>
      <c r="C27" s="83" t="s">
        <v>763</v>
      </c>
      <c r="D27" s="697">
        <v>60</v>
      </c>
      <c r="E27" s="19">
        <f ca="1">SUMIF(Summary!$B$30:$B$394,'LOK LOK BAR'!C27,Summary!$F$30:$F$367)</f>
        <v>0</v>
      </c>
      <c r="F27" s="15">
        <f t="shared" ca="1" si="20"/>
        <v>0</v>
      </c>
      <c r="G27" s="53"/>
      <c r="H27" s="275"/>
      <c r="I27" s="15"/>
      <c r="J27" s="52">
        <f t="shared" ca="1" si="21"/>
        <v>0</v>
      </c>
      <c r="K27" s="276">
        <f t="shared" ca="1" si="22"/>
        <v>0</v>
      </c>
      <c r="L27" s="277"/>
      <c r="M27" s="377">
        <f>SUMIF(DATABASE!$O$3:$O$73,'LOK LOK BAR'!C27,DATABASE!$P$3:$P$73)</f>
        <v>32.44</v>
      </c>
      <c r="N27" s="378">
        <f t="shared" ca="1" si="23"/>
        <v>0</v>
      </c>
      <c r="O27" s="72">
        <f t="shared" si="24"/>
        <v>32.44</v>
      </c>
      <c r="P27" s="278">
        <f t="shared" si="25"/>
        <v>0</v>
      </c>
      <c r="Q27" s="314"/>
      <c r="R27" s="137"/>
      <c r="S27" s="138"/>
      <c r="T27" s="139"/>
    </row>
    <row r="28" spans="2:20" s="66" customFormat="1" ht="24" customHeight="1">
      <c r="B28" s="16">
        <f t="shared" ref="B28" si="30">+B27+1</f>
        <v>16</v>
      </c>
      <c r="C28" s="83" t="s">
        <v>764</v>
      </c>
      <c r="D28" s="697">
        <v>150</v>
      </c>
      <c r="E28" s="19">
        <f ca="1">SUMIF(Summary!$B$30:$B$394,'LOK LOK BAR'!C28,Summary!$F$30:$F$367)</f>
        <v>0</v>
      </c>
      <c r="F28" s="15">
        <f t="shared" ca="1" si="20"/>
        <v>0</v>
      </c>
      <c r="G28" s="53"/>
      <c r="H28" s="275"/>
      <c r="I28" s="15"/>
      <c r="J28" s="52">
        <f t="shared" ca="1" si="21"/>
        <v>0</v>
      </c>
      <c r="K28" s="276">
        <f t="shared" ca="1" si="22"/>
        <v>0</v>
      </c>
      <c r="L28" s="277"/>
      <c r="M28" s="377">
        <f>SUMIF(DATABASE!$O$3:$O$73,'LOK LOK BAR'!C28,DATABASE!$P$3:$P$73)</f>
        <v>389.28</v>
      </c>
      <c r="N28" s="378">
        <f t="shared" ca="1" si="23"/>
        <v>0</v>
      </c>
      <c r="O28" s="72">
        <f t="shared" si="24"/>
        <v>389.28</v>
      </c>
      <c r="P28" s="278">
        <f t="shared" si="25"/>
        <v>0</v>
      </c>
      <c r="Q28" s="314"/>
      <c r="R28" s="137"/>
      <c r="S28" s="138"/>
      <c r="T28" s="139"/>
    </row>
    <row r="29" spans="2:20" s="66" customFormat="1" ht="24" customHeight="1">
      <c r="B29" s="16">
        <f t="shared" ref="B29" si="31">+B28+1</f>
        <v>17</v>
      </c>
      <c r="C29" s="83" t="s">
        <v>765</v>
      </c>
      <c r="D29" s="697">
        <v>16</v>
      </c>
      <c r="E29" s="19">
        <f ca="1">SUMIF(Summary!$B$30:$B$394,'LOK LOK BAR'!C29,Summary!$F$30:$F$367)</f>
        <v>0</v>
      </c>
      <c r="F29" s="15">
        <f t="shared" ca="1" si="20"/>
        <v>0</v>
      </c>
      <c r="G29" s="53"/>
      <c r="H29" s="275"/>
      <c r="I29" s="15"/>
      <c r="J29" s="52">
        <f t="shared" ca="1" si="21"/>
        <v>0</v>
      </c>
      <c r="K29" s="276">
        <f t="shared" ca="1" si="22"/>
        <v>0</v>
      </c>
      <c r="L29" s="277"/>
      <c r="M29" s="377">
        <f>SUMIF(DATABASE!$O$3:$O$73,'LOK LOK BAR'!C29,DATABASE!$P$3:$P$73)</f>
        <v>6.8</v>
      </c>
      <c r="N29" s="378">
        <f t="shared" ca="1" si="23"/>
        <v>0</v>
      </c>
      <c r="O29" s="72">
        <f t="shared" si="24"/>
        <v>6.8</v>
      </c>
      <c r="P29" s="278">
        <f t="shared" si="25"/>
        <v>0</v>
      </c>
      <c r="Q29" s="314"/>
      <c r="R29" s="137"/>
      <c r="S29" s="138"/>
      <c r="T29" s="139"/>
    </row>
    <row r="30" spans="2:20" s="66" customFormat="1" ht="24" customHeight="1">
      <c r="B30" s="16">
        <f t="shared" ref="B30" si="32">+B29+1</f>
        <v>18</v>
      </c>
      <c r="C30" s="83" t="s">
        <v>766</v>
      </c>
      <c r="D30" s="697">
        <v>18</v>
      </c>
      <c r="E30" s="19">
        <f ca="1">SUMIF(Summary!$B$30:$B$394,'LOK LOK BAR'!C30,Summary!$F$30:$F$367)</f>
        <v>0</v>
      </c>
      <c r="F30" s="15">
        <f t="shared" ca="1" si="20"/>
        <v>0</v>
      </c>
      <c r="G30" s="53"/>
      <c r="H30" s="275"/>
      <c r="I30" s="15"/>
      <c r="J30" s="52">
        <f t="shared" ca="1" si="21"/>
        <v>0</v>
      </c>
      <c r="K30" s="276">
        <f t="shared" ca="1" si="22"/>
        <v>0</v>
      </c>
      <c r="L30" s="277"/>
      <c r="M30" s="377">
        <f>SUMIF(DATABASE!$O$3:$O$73,'LOK LOK BAR'!C30,DATABASE!$P$3:$P$73)</f>
        <v>9.57</v>
      </c>
      <c r="N30" s="378">
        <f t="shared" ca="1" si="23"/>
        <v>0</v>
      </c>
      <c r="O30" s="72">
        <f t="shared" si="24"/>
        <v>9.57</v>
      </c>
      <c r="P30" s="278">
        <f t="shared" si="25"/>
        <v>0</v>
      </c>
      <c r="Q30" s="314"/>
      <c r="R30" s="137"/>
      <c r="S30" s="138"/>
      <c r="T30" s="139"/>
    </row>
    <row r="31" spans="2:20" s="66" customFormat="1" ht="24" customHeight="1">
      <c r="B31" s="16">
        <f t="shared" ref="B31" si="33">+B30+1</f>
        <v>19</v>
      </c>
      <c r="C31" s="83" t="s">
        <v>767</v>
      </c>
      <c r="D31" s="697">
        <v>65</v>
      </c>
      <c r="E31" s="19">
        <f ca="1">SUMIF(Summary!$B$30:$B$394,'LOK LOK BAR'!C31,Summary!$F$30:$F$367)</f>
        <v>0</v>
      </c>
      <c r="F31" s="15">
        <f t="shared" ca="1" si="20"/>
        <v>0</v>
      </c>
      <c r="G31" s="53"/>
      <c r="H31" s="275"/>
      <c r="I31" s="15"/>
      <c r="J31" s="52">
        <f t="shared" ca="1" si="21"/>
        <v>0</v>
      </c>
      <c r="K31" s="276">
        <f t="shared" ca="1" si="22"/>
        <v>0</v>
      </c>
      <c r="L31" s="277"/>
      <c r="M31" s="377">
        <f>SUMIF(DATABASE!$O$3:$O$73,'LOK LOK BAR'!C31,DATABASE!$P$3:$P$73)</f>
        <v>38.28</v>
      </c>
      <c r="N31" s="378">
        <f t="shared" ca="1" si="23"/>
        <v>0</v>
      </c>
      <c r="O31" s="72">
        <f t="shared" si="24"/>
        <v>38.28</v>
      </c>
      <c r="P31" s="278">
        <f t="shared" si="25"/>
        <v>0</v>
      </c>
      <c r="Q31" s="314"/>
      <c r="R31" s="137"/>
      <c r="S31" s="138"/>
      <c r="T31" s="139"/>
    </row>
    <row r="32" spans="2:20" s="66" customFormat="1" ht="24" customHeight="1">
      <c r="B32" s="16">
        <f t="shared" ref="B32" si="34">+B31+1</f>
        <v>20</v>
      </c>
      <c r="C32" s="83" t="s">
        <v>573</v>
      </c>
      <c r="D32" s="697">
        <v>18</v>
      </c>
      <c r="E32" s="19">
        <f ca="1">SUMIF(Summary!$B$30:$B$394,'LOK LOK BAR'!C32,Summary!$F$30:$F$367)</f>
        <v>0</v>
      </c>
      <c r="F32" s="15">
        <f t="shared" ca="1" si="20"/>
        <v>0</v>
      </c>
      <c r="G32" s="53"/>
      <c r="H32" s="275"/>
      <c r="I32" s="15"/>
      <c r="J32" s="52">
        <f t="shared" ca="1" si="21"/>
        <v>0</v>
      </c>
      <c r="K32" s="276">
        <f t="shared" ca="1" si="22"/>
        <v>0</v>
      </c>
      <c r="L32" s="277"/>
      <c r="M32" s="377">
        <f>SUMIF(DATABASE!$O$3:$O$73,'LOK LOK BAR'!C32,DATABASE!$P$3:$P$73)</f>
        <v>8.9600000000000009</v>
      </c>
      <c r="N32" s="378">
        <f t="shared" ca="1" si="23"/>
        <v>0</v>
      </c>
      <c r="O32" s="72">
        <f t="shared" si="24"/>
        <v>8.9600000000000009</v>
      </c>
      <c r="P32" s="278">
        <f t="shared" si="25"/>
        <v>0</v>
      </c>
      <c r="Q32" s="314"/>
      <c r="R32" s="137"/>
      <c r="S32" s="138"/>
      <c r="T32" s="139"/>
    </row>
    <row r="33" spans="1:20" s="66" customFormat="1" ht="24" customHeight="1">
      <c r="B33" s="16">
        <f t="shared" ref="B33" si="35">+B32+1</f>
        <v>21</v>
      </c>
      <c r="C33" s="83" t="s">
        <v>768</v>
      </c>
      <c r="D33" s="697">
        <v>65</v>
      </c>
      <c r="E33" s="19">
        <f ca="1">SUMIF(Summary!$B$30:$B$394,'LOK LOK BAR'!C33,Summary!$F$30:$F$367)</f>
        <v>0</v>
      </c>
      <c r="F33" s="15">
        <f t="shared" ca="1" si="20"/>
        <v>0</v>
      </c>
      <c r="G33" s="53"/>
      <c r="H33" s="275"/>
      <c r="I33" s="15"/>
      <c r="J33" s="52">
        <f t="shared" ca="1" si="21"/>
        <v>0</v>
      </c>
      <c r="K33" s="276">
        <f t="shared" ca="1" si="22"/>
        <v>0</v>
      </c>
      <c r="L33" s="277"/>
      <c r="M33" s="377">
        <f>SUMIF(DATABASE!$O$3:$O$73,'LOK LOK BAR'!C33,DATABASE!$P$3:$P$73)</f>
        <v>35.85</v>
      </c>
      <c r="N33" s="378">
        <f t="shared" ca="1" si="23"/>
        <v>0</v>
      </c>
      <c r="O33" s="72">
        <f t="shared" si="24"/>
        <v>35.85</v>
      </c>
      <c r="P33" s="278">
        <f t="shared" si="25"/>
        <v>0</v>
      </c>
      <c r="Q33" s="314"/>
      <c r="R33" s="137"/>
      <c r="S33" s="138"/>
      <c r="T33" s="139"/>
    </row>
    <row r="34" spans="1:20" s="66" customFormat="1" ht="24" customHeight="1">
      <c r="B34" s="16">
        <f t="shared" ref="B34" si="36">+B33+1</f>
        <v>22</v>
      </c>
      <c r="C34" s="83" t="s">
        <v>574</v>
      </c>
      <c r="D34" s="697">
        <v>20</v>
      </c>
      <c r="E34" s="19">
        <f ca="1">SUMIF(Summary!$B$30:$B$394,'LOK LOK BAR'!C34,Summary!$F$30:$F$367)</f>
        <v>0</v>
      </c>
      <c r="F34" s="15">
        <f t="shared" ca="1" si="20"/>
        <v>0</v>
      </c>
      <c r="G34" s="53"/>
      <c r="H34" s="275"/>
      <c r="I34" s="15"/>
      <c r="J34" s="52">
        <f t="shared" ca="1" si="21"/>
        <v>0</v>
      </c>
      <c r="K34" s="276">
        <f t="shared" ca="1" si="22"/>
        <v>0</v>
      </c>
      <c r="L34" s="277"/>
      <c r="M34" s="377">
        <f>SUMIF(DATABASE!$O$3:$O$73,'LOK LOK BAR'!C34,DATABASE!$P$3:$P$73)</f>
        <v>10.95</v>
      </c>
      <c r="N34" s="378">
        <f t="shared" ca="1" si="23"/>
        <v>0</v>
      </c>
      <c r="O34" s="72">
        <f t="shared" si="24"/>
        <v>10.95</v>
      </c>
      <c r="P34" s="278">
        <f t="shared" si="25"/>
        <v>0</v>
      </c>
      <c r="Q34" s="314"/>
      <c r="R34" s="137"/>
      <c r="S34" s="138"/>
      <c r="T34" s="139"/>
    </row>
    <row r="35" spans="1:20" s="66" customFormat="1" ht="24" customHeight="1">
      <c r="B35" s="16">
        <f t="shared" ref="B35" si="37">+B34+1</f>
        <v>23</v>
      </c>
      <c r="C35" s="83" t="s">
        <v>769</v>
      </c>
      <c r="D35" s="697">
        <v>75</v>
      </c>
      <c r="E35" s="19">
        <f ca="1">SUMIF(Summary!$B$30:$B$394,'LOK LOK BAR'!C35,Summary!$F$30:$F$367)</f>
        <v>0</v>
      </c>
      <c r="F35" s="15">
        <f t="shared" ca="1" si="20"/>
        <v>0</v>
      </c>
      <c r="G35" s="53"/>
      <c r="H35" s="275"/>
      <c r="I35" s="15"/>
      <c r="J35" s="52">
        <f t="shared" ca="1" si="21"/>
        <v>0</v>
      </c>
      <c r="K35" s="276">
        <f t="shared" ca="1" si="22"/>
        <v>0</v>
      </c>
      <c r="L35" s="277"/>
      <c r="M35" s="377">
        <f>SUMIF(DATABASE!$O$3:$O$73,'LOK LOK BAR'!C35,DATABASE!$P$3:$P$73)</f>
        <v>43.8</v>
      </c>
      <c r="N35" s="378">
        <f t="shared" ca="1" si="23"/>
        <v>0</v>
      </c>
      <c r="O35" s="72">
        <f t="shared" si="24"/>
        <v>43.8</v>
      </c>
      <c r="P35" s="278">
        <f t="shared" si="25"/>
        <v>0</v>
      </c>
      <c r="Q35" s="314"/>
      <c r="R35" s="137"/>
      <c r="S35" s="138"/>
      <c r="T35" s="139"/>
    </row>
    <row r="36" spans="1:20" s="66" customFormat="1" ht="24" customHeight="1">
      <c r="B36" s="16">
        <f t="shared" ref="B36" si="38">+B35+1</f>
        <v>24</v>
      </c>
      <c r="C36" s="83" t="s">
        <v>770</v>
      </c>
      <c r="D36" s="697">
        <v>20</v>
      </c>
      <c r="E36" s="19">
        <f ca="1">SUMIF(Summary!$B$30:$B$394,'LOK LOK BAR'!C36,Summary!$F$30:$F$367)</f>
        <v>0</v>
      </c>
      <c r="F36" s="15">
        <f t="shared" ca="1" si="20"/>
        <v>0</v>
      </c>
      <c r="G36" s="53"/>
      <c r="H36" s="275"/>
      <c r="I36" s="15"/>
      <c r="J36" s="52">
        <f t="shared" ca="1" si="21"/>
        <v>0</v>
      </c>
      <c r="K36" s="276">
        <f t="shared" ca="1" si="22"/>
        <v>0</v>
      </c>
      <c r="L36" s="277"/>
      <c r="M36" s="377">
        <f>SUMIF(DATABASE!$O$3:$O$73,'LOK LOK BAR'!C36,DATABASE!$P$3:$P$73)</f>
        <v>12</v>
      </c>
      <c r="N36" s="378">
        <f t="shared" ca="1" si="23"/>
        <v>0</v>
      </c>
      <c r="O36" s="72">
        <f t="shared" si="24"/>
        <v>12</v>
      </c>
      <c r="P36" s="278">
        <f t="shared" si="25"/>
        <v>0</v>
      </c>
      <c r="Q36" s="314"/>
      <c r="R36" s="137"/>
      <c r="S36" s="138"/>
      <c r="T36" s="139"/>
    </row>
    <row r="37" spans="1:20" s="66" customFormat="1" ht="24" customHeight="1">
      <c r="B37" s="16">
        <f t="shared" ref="B37" si="39">+B36+1</f>
        <v>25</v>
      </c>
      <c r="C37" s="83" t="s">
        <v>591</v>
      </c>
      <c r="D37" s="697">
        <v>75</v>
      </c>
      <c r="E37" s="19">
        <f ca="1">SUMIF(Summary!$B$30:$B$394,'LOK LOK BAR'!C37,Summary!$F$30:$F$367)</f>
        <v>0</v>
      </c>
      <c r="F37" s="15">
        <f t="shared" ca="1" si="20"/>
        <v>0</v>
      </c>
      <c r="G37" s="53"/>
      <c r="H37" s="275"/>
      <c r="I37" s="15"/>
      <c r="J37" s="52">
        <f t="shared" ca="1" si="21"/>
        <v>0</v>
      </c>
      <c r="K37" s="276">
        <f t="shared" ca="1" si="22"/>
        <v>0</v>
      </c>
      <c r="L37" s="277"/>
      <c r="M37" s="377">
        <f>SUMIF(DATABASE!$O$3:$O$73,'LOK LOK BAR'!C37,DATABASE!$P$3:$P$73)</f>
        <v>48</v>
      </c>
      <c r="N37" s="378">
        <f t="shared" ca="1" si="23"/>
        <v>0</v>
      </c>
      <c r="O37" s="72">
        <f t="shared" si="24"/>
        <v>48</v>
      </c>
      <c r="P37" s="278">
        <f t="shared" si="25"/>
        <v>0</v>
      </c>
      <c r="Q37" s="314"/>
      <c r="R37" s="137"/>
      <c r="S37" s="138"/>
      <c r="T37" s="139"/>
    </row>
    <row r="38" spans="1:20" s="66" customFormat="1" ht="24" customHeight="1">
      <c r="B38" s="16">
        <f t="shared" ref="B38" si="40">+B37+1</f>
        <v>26</v>
      </c>
      <c r="C38" s="83" t="s">
        <v>569</v>
      </c>
      <c r="D38" s="709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customHeight="1">
      <c r="B39" s="16">
        <f t="shared" ref="B39" si="41">+B38+1</f>
        <v>27</v>
      </c>
      <c r="C39" s="83" t="s">
        <v>570</v>
      </c>
      <c r="D39" s="709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customHeight="1" thickBot="1">
      <c r="B40" s="718"/>
      <c r="C40" s="325"/>
      <c r="D40" s="719"/>
      <c r="E40" s="720"/>
      <c r="F40" s="721"/>
      <c r="G40" s="722"/>
      <c r="H40" s="723"/>
      <c r="I40" s="721"/>
      <c r="J40" s="724"/>
      <c r="K40" s="725"/>
      <c r="L40" s="726"/>
      <c r="M40" s="727"/>
      <c r="N40" s="728"/>
      <c r="O40" s="729"/>
      <c r="P40" s="730"/>
      <c r="Q40" s="731"/>
      <c r="R40" s="732"/>
      <c r="S40" s="733"/>
      <c r="T40" s="706"/>
    </row>
    <row r="41" spans="1:20" s="66" customFormat="1" ht="24" customHeight="1" thickBot="1">
      <c r="B41" s="787" t="s">
        <v>37</v>
      </c>
      <c r="C41" s="788"/>
      <c r="D41" s="789"/>
      <c r="E41" s="38">
        <f ca="1">SUM(E8:E40)</f>
        <v>0</v>
      </c>
      <c r="F41" s="39">
        <f ca="1">SUM(F8:F40)</f>
        <v>0</v>
      </c>
      <c r="G41" s="55"/>
      <c r="H41" s="81">
        <f>SUM(H8:H40)</f>
        <v>0</v>
      </c>
      <c r="I41" s="39">
        <f>SUM(I8:I39)</f>
        <v>0</v>
      </c>
      <c r="J41" s="38">
        <f ca="1">SUM(J8:J40)</f>
        <v>0</v>
      </c>
      <c r="K41" s="39">
        <f ca="1">SUM(K8:K39)</f>
        <v>0</v>
      </c>
      <c r="L41" s="284"/>
      <c r="M41" s="379">
        <f>SUM(M8:M40)</f>
        <v>758.93000000000006</v>
      </c>
      <c r="N41" s="380">
        <f ca="1">SUM(N8:N39)</f>
        <v>0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customHeight="1">
      <c r="B43" s="389" t="s">
        <v>606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customHeight="1" thickBot="1">
      <c r="A44" s="6"/>
      <c r="B44" s="391"/>
      <c r="C44" s="392"/>
      <c r="D44" s="393"/>
      <c r="E44" s="797" t="s">
        <v>62</v>
      </c>
      <c r="F44" s="797"/>
      <c r="G44" s="394"/>
      <c r="H44" s="797" t="s">
        <v>63</v>
      </c>
      <c r="I44" s="797"/>
      <c r="J44" s="797" t="s">
        <v>432</v>
      </c>
      <c r="K44" s="797"/>
      <c r="L44" s="395"/>
      <c r="M44" s="396"/>
      <c r="N44" s="397"/>
      <c r="O44" s="396"/>
      <c r="P44" s="688"/>
      <c r="Q44" s="688"/>
      <c r="R44" s="6"/>
      <c r="S44" s="6"/>
      <c r="T44" s="77"/>
    </row>
    <row r="45" spans="1:20" s="327" customFormat="1" ht="45" customHeight="1" thickBot="1">
      <c r="A45" s="7"/>
      <c r="B45" s="341"/>
      <c r="C45" s="342"/>
      <c r="D45" s="689"/>
      <c r="E45" s="790" t="s">
        <v>46</v>
      </c>
      <c r="F45" s="791"/>
      <c r="G45" s="690"/>
      <c r="H45" s="790" t="s">
        <v>42</v>
      </c>
      <c r="I45" s="791"/>
      <c r="J45" s="790" t="s">
        <v>47</v>
      </c>
      <c r="K45" s="791"/>
      <c r="L45" s="345"/>
      <c r="M45" s="792" t="s">
        <v>48</v>
      </c>
      <c r="N45" s="793"/>
      <c r="O45" s="785" t="s">
        <v>49</v>
      </c>
      <c r="P45" s="786"/>
      <c r="Q45" s="691"/>
      <c r="R45" s="782" t="s">
        <v>50</v>
      </c>
      <c r="S45" s="783"/>
      <c r="T45" s="784"/>
    </row>
    <row r="46" spans="1:20" s="327" customFormat="1" ht="24" customHeight="1">
      <c r="A46" s="7"/>
      <c r="B46" s="346" t="s">
        <v>40</v>
      </c>
      <c r="C46" s="347" t="s">
        <v>97</v>
      </c>
      <c r="D46" s="692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3"/>
      <c r="R46" s="143" t="s">
        <v>53</v>
      </c>
      <c r="S46" s="144" t="s">
        <v>52</v>
      </c>
      <c r="T46" s="145" t="s">
        <v>19</v>
      </c>
    </row>
    <row r="47" spans="1:20" s="327" customFormat="1" ht="24" customHeight="1" thickBot="1">
      <c r="A47" s="7"/>
      <c r="B47" s="356"/>
      <c r="C47" s="357"/>
      <c r="D47" s="694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5"/>
      <c r="R47" s="146" t="s">
        <v>36</v>
      </c>
      <c r="S47" s="132" t="s">
        <v>36</v>
      </c>
      <c r="T47" s="147" t="s">
        <v>36</v>
      </c>
    </row>
    <row r="48" spans="1:20" s="327" customFormat="1" ht="24" customHeight="1">
      <c r="A48" s="7"/>
      <c r="B48" s="16"/>
      <c r="C48" s="696" t="s">
        <v>607</v>
      </c>
      <c r="D48" s="697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608</v>
      </c>
      <c r="B49" s="16">
        <v>1</v>
      </c>
      <c r="C49" s="83" t="s">
        <v>609</v>
      </c>
      <c r="D49" s="697">
        <v>12.9</v>
      </c>
      <c r="E49" s="19">
        <f ca="1">SUMIF(Summary!$B$30:$B$394,'LOK LOK BAR'!C49,Summary!$F$30:$F$367)</f>
        <v>0</v>
      </c>
      <c r="F49" s="15">
        <f ca="1">E49*D49</f>
        <v>0</v>
      </c>
      <c r="G49" s="53"/>
      <c r="H49" s="275"/>
      <c r="I49" s="15"/>
      <c r="J49" s="52">
        <f ca="1">+E49-H49</f>
        <v>0</v>
      </c>
      <c r="K49" s="276">
        <f ca="1">+J49*D49</f>
        <v>0</v>
      </c>
      <c r="L49" s="277"/>
      <c r="M49" s="377">
        <f ca="1">SUMIF(DATABASE!$I$3:$I$79,'LOK LOK BAR'!C49,DATABASE!$J$3:$J$25)</f>
        <v>4.41</v>
      </c>
      <c r="N49" s="378">
        <f ca="1">+M49*J49</f>
        <v>0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0</v>
      </c>
    </row>
    <row r="50" spans="1:20" s="327" customFormat="1" ht="24" customHeight="1">
      <c r="A50" s="82" t="s">
        <v>610</v>
      </c>
      <c r="B50" s="16">
        <f t="shared" ref="B50:B67" si="42">+B49+1</f>
        <v>2</v>
      </c>
      <c r="C50" s="83" t="s">
        <v>611</v>
      </c>
      <c r="D50" s="697">
        <v>12.9</v>
      </c>
      <c r="E50" s="19">
        <f ca="1">SUMIF(Summary!$B$30:$B$394,'LOK LOK BAR'!C50,Summary!$F$30:$F$367)</f>
        <v>0</v>
      </c>
      <c r="F50" s="15">
        <f t="shared" ref="F50:F67" ca="1" si="43">E50*D50</f>
        <v>0</v>
      </c>
      <c r="G50" s="53"/>
      <c r="H50" s="275"/>
      <c r="I50" s="15"/>
      <c r="J50" s="52">
        <f t="shared" ref="J50:J67" ca="1" si="44">+E50-H50</f>
        <v>0</v>
      </c>
      <c r="K50" s="276">
        <f t="shared" ref="K50:K67" ca="1" si="45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46">+M50*J50</f>
        <v>0</v>
      </c>
      <c r="O50" s="72">
        <f t="shared" ref="O50:O67" ca="1" si="47">+M50</f>
        <v>4.43</v>
      </c>
      <c r="P50" s="278">
        <f t="shared" ref="P50:P67" ca="1" si="48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608</v>
      </c>
      <c r="B51" s="16">
        <f t="shared" si="42"/>
        <v>3</v>
      </c>
      <c r="C51" s="83" t="s">
        <v>612</v>
      </c>
      <c r="D51" s="697">
        <v>12.9</v>
      </c>
      <c r="E51" s="19">
        <f ca="1">SUMIF(Summary!$B$30:$B$394,'LOK LOK BAR'!C51,Summary!$F$30:$F$367)</f>
        <v>0</v>
      </c>
      <c r="F51" s="15">
        <f t="shared" ca="1" si="43"/>
        <v>0</v>
      </c>
      <c r="G51" s="53"/>
      <c r="H51" s="275"/>
      <c r="I51" s="15"/>
      <c r="J51" s="52">
        <f t="shared" ca="1" si="44"/>
        <v>0</v>
      </c>
      <c r="K51" s="276">
        <f t="shared" ca="1" si="45"/>
        <v>0</v>
      </c>
      <c r="L51" s="277"/>
      <c r="M51" s="377">
        <f ca="1">SUMIF(DATABASE!$I$3:$I$79,'LOK LOK BAR'!C51,DATABASE!$J$3:$J$25)</f>
        <v>4.75</v>
      </c>
      <c r="N51" s="378">
        <f t="shared" ca="1" si="46"/>
        <v>0</v>
      </c>
      <c r="O51" s="72">
        <f t="shared" ca="1" si="47"/>
        <v>4.75</v>
      </c>
      <c r="P51" s="278">
        <f t="shared" ca="1" si="48"/>
        <v>0</v>
      </c>
      <c r="Q51" s="314"/>
      <c r="R51" s="137" t="s">
        <v>54</v>
      </c>
      <c r="S51" s="138">
        <v>1</v>
      </c>
      <c r="T51" s="139">
        <f ca="1">+S51*N51</f>
        <v>0</v>
      </c>
    </row>
    <row r="52" spans="1:20" s="327" customFormat="1" ht="24" customHeight="1">
      <c r="A52" s="82" t="s">
        <v>613</v>
      </c>
      <c r="B52" s="16">
        <f t="shared" si="42"/>
        <v>4</v>
      </c>
      <c r="C52" s="83" t="s">
        <v>614</v>
      </c>
      <c r="D52" s="697">
        <v>12.9</v>
      </c>
      <c r="E52" s="19">
        <f ca="1">SUMIF(Summary!$B$30:$B$394,'LOK LOK BAR'!C52,Summary!$F$30:$F$367)</f>
        <v>0</v>
      </c>
      <c r="F52" s="15">
        <f t="shared" ca="1" si="43"/>
        <v>0</v>
      </c>
      <c r="G52" s="53"/>
      <c r="H52" s="275"/>
      <c r="I52" s="15"/>
      <c r="J52" s="52">
        <f t="shared" ca="1" si="44"/>
        <v>0</v>
      </c>
      <c r="K52" s="276">
        <f t="shared" ca="1" si="45"/>
        <v>0</v>
      </c>
      <c r="L52" s="277"/>
      <c r="M52" s="377">
        <f ca="1">SUMIF(DATABASE!$I$3:$I$79,'LOK LOK BAR'!C52,DATABASE!$J$3:$J$25)</f>
        <v>5.98</v>
      </c>
      <c r="N52" s="378">
        <f t="shared" ca="1" si="46"/>
        <v>0</v>
      </c>
      <c r="O52" s="72">
        <f t="shared" ca="1" si="47"/>
        <v>5.98</v>
      </c>
      <c r="P52" s="278">
        <f t="shared" ca="1" si="48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customHeight="1">
      <c r="A53" s="82" t="s">
        <v>615</v>
      </c>
      <c r="B53" s="16">
        <f t="shared" si="42"/>
        <v>5</v>
      </c>
      <c r="C53" s="83" t="s">
        <v>616</v>
      </c>
      <c r="D53" s="697">
        <v>12.9</v>
      </c>
      <c r="E53" s="19">
        <f ca="1">SUMIF(Summary!$B$30:$B$394,'LOK LOK BAR'!C53,Summary!$F$30:$F$367)</f>
        <v>0</v>
      </c>
      <c r="F53" s="15">
        <f t="shared" ca="1" si="43"/>
        <v>0</v>
      </c>
      <c r="G53" s="53"/>
      <c r="H53" s="275"/>
      <c r="I53" s="15"/>
      <c r="J53" s="52">
        <f t="shared" ca="1" si="44"/>
        <v>0</v>
      </c>
      <c r="K53" s="276">
        <f t="shared" ca="1" si="45"/>
        <v>0</v>
      </c>
      <c r="L53" s="277"/>
      <c r="M53" s="377">
        <f ca="1">SUMIF(DATABASE!$I$3:$I$79,'LOK LOK BAR'!C53,DATABASE!$J$3:$J$25)</f>
        <v>4.32</v>
      </c>
      <c r="N53" s="378">
        <f t="shared" ca="1" si="46"/>
        <v>0</v>
      </c>
      <c r="O53" s="72">
        <f t="shared" ca="1" si="47"/>
        <v>4.32</v>
      </c>
      <c r="P53" s="278">
        <f t="shared" ca="1" si="48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customHeight="1">
      <c r="A54" s="82" t="s">
        <v>617</v>
      </c>
      <c r="B54" s="16">
        <f t="shared" si="42"/>
        <v>6</v>
      </c>
      <c r="C54" s="83" t="s">
        <v>599</v>
      </c>
      <c r="D54" s="697">
        <v>12.9</v>
      </c>
      <c r="E54" s="19">
        <f ca="1">SUMIF(Summary!$B$30:$B$394,'LOK LOK BAR'!C54,Summary!$F$30:$F$367)</f>
        <v>0</v>
      </c>
      <c r="F54" s="15">
        <f t="shared" ca="1" si="43"/>
        <v>0</v>
      </c>
      <c r="G54" s="53"/>
      <c r="H54" s="275"/>
      <c r="I54" s="15"/>
      <c r="J54" s="52">
        <f t="shared" ca="1" si="44"/>
        <v>0</v>
      </c>
      <c r="K54" s="276">
        <f t="shared" ca="1" si="45"/>
        <v>0</v>
      </c>
      <c r="L54" s="277"/>
      <c r="M54" s="377">
        <f ca="1">SUMIF(DATABASE!$I$3:$I$79,'LOK LOK BAR'!C54,DATABASE!$J$3:$J$25)</f>
        <v>2.1</v>
      </c>
      <c r="N54" s="378">
        <f t="shared" ca="1" si="46"/>
        <v>0</v>
      </c>
      <c r="O54" s="72">
        <f t="shared" ca="1" si="47"/>
        <v>2.1</v>
      </c>
      <c r="P54" s="278">
        <f t="shared" ca="1" si="48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42"/>
        <v>7</v>
      </c>
      <c r="C55" s="83" t="s">
        <v>618</v>
      </c>
      <c r="D55" s="697">
        <v>12.9</v>
      </c>
      <c r="E55" s="19">
        <f ca="1">SUMIF(Summary!$B$30:$B$394,'LOK LOK BAR'!C55,Summary!$F$30:$F$367)</f>
        <v>0</v>
      </c>
      <c r="F55" s="15">
        <f t="shared" ca="1" si="43"/>
        <v>0</v>
      </c>
      <c r="G55" s="53"/>
      <c r="H55" s="275"/>
      <c r="I55" s="15"/>
      <c r="J55" s="52">
        <f t="shared" ca="1" si="44"/>
        <v>0</v>
      </c>
      <c r="K55" s="276">
        <f t="shared" ca="1" si="45"/>
        <v>0</v>
      </c>
      <c r="L55" s="277"/>
      <c r="M55" s="377">
        <f ca="1">SUMIF(DATABASE!$I$3:$I$79,'LOK LOK BAR'!C55,DATABASE!$J$3:$J$25)</f>
        <v>4.9400000000000004</v>
      </c>
      <c r="N55" s="378">
        <f t="shared" ca="1" si="46"/>
        <v>0</v>
      </c>
      <c r="O55" s="72">
        <f t="shared" ca="1" si="47"/>
        <v>4.9400000000000004</v>
      </c>
      <c r="P55" s="278">
        <f t="shared" ca="1" si="48"/>
        <v>0</v>
      </c>
      <c r="Q55" s="314"/>
      <c r="R55" s="137" t="s">
        <v>54</v>
      </c>
      <c r="S55" s="138">
        <v>1</v>
      </c>
      <c r="T55" s="139">
        <f ca="1">+S55*N55</f>
        <v>0</v>
      </c>
    </row>
    <row r="56" spans="1:20" s="327" customFormat="1" ht="24" customHeight="1">
      <c r="A56" s="82" t="s">
        <v>619</v>
      </c>
      <c r="B56" s="16">
        <f t="shared" si="42"/>
        <v>8</v>
      </c>
      <c r="C56" s="83" t="s">
        <v>620</v>
      </c>
      <c r="D56" s="697">
        <v>9.9</v>
      </c>
      <c r="E56" s="19">
        <f ca="1">SUMIF(Summary!$B$30:$B$394,'LOK LOK BAR'!C56,Summary!$F$30:$F$367)</f>
        <v>0</v>
      </c>
      <c r="F56" s="15">
        <f t="shared" ca="1" si="43"/>
        <v>0</v>
      </c>
      <c r="G56" s="53"/>
      <c r="H56" s="275"/>
      <c r="I56" s="15"/>
      <c r="J56" s="52">
        <f t="shared" ca="1" si="44"/>
        <v>0</v>
      </c>
      <c r="K56" s="276">
        <f t="shared" ca="1" si="45"/>
        <v>0</v>
      </c>
      <c r="L56" s="277"/>
      <c r="M56" s="377">
        <f ca="1">SUMIF(DATABASE!$I$3:$I$79,'LOK LOK BAR'!C56,DATABASE!$J$3:$J$25)</f>
        <v>3.29</v>
      </c>
      <c r="N56" s="378">
        <f t="shared" ca="1" si="46"/>
        <v>0</v>
      </c>
      <c r="O56" s="72">
        <f t="shared" ca="1" si="47"/>
        <v>3.29</v>
      </c>
      <c r="P56" s="278">
        <f t="shared" ca="1" si="48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621</v>
      </c>
      <c r="B57" s="16">
        <f t="shared" si="42"/>
        <v>9</v>
      </c>
      <c r="C57" s="83" t="s">
        <v>622</v>
      </c>
      <c r="D57" s="697">
        <v>9.9</v>
      </c>
      <c r="E57" s="19">
        <f ca="1">SUMIF(Summary!$B$30:$B$394,'LOK LOK BAR'!C57,Summary!$F$30:$F$367)</f>
        <v>0</v>
      </c>
      <c r="F57" s="15">
        <f t="shared" ca="1" si="43"/>
        <v>0</v>
      </c>
      <c r="G57" s="53"/>
      <c r="H57" s="275"/>
      <c r="I57" s="15"/>
      <c r="J57" s="52">
        <f t="shared" ca="1" si="44"/>
        <v>0</v>
      </c>
      <c r="K57" s="276">
        <f t="shared" ca="1" si="45"/>
        <v>0</v>
      </c>
      <c r="L57" s="277"/>
      <c r="M57" s="377">
        <f ca="1">SUMIF(DATABASE!$I$3:$I$79,'LOK LOK BAR'!C57,DATABASE!$J$3:$J$25)</f>
        <v>3.02</v>
      </c>
      <c r="N57" s="378">
        <f t="shared" ca="1" si="46"/>
        <v>0</v>
      </c>
      <c r="O57" s="72">
        <f t="shared" ca="1" si="47"/>
        <v>3.02</v>
      </c>
      <c r="P57" s="278">
        <f t="shared" ca="1" si="48"/>
        <v>0</v>
      </c>
      <c r="Q57" s="314"/>
      <c r="R57" s="137" t="s">
        <v>54</v>
      </c>
      <c r="S57" s="138">
        <v>0.66</v>
      </c>
      <c r="T57" s="139">
        <f ca="1">+S57*N57</f>
        <v>0</v>
      </c>
    </row>
    <row r="58" spans="1:20" s="327" customFormat="1" ht="24" customHeight="1">
      <c r="A58" s="82" t="s">
        <v>623</v>
      </c>
      <c r="B58" s="16">
        <f t="shared" si="42"/>
        <v>10</v>
      </c>
      <c r="C58" s="83" t="s">
        <v>624</v>
      </c>
      <c r="D58" s="697">
        <v>9.9</v>
      </c>
      <c r="E58" s="19">
        <f ca="1">SUMIF(Summary!$B$30:$B$394,'LOK LOK BAR'!C58,Summary!$F$30:$F$367)</f>
        <v>0</v>
      </c>
      <c r="F58" s="15">
        <f t="shared" ca="1" si="43"/>
        <v>0</v>
      </c>
      <c r="G58" s="53"/>
      <c r="H58" s="275"/>
      <c r="I58" s="403"/>
      <c r="J58" s="52">
        <f t="shared" ca="1" si="44"/>
        <v>0</v>
      </c>
      <c r="K58" s="276">
        <f t="shared" ca="1" si="45"/>
        <v>0</v>
      </c>
      <c r="L58" s="277"/>
      <c r="M58" s="377">
        <f ca="1">SUMIF(DATABASE!$I$3:$I$79,'LOK LOK BAR'!C58,DATABASE!$J$3:$J$25)</f>
        <v>3.45</v>
      </c>
      <c r="N58" s="378">
        <f t="shared" ca="1" si="46"/>
        <v>0</v>
      </c>
      <c r="O58" s="72">
        <f t="shared" ca="1" si="47"/>
        <v>3.45</v>
      </c>
      <c r="P58" s="278">
        <f t="shared" ca="1" si="48"/>
        <v>0</v>
      </c>
      <c r="Q58" s="314"/>
      <c r="R58" s="137" t="s">
        <v>54</v>
      </c>
      <c r="S58" s="138">
        <v>0.66</v>
      </c>
      <c r="T58" s="139">
        <f ca="1">+S58*N58</f>
        <v>0</v>
      </c>
    </row>
    <row r="59" spans="1:20" s="6" customFormat="1" ht="24" customHeight="1">
      <c r="A59" s="82" t="s">
        <v>625</v>
      </c>
      <c r="B59" s="16">
        <f t="shared" si="42"/>
        <v>11</v>
      </c>
      <c r="C59" s="83" t="s">
        <v>626</v>
      </c>
      <c r="D59" s="697">
        <v>9.9</v>
      </c>
      <c r="E59" s="19">
        <f ca="1">SUMIF(Summary!$B$30:$B$394,'LOK LOK BAR'!C59,Summary!$F$30:$F$367)</f>
        <v>0</v>
      </c>
      <c r="F59" s="15">
        <f t="shared" ca="1" si="43"/>
        <v>0</v>
      </c>
      <c r="G59" s="53"/>
      <c r="H59" s="275"/>
      <c r="I59" s="15"/>
      <c r="J59" s="52">
        <f t="shared" ca="1" si="44"/>
        <v>0</v>
      </c>
      <c r="K59" s="276">
        <f t="shared" ca="1" si="45"/>
        <v>0</v>
      </c>
      <c r="L59" s="277"/>
      <c r="M59" s="377">
        <f ca="1">SUMIF(DATABASE!$I$3:$I$79,'LOK LOK BAR'!C59,DATABASE!$J$3:$J$25)</f>
        <v>3.32</v>
      </c>
      <c r="N59" s="378">
        <f t="shared" ca="1" si="46"/>
        <v>0</v>
      </c>
      <c r="O59" s="72">
        <f t="shared" ca="1" si="47"/>
        <v>3.32</v>
      </c>
      <c r="P59" s="278">
        <f t="shared" ca="1" si="48"/>
        <v>0</v>
      </c>
      <c r="Q59" s="314"/>
      <c r="R59" s="137" t="s">
        <v>54</v>
      </c>
      <c r="S59" s="138">
        <v>0.66</v>
      </c>
      <c r="T59" s="139">
        <f ca="1">+S59*N59</f>
        <v>0</v>
      </c>
    </row>
    <row r="60" spans="1:20" s="6" customFormat="1" ht="24" customHeight="1">
      <c r="A60" s="82" t="s">
        <v>627</v>
      </c>
      <c r="B60" s="16">
        <f t="shared" si="42"/>
        <v>12</v>
      </c>
      <c r="C60" s="83" t="s">
        <v>628</v>
      </c>
      <c r="D60" s="697">
        <v>9.9</v>
      </c>
      <c r="E60" s="19">
        <f ca="1">SUMIF(Summary!$B$30:$B$394,'LOK LOK BAR'!C60,Summary!$F$30:$F$367)</f>
        <v>0</v>
      </c>
      <c r="F60" s="15">
        <f t="shared" ca="1" si="43"/>
        <v>0</v>
      </c>
      <c r="G60" s="53"/>
      <c r="H60" s="275"/>
      <c r="I60" s="15"/>
      <c r="J60" s="52">
        <f t="shared" ca="1" si="44"/>
        <v>0</v>
      </c>
      <c r="K60" s="276">
        <f t="shared" ca="1" si="45"/>
        <v>0</v>
      </c>
      <c r="L60" s="277"/>
      <c r="M60" s="377">
        <f ca="1">SUMIF(DATABASE!$I$3:$I$79,'LOK LOK BAR'!C60,DATABASE!$J$3:$J$25)</f>
        <v>3.16</v>
      </c>
      <c r="N60" s="378">
        <f t="shared" ca="1" si="46"/>
        <v>0</v>
      </c>
      <c r="O60" s="72">
        <f t="shared" ca="1" si="47"/>
        <v>3.16</v>
      </c>
      <c r="P60" s="278">
        <f t="shared" ca="1" si="48"/>
        <v>0</v>
      </c>
      <c r="Q60" s="314"/>
      <c r="R60" s="137"/>
      <c r="S60" s="138"/>
      <c r="T60" s="139"/>
    </row>
    <row r="61" spans="1:20" s="6" customFormat="1" ht="24" customHeight="1">
      <c r="A61" s="82" t="s">
        <v>629</v>
      </c>
      <c r="B61" s="16">
        <f t="shared" si="42"/>
        <v>13</v>
      </c>
      <c r="C61" s="83" t="s">
        <v>630</v>
      </c>
      <c r="D61" s="697">
        <v>9.9</v>
      </c>
      <c r="E61" s="19">
        <f ca="1">SUMIF(Summary!$B$30:$B$394,'LOK LOK BAR'!C61,Summary!$F$30:$F$367)</f>
        <v>0</v>
      </c>
      <c r="F61" s="15">
        <f t="shared" ca="1" si="43"/>
        <v>0</v>
      </c>
      <c r="G61" s="53"/>
      <c r="H61" s="275"/>
      <c r="I61" s="15"/>
      <c r="J61" s="52">
        <f t="shared" ca="1" si="44"/>
        <v>0</v>
      </c>
      <c r="K61" s="276">
        <f t="shared" ca="1" si="45"/>
        <v>0</v>
      </c>
      <c r="L61" s="277"/>
      <c r="M61" s="377">
        <f ca="1">SUMIF(DATABASE!$I$3:$I$79,'LOK LOK BAR'!C61,DATABASE!$J$3:$J$25)</f>
        <v>2.41</v>
      </c>
      <c r="N61" s="378">
        <f t="shared" ca="1" si="46"/>
        <v>0</v>
      </c>
      <c r="O61" s="72">
        <f t="shared" ca="1" si="47"/>
        <v>2.41</v>
      </c>
      <c r="P61" s="278">
        <f t="shared" ca="1" si="48"/>
        <v>0</v>
      </c>
      <c r="Q61" s="314"/>
      <c r="R61" s="149"/>
      <c r="S61" s="138"/>
      <c r="T61" s="139"/>
    </row>
    <row r="62" spans="1:20" s="6" customFormat="1" ht="24" customHeight="1">
      <c r="A62" s="317" t="s">
        <v>631</v>
      </c>
      <c r="B62" s="16">
        <f t="shared" si="42"/>
        <v>14</v>
      </c>
      <c r="C62" s="83" t="s">
        <v>632</v>
      </c>
      <c r="D62" s="697">
        <v>9.9</v>
      </c>
      <c r="E62" s="19">
        <f ca="1">SUMIF(Summary!$B$30:$B$394,'LOK LOK BAR'!C62,Summary!$F$30:$F$367)</f>
        <v>0</v>
      </c>
      <c r="F62" s="15">
        <f t="shared" ca="1" si="43"/>
        <v>0</v>
      </c>
      <c r="G62" s="53"/>
      <c r="H62" s="275"/>
      <c r="I62" s="15"/>
      <c r="J62" s="52">
        <f t="shared" ca="1" si="44"/>
        <v>0</v>
      </c>
      <c r="K62" s="276">
        <f t="shared" ca="1" si="45"/>
        <v>0</v>
      </c>
      <c r="L62" s="277"/>
      <c r="M62" s="377">
        <f ca="1">SUMIF(DATABASE!$I$3:$I$79,'LOK LOK BAR'!C62,DATABASE!$J$3:$J$25)</f>
        <v>2.8</v>
      </c>
      <c r="N62" s="378">
        <f t="shared" ca="1" si="46"/>
        <v>0</v>
      </c>
      <c r="O62" s="72">
        <f t="shared" ca="1" si="47"/>
        <v>2.8</v>
      </c>
      <c r="P62" s="278">
        <f t="shared" ca="1" si="48"/>
        <v>0</v>
      </c>
      <c r="Q62" s="314"/>
      <c r="R62" s="149"/>
      <c r="S62" s="138"/>
      <c r="T62" s="139"/>
    </row>
    <row r="63" spans="1:20" s="6" customFormat="1" ht="24" customHeight="1">
      <c r="A63" s="82" t="s">
        <v>633</v>
      </c>
      <c r="B63" s="16">
        <f t="shared" si="42"/>
        <v>15</v>
      </c>
      <c r="C63" s="83" t="s">
        <v>575</v>
      </c>
      <c r="D63" s="697">
        <v>9.9</v>
      </c>
      <c r="E63" s="19">
        <f ca="1">SUMIF(Summary!$B$30:$B$394,'LOK LOK BAR'!C63,Summary!$F$30:$F$367)</f>
        <v>0</v>
      </c>
      <c r="F63" s="15">
        <f t="shared" ca="1" si="43"/>
        <v>0</v>
      </c>
      <c r="G63" s="53"/>
      <c r="H63" s="275"/>
      <c r="I63" s="15"/>
      <c r="J63" s="52">
        <f t="shared" ca="1" si="44"/>
        <v>0</v>
      </c>
      <c r="K63" s="276">
        <f t="shared" ca="1" si="45"/>
        <v>0</v>
      </c>
      <c r="L63" s="277"/>
      <c r="M63" s="377">
        <f ca="1">SUMIF(DATABASE!$I$3:$I$79,'LOK LOK BAR'!C63,DATABASE!$J$3:$J$25)</f>
        <v>2.08</v>
      </c>
      <c r="N63" s="378">
        <f t="shared" ca="1" si="46"/>
        <v>0</v>
      </c>
      <c r="O63" s="72">
        <f t="shared" ca="1" si="47"/>
        <v>2.08</v>
      </c>
      <c r="P63" s="278">
        <f t="shared" ca="1" si="48"/>
        <v>0</v>
      </c>
      <c r="Q63" s="314"/>
      <c r="R63" s="143"/>
      <c r="S63" s="144"/>
      <c r="T63" s="145"/>
    </row>
    <row r="64" spans="1:20" s="6" customFormat="1" ht="24" customHeight="1">
      <c r="A64" s="6" t="s">
        <v>634</v>
      </c>
      <c r="B64" s="16">
        <f t="shared" si="42"/>
        <v>16</v>
      </c>
      <c r="C64" s="419" t="s">
        <v>635</v>
      </c>
      <c r="D64" s="697">
        <v>9.9</v>
      </c>
      <c r="E64" s="19">
        <f ca="1">SUMIF(Summary!$B$30:$B$394,'LOK LOK BAR'!C64,Summary!$F$30:$F$367)</f>
        <v>0</v>
      </c>
      <c r="F64" s="15">
        <f t="shared" ca="1" si="43"/>
        <v>0</v>
      </c>
      <c r="G64" s="53"/>
      <c r="H64" s="275"/>
      <c r="I64" s="15"/>
      <c r="J64" s="52">
        <f t="shared" ca="1" si="44"/>
        <v>0</v>
      </c>
      <c r="K64" s="276">
        <f t="shared" ca="1" si="45"/>
        <v>0</v>
      </c>
      <c r="L64" s="277"/>
      <c r="M64" s="377">
        <f ca="1">SUMIF(DATABASE!$I$3:$I$79,'LOK LOK BAR'!C64,DATABASE!$J$3:$J$25)</f>
        <v>2.3199999999999998</v>
      </c>
      <c r="N64" s="378">
        <f t="shared" ca="1" si="46"/>
        <v>0</v>
      </c>
      <c r="O64" s="72">
        <f t="shared" ca="1" si="47"/>
        <v>2.3199999999999998</v>
      </c>
      <c r="P64" s="278">
        <f t="shared" ca="1" si="48"/>
        <v>0</v>
      </c>
      <c r="Q64" s="314"/>
      <c r="R64" s="137" t="s">
        <v>59</v>
      </c>
      <c r="S64" s="138">
        <v>1.5</v>
      </c>
      <c r="T64" s="139">
        <f ca="1">+S64*N64</f>
        <v>0</v>
      </c>
    </row>
    <row r="65" spans="1:20" s="6" customFormat="1" ht="24" customHeight="1">
      <c r="A65" s="6" t="s">
        <v>636</v>
      </c>
      <c r="B65" s="16">
        <f t="shared" si="42"/>
        <v>17</v>
      </c>
      <c r="C65" s="419" t="s">
        <v>637</v>
      </c>
      <c r="D65" s="697">
        <v>9.9</v>
      </c>
      <c r="E65" s="19">
        <f ca="1">SUMIF(Summary!$B$30:$B$394,'LOK LOK BAR'!C65,Summary!$F$30:$F$367)</f>
        <v>0</v>
      </c>
      <c r="F65" s="15">
        <f t="shared" ca="1" si="43"/>
        <v>0</v>
      </c>
      <c r="G65" s="53"/>
      <c r="H65" s="275"/>
      <c r="I65" s="15"/>
      <c r="J65" s="52">
        <f t="shared" ca="1" si="44"/>
        <v>0</v>
      </c>
      <c r="K65" s="276">
        <f t="shared" ca="1" si="45"/>
        <v>0</v>
      </c>
      <c r="L65" s="277"/>
      <c r="M65" s="377">
        <f ca="1">SUMIF(DATABASE!$I$3:$I$79,'LOK LOK BAR'!C65,DATABASE!$J$3:$J$25)</f>
        <v>1.6</v>
      </c>
      <c r="N65" s="378">
        <f t="shared" ca="1" si="46"/>
        <v>0</v>
      </c>
      <c r="O65" s="72">
        <f t="shared" ca="1" si="47"/>
        <v>1.6</v>
      </c>
      <c r="P65" s="278">
        <f t="shared" ca="1" si="48"/>
        <v>0</v>
      </c>
      <c r="Q65" s="314"/>
      <c r="R65" s="143"/>
      <c r="S65" s="144"/>
      <c r="T65" s="145"/>
    </row>
    <row r="66" spans="1:20" s="6" customFormat="1" ht="24" customHeight="1">
      <c r="A66" s="6" t="s">
        <v>638</v>
      </c>
      <c r="B66" s="16">
        <f t="shared" si="42"/>
        <v>18</v>
      </c>
      <c r="C66" s="419" t="s">
        <v>603</v>
      </c>
      <c r="D66" s="697">
        <v>9.9</v>
      </c>
      <c r="E66" s="19">
        <f ca="1">SUMIF(Summary!$B$30:$B$394,'LOK LOK BAR'!C66,Summary!$F$30:$F$367)</f>
        <v>0</v>
      </c>
      <c r="F66" s="15">
        <f t="shared" ca="1" si="43"/>
        <v>0</v>
      </c>
      <c r="G66" s="53"/>
      <c r="H66" s="275"/>
      <c r="I66" s="15"/>
      <c r="J66" s="52">
        <f t="shared" ca="1" si="44"/>
        <v>0</v>
      </c>
      <c r="K66" s="276">
        <f t="shared" ca="1" si="45"/>
        <v>0</v>
      </c>
      <c r="L66" s="277"/>
      <c r="M66" s="377">
        <f ca="1">SUMIF(DATABASE!$I$3:$I$79,'LOK LOK BAR'!C66,DATABASE!$J$3:$J$25)</f>
        <v>4.71</v>
      </c>
      <c r="N66" s="378">
        <f t="shared" ca="1" si="46"/>
        <v>0</v>
      </c>
      <c r="O66" s="72">
        <f t="shared" ca="1" si="47"/>
        <v>4.71</v>
      </c>
      <c r="P66" s="278">
        <f t="shared" ca="1" si="48"/>
        <v>0</v>
      </c>
      <c r="Q66" s="314"/>
      <c r="R66" s="137" t="s">
        <v>54</v>
      </c>
      <c r="S66" s="138">
        <v>1</v>
      </c>
      <c r="T66" s="139">
        <f ca="1">+S66*N66</f>
        <v>0</v>
      </c>
    </row>
    <row r="67" spans="1:20" s="6" customFormat="1" ht="24" customHeight="1">
      <c r="A67" s="6" t="s">
        <v>639</v>
      </c>
      <c r="B67" s="16">
        <f t="shared" si="42"/>
        <v>19</v>
      </c>
      <c r="C67" s="419" t="s">
        <v>640</v>
      </c>
      <c r="D67" s="697">
        <v>9.9</v>
      </c>
      <c r="E67" s="19">
        <f ca="1">SUMIF(Summary!$B$30:$B$394,'LOK LOK BAR'!C67,Summary!$F$30:$F$367)</f>
        <v>0</v>
      </c>
      <c r="F67" s="15">
        <f t="shared" ca="1" si="43"/>
        <v>0</v>
      </c>
      <c r="G67" s="53"/>
      <c r="H67" s="275"/>
      <c r="I67" s="15"/>
      <c r="J67" s="52">
        <f t="shared" ca="1" si="44"/>
        <v>0</v>
      </c>
      <c r="K67" s="276">
        <f t="shared" ca="1" si="45"/>
        <v>0</v>
      </c>
      <c r="L67" s="277"/>
      <c r="M67" s="377">
        <f ca="1">SUMIF(DATABASE!$I$3:$I$79,'LOK LOK BAR'!C67,DATABASE!$J$3:$J$25)</f>
        <v>3.54</v>
      </c>
      <c r="N67" s="378">
        <f t="shared" ca="1" si="46"/>
        <v>0</v>
      </c>
      <c r="O67" s="72">
        <f t="shared" ca="1" si="47"/>
        <v>3.54</v>
      </c>
      <c r="P67" s="278">
        <f t="shared" ca="1" si="48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customHeight="1">
      <c r="B68" s="16"/>
      <c r="C68" s="419"/>
      <c r="D68" s="697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customHeight="1">
      <c r="A69" s="7"/>
      <c r="B69" s="16"/>
      <c r="C69" s="696" t="s">
        <v>641</v>
      </c>
      <c r="D69" s="697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customHeight="1">
      <c r="B70" s="16">
        <v>1</v>
      </c>
      <c r="C70" s="698"/>
      <c r="D70" s="697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9"/>
      <c r="R70" s="429"/>
      <c r="S70" s="428"/>
      <c r="T70" s="139">
        <f>+S70*E70</f>
        <v>0</v>
      </c>
    </row>
    <row r="71" spans="1:20" s="6" customFormat="1" ht="24" customHeight="1">
      <c r="B71" s="16">
        <f t="shared" ref="B71:B79" si="49">+B70+1</f>
        <v>2</v>
      </c>
      <c r="C71" s="698"/>
      <c r="D71" s="697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customHeight="1">
      <c r="B72" s="16">
        <f t="shared" si="49"/>
        <v>3</v>
      </c>
      <c r="C72" s="698"/>
      <c r="D72" s="697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customHeight="1">
      <c r="B73" s="16">
        <f t="shared" si="49"/>
        <v>4</v>
      </c>
      <c r="C73" s="698"/>
      <c r="D73" s="697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customHeight="1">
      <c r="B74" s="16">
        <f t="shared" si="49"/>
        <v>5</v>
      </c>
      <c r="C74" s="698"/>
      <c r="D74" s="697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customHeight="1">
      <c r="B75" s="16">
        <f t="shared" si="49"/>
        <v>6</v>
      </c>
      <c r="C75" s="698"/>
      <c r="D75" s="697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customHeight="1">
      <c r="B76" s="16">
        <f t="shared" si="49"/>
        <v>7</v>
      </c>
      <c r="C76" s="698"/>
      <c r="D76" s="697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customHeight="1">
      <c r="B77" s="16">
        <f t="shared" si="49"/>
        <v>8</v>
      </c>
      <c r="C77" s="698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customHeight="1">
      <c r="B78" s="16">
        <f t="shared" si="49"/>
        <v>9</v>
      </c>
      <c r="C78" s="698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customHeight="1">
      <c r="B79" s="16">
        <f t="shared" si="49"/>
        <v>10</v>
      </c>
      <c r="C79" s="698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customHeight="1" thickBot="1">
      <c r="B81" s="787" t="s">
        <v>37</v>
      </c>
      <c r="C81" s="788"/>
      <c r="D81" s="789"/>
      <c r="E81" s="38">
        <f ca="1">SUM(E48:E80)</f>
        <v>0</v>
      </c>
      <c r="F81" s="39">
        <f ca="1">SUM(F48:F79)</f>
        <v>0</v>
      </c>
      <c r="G81" s="55"/>
      <c r="H81" s="81">
        <f>SUM(H48:H80)</f>
        <v>0</v>
      </c>
      <c r="I81" s="39">
        <f>SUM(I48:I79)</f>
        <v>0</v>
      </c>
      <c r="J81" s="38">
        <f ca="1">SUM(J48:J80)</f>
        <v>0</v>
      </c>
      <c r="K81" s="39">
        <f ca="1">SUM(K48:K79)</f>
        <v>0</v>
      </c>
      <c r="L81" s="284"/>
      <c r="M81" s="379">
        <f ca="1">SUM(M48:M80)</f>
        <v>66.63000000000001</v>
      </c>
      <c r="N81" s="380">
        <f ca="1">SUM(N48:N79)</f>
        <v>0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customHeight="1">
      <c r="B83" s="16"/>
      <c r="C83" s="696" t="s">
        <v>642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customHeight="1">
      <c r="A84" s="82" t="s">
        <v>643</v>
      </c>
      <c r="B84" s="16">
        <v>1</v>
      </c>
      <c r="C84" s="83" t="s">
        <v>468</v>
      </c>
      <c r="D84" s="276">
        <v>1.5</v>
      </c>
      <c r="E84" s="19">
        <f ca="1">SUMIF(Summary!$B$30:$B$394,'LOK LOK BAR'!C84,Summary!$F$30:$F$367)</f>
        <v>0</v>
      </c>
      <c r="F84" s="15">
        <f ca="1">E84*D84</f>
        <v>0</v>
      </c>
      <c r="G84" s="53"/>
      <c r="H84" s="275"/>
      <c r="I84" s="15">
        <f t="shared" ref="I84:I147" si="50">H84*D84</f>
        <v>0</v>
      </c>
      <c r="J84" s="52">
        <f t="shared" ref="J84:J110" ca="1" si="51">+E84-H84</f>
        <v>0</v>
      </c>
      <c r="K84" s="276">
        <f t="shared" ref="K84:K110" ca="1" si="52">+J84*D84</f>
        <v>0</v>
      </c>
      <c r="L84" s="277"/>
      <c r="M84" s="377">
        <f ca="1">SUMIF(DATABASE!$L$3:$L$73,'LOK LOK BAR'!C84,DATABASE!$M$3:$M$72)</f>
        <v>0.39</v>
      </c>
      <c r="N84" s="378">
        <f ca="1">+M84*J84</f>
        <v>0</v>
      </c>
      <c r="O84" s="72">
        <f ca="1">+M84</f>
        <v>0.39</v>
      </c>
      <c r="P84" s="278">
        <f t="shared" ref="P84:P147" ca="1" si="53">+O84*H84</f>
        <v>0</v>
      </c>
      <c r="Q84" s="314"/>
      <c r="R84" s="700" t="s">
        <v>644</v>
      </c>
      <c r="S84" s="144">
        <v>3</v>
      </c>
      <c r="T84" s="145"/>
    </row>
    <row r="85" spans="1:21" s="82" customFormat="1" ht="24" customHeight="1">
      <c r="A85" s="82" t="s">
        <v>645</v>
      </c>
      <c r="B85" s="16">
        <f>+B84+1</f>
        <v>2</v>
      </c>
      <c r="C85" s="83" t="s">
        <v>554</v>
      </c>
      <c r="D85" s="276">
        <v>2</v>
      </c>
      <c r="E85" s="19">
        <f ca="1">SUMIF(Summary!$B$30:$B$394,'LOK LOK BAR'!C85,Summary!$F$30:$F$367)</f>
        <v>0</v>
      </c>
      <c r="F85" s="15">
        <f t="shared" ref="F85:F110" ca="1" si="54">E85*D85</f>
        <v>0</v>
      </c>
      <c r="G85" s="53"/>
      <c r="H85" s="275"/>
      <c r="I85" s="15">
        <f t="shared" si="50"/>
        <v>0</v>
      </c>
      <c r="J85" s="52">
        <f t="shared" ca="1" si="51"/>
        <v>0</v>
      </c>
      <c r="K85" s="276">
        <f t="shared" ca="1" si="52"/>
        <v>0</v>
      </c>
      <c r="L85" s="277"/>
      <c r="M85" s="377">
        <f ca="1">SUMIF(DATABASE!$L$3:$L$73,'LOK LOK BAR'!C85,DATABASE!$M$3:$M$72)</f>
        <v>0.65</v>
      </c>
      <c r="N85" s="378">
        <f t="shared" ref="N85:N148" ca="1" si="55">+M85*J85</f>
        <v>0</v>
      </c>
      <c r="O85" s="72">
        <f t="shared" ref="O85:O148" ca="1" si="56">+M85</f>
        <v>0.65</v>
      </c>
      <c r="P85" s="278">
        <f t="shared" ca="1" si="53"/>
        <v>0</v>
      </c>
      <c r="Q85" s="314"/>
      <c r="R85" s="701" t="s">
        <v>646</v>
      </c>
      <c r="S85" s="144">
        <v>3</v>
      </c>
      <c r="T85" s="145"/>
    </row>
    <row r="86" spans="1:21" s="82" customFormat="1" ht="24" customHeight="1">
      <c r="A86" s="82" t="s">
        <v>647</v>
      </c>
      <c r="B86" s="16">
        <f t="shared" ref="B86:B94" si="57">+B85+1</f>
        <v>3</v>
      </c>
      <c r="C86" s="83" t="s">
        <v>648</v>
      </c>
      <c r="D86" s="276">
        <v>2.5</v>
      </c>
      <c r="E86" s="19">
        <f ca="1">SUMIF(Summary!$B$30:$B$394,'LOK LOK BAR'!C86,Summary!$F$30:$F$367)</f>
        <v>0</v>
      </c>
      <c r="F86" s="15">
        <f t="shared" ca="1" si="54"/>
        <v>0</v>
      </c>
      <c r="G86" s="53"/>
      <c r="H86" s="275"/>
      <c r="I86" s="15">
        <f t="shared" si="50"/>
        <v>0</v>
      </c>
      <c r="J86" s="52">
        <f t="shared" ca="1" si="51"/>
        <v>0</v>
      </c>
      <c r="K86" s="276">
        <f t="shared" ca="1" si="52"/>
        <v>0</v>
      </c>
      <c r="L86" s="277"/>
      <c r="M86" s="377">
        <f ca="1">SUMIF(DATABASE!$L$3:$L$73,'LOK LOK BAR'!C86,DATABASE!$M$3:$M$72)</f>
        <v>1</v>
      </c>
      <c r="N86" s="378">
        <f t="shared" ca="1" si="55"/>
        <v>0</v>
      </c>
      <c r="O86" s="72">
        <f t="shared" ca="1" si="56"/>
        <v>1</v>
      </c>
      <c r="P86" s="278">
        <f t="shared" ca="1" si="53"/>
        <v>0</v>
      </c>
      <c r="Q86" s="314"/>
      <c r="R86" s="137" t="s">
        <v>649</v>
      </c>
      <c r="S86" s="138">
        <v>3</v>
      </c>
      <c r="T86" s="139">
        <f t="shared" ref="T86:T94" ca="1" si="58">+S86*E86</f>
        <v>0</v>
      </c>
    </row>
    <row r="87" spans="1:21" s="82" customFormat="1" ht="24" customHeight="1">
      <c r="A87" s="82" t="s">
        <v>650</v>
      </c>
      <c r="B87" s="16">
        <f t="shared" si="57"/>
        <v>4</v>
      </c>
      <c r="C87" s="83" t="s">
        <v>651</v>
      </c>
      <c r="D87" s="276">
        <v>2.5</v>
      </c>
      <c r="E87" s="19">
        <f ca="1">SUMIF(Summary!$B$30:$B$394,'LOK LOK BAR'!C87,Summary!$F$30:$F$367)</f>
        <v>0</v>
      </c>
      <c r="F87" s="15">
        <f t="shared" ca="1" si="54"/>
        <v>0</v>
      </c>
      <c r="G87" s="53"/>
      <c r="H87" s="275"/>
      <c r="I87" s="15">
        <f t="shared" si="50"/>
        <v>0</v>
      </c>
      <c r="J87" s="52">
        <f t="shared" ca="1" si="51"/>
        <v>0</v>
      </c>
      <c r="K87" s="276">
        <f t="shared" ca="1" si="52"/>
        <v>0</v>
      </c>
      <c r="L87" s="277"/>
      <c r="M87" s="377">
        <f ca="1">SUMIF(DATABASE!$L$3:$L$73,'LOK LOK BAR'!C87,DATABASE!$M$3:$M$72)</f>
        <v>1</v>
      </c>
      <c r="N87" s="378">
        <f t="shared" ca="1" si="55"/>
        <v>0</v>
      </c>
      <c r="O87" s="72">
        <f t="shared" ca="1" si="56"/>
        <v>1</v>
      </c>
      <c r="P87" s="278">
        <f t="shared" ca="1" si="53"/>
        <v>0</v>
      </c>
      <c r="Q87" s="314"/>
      <c r="R87" s="137" t="s">
        <v>652</v>
      </c>
      <c r="S87" s="138">
        <v>3</v>
      </c>
      <c r="T87" s="139">
        <f t="shared" ca="1" si="58"/>
        <v>0</v>
      </c>
    </row>
    <row r="88" spans="1:21" s="82" customFormat="1" ht="24" customHeight="1">
      <c r="A88" s="82" t="s">
        <v>653</v>
      </c>
      <c r="B88" s="16">
        <f t="shared" si="57"/>
        <v>5</v>
      </c>
      <c r="C88" s="83" t="s">
        <v>576</v>
      </c>
      <c r="D88" s="401">
        <v>2.5</v>
      </c>
      <c r="E88" s="19">
        <f ca="1">SUMIF(Summary!$B$30:$B$394,'LOK LOK BAR'!C88,Summary!$F$30:$F$367)</f>
        <v>0</v>
      </c>
      <c r="F88" s="403">
        <f t="shared" ca="1" si="54"/>
        <v>0</v>
      </c>
      <c r="G88" s="53"/>
      <c r="H88" s="275"/>
      <c r="I88" s="403">
        <f t="shared" si="50"/>
        <v>0</v>
      </c>
      <c r="J88" s="404">
        <v>0</v>
      </c>
      <c r="K88" s="401">
        <f t="shared" si="52"/>
        <v>0</v>
      </c>
      <c r="L88" s="277"/>
      <c r="M88" s="377">
        <f ca="1">SUMIF(DATABASE!$L$3:$L$73,'LOK LOK BAR'!C88,DATABASE!$M$3:$M$72)</f>
        <v>0.8</v>
      </c>
      <c r="N88" s="378">
        <f t="shared" ca="1" si="55"/>
        <v>0</v>
      </c>
      <c r="O88" s="72">
        <f t="shared" ca="1" si="56"/>
        <v>0.8</v>
      </c>
      <c r="P88" s="278">
        <f t="shared" ca="1" si="53"/>
        <v>0</v>
      </c>
      <c r="Q88" s="314"/>
      <c r="R88" s="137" t="s">
        <v>654</v>
      </c>
      <c r="S88" s="138">
        <v>1</v>
      </c>
      <c r="T88" s="139">
        <f t="shared" ca="1" si="58"/>
        <v>0</v>
      </c>
    </row>
    <row r="89" spans="1:21" s="82" customFormat="1" ht="24" customHeight="1">
      <c r="A89" s="82" t="s">
        <v>655</v>
      </c>
      <c r="B89" s="16">
        <f t="shared" si="57"/>
        <v>6</v>
      </c>
      <c r="C89" s="83" t="s">
        <v>469</v>
      </c>
      <c r="D89" s="276">
        <v>2.5</v>
      </c>
      <c r="E89" s="19">
        <f ca="1">SUMIF(Summary!$B$30:$B$394,'LOK LOK BAR'!C89,Summary!$F$30:$F$367)</f>
        <v>0</v>
      </c>
      <c r="F89" s="15">
        <f t="shared" ca="1" si="54"/>
        <v>0</v>
      </c>
      <c r="G89" s="53"/>
      <c r="H89" s="275"/>
      <c r="I89" s="15">
        <f t="shared" si="50"/>
        <v>0</v>
      </c>
      <c r="J89" s="52">
        <f t="shared" ca="1" si="51"/>
        <v>0</v>
      </c>
      <c r="K89" s="276">
        <f t="shared" ca="1" si="52"/>
        <v>0</v>
      </c>
      <c r="L89" s="277"/>
      <c r="M89" s="377">
        <f ca="1">SUMIF(DATABASE!$L$3:$L$73,'LOK LOK BAR'!C89,DATABASE!$M$3:$M$72)</f>
        <v>0.8</v>
      </c>
      <c r="N89" s="378">
        <f t="shared" ca="1" si="55"/>
        <v>0</v>
      </c>
      <c r="O89" s="72">
        <f t="shared" ca="1" si="56"/>
        <v>0.8</v>
      </c>
      <c r="P89" s="278">
        <f t="shared" ca="1" si="53"/>
        <v>0</v>
      </c>
      <c r="Q89" s="314"/>
      <c r="R89" s="137"/>
      <c r="S89" s="138">
        <v>1</v>
      </c>
      <c r="T89" s="139">
        <f t="shared" ca="1" si="58"/>
        <v>0</v>
      </c>
    </row>
    <row r="90" spans="1:21" s="82" customFormat="1" ht="24" customHeight="1">
      <c r="A90" s="82" t="s">
        <v>656</v>
      </c>
      <c r="B90" s="16">
        <f t="shared" si="57"/>
        <v>7</v>
      </c>
      <c r="C90" s="83" t="s">
        <v>657</v>
      </c>
      <c r="D90" s="276">
        <v>3</v>
      </c>
      <c r="E90" s="19">
        <f ca="1">SUMIF(Summary!$B$30:$B$394,'LOK LOK BAR'!C90,Summary!$F$30:$F$367)</f>
        <v>0</v>
      </c>
      <c r="F90" s="15">
        <f t="shared" ca="1" si="54"/>
        <v>0</v>
      </c>
      <c r="G90" s="53"/>
      <c r="H90" s="275"/>
      <c r="I90" s="15">
        <f t="shared" si="50"/>
        <v>0</v>
      </c>
      <c r="J90" s="52">
        <f t="shared" ca="1" si="51"/>
        <v>0</v>
      </c>
      <c r="K90" s="276">
        <f t="shared" ca="1" si="52"/>
        <v>0</v>
      </c>
      <c r="L90" s="277"/>
      <c r="M90" s="377">
        <f ca="1">SUMIF(DATABASE!$L$3:$L$73,'LOK LOK BAR'!C90,DATABASE!$M$3:$M$72)</f>
        <v>1.05</v>
      </c>
      <c r="N90" s="378">
        <f t="shared" ca="1" si="55"/>
        <v>0</v>
      </c>
      <c r="O90" s="72">
        <f t="shared" ca="1" si="56"/>
        <v>1.05</v>
      </c>
      <c r="P90" s="278">
        <f t="shared" ca="1" si="53"/>
        <v>0</v>
      </c>
      <c r="Q90" s="314"/>
      <c r="R90" s="137" t="s">
        <v>646</v>
      </c>
      <c r="S90" s="138">
        <v>3</v>
      </c>
      <c r="T90" s="139">
        <f t="shared" ca="1" si="58"/>
        <v>0</v>
      </c>
      <c r="U90" s="484"/>
    </row>
    <row r="91" spans="1:21" s="82" customFormat="1" ht="24" customHeight="1">
      <c r="A91" s="82" t="s">
        <v>658</v>
      </c>
      <c r="B91" s="16">
        <f t="shared" si="57"/>
        <v>8</v>
      </c>
      <c r="C91" s="83" t="s">
        <v>555</v>
      </c>
      <c r="D91" s="276">
        <v>4</v>
      </c>
      <c r="E91" s="19">
        <f ca="1">SUMIF(Summary!$B$30:$B$394,'LOK LOK BAR'!C91,Summary!$F$30:$F$367)</f>
        <v>0</v>
      </c>
      <c r="F91" s="15">
        <f t="shared" ca="1" si="54"/>
        <v>0</v>
      </c>
      <c r="G91" s="53"/>
      <c r="H91" s="275"/>
      <c r="I91" s="15">
        <f t="shared" si="50"/>
        <v>0</v>
      </c>
      <c r="J91" s="52">
        <f t="shared" ca="1" si="51"/>
        <v>0</v>
      </c>
      <c r="K91" s="276">
        <f t="shared" ca="1" si="52"/>
        <v>0</v>
      </c>
      <c r="L91" s="277"/>
      <c r="M91" s="377">
        <f ca="1">SUMIF(DATABASE!$L$3:$L$73,'LOK LOK BAR'!C91,DATABASE!$M$3:$M$72)</f>
        <v>1.64</v>
      </c>
      <c r="N91" s="378">
        <f t="shared" ca="1" si="55"/>
        <v>0</v>
      </c>
      <c r="O91" s="72">
        <f t="shared" ca="1" si="56"/>
        <v>1.64</v>
      </c>
      <c r="P91" s="278">
        <f t="shared" ca="1" si="53"/>
        <v>0</v>
      </c>
      <c r="Q91" s="314"/>
      <c r="R91" s="137" t="s">
        <v>659</v>
      </c>
      <c r="S91" s="144">
        <v>2</v>
      </c>
      <c r="T91" s="139">
        <f t="shared" ca="1" si="58"/>
        <v>0</v>
      </c>
    </row>
    <row r="92" spans="1:21" s="82" customFormat="1" ht="24" customHeight="1">
      <c r="A92" s="82" t="s">
        <v>660</v>
      </c>
      <c r="B92" s="16">
        <f t="shared" si="57"/>
        <v>9</v>
      </c>
      <c r="C92" s="83" t="s">
        <v>604</v>
      </c>
      <c r="D92" s="276">
        <v>4</v>
      </c>
      <c r="E92" s="19">
        <f ca="1">SUMIF(Summary!$B$30:$B$394,'LOK LOK BAR'!C92,Summary!$F$30:$F$367)</f>
        <v>0</v>
      </c>
      <c r="F92" s="15">
        <f t="shared" ca="1" si="54"/>
        <v>0</v>
      </c>
      <c r="G92" s="53"/>
      <c r="H92" s="275"/>
      <c r="I92" s="15">
        <f t="shared" si="50"/>
        <v>0</v>
      </c>
      <c r="J92" s="52">
        <f t="shared" ca="1" si="51"/>
        <v>0</v>
      </c>
      <c r="K92" s="276">
        <f t="shared" ca="1" si="52"/>
        <v>0</v>
      </c>
      <c r="L92" s="277"/>
      <c r="M92" s="377">
        <f ca="1">SUMIF(DATABASE!$L$3:$L$73,'LOK LOK BAR'!C92,DATABASE!$M$3:$M$72)</f>
        <v>2.13</v>
      </c>
      <c r="N92" s="378">
        <f t="shared" ca="1" si="55"/>
        <v>0</v>
      </c>
      <c r="O92" s="72">
        <f t="shared" ca="1" si="56"/>
        <v>2.13</v>
      </c>
      <c r="P92" s="278">
        <f t="shared" ca="1" si="53"/>
        <v>0</v>
      </c>
      <c r="Q92" s="314"/>
      <c r="R92" s="701" t="s">
        <v>661</v>
      </c>
      <c r="S92" s="144">
        <v>2</v>
      </c>
      <c r="T92" s="139">
        <f t="shared" ca="1" si="58"/>
        <v>0</v>
      </c>
    </row>
    <row r="93" spans="1:21" s="82" customFormat="1" ht="24" customHeight="1">
      <c r="A93" s="82" t="s">
        <v>662</v>
      </c>
      <c r="B93" s="16">
        <f t="shared" si="57"/>
        <v>10</v>
      </c>
      <c r="C93" s="83" t="s">
        <v>556</v>
      </c>
      <c r="D93" s="401">
        <v>4</v>
      </c>
      <c r="E93" s="19">
        <f ca="1">SUMIF(Summary!$B$30:$B$394,'LOK LOK BAR'!C93,Summary!$F$30:$F$367)</f>
        <v>0</v>
      </c>
      <c r="F93" s="403">
        <f t="shared" ca="1" si="54"/>
        <v>0</v>
      </c>
      <c r="G93" s="53"/>
      <c r="H93" s="275"/>
      <c r="I93" s="403">
        <f t="shared" si="50"/>
        <v>0</v>
      </c>
      <c r="J93" s="404">
        <v>0</v>
      </c>
      <c r="K93" s="401">
        <f t="shared" si="52"/>
        <v>0</v>
      </c>
      <c r="L93" s="277"/>
      <c r="M93" s="377">
        <f ca="1">SUMIF(DATABASE!$L$3:$L$73,'LOK LOK BAR'!C93,DATABASE!$M$3:$M$72)</f>
        <v>2.8</v>
      </c>
      <c r="N93" s="378">
        <f t="shared" ca="1" si="55"/>
        <v>0</v>
      </c>
      <c r="O93" s="72">
        <f t="shared" ca="1" si="56"/>
        <v>2.8</v>
      </c>
      <c r="P93" s="278">
        <f t="shared" ca="1" si="53"/>
        <v>0</v>
      </c>
      <c r="Q93" s="314"/>
      <c r="R93" s="701"/>
      <c r="S93" s="144">
        <v>1</v>
      </c>
      <c r="T93" s="139">
        <f t="shared" ca="1" si="58"/>
        <v>0</v>
      </c>
    </row>
    <row r="94" spans="1:21" s="82" customFormat="1" ht="24" customHeight="1">
      <c r="A94" s="82" t="s">
        <v>663</v>
      </c>
      <c r="B94" s="16">
        <f t="shared" si="57"/>
        <v>11</v>
      </c>
      <c r="C94" s="83" t="s">
        <v>470</v>
      </c>
      <c r="D94" s="401">
        <v>2</v>
      </c>
      <c r="E94" s="19">
        <f ca="1">SUMIF(Summary!$B$30:$B$394,'LOK LOK BAR'!C94,Summary!$F$30:$F$367)</f>
        <v>0</v>
      </c>
      <c r="F94" s="403">
        <f t="shared" ca="1" si="54"/>
        <v>0</v>
      </c>
      <c r="G94" s="53"/>
      <c r="H94" s="275"/>
      <c r="I94" s="403">
        <f t="shared" si="50"/>
        <v>0</v>
      </c>
      <c r="J94" s="404">
        <v>0</v>
      </c>
      <c r="K94" s="401">
        <f t="shared" si="52"/>
        <v>0</v>
      </c>
      <c r="L94" s="277"/>
      <c r="M94" s="377">
        <f ca="1">SUMIF(DATABASE!$L$3:$L$73,'LOK LOK BAR'!C94,DATABASE!$M$3:$M$72)</f>
        <v>0.55000000000000004</v>
      </c>
      <c r="N94" s="378">
        <f t="shared" ca="1" si="55"/>
        <v>0</v>
      </c>
      <c r="O94" s="72">
        <f t="shared" ca="1" si="56"/>
        <v>0.55000000000000004</v>
      </c>
      <c r="P94" s="278">
        <f t="shared" ca="1" si="53"/>
        <v>0</v>
      </c>
      <c r="Q94" s="314"/>
      <c r="R94" s="700" t="s">
        <v>664</v>
      </c>
      <c r="S94" s="144">
        <v>5</v>
      </c>
      <c r="T94" s="139">
        <f t="shared" ca="1" si="58"/>
        <v>0</v>
      </c>
    </row>
    <row r="95" spans="1:21" s="82" customFormat="1" ht="24" customHeight="1">
      <c r="A95" s="82" t="s">
        <v>665</v>
      </c>
      <c r="B95" s="16">
        <f>+B94+1</f>
        <v>12</v>
      </c>
      <c r="C95" s="702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56"/>
        <v>0</v>
      </c>
      <c r="P95" s="278"/>
      <c r="Q95" s="314"/>
      <c r="R95" s="701"/>
      <c r="S95" s="144"/>
      <c r="T95" s="139"/>
    </row>
    <row r="96" spans="1:21" s="82" customFormat="1" ht="24" customHeight="1">
      <c r="A96" s="82" t="s">
        <v>666</v>
      </c>
      <c r="B96" s="16">
        <f t="shared" ref="B96:B151" si="59">+B95+1</f>
        <v>13</v>
      </c>
      <c r="C96" s="83" t="s">
        <v>600</v>
      </c>
      <c r="D96" s="276">
        <v>2.5</v>
      </c>
      <c r="E96" s="19">
        <f ca="1">SUMIF(Summary!$B$30:$B$394,'LOK LOK BAR'!C96,Summary!$F$30:$F$367)</f>
        <v>0</v>
      </c>
      <c r="F96" s="15">
        <f t="shared" ca="1" si="54"/>
        <v>0</v>
      </c>
      <c r="G96" s="53"/>
      <c r="H96" s="275"/>
      <c r="I96" s="15">
        <f t="shared" si="50"/>
        <v>0</v>
      </c>
      <c r="J96" s="52">
        <f t="shared" ca="1" si="51"/>
        <v>0</v>
      </c>
      <c r="K96" s="276">
        <f t="shared" ca="1" si="52"/>
        <v>0</v>
      </c>
      <c r="L96" s="277"/>
      <c r="M96" s="377">
        <f ca="1">SUMIF(DATABASE!$L$3:$L$73,'LOK LOK BAR'!C96,DATABASE!$M$3:$M$72)</f>
        <v>0.96</v>
      </c>
      <c r="N96" s="378">
        <f t="shared" ca="1" si="55"/>
        <v>0</v>
      </c>
      <c r="O96" s="72">
        <f t="shared" ca="1" si="56"/>
        <v>0.96</v>
      </c>
      <c r="P96" s="278">
        <f t="shared" ca="1" si="53"/>
        <v>0</v>
      </c>
      <c r="Q96" s="314"/>
      <c r="R96" s="137"/>
      <c r="S96" s="138"/>
      <c r="T96" s="139"/>
    </row>
    <row r="97" spans="1:21" s="82" customFormat="1" ht="24" customHeight="1">
      <c r="A97" s="82" t="s">
        <v>667</v>
      </c>
      <c r="B97" s="16">
        <f t="shared" si="59"/>
        <v>14</v>
      </c>
      <c r="C97" s="83" t="s">
        <v>668</v>
      </c>
      <c r="D97" s="401">
        <v>2.5</v>
      </c>
      <c r="E97" s="19">
        <f ca="1">SUMIF(Summary!$B$30:$B$394,'LOK LOK BAR'!C97,Summary!$F$30:$F$367)</f>
        <v>0</v>
      </c>
      <c r="F97" s="403">
        <f t="shared" ca="1" si="54"/>
        <v>0</v>
      </c>
      <c r="G97" s="53"/>
      <c r="H97" s="275"/>
      <c r="I97" s="403">
        <f t="shared" si="50"/>
        <v>0</v>
      </c>
      <c r="J97" s="404">
        <v>0</v>
      </c>
      <c r="K97" s="401">
        <f t="shared" si="52"/>
        <v>0</v>
      </c>
      <c r="L97" s="277"/>
      <c r="M97" s="377">
        <f ca="1">SUMIF(DATABASE!$L$3:$L$73,'LOK LOK BAR'!C97,DATABASE!$M$3:$M$72)</f>
        <v>1.2</v>
      </c>
      <c r="N97" s="378">
        <f t="shared" ca="1" si="55"/>
        <v>0</v>
      </c>
      <c r="O97" s="72">
        <f t="shared" ca="1" si="56"/>
        <v>1.2</v>
      </c>
      <c r="P97" s="278">
        <f t="shared" ca="1" si="53"/>
        <v>0</v>
      </c>
      <c r="Q97" s="314"/>
      <c r="R97" s="137" t="s">
        <v>669</v>
      </c>
      <c r="S97" s="138">
        <v>3</v>
      </c>
      <c r="T97" s="139">
        <f ca="1">+S97*E97</f>
        <v>0</v>
      </c>
    </row>
    <row r="98" spans="1:21" s="82" customFormat="1" ht="24" customHeight="1">
      <c r="A98" s="82" t="s">
        <v>670</v>
      </c>
      <c r="B98" s="16">
        <f t="shared" si="59"/>
        <v>15</v>
      </c>
      <c r="C98" s="83" t="s">
        <v>471</v>
      </c>
      <c r="D98" s="401">
        <v>2.5</v>
      </c>
      <c r="E98" s="19">
        <f ca="1">SUMIF(Summary!$B$30:$B$394,'LOK LOK BAR'!C98,Summary!$F$30:$F$367)</f>
        <v>0</v>
      </c>
      <c r="F98" s="403">
        <f t="shared" ca="1" si="54"/>
        <v>0</v>
      </c>
      <c r="G98" s="53"/>
      <c r="H98" s="275"/>
      <c r="I98" s="403">
        <f t="shared" si="50"/>
        <v>0</v>
      </c>
      <c r="J98" s="404">
        <v>0</v>
      </c>
      <c r="K98" s="401">
        <f t="shared" si="52"/>
        <v>0</v>
      </c>
      <c r="L98" s="277"/>
      <c r="M98" s="377">
        <f ca="1">SUMIF(DATABASE!$L$3:$L$73,'LOK LOK BAR'!C98,DATABASE!$M$3:$M$72)</f>
        <v>0.78</v>
      </c>
      <c r="N98" s="378">
        <f t="shared" ca="1" si="55"/>
        <v>0</v>
      </c>
      <c r="O98" s="72">
        <f t="shared" ca="1" si="56"/>
        <v>0.78</v>
      </c>
      <c r="P98" s="278">
        <f t="shared" ca="1" si="53"/>
        <v>0</v>
      </c>
      <c r="Q98" s="314"/>
      <c r="R98" s="700" t="s">
        <v>671</v>
      </c>
      <c r="S98" s="138"/>
      <c r="T98" s="139"/>
    </row>
    <row r="99" spans="1:21" s="82" customFormat="1" ht="24" customHeight="1">
      <c r="A99" s="82" t="s">
        <v>672</v>
      </c>
      <c r="B99" s="16">
        <f t="shared" si="59"/>
        <v>16</v>
      </c>
      <c r="C99" s="83" t="s">
        <v>673</v>
      </c>
      <c r="D99" s="276">
        <v>3</v>
      </c>
      <c r="E99" s="19">
        <f ca="1">SUMIF(Summary!$B$30:$B$394,'LOK LOK BAR'!C99,Summary!$F$30:$F$367)</f>
        <v>0</v>
      </c>
      <c r="F99" s="15">
        <f t="shared" ca="1" si="54"/>
        <v>0</v>
      </c>
      <c r="G99" s="53"/>
      <c r="H99" s="275"/>
      <c r="I99" s="15">
        <f t="shared" si="50"/>
        <v>0</v>
      </c>
      <c r="J99" s="52">
        <f t="shared" ca="1" si="51"/>
        <v>0</v>
      </c>
      <c r="K99" s="276">
        <f t="shared" ca="1" si="52"/>
        <v>0</v>
      </c>
      <c r="L99" s="277"/>
      <c r="M99" s="377">
        <f ca="1">SUMIF(DATABASE!$L$3:$L$73,'LOK LOK BAR'!C99,DATABASE!$M$3:$M$72)</f>
        <v>1.2</v>
      </c>
      <c r="N99" s="378">
        <f t="shared" ca="1" si="55"/>
        <v>0</v>
      </c>
      <c r="O99" s="72">
        <f t="shared" ca="1" si="56"/>
        <v>1.2</v>
      </c>
      <c r="P99" s="278">
        <f t="shared" ca="1" si="53"/>
        <v>0</v>
      </c>
      <c r="Q99" s="314"/>
      <c r="R99" s="137" t="s">
        <v>674</v>
      </c>
      <c r="S99" s="138">
        <v>3</v>
      </c>
      <c r="T99" s="139">
        <f ca="1">+S99*E99</f>
        <v>0</v>
      </c>
    </row>
    <row r="100" spans="1:21" s="82" customFormat="1" ht="24" customHeight="1">
      <c r="A100" s="82" t="s">
        <v>675</v>
      </c>
      <c r="B100" s="16">
        <f t="shared" si="59"/>
        <v>17</v>
      </c>
      <c r="C100" s="83" t="s">
        <v>472</v>
      </c>
      <c r="D100" s="276">
        <v>3</v>
      </c>
      <c r="E100" s="19">
        <f ca="1">SUMIF(Summary!$B$30:$B$394,'LOK LOK BAR'!C100,Summary!$F$30:$F$367)</f>
        <v>0</v>
      </c>
      <c r="F100" s="15">
        <f t="shared" ca="1" si="54"/>
        <v>0</v>
      </c>
      <c r="G100" s="53"/>
      <c r="H100" s="275"/>
      <c r="I100" s="15">
        <f t="shared" si="50"/>
        <v>0</v>
      </c>
      <c r="J100" s="52">
        <f t="shared" ca="1" si="51"/>
        <v>0</v>
      </c>
      <c r="K100" s="276">
        <f t="shared" ca="1" si="52"/>
        <v>0</v>
      </c>
      <c r="L100" s="277"/>
      <c r="M100" s="377">
        <f ca="1">SUMIF(DATABASE!$L$3:$L$73,'LOK LOK BAR'!C100,DATABASE!$M$3:$M$72)</f>
        <v>1.02</v>
      </c>
      <c r="N100" s="378">
        <f t="shared" ca="1" si="55"/>
        <v>0</v>
      </c>
      <c r="O100" s="72">
        <f t="shared" ca="1" si="56"/>
        <v>1.02</v>
      </c>
      <c r="P100" s="278">
        <f t="shared" ca="1" si="53"/>
        <v>0</v>
      </c>
      <c r="Q100" s="314"/>
      <c r="R100" s="137" t="s">
        <v>676</v>
      </c>
      <c r="S100" s="138">
        <v>3</v>
      </c>
      <c r="T100" s="139">
        <f ca="1">+S100*E100</f>
        <v>0</v>
      </c>
    </row>
    <row r="101" spans="1:21" s="82" customFormat="1" ht="24" customHeight="1">
      <c r="A101" s="82" t="s">
        <v>677</v>
      </c>
      <c r="B101" s="16">
        <f t="shared" si="59"/>
        <v>18</v>
      </c>
      <c r="C101" s="83" t="s">
        <v>557</v>
      </c>
      <c r="D101" s="276">
        <v>3</v>
      </c>
      <c r="E101" s="19">
        <f ca="1">SUMIF(Summary!$B$30:$B$394,'LOK LOK BAR'!C101,Summary!$F$30:$F$367)</f>
        <v>0</v>
      </c>
      <c r="F101" s="15">
        <f t="shared" ca="1" si="54"/>
        <v>0</v>
      </c>
      <c r="G101" s="53"/>
      <c r="H101" s="275"/>
      <c r="I101" s="15">
        <f t="shared" si="50"/>
        <v>0</v>
      </c>
      <c r="J101" s="52">
        <f t="shared" ca="1" si="51"/>
        <v>0</v>
      </c>
      <c r="K101" s="276">
        <f t="shared" ca="1" si="52"/>
        <v>0</v>
      </c>
      <c r="L101" s="277"/>
      <c r="M101" s="377">
        <f ca="1">SUMIF(DATABASE!$L$3:$L$73,'LOK LOK BAR'!C101,DATABASE!$M$3:$M$72)</f>
        <v>0.95</v>
      </c>
      <c r="N101" s="378">
        <f t="shared" ca="1" si="55"/>
        <v>0</v>
      </c>
      <c r="O101" s="72">
        <f t="shared" ca="1" si="56"/>
        <v>0.95</v>
      </c>
      <c r="P101" s="278">
        <f t="shared" ca="1" si="53"/>
        <v>0</v>
      </c>
      <c r="Q101" s="314"/>
      <c r="R101" s="137" t="s">
        <v>678</v>
      </c>
      <c r="S101" s="138">
        <v>1</v>
      </c>
      <c r="T101" s="139">
        <f ca="1">+S101*E101</f>
        <v>0</v>
      </c>
    </row>
    <row r="102" spans="1:21" s="82" customFormat="1" ht="24" customHeight="1">
      <c r="A102" s="82" t="s">
        <v>679</v>
      </c>
      <c r="B102" s="16">
        <f t="shared" si="59"/>
        <v>19</v>
      </c>
      <c r="C102" s="83" t="s">
        <v>680</v>
      </c>
      <c r="D102" s="276">
        <v>4</v>
      </c>
      <c r="E102" s="19">
        <f ca="1">SUMIF(Summary!$B$30:$B$394,'LOK LOK BAR'!C102,Summary!$F$30:$F$367)</f>
        <v>0</v>
      </c>
      <c r="F102" s="15">
        <f t="shared" ca="1" si="54"/>
        <v>0</v>
      </c>
      <c r="G102" s="53"/>
      <c r="H102" s="275"/>
      <c r="I102" s="15">
        <f t="shared" si="50"/>
        <v>0</v>
      </c>
      <c r="J102" s="52">
        <f t="shared" ca="1" si="51"/>
        <v>0</v>
      </c>
      <c r="K102" s="276">
        <f t="shared" ca="1" si="52"/>
        <v>0</v>
      </c>
      <c r="L102" s="277"/>
      <c r="M102" s="377">
        <f ca="1">SUMIF(DATABASE!$L$3:$L$73,'LOK LOK BAR'!C102,DATABASE!$M$3:$M$72)</f>
        <v>1.5</v>
      </c>
      <c r="N102" s="378">
        <f t="shared" ca="1" si="55"/>
        <v>0</v>
      </c>
      <c r="O102" s="72">
        <f t="shared" ca="1" si="56"/>
        <v>1.5</v>
      </c>
      <c r="P102" s="278">
        <f t="shared" ca="1" si="53"/>
        <v>0</v>
      </c>
      <c r="Q102" s="314"/>
      <c r="R102" s="137" t="s">
        <v>681</v>
      </c>
      <c r="S102" s="138">
        <v>2</v>
      </c>
      <c r="T102" s="139">
        <f ca="1">+S102*E102</f>
        <v>0</v>
      </c>
    </row>
    <row r="103" spans="1:21" s="323" customFormat="1" ht="24" customHeight="1">
      <c r="A103" s="323" t="s">
        <v>682</v>
      </c>
      <c r="B103" s="16">
        <f t="shared" si="59"/>
        <v>20</v>
      </c>
      <c r="C103" s="483" t="s">
        <v>473</v>
      </c>
      <c r="D103" s="276">
        <v>4</v>
      </c>
      <c r="E103" s="19">
        <f ca="1">SUMIF(Summary!$B$30:$B$394,'LOK LOK BAR'!C103,Summary!$F$30:$F$367)</f>
        <v>0</v>
      </c>
      <c r="F103" s="280">
        <f t="shared" ca="1" si="54"/>
        <v>0</v>
      </c>
      <c r="G103" s="279"/>
      <c r="H103" s="275"/>
      <c r="I103" s="15">
        <f t="shared" si="50"/>
        <v>0</v>
      </c>
      <c r="J103" s="52">
        <f t="shared" ca="1" si="51"/>
        <v>0</v>
      </c>
      <c r="K103" s="276">
        <f t="shared" ca="1" si="52"/>
        <v>0</v>
      </c>
      <c r="L103" s="277"/>
      <c r="M103" s="377">
        <f ca="1">SUMIF(DATABASE!$L$3:$L$73,'LOK LOK BAR'!C103,DATABASE!$M$3:$M$72)</f>
        <v>1.5</v>
      </c>
      <c r="N103" s="378">
        <f t="shared" ca="1" si="55"/>
        <v>0</v>
      </c>
      <c r="O103" s="72">
        <f t="shared" ca="1" si="56"/>
        <v>1.5</v>
      </c>
      <c r="P103" s="278">
        <f t="shared" ca="1" si="53"/>
        <v>0</v>
      </c>
      <c r="Q103" s="314"/>
      <c r="R103" s="137"/>
      <c r="S103" s="138"/>
      <c r="T103" s="139"/>
    </row>
    <row r="104" spans="1:21" s="323" customFormat="1" ht="24" customHeight="1">
      <c r="A104" s="323" t="s">
        <v>683</v>
      </c>
      <c r="B104" s="16">
        <f t="shared" si="59"/>
        <v>21</v>
      </c>
      <c r="C104" s="703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56"/>
        <v>0</v>
      </c>
      <c r="P104" s="278"/>
      <c r="Q104" s="314"/>
      <c r="R104" s="137"/>
      <c r="S104" s="138"/>
      <c r="T104" s="139"/>
    </row>
    <row r="105" spans="1:21" s="323" customFormat="1" ht="24" customHeight="1">
      <c r="A105" s="323" t="s">
        <v>684</v>
      </c>
      <c r="B105" s="16">
        <f t="shared" si="59"/>
        <v>22</v>
      </c>
      <c r="C105" s="483" t="s">
        <v>592</v>
      </c>
      <c r="D105" s="276">
        <v>4</v>
      </c>
      <c r="E105" s="19">
        <f ca="1">SUMIF(Summary!$B$30:$B$394,'LOK LOK BAR'!C105,Summary!$F$30:$F$367)</f>
        <v>0</v>
      </c>
      <c r="F105" s="280">
        <f t="shared" ca="1" si="54"/>
        <v>0</v>
      </c>
      <c r="G105" s="279"/>
      <c r="H105" s="275"/>
      <c r="I105" s="15">
        <f t="shared" si="50"/>
        <v>0</v>
      </c>
      <c r="J105" s="52">
        <f t="shared" ca="1" si="51"/>
        <v>0</v>
      </c>
      <c r="K105" s="276">
        <f t="shared" ca="1" si="52"/>
        <v>0</v>
      </c>
      <c r="L105" s="277"/>
      <c r="M105" s="377">
        <f ca="1">SUMIF(DATABASE!$L$3:$L$73,'LOK LOK BAR'!C105,DATABASE!$M$3:$M$72)</f>
        <v>1.5</v>
      </c>
      <c r="N105" s="378">
        <f t="shared" ca="1" si="55"/>
        <v>0</v>
      </c>
      <c r="O105" s="72">
        <f t="shared" ca="1" si="56"/>
        <v>1.5</v>
      </c>
      <c r="P105" s="278">
        <f t="shared" ca="1" si="53"/>
        <v>0</v>
      </c>
      <c r="Q105" s="314"/>
      <c r="R105" s="137" t="s">
        <v>685</v>
      </c>
      <c r="S105" s="138">
        <v>3</v>
      </c>
      <c r="T105" s="139">
        <f ca="1">+S105*E105</f>
        <v>0</v>
      </c>
    </row>
    <row r="106" spans="1:21" s="323" customFormat="1" ht="24" customHeight="1">
      <c r="A106" s="323" t="s">
        <v>686</v>
      </c>
      <c r="B106" s="16">
        <f t="shared" si="59"/>
        <v>23</v>
      </c>
      <c r="C106" s="483" t="s">
        <v>687</v>
      </c>
      <c r="D106" s="338">
        <v>1.5</v>
      </c>
      <c r="E106" s="19">
        <f ca="1">SUMIF(Summary!$B$30:$B$394,'LOK LOK BAR'!C106,Summary!$F$30:$F$367)</f>
        <v>0</v>
      </c>
      <c r="F106" s="280">
        <f t="shared" ca="1" si="54"/>
        <v>0</v>
      </c>
      <c r="G106" s="279"/>
      <c r="H106" s="275"/>
      <c r="I106" s="15">
        <f t="shared" si="50"/>
        <v>0</v>
      </c>
      <c r="J106" s="52">
        <f t="shared" ca="1" si="51"/>
        <v>0</v>
      </c>
      <c r="K106" s="276">
        <f t="shared" ca="1" si="52"/>
        <v>0</v>
      </c>
      <c r="L106" s="277"/>
      <c r="M106" s="377">
        <f ca="1">SUMIF(DATABASE!$L$3:$L$73,'LOK LOK BAR'!C106,DATABASE!$M$3:$M$72)</f>
        <v>0.45</v>
      </c>
      <c r="N106" s="378">
        <f t="shared" ca="1" si="55"/>
        <v>0</v>
      </c>
      <c r="O106" s="72">
        <f t="shared" ca="1" si="56"/>
        <v>0.45</v>
      </c>
      <c r="P106" s="278">
        <f t="shared" ca="1" si="53"/>
        <v>0</v>
      </c>
      <c r="Q106" s="314"/>
      <c r="R106" s="137" t="s">
        <v>688</v>
      </c>
      <c r="S106" s="138">
        <v>3</v>
      </c>
      <c r="T106" s="139">
        <f ca="1">+S106*E106</f>
        <v>0</v>
      </c>
    </row>
    <row r="107" spans="1:21" s="323" customFormat="1" ht="24" customHeight="1">
      <c r="A107" s="323" t="s">
        <v>689</v>
      </c>
      <c r="B107" s="16">
        <f t="shared" si="59"/>
        <v>24</v>
      </c>
      <c r="C107" s="83" t="s">
        <v>474</v>
      </c>
      <c r="D107" s="276">
        <v>1.5</v>
      </c>
      <c r="E107" s="19">
        <f ca="1">SUMIF(Summary!$B$30:$B$394,'LOK LOK BAR'!C107,Summary!$F$30:$F$367)</f>
        <v>0</v>
      </c>
      <c r="F107" s="15">
        <f t="shared" ca="1" si="54"/>
        <v>0</v>
      </c>
      <c r="G107" s="279"/>
      <c r="H107" s="275"/>
      <c r="I107" s="15">
        <f t="shared" si="50"/>
        <v>0</v>
      </c>
      <c r="J107" s="52">
        <f t="shared" ca="1" si="51"/>
        <v>0</v>
      </c>
      <c r="K107" s="276">
        <f t="shared" ca="1" si="52"/>
        <v>0</v>
      </c>
      <c r="L107" s="277"/>
      <c r="M107" s="377">
        <f ca="1">SUMIF(DATABASE!$L$3:$L$73,'LOK LOK BAR'!C107,DATABASE!$M$3:$M$72)</f>
        <v>0.6</v>
      </c>
      <c r="N107" s="378">
        <f t="shared" ca="1" si="55"/>
        <v>0</v>
      </c>
      <c r="O107" s="72">
        <f t="shared" ca="1" si="56"/>
        <v>0.6</v>
      </c>
      <c r="P107" s="278">
        <f t="shared" ca="1" si="53"/>
        <v>0</v>
      </c>
      <c r="Q107" s="314"/>
      <c r="R107" s="137"/>
      <c r="S107" s="138"/>
      <c r="T107" s="139"/>
      <c r="U107" s="485"/>
    </row>
    <row r="108" spans="1:21" s="82" customFormat="1" ht="24" customHeight="1">
      <c r="A108" s="82" t="s">
        <v>690</v>
      </c>
      <c r="B108" s="16">
        <f t="shared" si="59"/>
        <v>25</v>
      </c>
      <c r="C108" s="83" t="s">
        <v>475</v>
      </c>
      <c r="D108" s="276">
        <v>1.5</v>
      </c>
      <c r="E108" s="19">
        <f ca="1">SUMIF(Summary!$B$30:$B$394,'LOK LOK BAR'!C108,Summary!$F$30:$F$367)</f>
        <v>0</v>
      </c>
      <c r="F108" s="15">
        <f t="shared" ca="1" si="54"/>
        <v>0</v>
      </c>
      <c r="G108" s="53"/>
      <c r="H108" s="275"/>
      <c r="I108" s="15">
        <f t="shared" si="50"/>
        <v>0</v>
      </c>
      <c r="J108" s="52">
        <f t="shared" ca="1" si="51"/>
        <v>0</v>
      </c>
      <c r="K108" s="276">
        <f t="shared" ca="1" si="52"/>
        <v>0</v>
      </c>
      <c r="L108" s="277"/>
      <c r="M108" s="377">
        <f ca="1">SUMIF(DATABASE!$L$3:$L$73,'LOK LOK BAR'!C108,DATABASE!$M$3:$M$72)</f>
        <v>0.48</v>
      </c>
      <c r="N108" s="378">
        <f t="shared" ca="1" si="55"/>
        <v>0</v>
      </c>
      <c r="O108" s="72">
        <f t="shared" ca="1" si="56"/>
        <v>0.48</v>
      </c>
      <c r="P108" s="278">
        <f t="shared" ca="1" si="53"/>
        <v>0</v>
      </c>
      <c r="Q108" s="314"/>
      <c r="R108" s="137"/>
      <c r="S108" s="138"/>
      <c r="T108" s="139"/>
    </row>
    <row r="109" spans="1:21" s="82" customFormat="1" ht="24" customHeight="1">
      <c r="A109" s="82" t="s">
        <v>691</v>
      </c>
      <c r="B109" s="16">
        <f t="shared" si="59"/>
        <v>26</v>
      </c>
      <c r="C109" s="83" t="s">
        <v>601</v>
      </c>
      <c r="D109" s="276">
        <v>1.5</v>
      </c>
      <c r="E109" s="19">
        <f ca="1">SUMIF(Summary!$B$30:$B$394,'LOK LOK BAR'!C109,Summary!$F$30:$F$367)</f>
        <v>0</v>
      </c>
      <c r="F109" s="15">
        <f t="shared" ca="1" si="54"/>
        <v>0</v>
      </c>
      <c r="G109" s="53"/>
      <c r="H109" s="275"/>
      <c r="I109" s="15">
        <f t="shared" si="50"/>
        <v>0</v>
      </c>
      <c r="J109" s="52">
        <f t="shared" ca="1" si="51"/>
        <v>0</v>
      </c>
      <c r="K109" s="276">
        <f t="shared" ca="1" si="52"/>
        <v>0</v>
      </c>
      <c r="L109" s="277"/>
      <c r="M109" s="377">
        <f ca="1">SUMIF(DATABASE!$L$3:$L$73,'LOK LOK BAR'!C109,DATABASE!$M$3:$M$72)</f>
        <v>1.5</v>
      </c>
      <c r="N109" s="378">
        <f t="shared" ca="1" si="55"/>
        <v>0</v>
      </c>
      <c r="O109" s="72">
        <f t="shared" ca="1" si="56"/>
        <v>1.5</v>
      </c>
      <c r="P109" s="278">
        <f t="shared" ca="1" si="53"/>
        <v>0</v>
      </c>
      <c r="Q109" s="314"/>
      <c r="R109" s="143"/>
      <c r="S109" s="144"/>
      <c r="T109" s="139"/>
    </row>
    <row r="110" spans="1:21" s="82" customFormat="1" ht="24" customHeight="1">
      <c r="A110" s="82" t="s">
        <v>692</v>
      </c>
      <c r="B110" s="16">
        <f t="shared" si="59"/>
        <v>27</v>
      </c>
      <c r="C110" s="83" t="s">
        <v>578</v>
      </c>
      <c r="D110" s="276">
        <v>2</v>
      </c>
      <c r="E110" s="19">
        <f ca="1">SUMIF(Summary!$B$30:$B$394,'LOK LOK BAR'!C110,Summary!$F$30:$F$367)</f>
        <v>0</v>
      </c>
      <c r="F110" s="15">
        <f t="shared" ca="1" si="54"/>
        <v>0</v>
      </c>
      <c r="G110" s="53"/>
      <c r="H110" s="275"/>
      <c r="I110" s="15">
        <f t="shared" si="50"/>
        <v>0</v>
      </c>
      <c r="J110" s="52">
        <f t="shared" ca="1" si="51"/>
        <v>0</v>
      </c>
      <c r="K110" s="276">
        <f t="shared" ca="1" si="52"/>
        <v>0</v>
      </c>
      <c r="L110" s="277"/>
      <c r="M110" s="377">
        <f ca="1">SUMIF(DATABASE!$L$3:$L$73,'LOK LOK BAR'!C110,DATABASE!$M$3:$M$72)</f>
        <v>0.7</v>
      </c>
      <c r="N110" s="378">
        <f t="shared" ca="1" si="55"/>
        <v>0</v>
      </c>
      <c r="O110" s="72">
        <f t="shared" ca="1" si="56"/>
        <v>0.7</v>
      </c>
      <c r="P110" s="278">
        <f t="shared" ca="1" si="53"/>
        <v>0</v>
      </c>
      <c r="Q110" s="314"/>
      <c r="R110" s="137"/>
      <c r="S110" s="138"/>
      <c r="T110" s="139"/>
    </row>
    <row r="111" spans="1:21" s="82" customFormat="1" ht="24" customHeight="1">
      <c r="A111" s="82" t="s">
        <v>693</v>
      </c>
      <c r="B111" s="16">
        <f t="shared" si="59"/>
        <v>28</v>
      </c>
      <c r="C111" s="83" t="s">
        <v>579</v>
      </c>
      <c r="D111" s="276">
        <v>2</v>
      </c>
      <c r="E111" s="19">
        <f ca="1">SUMIF(Summary!$B$30:$B$394,'LOK LOK BAR'!C111,Summary!$F$30:$F$367)</f>
        <v>0</v>
      </c>
      <c r="F111" s="15">
        <f ca="1">E111*D111</f>
        <v>0</v>
      </c>
      <c r="G111" s="53"/>
      <c r="H111" s="275"/>
      <c r="I111" s="15">
        <f t="shared" si="50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55"/>
        <v>0</v>
      </c>
      <c r="O111" s="72">
        <f t="shared" ca="1" si="56"/>
        <v>0.65</v>
      </c>
      <c r="P111" s="278">
        <f t="shared" ca="1" si="53"/>
        <v>0</v>
      </c>
      <c r="Q111" s="314"/>
      <c r="R111" s="137" t="s">
        <v>694</v>
      </c>
      <c r="S111" s="138">
        <v>5</v>
      </c>
      <c r="T111" s="139">
        <f t="shared" ref="T111:T118" ca="1" si="60">+S111*E111</f>
        <v>0</v>
      </c>
    </row>
    <row r="112" spans="1:21" s="82" customFormat="1" ht="24" customHeight="1">
      <c r="A112" s="82" t="s">
        <v>695</v>
      </c>
      <c r="B112" s="16">
        <f t="shared" si="59"/>
        <v>29</v>
      </c>
      <c r="C112" s="83" t="s">
        <v>558</v>
      </c>
      <c r="D112" s="276">
        <v>2</v>
      </c>
      <c r="E112" s="19">
        <f ca="1">SUMIF(Summary!$B$30:$B$394,'LOK LOK BAR'!C112,Summary!$F$30:$F$367)</f>
        <v>0</v>
      </c>
      <c r="F112" s="15">
        <f t="shared" ref="F112:F153" ca="1" si="61">E112*D112</f>
        <v>0</v>
      </c>
      <c r="G112" s="53"/>
      <c r="H112" s="275"/>
      <c r="I112" s="15">
        <f t="shared" si="50"/>
        <v>0</v>
      </c>
      <c r="J112" s="52">
        <v>0</v>
      </c>
      <c r="K112" s="276">
        <f t="shared" ref="K112:K153" si="62">+J112*D112</f>
        <v>0</v>
      </c>
      <c r="L112" s="277"/>
      <c r="M112" s="377">
        <f ca="1">SUMIF(DATABASE!$L$3:$L$73,'LOK LOK BAR'!C112,DATABASE!$M$3:$M$72)</f>
        <v>0.65</v>
      </c>
      <c r="N112" s="378">
        <f t="shared" ca="1" si="55"/>
        <v>0</v>
      </c>
      <c r="O112" s="72">
        <f t="shared" ca="1" si="56"/>
        <v>0.65</v>
      </c>
      <c r="P112" s="278">
        <f t="shared" ca="1" si="53"/>
        <v>0</v>
      </c>
      <c r="Q112" s="314"/>
      <c r="R112" s="137" t="s">
        <v>696</v>
      </c>
      <c r="S112" s="167">
        <v>5</v>
      </c>
      <c r="T112" s="139">
        <f t="shared" ca="1" si="60"/>
        <v>0</v>
      </c>
    </row>
    <row r="113" spans="1:20" s="82" customFormat="1" ht="24" customHeight="1">
      <c r="A113" s="82" t="s">
        <v>697</v>
      </c>
      <c r="B113" s="16">
        <f t="shared" si="59"/>
        <v>30</v>
      </c>
      <c r="C113" s="83" t="s">
        <v>559</v>
      </c>
      <c r="D113" s="276">
        <v>2</v>
      </c>
      <c r="E113" s="19">
        <f ca="1">SUMIF(Summary!$B$30:$B$394,'LOK LOK BAR'!C113,Summary!$F$30:$F$367)</f>
        <v>0</v>
      </c>
      <c r="F113" s="15">
        <f t="shared" ca="1" si="61"/>
        <v>0</v>
      </c>
      <c r="G113" s="53"/>
      <c r="H113" s="275"/>
      <c r="I113" s="15">
        <f t="shared" si="50"/>
        <v>0</v>
      </c>
      <c r="J113" s="52">
        <v>0</v>
      </c>
      <c r="K113" s="276">
        <f t="shared" si="62"/>
        <v>0</v>
      </c>
      <c r="L113" s="277"/>
      <c r="M113" s="377">
        <f ca="1">SUMIF(DATABASE!$L$3:$L$73,'LOK LOK BAR'!C113,DATABASE!$M$3:$M$72)</f>
        <v>0.6</v>
      </c>
      <c r="N113" s="378">
        <f t="shared" ca="1" si="55"/>
        <v>0</v>
      </c>
      <c r="O113" s="72">
        <f t="shared" ca="1" si="56"/>
        <v>0.6</v>
      </c>
      <c r="P113" s="278">
        <f t="shared" ca="1" si="53"/>
        <v>0</v>
      </c>
      <c r="Q113" s="314"/>
      <c r="R113" s="137" t="s">
        <v>698</v>
      </c>
      <c r="S113" s="138">
        <v>3</v>
      </c>
      <c r="T113" s="139">
        <f t="shared" ca="1" si="60"/>
        <v>0</v>
      </c>
    </row>
    <row r="114" spans="1:20" s="82" customFormat="1" ht="24" customHeight="1">
      <c r="A114" s="82" t="s">
        <v>699</v>
      </c>
      <c r="B114" s="16">
        <f t="shared" si="59"/>
        <v>31</v>
      </c>
      <c r="C114" s="83" t="s">
        <v>476</v>
      </c>
      <c r="D114" s="276">
        <v>2</v>
      </c>
      <c r="E114" s="19">
        <f ca="1">SUMIF(Summary!$B$30:$B$394,'LOK LOK BAR'!C114,Summary!$F$30:$F$367)</f>
        <v>0</v>
      </c>
      <c r="F114" s="15">
        <f t="shared" ca="1" si="61"/>
        <v>0</v>
      </c>
      <c r="G114" s="53"/>
      <c r="H114" s="275"/>
      <c r="I114" s="15">
        <f t="shared" si="50"/>
        <v>0</v>
      </c>
      <c r="J114" s="52">
        <f t="shared" ref="J114:J153" ca="1" si="63">+E114-H114</f>
        <v>0</v>
      </c>
      <c r="K114" s="276">
        <f t="shared" ca="1" si="62"/>
        <v>0</v>
      </c>
      <c r="L114" s="277"/>
      <c r="M114" s="377">
        <f ca="1">SUMIF(DATABASE!$L$3:$L$73,'LOK LOK BAR'!C114,DATABASE!$M$3:$M$72)</f>
        <v>0.39</v>
      </c>
      <c r="N114" s="378">
        <f t="shared" ca="1" si="55"/>
        <v>0</v>
      </c>
      <c r="O114" s="72">
        <f t="shared" ca="1" si="56"/>
        <v>0.39</v>
      </c>
      <c r="P114" s="278">
        <f t="shared" ca="1" si="53"/>
        <v>0</v>
      </c>
      <c r="Q114" s="314"/>
      <c r="R114" s="137" t="s">
        <v>700</v>
      </c>
      <c r="S114" s="138">
        <v>3</v>
      </c>
      <c r="T114" s="139">
        <f t="shared" ca="1" si="60"/>
        <v>0</v>
      </c>
    </row>
    <row r="115" spans="1:20" s="82" customFormat="1" ht="24" customHeight="1">
      <c r="A115" s="82" t="s">
        <v>701</v>
      </c>
      <c r="B115" s="16">
        <f t="shared" si="59"/>
        <v>32</v>
      </c>
      <c r="C115" s="83" t="s">
        <v>560</v>
      </c>
      <c r="D115" s="276">
        <v>2</v>
      </c>
      <c r="E115" s="19">
        <f ca="1">SUMIF(Summary!$B$30:$B$394,'LOK LOK BAR'!C115,Summary!$F$30:$F$367)</f>
        <v>0</v>
      </c>
      <c r="F115" s="15">
        <f t="shared" ca="1" si="61"/>
        <v>0</v>
      </c>
      <c r="G115" s="53"/>
      <c r="H115" s="275"/>
      <c r="I115" s="15">
        <f t="shared" si="50"/>
        <v>0</v>
      </c>
      <c r="J115" s="52">
        <f t="shared" ca="1" si="63"/>
        <v>0</v>
      </c>
      <c r="K115" s="276">
        <f ca="1">+J115*D115</f>
        <v>0</v>
      </c>
      <c r="L115" s="277"/>
      <c r="M115" s="377">
        <f ca="1">SUMIF(DATABASE!$L$3:$L$73,'LOK LOK BAR'!C115,DATABASE!$M$3:$M$72)</f>
        <v>0.72</v>
      </c>
      <c r="N115" s="378">
        <f t="shared" ca="1" si="55"/>
        <v>0</v>
      </c>
      <c r="O115" s="72">
        <f t="shared" ca="1" si="56"/>
        <v>0.72</v>
      </c>
      <c r="P115" s="278">
        <f t="shared" ca="1" si="53"/>
        <v>0</v>
      </c>
      <c r="Q115" s="314"/>
      <c r="R115" s="137" t="s">
        <v>702</v>
      </c>
      <c r="S115" s="138">
        <v>3</v>
      </c>
      <c r="T115" s="139">
        <f t="shared" ca="1" si="60"/>
        <v>0</v>
      </c>
    </row>
    <row r="116" spans="1:20" s="82" customFormat="1" ht="24" customHeight="1">
      <c r="A116" s="82" t="s">
        <v>703</v>
      </c>
      <c r="B116" s="16">
        <f t="shared" si="59"/>
        <v>33</v>
      </c>
      <c r="C116" s="83" t="s">
        <v>704</v>
      </c>
      <c r="D116" s="276">
        <v>2</v>
      </c>
      <c r="E116" s="19">
        <f ca="1">SUMIF(Summary!$B$30:$B$394,'LOK LOK BAR'!C116,Summary!$F$30:$F$367)</f>
        <v>0</v>
      </c>
      <c r="F116" s="15">
        <f t="shared" ca="1" si="61"/>
        <v>0</v>
      </c>
      <c r="G116" s="53"/>
      <c r="H116" s="275"/>
      <c r="I116" s="15">
        <f t="shared" si="50"/>
        <v>0</v>
      </c>
      <c r="J116" s="52">
        <f t="shared" ca="1" si="63"/>
        <v>0</v>
      </c>
      <c r="K116" s="276">
        <f t="shared" ca="1" si="62"/>
        <v>0</v>
      </c>
      <c r="L116" s="277"/>
      <c r="M116" s="377">
        <f ca="1">SUMIF(DATABASE!$L$3:$L$73,'LOK LOK BAR'!C116,DATABASE!$M$3:$M$72)</f>
        <v>0.56999999999999995</v>
      </c>
      <c r="N116" s="378">
        <f t="shared" ca="1" si="55"/>
        <v>0</v>
      </c>
      <c r="O116" s="72">
        <f t="shared" ca="1" si="56"/>
        <v>0.56999999999999995</v>
      </c>
      <c r="P116" s="278">
        <f t="shared" ca="1" si="53"/>
        <v>0</v>
      </c>
      <c r="Q116" s="314"/>
      <c r="R116" s="137" t="s">
        <v>705</v>
      </c>
      <c r="S116" s="138">
        <v>3</v>
      </c>
      <c r="T116" s="139">
        <f t="shared" ca="1" si="60"/>
        <v>0</v>
      </c>
    </row>
    <row r="117" spans="1:20" s="82" customFormat="1" ht="24" customHeight="1">
      <c r="A117" s="82" t="s">
        <v>706</v>
      </c>
      <c r="B117" s="16">
        <f t="shared" si="59"/>
        <v>34</v>
      </c>
      <c r="C117" s="83" t="s">
        <v>477</v>
      </c>
      <c r="D117" s="401">
        <v>2.5</v>
      </c>
      <c r="E117" s="19">
        <f ca="1">SUMIF(Summary!$B$30:$B$394,'LOK LOK BAR'!C117,Summary!$F$30:$F$367)</f>
        <v>0</v>
      </c>
      <c r="F117" s="403">
        <f t="shared" ca="1" si="61"/>
        <v>0</v>
      </c>
      <c r="G117" s="53"/>
      <c r="H117" s="275"/>
      <c r="I117" s="403">
        <f t="shared" si="50"/>
        <v>0</v>
      </c>
      <c r="J117" s="404">
        <v>0</v>
      </c>
      <c r="K117" s="401">
        <f t="shared" si="62"/>
        <v>0</v>
      </c>
      <c r="L117" s="277"/>
      <c r="M117" s="377">
        <f ca="1">SUMIF(DATABASE!$L$3:$L$73,'LOK LOK BAR'!C117,DATABASE!$M$3:$M$72)</f>
        <v>1</v>
      </c>
      <c r="N117" s="378">
        <f t="shared" ca="1" si="55"/>
        <v>0</v>
      </c>
      <c r="O117" s="72">
        <f t="shared" ca="1" si="56"/>
        <v>1</v>
      </c>
      <c r="P117" s="278">
        <f t="shared" ca="1" si="53"/>
        <v>0</v>
      </c>
      <c r="Q117" s="314"/>
      <c r="R117" s="137" t="s">
        <v>707</v>
      </c>
      <c r="S117" s="138">
        <v>3</v>
      </c>
      <c r="T117" s="139">
        <f t="shared" ca="1" si="60"/>
        <v>0</v>
      </c>
    </row>
    <row r="118" spans="1:20" s="82" customFormat="1" ht="24" customHeight="1">
      <c r="A118" s="82" t="s">
        <v>708</v>
      </c>
      <c r="B118" s="16">
        <f t="shared" si="59"/>
        <v>35</v>
      </c>
      <c r="C118" s="83" t="s">
        <v>709</v>
      </c>
      <c r="D118" s="276">
        <v>2.5</v>
      </c>
      <c r="E118" s="19">
        <f ca="1">SUMIF(Summary!$B$30:$B$394,'LOK LOK BAR'!C118,Summary!$F$30:$F$367)</f>
        <v>0</v>
      </c>
      <c r="F118" s="15">
        <f t="shared" ca="1" si="61"/>
        <v>0</v>
      </c>
      <c r="G118" s="53"/>
      <c r="H118" s="275"/>
      <c r="I118" s="15">
        <f>H118*D118</f>
        <v>0</v>
      </c>
      <c r="J118" s="52">
        <f t="shared" ca="1" si="63"/>
        <v>0</v>
      </c>
      <c r="K118" s="276">
        <f ca="1">+J118*D118</f>
        <v>0</v>
      </c>
      <c r="L118" s="277"/>
      <c r="M118" s="377">
        <f ca="1">SUMIF(DATABASE!$L$3:$L$73,'LOK LOK BAR'!C118,DATABASE!$M$3:$M$72)</f>
        <v>0.9</v>
      </c>
      <c r="N118" s="378">
        <f t="shared" ca="1" si="55"/>
        <v>0</v>
      </c>
      <c r="O118" s="72">
        <f t="shared" ca="1" si="56"/>
        <v>0.9</v>
      </c>
      <c r="P118" s="278">
        <f t="shared" ca="1" si="53"/>
        <v>0</v>
      </c>
      <c r="Q118" s="314"/>
      <c r="R118" s="137" t="s">
        <v>710</v>
      </c>
      <c r="S118" s="138">
        <v>1</v>
      </c>
      <c r="T118" s="139">
        <f t="shared" ca="1" si="60"/>
        <v>0</v>
      </c>
    </row>
    <row r="119" spans="1:20" s="82" customFormat="1" ht="24" customHeight="1">
      <c r="A119" s="82" t="s">
        <v>711</v>
      </c>
      <c r="B119" s="16">
        <f t="shared" si="59"/>
        <v>36</v>
      </c>
      <c r="C119" s="83" t="s">
        <v>561</v>
      </c>
      <c r="D119" s="276">
        <v>2.5</v>
      </c>
      <c r="E119" s="19">
        <f ca="1">SUMIF(Summary!$B$30:$B$394,'LOK LOK BAR'!C119,Summary!$F$30:$F$367)</f>
        <v>0</v>
      </c>
      <c r="F119" s="15">
        <f t="shared" ca="1" si="61"/>
        <v>0</v>
      </c>
      <c r="G119" s="53"/>
      <c r="H119" s="275"/>
      <c r="I119" s="15">
        <f t="shared" si="50"/>
        <v>0</v>
      </c>
      <c r="J119" s="52">
        <f t="shared" ca="1" si="63"/>
        <v>0</v>
      </c>
      <c r="K119" s="276">
        <f t="shared" ca="1" si="62"/>
        <v>0</v>
      </c>
      <c r="L119" s="277"/>
      <c r="M119" s="377">
        <f ca="1">SUMIF(DATABASE!$L$3:$L$73,'LOK LOK BAR'!C119,DATABASE!$M$3:$M$72)</f>
        <v>0.9</v>
      </c>
      <c r="N119" s="378">
        <f t="shared" ca="1" si="55"/>
        <v>0</v>
      </c>
      <c r="O119" s="72">
        <f t="shared" ca="1" si="56"/>
        <v>0.9</v>
      </c>
      <c r="P119" s="278">
        <f t="shared" ca="1" si="53"/>
        <v>0</v>
      </c>
      <c r="Q119" s="314"/>
      <c r="R119" s="137"/>
      <c r="S119" s="138"/>
      <c r="T119" s="139"/>
    </row>
    <row r="120" spans="1:20" s="82" customFormat="1" ht="24" customHeight="1">
      <c r="A120" s="82" t="s">
        <v>712</v>
      </c>
      <c r="B120" s="16">
        <f t="shared" si="59"/>
        <v>37</v>
      </c>
      <c r="C120" s="83" t="s">
        <v>580</v>
      </c>
      <c r="D120" s="401">
        <v>2.5</v>
      </c>
      <c r="E120" s="19">
        <f ca="1">SUMIF(Summary!$B$30:$B$394,'LOK LOK BAR'!C120,Summary!$F$30:$F$367)</f>
        <v>0</v>
      </c>
      <c r="F120" s="403">
        <f t="shared" ca="1" si="61"/>
        <v>0</v>
      </c>
      <c r="G120" s="53"/>
      <c r="H120" s="275"/>
      <c r="I120" s="403">
        <f t="shared" si="50"/>
        <v>0</v>
      </c>
      <c r="J120" s="404">
        <v>0</v>
      </c>
      <c r="K120" s="401">
        <f t="shared" si="62"/>
        <v>0</v>
      </c>
      <c r="L120" s="277"/>
      <c r="M120" s="377">
        <f ca="1">SUMIF(DATABASE!$L$3:$L$73,'LOK LOK BAR'!C120,DATABASE!$M$3:$M$72)</f>
        <v>0.73</v>
      </c>
      <c r="N120" s="378">
        <f t="shared" ca="1" si="55"/>
        <v>0</v>
      </c>
      <c r="O120" s="72">
        <f t="shared" ca="1" si="56"/>
        <v>0.73</v>
      </c>
      <c r="P120" s="278">
        <f t="shared" ca="1" si="53"/>
        <v>0</v>
      </c>
      <c r="Q120" s="314"/>
      <c r="R120" s="137"/>
      <c r="S120" s="138"/>
      <c r="T120" s="139"/>
    </row>
    <row r="121" spans="1:20" s="82" customFormat="1" ht="24" customHeight="1">
      <c r="A121" s="82" t="s">
        <v>713</v>
      </c>
      <c r="B121" s="16">
        <f t="shared" si="59"/>
        <v>38</v>
      </c>
      <c r="C121" s="83" t="s">
        <v>581</v>
      </c>
      <c r="D121" s="276">
        <v>2.5</v>
      </c>
      <c r="E121" s="19">
        <f ca="1">SUMIF(Summary!$B$30:$B$394,'LOK LOK BAR'!C121,Summary!$F$30:$F$367)</f>
        <v>0</v>
      </c>
      <c r="F121" s="15">
        <f t="shared" ca="1" si="61"/>
        <v>0</v>
      </c>
      <c r="G121" s="53"/>
      <c r="H121" s="275"/>
      <c r="I121" s="15">
        <f t="shared" si="50"/>
        <v>0</v>
      </c>
      <c r="J121" s="52">
        <f t="shared" ca="1" si="63"/>
        <v>0</v>
      </c>
      <c r="K121" s="276">
        <f t="shared" ca="1" si="62"/>
        <v>0</v>
      </c>
      <c r="L121" s="277"/>
      <c r="M121" s="377">
        <f ca="1">SUMIF(DATABASE!$L$3:$L$73,'LOK LOK BAR'!C121,DATABASE!$M$3:$M$72)</f>
        <v>0.67</v>
      </c>
      <c r="N121" s="378">
        <f t="shared" ca="1" si="55"/>
        <v>0</v>
      </c>
      <c r="O121" s="72">
        <f t="shared" ca="1" si="56"/>
        <v>0.67</v>
      </c>
      <c r="P121" s="278">
        <f t="shared" ca="1" si="53"/>
        <v>0</v>
      </c>
      <c r="Q121" s="314"/>
      <c r="R121" s="137"/>
      <c r="S121" s="138"/>
      <c r="T121" s="139"/>
    </row>
    <row r="122" spans="1:20" s="82" customFormat="1" ht="24" customHeight="1">
      <c r="A122" s="82" t="s">
        <v>714</v>
      </c>
      <c r="B122" s="16">
        <f t="shared" si="59"/>
        <v>39</v>
      </c>
      <c r="C122" s="83" t="s">
        <v>562</v>
      </c>
      <c r="D122" s="276">
        <v>2.5</v>
      </c>
      <c r="E122" s="19">
        <f ca="1">SUMIF(Summary!$B$30:$B$394,'LOK LOK BAR'!C122,Summary!$F$30:$F$367)</f>
        <v>0</v>
      </c>
      <c r="F122" s="15">
        <f t="shared" ca="1" si="61"/>
        <v>0</v>
      </c>
      <c r="G122" s="53"/>
      <c r="H122" s="275"/>
      <c r="I122" s="15">
        <f t="shared" si="50"/>
        <v>0</v>
      </c>
      <c r="J122" s="52">
        <f t="shared" ca="1" si="63"/>
        <v>0</v>
      </c>
      <c r="K122" s="276">
        <f t="shared" ca="1" si="62"/>
        <v>0</v>
      </c>
      <c r="L122" s="277"/>
      <c r="M122" s="377">
        <f ca="1">SUMIF(DATABASE!$L$3:$L$73,'LOK LOK BAR'!C122,DATABASE!$M$3:$M$72)</f>
        <v>0.9</v>
      </c>
      <c r="N122" s="378">
        <f t="shared" ca="1" si="55"/>
        <v>0</v>
      </c>
      <c r="O122" s="72">
        <f t="shared" ca="1" si="56"/>
        <v>0.9</v>
      </c>
      <c r="P122" s="278">
        <f t="shared" ca="1" si="53"/>
        <v>0</v>
      </c>
      <c r="Q122" s="314"/>
      <c r="R122" s="149" t="s">
        <v>342</v>
      </c>
      <c r="S122" s="138">
        <v>3</v>
      </c>
      <c r="T122" s="139">
        <f ca="1">+S122*E122</f>
        <v>0</v>
      </c>
    </row>
    <row r="123" spans="1:20" s="82" customFormat="1" ht="24" customHeight="1">
      <c r="A123" s="82" t="s">
        <v>715</v>
      </c>
      <c r="B123" s="16">
        <f t="shared" si="59"/>
        <v>40</v>
      </c>
      <c r="C123" s="83" t="s">
        <v>716</v>
      </c>
      <c r="D123" s="276">
        <v>3</v>
      </c>
      <c r="E123" s="19">
        <f ca="1">SUMIF(Summary!$B$30:$B$394,'LOK LOK BAR'!C123,Summary!$F$30:$F$367)</f>
        <v>0</v>
      </c>
      <c r="F123" s="15">
        <f t="shared" ca="1" si="61"/>
        <v>0</v>
      </c>
      <c r="G123" s="53"/>
      <c r="H123" s="275"/>
      <c r="I123" s="15">
        <f t="shared" si="50"/>
        <v>0</v>
      </c>
      <c r="J123" s="52">
        <f t="shared" ca="1" si="63"/>
        <v>0</v>
      </c>
      <c r="K123" s="276">
        <f t="shared" ca="1" si="62"/>
        <v>0</v>
      </c>
      <c r="L123" s="277"/>
      <c r="M123" s="377">
        <f ca="1">SUMIF(DATABASE!$L$3:$L$73,'LOK LOK BAR'!C123,DATABASE!$M$3:$M$72)</f>
        <v>1.29</v>
      </c>
      <c r="N123" s="378">
        <f t="shared" ca="1" si="55"/>
        <v>0</v>
      </c>
      <c r="O123" s="72">
        <f t="shared" ca="1" si="56"/>
        <v>1.29</v>
      </c>
      <c r="P123" s="278">
        <f t="shared" ca="1" si="53"/>
        <v>0</v>
      </c>
      <c r="Q123" s="314"/>
      <c r="R123" s="137"/>
      <c r="S123" s="138"/>
      <c r="T123" s="139"/>
    </row>
    <row r="124" spans="1:20" s="82" customFormat="1" ht="24" customHeight="1">
      <c r="A124" s="82" t="s">
        <v>717</v>
      </c>
      <c r="B124" s="16">
        <f t="shared" si="59"/>
        <v>41</v>
      </c>
      <c r="C124" s="83" t="s">
        <v>582</v>
      </c>
      <c r="D124" s="276">
        <v>3</v>
      </c>
      <c r="E124" s="19">
        <f ca="1">SUMIF(Summary!$B$30:$B$394,'LOK LOK BAR'!C124,Summary!$F$30:$F$367)</f>
        <v>0</v>
      </c>
      <c r="F124" s="15">
        <f t="shared" ca="1" si="61"/>
        <v>0</v>
      </c>
      <c r="G124" s="53"/>
      <c r="H124" s="275"/>
      <c r="I124" s="15">
        <f t="shared" si="50"/>
        <v>0</v>
      </c>
      <c r="J124" s="52">
        <f t="shared" ca="1" si="63"/>
        <v>0</v>
      </c>
      <c r="K124" s="276">
        <f t="shared" ca="1" si="62"/>
        <v>0</v>
      </c>
      <c r="L124" s="277"/>
      <c r="M124" s="377">
        <f ca="1">SUMIF(DATABASE!$L$3:$L$73,'LOK LOK BAR'!C124,DATABASE!$M$3:$M$72)</f>
        <v>1.02</v>
      </c>
      <c r="N124" s="378">
        <f t="shared" ca="1" si="55"/>
        <v>0</v>
      </c>
      <c r="O124" s="72">
        <f t="shared" ca="1" si="56"/>
        <v>1.02</v>
      </c>
      <c r="P124" s="278">
        <f t="shared" ca="1" si="53"/>
        <v>0</v>
      </c>
      <c r="Q124" s="314"/>
      <c r="R124" s="137" t="s">
        <v>718</v>
      </c>
      <c r="S124" s="138">
        <v>3</v>
      </c>
      <c r="T124" s="139">
        <f ca="1">+S124*E124</f>
        <v>0</v>
      </c>
    </row>
    <row r="125" spans="1:20" s="82" customFormat="1" ht="24" customHeight="1">
      <c r="A125" s="82" t="s">
        <v>719</v>
      </c>
      <c r="B125" s="16">
        <f t="shared" si="59"/>
        <v>42</v>
      </c>
      <c r="C125" s="83" t="s">
        <v>478</v>
      </c>
      <c r="D125" s="276">
        <v>3</v>
      </c>
      <c r="E125" s="19">
        <f ca="1">SUMIF(Summary!$B$30:$B$394,'LOK LOK BAR'!C125,Summary!$F$30:$F$367)</f>
        <v>0</v>
      </c>
      <c r="F125" s="15">
        <f t="shared" ca="1" si="61"/>
        <v>0</v>
      </c>
      <c r="G125" s="53"/>
      <c r="H125" s="275"/>
      <c r="I125" s="15">
        <f t="shared" si="50"/>
        <v>0</v>
      </c>
      <c r="J125" s="52">
        <f t="shared" ca="1" si="63"/>
        <v>0</v>
      </c>
      <c r="K125" s="276">
        <f t="shared" ca="1" si="62"/>
        <v>0</v>
      </c>
      <c r="L125" s="277"/>
      <c r="M125" s="377">
        <f ca="1">SUMIF(DATABASE!$L$3:$L$73,'LOK LOK BAR'!C125,DATABASE!$M$3:$M$72)</f>
        <v>1.17</v>
      </c>
      <c r="N125" s="378">
        <f t="shared" ca="1" si="55"/>
        <v>0</v>
      </c>
      <c r="O125" s="72">
        <f t="shared" ca="1" si="56"/>
        <v>1.17</v>
      </c>
      <c r="P125" s="278">
        <f t="shared" ca="1" si="53"/>
        <v>0</v>
      </c>
      <c r="Q125" s="314"/>
      <c r="R125" s="137" t="s">
        <v>720</v>
      </c>
      <c r="S125" s="138">
        <v>3</v>
      </c>
      <c r="T125" s="139">
        <f ca="1">+S125*E125</f>
        <v>0</v>
      </c>
    </row>
    <row r="126" spans="1:20" s="82" customFormat="1" ht="24" customHeight="1">
      <c r="A126" s="82" t="s">
        <v>721</v>
      </c>
      <c r="B126" s="16">
        <f t="shared" si="59"/>
        <v>43</v>
      </c>
      <c r="C126" s="83" t="s">
        <v>563</v>
      </c>
      <c r="D126" s="276">
        <v>3</v>
      </c>
      <c r="E126" s="19">
        <f ca="1">SUMIF(Summary!$B$30:$B$394,'LOK LOK BAR'!C126,Summary!$F$30:$F$367)</f>
        <v>0</v>
      </c>
      <c r="F126" s="15">
        <f t="shared" ca="1" si="61"/>
        <v>0</v>
      </c>
      <c r="G126" s="53"/>
      <c r="H126" s="275"/>
      <c r="I126" s="15">
        <f t="shared" si="50"/>
        <v>0</v>
      </c>
      <c r="J126" s="52">
        <f t="shared" ca="1" si="63"/>
        <v>0</v>
      </c>
      <c r="K126" s="276">
        <f t="shared" ca="1" si="62"/>
        <v>0</v>
      </c>
      <c r="L126" s="277"/>
      <c r="M126" s="377">
        <f ca="1">SUMIF(DATABASE!$L$3:$L$73,'LOK LOK BAR'!C126,DATABASE!$M$3:$M$72)</f>
        <v>1.06</v>
      </c>
      <c r="N126" s="378">
        <f t="shared" ca="1" si="55"/>
        <v>0</v>
      </c>
      <c r="O126" s="72">
        <f t="shared" ca="1" si="56"/>
        <v>1.06</v>
      </c>
      <c r="P126" s="278">
        <f t="shared" ca="1" si="53"/>
        <v>0</v>
      </c>
      <c r="Q126" s="314"/>
      <c r="R126" s="137"/>
      <c r="S126" s="138"/>
      <c r="T126" s="139"/>
    </row>
    <row r="127" spans="1:20" s="82" customFormat="1" ht="24" customHeight="1">
      <c r="A127" s="82" t="s">
        <v>722</v>
      </c>
      <c r="B127" s="16">
        <f t="shared" si="59"/>
        <v>44</v>
      </c>
      <c r="C127" s="83" t="s">
        <v>593</v>
      </c>
      <c r="D127" s="276">
        <v>3</v>
      </c>
      <c r="E127" s="19">
        <f ca="1">SUMIF(Summary!$B$30:$B$394,'LOK LOK BAR'!C127,Summary!$F$30:$F$367)</f>
        <v>0</v>
      </c>
      <c r="F127" s="15">
        <f t="shared" ca="1" si="61"/>
        <v>0</v>
      </c>
      <c r="G127" s="53"/>
      <c r="H127" s="275"/>
      <c r="I127" s="15">
        <f t="shared" si="50"/>
        <v>0</v>
      </c>
      <c r="J127" s="52">
        <f t="shared" ca="1" si="63"/>
        <v>0</v>
      </c>
      <c r="K127" s="276">
        <f t="shared" ca="1" si="62"/>
        <v>0</v>
      </c>
      <c r="L127" s="277"/>
      <c r="M127" s="377">
        <f ca="1">SUMIF(DATABASE!$L$3:$L$73,'LOK LOK BAR'!C127,DATABASE!$M$3:$M$72)</f>
        <v>1.02</v>
      </c>
      <c r="N127" s="378">
        <f t="shared" ca="1" si="55"/>
        <v>0</v>
      </c>
      <c r="O127" s="72">
        <f t="shared" ca="1" si="56"/>
        <v>1.02</v>
      </c>
      <c r="P127" s="278">
        <f t="shared" ca="1" si="53"/>
        <v>0</v>
      </c>
      <c r="Q127" s="314"/>
      <c r="R127" s="137"/>
      <c r="S127" s="138"/>
      <c r="T127" s="139"/>
    </row>
    <row r="128" spans="1:20" s="82" customFormat="1" ht="24" customHeight="1">
      <c r="A128" s="82" t="s">
        <v>723</v>
      </c>
      <c r="B128" s="16">
        <f t="shared" si="59"/>
        <v>45</v>
      </c>
      <c r="C128" s="83" t="s">
        <v>724</v>
      </c>
      <c r="D128" s="276">
        <v>3</v>
      </c>
      <c r="E128" s="19">
        <f ca="1">SUMIF(Summary!$B$30:$B$394,'LOK LOK BAR'!C128,Summary!$F$30:$F$367)</f>
        <v>0</v>
      </c>
      <c r="F128" s="15">
        <f t="shared" ca="1" si="61"/>
        <v>0</v>
      </c>
      <c r="G128" s="53"/>
      <c r="H128" s="275"/>
      <c r="I128" s="15">
        <f t="shared" si="50"/>
        <v>0</v>
      </c>
      <c r="J128" s="52">
        <f t="shared" ca="1" si="63"/>
        <v>0</v>
      </c>
      <c r="K128" s="276">
        <f t="shared" ca="1" si="62"/>
        <v>0</v>
      </c>
      <c r="L128" s="277"/>
      <c r="M128" s="377">
        <f ca="1">SUMIF(DATABASE!$L$3:$L$73,'LOK LOK BAR'!C128,DATABASE!$M$3:$M$72)</f>
        <v>1.5</v>
      </c>
      <c r="N128" s="378">
        <f t="shared" ca="1" si="55"/>
        <v>0</v>
      </c>
      <c r="O128" s="72">
        <f t="shared" ca="1" si="56"/>
        <v>1.5</v>
      </c>
      <c r="P128" s="278">
        <f t="shared" ca="1" si="53"/>
        <v>0</v>
      </c>
      <c r="Q128" s="314"/>
      <c r="R128" s="137"/>
      <c r="S128" s="138"/>
      <c r="T128" s="139"/>
    </row>
    <row r="129" spans="1:21" s="82" customFormat="1" ht="24" customHeight="1">
      <c r="A129" s="82" t="s">
        <v>725</v>
      </c>
      <c r="B129" s="16">
        <f t="shared" si="59"/>
        <v>46</v>
      </c>
      <c r="C129" s="83" t="s">
        <v>726</v>
      </c>
      <c r="D129" s="276">
        <v>4</v>
      </c>
      <c r="E129" s="19">
        <f ca="1">SUMIF(Summary!$B$30:$B$394,'LOK LOK BAR'!C129,Summary!$F$30:$F$367)</f>
        <v>0</v>
      </c>
      <c r="F129" s="15">
        <f t="shared" ca="1" si="61"/>
        <v>0</v>
      </c>
      <c r="G129" s="53"/>
      <c r="H129" s="275"/>
      <c r="I129" s="15">
        <f t="shared" si="50"/>
        <v>0</v>
      </c>
      <c r="J129" s="52">
        <f t="shared" ca="1" si="63"/>
        <v>0</v>
      </c>
      <c r="K129" s="276">
        <f t="shared" ca="1" si="62"/>
        <v>0</v>
      </c>
      <c r="L129" s="277"/>
      <c r="M129" s="377">
        <f ca="1">SUMIF(DATABASE!$L$3:$L$73,'LOK LOK BAR'!C129,DATABASE!$M$3:$M$72)</f>
        <v>1.5</v>
      </c>
      <c r="N129" s="378">
        <f t="shared" ca="1" si="55"/>
        <v>0</v>
      </c>
      <c r="O129" s="72">
        <f t="shared" ca="1" si="56"/>
        <v>1.5</v>
      </c>
      <c r="P129" s="278">
        <f t="shared" ca="1" si="53"/>
        <v>0</v>
      </c>
      <c r="Q129" s="314"/>
      <c r="R129" s="137"/>
      <c r="S129" s="138"/>
      <c r="T129" s="139"/>
    </row>
    <row r="130" spans="1:21" s="82" customFormat="1" ht="24" customHeight="1">
      <c r="A130" s="82" t="s">
        <v>727</v>
      </c>
      <c r="B130" s="16">
        <f t="shared" si="59"/>
        <v>47</v>
      </c>
      <c r="C130" s="83" t="s">
        <v>590</v>
      </c>
      <c r="D130" s="276">
        <v>4</v>
      </c>
      <c r="E130" s="19">
        <f ca="1">SUMIF(Summary!$B$30:$B$394,'LOK LOK BAR'!C130,Summary!$F$30:$F$367)</f>
        <v>0</v>
      </c>
      <c r="F130" s="15">
        <f t="shared" ca="1" si="61"/>
        <v>0</v>
      </c>
      <c r="G130" s="53"/>
      <c r="H130" s="275"/>
      <c r="I130" s="15">
        <f t="shared" si="50"/>
        <v>0</v>
      </c>
      <c r="J130" s="52">
        <f t="shared" ca="1" si="63"/>
        <v>0</v>
      </c>
      <c r="K130" s="276">
        <f t="shared" ca="1" si="62"/>
        <v>0</v>
      </c>
      <c r="L130" s="277"/>
      <c r="M130" s="377">
        <f ca="1">SUMIF(DATABASE!$L$3:$L$73,'LOK LOK BAR'!C130,DATABASE!$M$3:$M$72)</f>
        <v>1.5</v>
      </c>
      <c r="N130" s="378">
        <f t="shared" ca="1" si="55"/>
        <v>0</v>
      </c>
      <c r="O130" s="72">
        <f t="shared" ca="1" si="56"/>
        <v>1.5</v>
      </c>
      <c r="P130" s="278">
        <f t="shared" ca="1" si="53"/>
        <v>0</v>
      </c>
      <c r="Q130" s="314"/>
      <c r="R130" s="137" t="s">
        <v>728</v>
      </c>
      <c r="S130" s="138">
        <v>3</v>
      </c>
      <c r="T130" s="139">
        <f ca="1">+S130*E130</f>
        <v>0</v>
      </c>
      <c r="U130" s="169"/>
    </row>
    <row r="131" spans="1:21" s="82" customFormat="1" ht="24" customHeight="1">
      <c r="A131" s="82" t="s">
        <v>729</v>
      </c>
      <c r="B131" s="16">
        <f t="shared" si="59"/>
        <v>48</v>
      </c>
      <c r="C131" s="83" t="s">
        <v>564</v>
      </c>
      <c r="D131" s="276">
        <v>1.5</v>
      </c>
      <c r="E131" s="19">
        <f ca="1">SUMIF(Summary!$B$30:$B$394,'LOK LOK BAR'!C131,Summary!$F$30:$F$367)</f>
        <v>0</v>
      </c>
      <c r="F131" s="15">
        <f t="shared" ca="1" si="61"/>
        <v>0</v>
      </c>
      <c r="G131" s="53"/>
      <c r="H131" s="275"/>
      <c r="I131" s="15">
        <f t="shared" si="50"/>
        <v>0</v>
      </c>
      <c r="J131" s="52">
        <f t="shared" ca="1" si="63"/>
        <v>0</v>
      </c>
      <c r="K131" s="276">
        <f t="shared" ca="1" si="62"/>
        <v>0</v>
      </c>
      <c r="L131" s="277"/>
      <c r="M131" s="377">
        <f ca="1">SUMIF(DATABASE!$L$3:$L$73,'LOK LOK BAR'!C131,DATABASE!$M$3:$M$72)</f>
        <v>0.6</v>
      </c>
      <c r="N131" s="378">
        <f t="shared" ca="1" si="55"/>
        <v>0</v>
      </c>
      <c r="O131" s="72">
        <f t="shared" ca="1" si="56"/>
        <v>0.6</v>
      </c>
      <c r="P131" s="278">
        <f t="shared" ca="1" si="53"/>
        <v>0</v>
      </c>
      <c r="Q131" s="314"/>
      <c r="R131" s="149"/>
      <c r="S131" s="138"/>
      <c r="T131" s="139"/>
    </row>
    <row r="132" spans="1:21" s="82" customFormat="1" ht="24" customHeight="1">
      <c r="A132" s="82" t="s">
        <v>730</v>
      </c>
      <c r="B132" s="16">
        <f t="shared" si="59"/>
        <v>49</v>
      </c>
      <c r="C132" s="83" t="s">
        <v>565</v>
      </c>
      <c r="D132" s="276">
        <v>1.5</v>
      </c>
      <c r="E132" s="19">
        <f ca="1">SUMIF(Summary!$B$30:$B$394,'LOK LOK BAR'!C132,Summary!$F$30:$F$367)</f>
        <v>0</v>
      </c>
      <c r="F132" s="15">
        <f t="shared" ca="1" si="61"/>
        <v>0</v>
      </c>
      <c r="G132" s="53"/>
      <c r="H132" s="275"/>
      <c r="I132" s="15">
        <f t="shared" si="50"/>
        <v>0</v>
      </c>
      <c r="J132" s="52">
        <f t="shared" ca="1" si="63"/>
        <v>0</v>
      </c>
      <c r="K132" s="276">
        <f t="shared" ca="1" si="62"/>
        <v>0</v>
      </c>
      <c r="L132" s="277"/>
      <c r="M132" s="377">
        <f ca="1">SUMIF(DATABASE!$L$3:$L$73,'LOK LOK BAR'!C132,DATABASE!$M$3:$M$72)</f>
        <v>0.4</v>
      </c>
      <c r="N132" s="378">
        <f t="shared" ca="1" si="55"/>
        <v>0</v>
      </c>
      <c r="O132" s="72">
        <f t="shared" ca="1" si="56"/>
        <v>0.4</v>
      </c>
      <c r="P132" s="278">
        <f t="shared" ca="1" si="53"/>
        <v>0</v>
      </c>
      <c r="Q132" s="314"/>
      <c r="R132" s="137"/>
      <c r="S132" s="138"/>
      <c r="T132" s="139"/>
      <c r="U132" s="169"/>
    </row>
    <row r="133" spans="1:21" s="82" customFormat="1" ht="24" customHeight="1">
      <c r="A133" s="82" t="s">
        <v>731</v>
      </c>
      <c r="B133" s="16">
        <f t="shared" si="59"/>
        <v>50</v>
      </c>
      <c r="C133" s="83" t="s">
        <v>479</v>
      </c>
      <c r="D133" s="276">
        <v>1.5</v>
      </c>
      <c r="E133" s="19">
        <f ca="1">SUMIF(Summary!$B$30:$B$394,'LOK LOK BAR'!C133,Summary!$F$30:$F$367)</f>
        <v>0</v>
      </c>
      <c r="F133" s="15">
        <f t="shared" ca="1" si="61"/>
        <v>0</v>
      </c>
      <c r="G133" s="53"/>
      <c r="H133" s="275"/>
      <c r="I133" s="15">
        <f t="shared" si="50"/>
        <v>0</v>
      </c>
      <c r="J133" s="52">
        <f t="shared" ca="1" si="63"/>
        <v>0</v>
      </c>
      <c r="K133" s="276">
        <f t="shared" ca="1" si="62"/>
        <v>0</v>
      </c>
      <c r="L133" s="277"/>
      <c r="M133" s="377">
        <f ca="1">SUMIF(DATABASE!$L$3:$L$73,'LOK LOK BAR'!C133,DATABASE!$M$3:$M$72)</f>
        <v>0.5</v>
      </c>
      <c r="N133" s="378">
        <f t="shared" ca="1" si="55"/>
        <v>0</v>
      </c>
      <c r="O133" s="72">
        <f t="shared" ca="1" si="56"/>
        <v>0.5</v>
      </c>
      <c r="P133" s="278">
        <f t="shared" ca="1" si="53"/>
        <v>0</v>
      </c>
      <c r="Q133" s="314"/>
      <c r="R133" s="149"/>
      <c r="S133" s="138"/>
      <c r="T133" s="139"/>
      <c r="U133" s="169"/>
    </row>
    <row r="134" spans="1:21" s="82" customFormat="1" ht="24" customHeight="1">
      <c r="A134" s="82" t="s">
        <v>732</v>
      </c>
      <c r="B134" s="16">
        <f t="shared" si="59"/>
        <v>51</v>
      </c>
      <c r="C134" s="83" t="s">
        <v>480</v>
      </c>
      <c r="D134" s="276">
        <v>1.5</v>
      </c>
      <c r="E134" s="19">
        <f ca="1">SUMIF(Summary!$B$30:$B$394,'LOK LOK BAR'!C134,Summary!$F$30:$F$367)</f>
        <v>0</v>
      </c>
      <c r="F134" s="15">
        <f t="shared" ca="1" si="61"/>
        <v>0</v>
      </c>
      <c r="G134" s="53"/>
      <c r="H134" s="275"/>
      <c r="I134" s="15">
        <f t="shared" si="50"/>
        <v>0</v>
      </c>
      <c r="J134" s="52">
        <f t="shared" ca="1" si="63"/>
        <v>0</v>
      </c>
      <c r="K134" s="276">
        <f t="shared" ca="1" si="62"/>
        <v>0</v>
      </c>
      <c r="L134" s="277"/>
      <c r="M134" s="377">
        <f ca="1">SUMIF(DATABASE!$L$3:$L$73,'LOK LOK BAR'!C134,DATABASE!$M$3:$M$72)</f>
        <v>0.3</v>
      </c>
      <c r="N134" s="378">
        <f t="shared" ca="1" si="55"/>
        <v>0</v>
      </c>
      <c r="O134" s="72">
        <f t="shared" ca="1" si="56"/>
        <v>0.3</v>
      </c>
      <c r="P134" s="278">
        <f t="shared" ca="1" si="53"/>
        <v>0</v>
      </c>
      <c r="Q134" s="314"/>
      <c r="R134" s="149"/>
      <c r="S134" s="138"/>
      <c r="T134" s="139"/>
      <c r="U134" s="169"/>
    </row>
    <row r="135" spans="1:21" s="82" customFormat="1" ht="24" customHeight="1">
      <c r="A135" s="82" t="s">
        <v>733</v>
      </c>
      <c r="B135" s="16">
        <f t="shared" si="59"/>
        <v>52</v>
      </c>
      <c r="C135" s="83" t="s">
        <v>566</v>
      </c>
      <c r="D135" s="276">
        <v>2</v>
      </c>
      <c r="E135" s="19">
        <f ca="1">SUMIF(Summary!$B$30:$B$394,'LOK LOK BAR'!C135,Summary!$F$30:$F$367)</f>
        <v>0</v>
      </c>
      <c r="F135" s="15">
        <f t="shared" ca="1" si="61"/>
        <v>0</v>
      </c>
      <c r="G135" s="53"/>
      <c r="H135" s="275"/>
      <c r="I135" s="15">
        <f t="shared" si="50"/>
        <v>0</v>
      </c>
      <c r="J135" s="52">
        <f t="shared" ca="1" si="63"/>
        <v>0</v>
      </c>
      <c r="K135" s="276">
        <f t="shared" ca="1" si="62"/>
        <v>0</v>
      </c>
      <c r="L135" s="277"/>
      <c r="M135" s="377">
        <f ca="1">SUMIF(DATABASE!$L$3:$L$73,'LOK LOK BAR'!C135,DATABASE!$M$3:$M$72)</f>
        <v>0.4</v>
      </c>
      <c r="N135" s="378">
        <f t="shared" ca="1" si="55"/>
        <v>0</v>
      </c>
      <c r="O135" s="72">
        <f t="shared" ca="1" si="56"/>
        <v>0.4</v>
      </c>
      <c r="P135" s="278">
        <f t="shared" ca="1" si="53"/>
        <v>0</v>
      </c>
      <c r="Q135" s="314"/>
      <c r="R135" s="149"/>
      <c r="S135" s="138"/>
      <c r="T135" s="139"/>
      <c r="U135" s="169"/>
    </row>
    <row r="136" spans="1:21" s="82" customFormat="1" ht="24" customHeight="1">
      <c r="A136" s="82" t="s">
        <v>734</v>
      </c>
      <c r="B136" s="16">
        <f t="shared" si="59"/>
        <v>53</v>
      </c>
      <c r="C136" s="83" t="s">
        <v>481</v>
      </c>
      <c r="D136" s="276">
        <v>2</v>
      </c>
      <c r="E136" s="19">
        <f ca="1">SUMIF(Summary!$B$30:$B$394,'LOK LOK BAR'!C136,Summary!$F$30:$F$367)</f>
        <v>0</v>
      </c>
      <c r="F136" s="15">
        <f t="shared" ca="1" si="61"/>
        <v>0</v>
      </c>
      <c r="G136" s="53"/>
      <c r="H136" s="275"/>
      <c r="I136" s="15">
        <f t="shared" si="50"/>
        <v>0</v>
      </c>
      <c r="J136" s="52">
        <f t="shared" ca="1" si="63"/>
        <v>0</v>
      </c>
      <c r="K136" s="276">
        <f t="shared" ca="1" si="62"/>
        <v>0</v>
      </c>
      <c r="L136" s="277"/>
      <c r="M136" s="377">
        <f ca="1">SUMIF(DATABASE!$L$3:$L$73,'LOK LOK BAR'!C136,DATABASE!$M$3:$M$72)</f>
        <v>0.7</v>
      </c>
      <c r="N136" s="378">
        <f t="shared" ca="1" si="55"/>
        <v>0</v>
      </c>
      <c r="O136" s="72">
        <f t="shared" ca="1" si="56"/>
        <v>0.7</v>
      </c>
      <c r="P136" s="278">
        <f t="shared" ca="1" si="53"/>
        <v>0</v>
      </c>
      <c r="Q136" s="314"/>
      <c r="R136" s="149"/>
      <c r="S136" s="138"/>
      <c r="T136" s="139"/>
      <c r="U136" s="169"/>
    </row>
    <row r="137" spans="1:21" s="82" customFormat="1" ht="24" customHeight="1">
      <c r="A137" s="82" t="s">
        <v>735</v>
      </c>
      <c r="B137" s="16">
        <f t="shared" si="59"/>
        <v>54</v>
      </c>
      <c r="C137" s="83" t="s">
        <v>736</v>
      </c>
      <c r="D137" s="276">
        <v>1.5</v>
      </c>
      <c r="E137" s="19">
        <f ca="1">SUMIF(Summary!$B$30:$B$394,'LOK LOK BAR'!C137,Summary!$F$30:$F$367)</f>
        <v>0</v>
      </c>
      <c r="F137" s="15">
        <f t="shared" ca="1" si="61"/>
        <v>0</v>
      </c>
      <c r="G137" s="53"/>
      <c r="H137" s="275"/>
      <c r="I137" s="15">
        <f t="shared" si="50"/>
        <v>0</v>
      </c>
      <c r="J137" s="52">
        <f t="shared" ca="1" si="63"/>
        <v>0</v>
      </c>
      <c r="K137" s="276">
        <f t="shared" ca="1" si="62"/>
        <v>0</v>
      </c>
      <c r="L137" s="277"/>
      <c r="M137" s="377">
        <f ca="1">SUMIF(DATABASE!$L$3:$L$73,'LOK LOK BAR'!C137,DATABASE!$M$3:$M$72)</f>
        <v>0.52</v>
      </c>
      <c r="N137" s="378">
        <f t="shared" ca="1" si="55"/>
        <v>0</v>
      </c>
      <c r="O137" s="72">
        <f t="shared" ca="1" si="56"/>
        <v>0.52</v>
      </c>
      <c r="P137" s="278">
        <f t="shared" ca="1" si="53"/>
        <v>0</v>
      </c>
      <c r="Q137" s="314"/>
      <c r="R137" s="149"/>
      <c r="S137" s="138"/>
      <c r="T137" s="139"/>
      <c r="U137" s="169"/>
    </row>
    <row r="138" spans="1:21" s="82" customFormat="1" ht="24" customHeight="1">
      <c r="A138" s="82" t="s">
        <v>737</v>
      </c>
      <c r="B138" s="16">
        <f t="shared" si="59"/>
        <v>55</v>
      </c>
      <c r="C138" s="83" t="s">
        <v>594</v>
      </c>
      <c r="D138" s="276">
        <v>1.5</v>
      </c>
      <c r="E138" s="19">
        <f ca="1">SUMIF(Summary!$B$30:$B$394,'LOK LOK BAR'!C138,Summary!$F$30:$F$367)</f>
        <v>0</v>
      </c>
      <c r="F138" s="15">
        <f t="shared" ca="1" si="61"/>
        <v>0</v>
      </c>
      <c r="G138" s="53"/>
      <c r="H138" s="275"/>
      <c r="I138" s="15">
        <f t="shared" si="50"/>
        <v>0</v>
      </c>
      <c r="J138" s="52">
        <f t="shared" ca="1" si="63"/>
        <v>0</v>
      </c>
      <c r="K138" s="276">
        <f t="shared" ca="1" si="62"/>
        <v>0</v>
      </c>
      <c r="L138" s="277"/>
      <c r="M138" s="377">
        <f ca="1">SUMIF(DATABASE!$L$3:$L$73,'LOK LOK BAR'!C138,DATABASE!$M$3:$M$72)</f>
        <v>0.52</v>
      </c>
      <c r="N138" s="378">
        <f t="shared" ca="1" si="55"/>
        <v>0</v>
      </c>
      <c r="O138" s="72">
        <f t="shared" ca="1" si="56"/>
        <v>0.52</v>
      </c>
      <c r="P138" s="278">
        <f t="shared" ca="1" si="53"/>
        <v>0</v>
      </c>
      <c r="Q138" s="314"/>
      <c r="R138" s="149"/>
      <c r="S138" s="138"/>
      <c r="T138" s="139"/>
      <c r="U138" s="169"/>
    </row>
    <row r="139" spans="1:21" s="82" customFormat="1" ht="24" customHeight="1">
      <c r="A139" s="82" t="s">
        <v>738</v>
      </c>
      <c r="B139" s="16">
        <f t="shared" si="59"/>
        <v>56</v>
      </c>
      <c r="C139" s="83" t="s">
        <v>583</v>
      </c>
      <c r="D139" s="276">
        <v>1.5</v>
      </c>
      <c r="E139" s="19">
        <f ca="1">SUMIF(Summary!$B$30:$B$394,'LOK LOK BAR'!C139,Summary!$F$30:$F$367)</f>
        <v>0</v>
      </c>
      <c r="F139" s="15">
        <f t="shared" ca="1" si="61"/>
        <v>0</v>
      </c>
      <c r="G139" s="53"/>
      <c r="H139" s="275"/>
      <c r="I139" s="15">
        <f t="shared" si="50"/>
        <v>0</v>
      </c>
      <c r="J139" s="52">
        <f t="shared" ca="1" si="63"/>
        <v>0</v>
      </c>
      <c r="K139" s="276">
        <f t="shared" ca="1" si="62"/>
        <v>0</v>
      </c>
      <c r="L139" s="277"/>
      <c r="M139" s="377">
        <f ca="1">SUMIF(DATABASE!$L$3:$L$73,'LOK LOK BAR'!C139,DATABASE!$M$3:$M$72)</f>
        <v>0.52</v>
      </c>
      <c r="N139" s="378">
        <f t="shared" ca="1" si="55"/>
        <v>0</v>
      </c>
      <c r="O139" s="72">
        <f t="shared" ca="1" si="56"/>
        <v>0.52</v>
      </c>
      <c r="P139" s="278">
        <f t="shared" ca="1" si="53"/>
        <v>0</v>
      </c>
      <c r="Q139" s="314"/>
      <c r="R139" s="149"/>
      <c r="S139" s="138"/>
      <c r="T139" s="139"/>
      <c r="U139" s="169"/>
    </row>
    <row r="140" spans="1:21" s="82" customFormat="1" ht="24" customHeight="1">
      <c r="A140" s="82" t="s">
        <v>739</v>
      </c>
      <c r="B140" s="16">
        <f t="shared" si="59"/>
        <v>57</v>
      </c>
      <c r="C140" s="83" t="s">
        <v>482</v>
      </c>
      <c r="D140" s="276">
        <v>1.5</v>
      </c>
      <c r="E140" s="19">
        <f ca="1">SUMIF(Summary!$B$30:$B$394,'LOK LOK BAR'!C140,Summary!$F$30:$F$367)</f>
        <v>0</v>
      </c>
      <c r="F140" s="15">
        <f t="shared" ca="1" si="61"/>
        <v>0</v>
      </c>
      <c r="G140" s="53"/>
      <c r="H140" s="275"/>
      <c r="I140" s="15">
        <f t="shared" si="50"/>
        <v>0</v>
      </c>
      <c r="J140" s="52">
        <f t="shared" ca="1" si="63"/>
        <v>0</v>
      </c>
      <c r="K140" s="276">
        <f t="shared" ca="1" si="62"/>
        <v>0</v>
      </c>
      <c r="L140" s="277"/>
      <c r="M140" s="377">
        <f ca="1">SUMIF(DATABASE!$L$3:$L$73,'LOK LOK BAR'!C140,DATABASE!$M$3:$M$72)</f>
        <v>0.33</v>
      </c>
      <c r="N140" s="378">
        <f t="shared" ca="1" si="55"/>
        <v>0</v>
      </c>
      <c r="O140" s="72">
        <f t="shared" ca="1" si="56"/>
        <v>0.33</v>
      </c>
      <c r="P140" s="278">
        <f t="shared" ca="1" si="53"/>
        <v>0</v>
      </c>
      <c r="Q140" s="314"/>
      <c r="R140" s="149"/>
      <c r="S140" s="138"/>
      <c r="T140" s="139"/>
    </row>
    <row r="141" spans="1:21" s="82" customFormat="1" ht="24" customHeight="1">
      <c r="A141" s="82" t="s">
        <v>740</v>
      </c>
      <c r="B141" s="16">
        <f t="shared" si="59"/>
        <v>58</v>
      </c>
      <c r="C141" s="83" t="s">
        <v>483</v>
      </c>
      <c r="D141" s="276">
        <v>1.5</v>
      </c>
      <c r="E141" s="19">
        <f ca="1">SUMIF(Summary!$B$30:$B$394,'LOK LOK BAR'!C141,Summary!$F$30:$F$367)</f>
        <v>0</v>
      </c>
      <c r="F141" s="15">
        <f t="shared" ca="1" si="61"/>
        <v>0</v>
      </c>
      <c r="G141" s="53"/>
      <c r="H141" s="275"/>
      <c r="I141" s="15">
        <f t="shared" si="50"/>
        <v>0</v>
      </c>
      <c r="J141" s="52">
        <f t="shared" ca="1" si="63"/>
        <v>0</v>
      </c>
      <c r="K141" s="276">
        <f t="shared" ca="1" si="62"/>
        <v>0</v>
      </c>
      <c r="L141" s="277"/>
      <c r="M141" s="377">
        <f ca="1">SUMIF(DATABASE!$L$3:$L$73,'LOK LOK BAR'!C141,DATABASE!$M$3:$M$72)</f>
        <v>0.56000000000000005</v>
      </c>
      <c r="N141" s="378">
        <f t="shared" ca="1" si="55"/>
        <v>0</v>
      </c>
      <c r="O141" s="72">
        <f t="shared" ca="1" si="56"/>
        <v>0.56000000000000005</v>
      </c>
      <c r="P141" s="278">
        <f t="shared" ca="1" si="53"/>
        <v>0</v>
      </c>
      <c r="Q141" s="699"/>
      <c r="R141" s="429" t="s">
        <v>741</v>
      </c>
      <c r="S141" s="428">
        <v>4</v>
      </c>
      <c r="T141" s="139">
        <f ca="1">+S141*E141</f>
        <v>0</v>
      </c>
    </row>
    <row r="142" spans="1:21" s="82" customFormat="1" ht="24" customHeight="1">
      <c r="A142" s="82" t="s">
        <v>742</v>
      </c>
      <c r="B142" s="16">
        <f t="shared" si="59"/>
        <v>59</v>
      </c>
      <c r="C142" s="83" t="s">
        <v>584</v>
      </c>
      <c r="D142" s="276">
        <v>2</v>
      </c>
      <c r="E142" s="19">
        <f ca="1">SUMIF(Summary!$B$30:$B$394,'LOK LOK BAR'!C142,Summary!$F$30:$F$367)</f>
        <v>0</v>
      </c>
      <c r="F142" s="15">
        <f t="shared" ca="1" si="61"/>
        <v>0</v>
      </c>
      <c r="G142" s="53"/>
      <c r="H142" s="275"/>
      <c r="I142" s="15">
        <f t="shared" si="50"/>
        <v>0</v>
      </c>
      <c r="J142" s="52">
        <f t="shared" ca="1" si="63"/>
        <v>0</v>
      </c>
      <c r="K142" s="276">
        <f t="shared" ca="1" si="62"/>
        <v>0</v>
      </c>
      <c r="L142" s="277"/>
      <c r="M142" s="377">
        <f ca="1">SUMIF(DATABASE!$L$3:$L$73,'LOK LOK BAR'!C142,DATABASE!$M$3:$M$72)</f>
        <v>0.9</v>
      </c>
      <c r="N142" s="378">
        <f t="shared" ca="1" si="55"/>
        <v>0</v>
      </c>
      <c r="O142" s="72">
        <f t="shared" ca="1" si="56"/>
        <v>0.9</v>
      </c>
      <c r="P142" s="278">
        <f t="shared" ca="1" si="53"/>
        <v>0</v>
      </c>
      <c r="Q142" s="699"/>
      <c r="R142" s="429" t="s">
        <v>743</v>
      </c>
      <c r="S142" s="428">
        <v>3</v>
      </c>
      <c r="T142" s="139">
        <f ca="1">+S142*E142</f>
        <v>0</v>
      </c>
    </row>
    <row r="143" spans="1:21" s="82" customFormat="1" ht="24" customHeight="1">
      <c r="A143" s="82" t="s">
        <v>744</v>
      </c>
      <c r="B143" s="16">
        <f t="shared" si="59"/>
        <v>60</v>
      </c>
      <c r="C143" s="83" t="s">
        <v>745</v>
      </c>
      <c r="D143" s="276">
        <v>2</v>
      </c>
      <c r="E143" s="19">
        <f ca="1">SUMIF(Summary!$B$30:$B$394,'LOK LOK BAR'!C143,Summary!$F$30:$F$367)</f>
        <v>0</v>
      </c>
      <c r="F143" s="15">
        <f t="shared" ca="1" si="61"/>
        <v>0</v>
      </c>
      <c r="G143" s="53"/>
      <c r="H143" s="275"/>
      <c r="I143" s="15">
        <f t="shared" si="50"/>
        <v>0</v>
      </c>
      <c r="J143" s="52">
        <f t="shared" ca="1" si="63"/>
        <v>0</v>
      </c>
      <c r="K143" s="276">
        <f t="shared" ca="1" si="62"/>
        <v>0</v>
      </c>
      <c r="L143" s="277"/>
      <c r="M143" s="377">
        <f ca="1">SUMIF(DATABASE!$L$3:$L$73,'LOK LOK BAR'!C143,DATABASE!$M$3:$M$72)</f>
        <v>0.7</v>
      </c>
      <c r="N143" s="378">
        <f t="shared" ca="1" si="55"/>
        <v>0</v>
      </c>
      <c r="O143" s="72">
        <f t="shared" ca="1" si="56"/>
        <v>0.7</v>
      </c>
      <c r="P143" s="278">
        <f t="shared" ca="1" si="53"/>
        <v>0</v>
      </c>
      <c r="Q143" s="699"/>
      <c r="R143" s="429"/>
      <c r="S143" s="428"/>
      <c r="T143" s="139"/>
    </row>
    <row r="144" spans="1:21" s="82" customFormat="1" ht="24" customHeight="1">
      <c r="A144" s="82" t="s">
        <v>746</v>
      </c>
      <c r="B144" s="16">
        <f t="shared" si="59"/>
        <v>61</v>
      </c>
      <c r="C144" s="83" t="s">
        <v>567</v>
      </c>
      <c r="D144" s="276">
        <v>2</v>
      </c>
      <c r="E144" s="19">
        <f ca="1">SUMIF(Summary!$B$30:$B$394,'LOK LOK BAR'!C144,Summary!$F$30:$F$367)</f>
        <v>0</v>
      </c>
      <c r="F144" s="15">
        <f t="shared" ca="1" si="61"/>
        <v>0</v>
      </c>
      <c r="G144" s="53"/>
      <c r="H144" s="275"/>
      <c r="I144" s="15">
        <f t="shared" si="50"/>
        <v>0</v>
      </c>
      <c r="J144" s="52">
        <f t="shared" ca="1" si="63"/>
        <v>0</v>
      </c>
      <c r="K144" s="276">
        <f t="shared" ca="1" si="62"/>
        <v>0</v>
      </c>
      <c r="L144" s="277"/>
      <c r="M144" s="377">
        <f ca="1">SUMIF(DATABASE!$L$3:$L$73,'LOK LOK BAR'!C144,DATABASE!$M$3:$M$72)</f>
        <v>0.75</v>
      </c>
      <c r="N144" s="378">
        <f t="shared" ca="1" si="55"/>
        <v>0</v>
      </c>
      <c r="O144" s="72">
        <f t="shared" ca="1" si="56"/>
        <v>0.75</v>
      </c>
      <c r="P144" s="278">
        <f t="shared" ca="1" si="53"/>
        <v>0</v>
      </c>
      <c r="Q144" s="699"/>
      <c r="R144" s="429" t="s">
        <v>747</v>
      </c>
      <c r="S144" s="428">
        <v>3</v>
      </c>
      <c r="T144" s="139">
        <f ca="1">+S144*E144</f>
        <v>0</v>
      </c>
    </row>
    <row r="145" spans="1:20" s="82" customFormat="1" ht="24" customHeight="1">
      <c r="A145" s="82" t="s">
        <v>748</v>
      </c>
      <c r="B145" s="16">
        <f t="shared" si="59"/>
        <v>62</v>
      </c>
      <c r="C145" s="83" t="s">
        <v>568</v>
      </c>
      <c r="D145" s="276">
        <v>2.5</v>
      </c>
      <c r="E145" s="19">
        <f ca="1">SUMIF(Summary!$B$30:$B$394,'LOK LOK BAR'!C145,Summary!$F$30:$F$367)</f>
        <v>0</v>
      </c>
      <c r="F145" s="15">
        <f t="shared" ca="1" si="61"/>
        <v>0</v>
      </c>
      <c r="G145" s="53"/>
      <c r="H145" s="275"/>
      <c r="I145" s="15">
        <f t="shared" si="50"/>
        <v>0</v>
      </c>
      <c r="J145" s="52">
        <f t="shared" ca="1" si="63"/>
        <v>0</v>
      </c>
      <c r="K145" s="276">
        <f t="shared" ca="1" si="62"/>
        <v>0</v>
      </c>
      <c r="L145" s="277"/>
      <c r="M145" s="377">
        <f ca="1">SUMIF(DATABASE!$L$3:$L$73,'LOK LOK BAR'!C145,DATABASE!$M$3:$M$72)</f>
        <v>1.02</v>
      </c>
      <c r="N145" s="378">
        <f t="shared" ca="1" si="55"/>
        <v>0</v>
      </c>
      <c r="O145" s="72">
        <f t="shared" ca="1" si="56"/>
        <v>1.02</v>
      </c>
      <c r="P145" s="278">
        <f t="shared" ca="1" si="53"/>
        <v>0</v>
      </c>
      <c r="Q145" s="699"/>
      <c r="R145" s="429" t="s">
        <v>58</v>
      </c>
      <c r="S145" s="428">
        <v>3</v>
      </c>
      <c r="T145" s="139">
        <f ca="1">+S145*E145</f>
        <v>0</v>
      </c>
    </row>
    <row r="146" spans="1:20" s="82" customFormat="1" ht="24" customHeight="1">
      <c r="A146" s="82" t="s">
        <v>749</v>
      </c>
      <c r="B146" s="16">
        <f t="shared" si="59"/>
        <v>63</v>
      </c>
      <c r="C146" s="83" t="s">
        <v>585</v>
      </c>
      <c r="D146" s="276">
        <v>2.5</v>
      </c>
      <c r="E146" s="19">
        <f ca="1">SUMIF(Summary!$B$30:$B$394,'LOK LOK BAR'!C146,Summary!$F$30:$F$367)</f>
        <v>0</v>
      </c>
      <c r="F146" s="15">
        <f t="shared" ca="1" si="61"/>
        <v>0</v>
      </c>
      <c r="G146" s="53"/>
      <c r="H146" s="275"/>
      <c r="I146" s="15">
        <f t="shared" si="50"/>
        <v>0</v>
      </c>
      <c r="J146" s="52">
        <f t="shared" ca="1" si="63"/>
        <v>0</v>
      </c>
      <c r="K146" s="276">
        <f t="shared" ca="1" si="62"/>
        <v>0</v>
      </c>
      <c r="L146" s="277"/>
      <c r="M146" s="377">
        <f ca="1">SUMIF(DATABASE!$L$3:$L$73,'LOK LOK BAR'!C146,DATABASE!$M$3:$M$72)</f>
        <v>0.87</v>
      </c>
      <c r="N146" s="378">
        <f t="shared" ca="1" si="55"/>
        <v>0</v>
      </c>
      <c r="O146" s="72">
        <f t="shared" ca="1" si="56"/>
        <v>0.87</v>
      </c>
      <c r="P146" s="278">
        <f t="shared" ca="1" si="53"/>
        <v>0</v>
      </c>
      <c r="Q146" s="699"/>
      <c r="R146" s="429" t="s">
        <v>56</v>
      </c>
      <c r="S146" s="428">
        <v>2</v>
      </c>
      <c r="T146" s="139">
        <f ca="1">+S146*E146</f>
        <v>0</v>
      </c>
    </row>
    <row r="147" spans="1:20" s="82" customFormat="1" ht="24" customHeight="1">
      <c r="A147" s="82" t="s">
        <v>400</v>
      </c>
      <c r="B147" s="16">
        <f t="shared" si="59"/>
        <v>64</v>
      </c>
      <c r="C147" s="83" t="s">
        <v>750</v>
      </c>
      <c r="D147" s="276">
        <v>2.5</v>
      </c>
      <c r="E147" s="19">
        <f ca="1">SUMIF(Summary!$B$30:$B$394,'LOK LOK BAR'!C147,Summary!$F$30:$F$367)</f>
        <v>0</v>
      </c>
      <c r="F147" s="15">
        <f t="shared" ca="1" si="61"/>
        <v>0</v>
      </c>
      <c r="G147" s="53"/>
      <c r="H147" s="275"/>
      <c r="I147" s="15">
        <f t="shared" si="50"/>
        <v>0</v>
      </c>
      <c r="J147" s="52">
        <f t="shared" ca="1" si="63"/>
        <v>0</v>
      </c>
      <c r="K147" s="276">
        <f t="shared" ca="1" si="62"/>
        <v>0</v>
      </c>
      <c r="L147" s="277"/>
      <c r="M147" s="377">
        <f ca="1">SUMIF(DATABASE!$L$3:$L$73,'LOK LOK BAR'!C147,DATABASE!$M$3:$M$72)</f>
        <v>1</v>
      </c>
      <c r="N147" s="378">
        <f t="shared" ca="1" si="55"/>
        <v>0</v>
      </c>
      <c r="O147" s="72">
        <f t="shared" ca="1" si="56"/>
        <v>1</v>
      </c>
      <c r="P147" s="278">
        <f t="shared" ca="1" si="53"/>
        <v>0</v>
      </c>
      <c r="Q147" s="699"/>
      <c r="R147" s="429"/>
      <c r="S147" s="428"/>
      <c r="T147" s="139"/>
    </row>
    <row r="148" spans="1:20" s="82" customFormat="1" ht="24" customHeight="1">
      <c r="A148" s="82" t="s">
        <v>751</v>
      </c>
      <c r="B148" s="16">
        <f t="shared" si="59"/>
        <v>65</v>
      </c>
      <c r="C148" s="83" t="s">
        <v>484</v>
      </c>
      <c r="D148" s="276">
        <v>2.5</v>
      </c>
      <c r="E148" s="19">
        <f ca="1">SUMIF(Summary!$B$30:$B$394,'LOK LOK BAR'!C148,Summary!$F$30:$F$367)</f>
        <v>0</v>
      </c>
      <c r="F148" s="15">
        <f t="shared" ca="1" si="61"/>
        <v>0</v>
      </c>
      <c r="G148" s="53"/>
      <c r="H148" s="275"/>
      <c r="I148" s="15">
        <f t="shared" ref="I148:I153" si="64">H148*D148</f>
        <v>0</v>
      </c>
      <c r="J148" s="52">
        <f t="shared" ca="1" si="63"/>
        <v>0</v>
      </c>
      <c r="K148" s="276">
        <f t="shared" ca="1" si="62"/>
        <v>0</v>
      </c>
      <c r="L148" s="277"/>
      <c r="M148" s="377">
        <f ca="1">SUMIF(DATABASE!$L$3:$L$73,'LOK LOK BAR'!C148,DATABASE!$M$3:$M$72)</f>
        <v>0.81</v>
      </c>
      <c r="N148" s="378">
        <f t="shared" ca="1" si="55"/>
        <v>0</v>
      </c>
      <c r="O148" s="72">
        <f t="shared" ca="1" si="56"/>
        <v>0.81</v>
      </c>
      <c r="P148" s="278">
        <f t="shared" ref="P148:P153" ca="1" si="65">+O148*H148</f>
        <v>0</v>
      </c>
      <c r="Q148" s="699"/>
      <c r="R148" s="429" t="s">
        <v>752</v>
      </c>
      <c r="S148" s="428">
        <v>3</v>
      </c>
      <c r="T148" s="139">
        <f ca="1">+S148*E148</f>
        <v>0</v>
      </c>
    </row>
    <row r="149" spans="1:20" s="82" customFormat="1" ht="24" customHeight="1">
      <c r="A149" s="82" t="s">
        <v>753</v>
      </c>
      <c r="B149" s="16">
        <f t="shared" si="59"/>
        <v>66</v>
      </c>
      <c r="C149" s="83" t="s">
        <v>586</v>
      </c>
      <c r="D149" s="276">
        <v>3</v>
      </c>
      <c r="E149" s="19">
        <f ca="1">SUMIF(Summary!$B$30:$B$394,'LOK LOK BAR'!C149,Summary!$F$30:$F$367)</f>
        <v>0</v>
      </c>
      <c r="F149" s="15">
        <f t="shared" ca="1" si="61"/>
        <v>0</v>
      </c>
      <c r="G149" s="53"/>
      <c r="H149" s="275"/>
      <c r="I149" s="15">
        <f t="shared" si="64"/>
        <v>0</v>
      </c>
      <c r="J149" s="52">
        <f t="shared" ca="1" si="63"/>
        <v>0</v>
      </c>
      <c r="K149" s="276">
        <f t="shared" ca="1" si="62"/>
        <v>0</v>
      </c>
      <c r="L149" s="277"/>
      <c r="M149" s="377">
        <f ca="1">SUMIF(DATABASE!$L$3:$L$73,'LOK LOK BAR'!C149,DATABASE!$M$3:$M$72)</f>
        <v>1.2</v>
      </c>
      <c r="N149" s="378">
        <f t="shared" ref="N149:N153" ca="1" si="66">+M149*J149</f>
        <v>0</v>
      </c>
      <c r="O149" s="72">
        <f t="shared" ref="O149:O153" ca="1" si="67">+M149</f>
        <v>1.2</v>
      </c>
      <c r="P149" s="278">
        <f t="shared" ca="1" si="65"/>
        <v>0</v>
      </c>
      <c r="Q149" s="699"/>
      <c r="R149" s="429" t="s">
        <v>96</v>
      </c>
      <c r="S149" s="428">
        <v>2</v>
      </c>
      <c r="T149" s="139">
        <f ca="1">+S149*E149</f>
        <v>0</v>
      </c>
    </row>
    <row r="150" spans="1:20" s="82" customFormat="1" ht="24" customHeight="1">
      <c r="A150" s="82" t="s">
        <v>754</v>
      </c>
      <c r="B150" s="400">
        <f t="shared" si="59"/>
        <v>67</v>
      </c>
      <c r="C150" s="83" t="s">
        <v>587</v>
      </c>
      <c r="D150" s="401">
        <v>3</v>
      </c>
      <c r="E150" s="402">
        <f ca="1">SUMIF(Summary!$B$30:$B$394,'LOK LOK BAR'!C150,Summary!$F$30:$F$367)</f>
        <v>0</v>
      </c>
      <c r="F150" s="403">
        <f t="shared" ca="1" si="61"/>
        <v>0</v>
      </c>
      <c r="G150" s="53"/>
      <c r="H150" s="708"/>
      <c r="I150" s="403">
        <f t="shared" si="64"/>
        <v>0</v>
      </c>
      <c r="J150" s="404">
        <f t="shared" ca="1" si="63"/>
        <v>0</v>
      </c>
      <c r="K150" s="401">
        <f t="shared" ca="1" si="62"/>
        <v>0</v>
      </c>
      <c r="L150" s="277"/>
      <c r="M150" s="377">
        <f ca="1">SUMIF(DATABASE!$L$3:$L$73,'LOK LOK BAR'!C150,DATABASE!$M$3:$M$72)</f>
        <v>1.02</v>
      </c>
      <c r="N150" s="378">
        <f t="shared" ca="1" si="66"/>
        <v>0</v>
      </c>
      <c r="O150" s="72">
        <f t="shared" ca="1" si="67"/>
        <v>1.02</v>
      </c>
      <c r="P150" s="278">
        <f t="shared" ca="1" si="65"/>
        <v>0</v>
      </c>
      <c r="Q150" s="699"/>
      <c r="R150" s="429"/>
      <c r="S150" s="428"/>
      <c r="T150" s="139"/>
    </row>
    <row r="151" spans="1:20" s="82" customFormat="1" ht="24" customHeight="1">
      <c r="A151" s="82" t="s">
        <v>755</v>
      </c>
      <c r="B151" s="400">
        <f t="shared" si="59"/>
        <v>68</v>
      </c>
      <c r="C151" s="83" t="s">
        <v>588</v>
      </c>
      <c r="D151" s="401">
        <v>3</v>
      </c>
      <c r="E151" s="402">
        <f ca="1">SUMIF(Summary!$B$30:$B$394,'LOK LOK BAR'!C151,Summary!$F$30:$F$367)</f>
        <v>0</v>
      </c>
      <c r="F151" s="403">
        <f t="shared" ca="1" si="61"/>
        <v>0</v>
      </c>
      <c r="G151" s="53"/>
      <c r="H151" s="708"/>
      <c r="I151" s="403">
        <f t="shared" si="64"/>
        <v>0</v>
      </c>
      <c r="J151" s="404">
        <f t="shared" ca="1" si="63"/>
        <v>0</v>
      </c>
      <c r="K151" s="401">
        <f t="shared" ca="1" si="62"/>
        <v>0</v>
      </c>
      <c r="L151" s="277"/>
      <c r="M151" s="377">
        <f ca="1">SUMIF(DATABASE!$L$3:$L$73,'LOK LOK BAR'!C151,DATABASE!$M$3:$M$72)</f>
        <v>1.2</v>
      </c>
      <c r="N151" s="378">
        <f t="shared" ca="1" si="66"/>
        <v>0</v>
      </c>
      <c r="O151" s="72">
        <f t="shared" ca="1" si="67"/>
        <v>1.2</v>
      </c>
      <c r="P151" s="278">
        <f t="shared" ca="1" si="65"/>
        <v>0</v>
      </c>
      <c r="Q151" s="699"/>
      <c r="R151" s="429"/>
      <c r="S151" s="428"/>
      <c r="T151" s="139"/>
    </row>
    <row r="152" spans="1:20" s="82" customFormat="1" ht="24" customHeight="1">
      <c r="B152" s="400">
        <v>69</v>
      </c>
      <c r="C152" s="83" t="s">
        <v>595</v>
      </c>
      <c r="D152" s="401">
        <v>18.8</v>
      </c>
      <c r="E152" s="402">
        <f ca="1">SUMIF(Summary!$B$30:$B$394,'LOK LOK BAR'!C152,Summary!$F$30:$F$367)</f>
        <v>0</v>
      </c>
      <c r="F152" s="403">
        <f t="shared" ca="1" si="61"/>
        <v>0</v>
      </c>
      <c r="G152" s="53"/>
      <c r="H152" s="708"/>
      <c r="I152" s="403">
        <f t="shared" si="64"/>
        <v>0</v>
      </c>
      <c r="J152" s="404">
        <f t="shared" ca="1" si="63"/>
        <v>0</v>
      </c>
      <c r="K152" s="401">
        <f t="shared" ca="1" si="62"/>
        <v>0</v>
      </c>
      <c r="L152" s="277"/>
      <c r="M152" s="377">
        <f ca="1">SUMIF(DATABASE!$L$3:$L$73,'LOK LOK BAR'!C152,DATABASE!$M$3:$M$72)</f>
        <v>8.2799999999999994</v>
      </c>
      <c r="N152" s="378">
        <f t="shared" ca="1" si="66"/>
        <v>0</v>
      </c>
      <c r="O152" s="72">
        <f t="shared" ca="1" si="67"/>
        <v>8.2799999999999994</v>
      </c>
      <c r="P152" s="278">
        <f t="shared" ca="1" si="65"/>
        <v>0</v>
      </c>
      <c r="Q152" s="699"/>
      <c r="R152" s="429"/>
      <c r="S152" s="428"/>
      <c r="T152" s="139"/>
    </row>
    <row r="153" spans="1:20" s="82" customFormat="1" ht="24" customHeight="1">
      <c r="B153" s="400">
        <v>70</v>
      </c>
      <c r="C153" s="83" t="s">
        <v>596</v>
      </c>
      <c r="D153" s="401">
        <v>18.8</v>
      </c>
      <c r="E153" s="402">
        <f ca="1">SUMIF(Summary!$B$30:$B$394,'LOK LOK BAR'!C153,Summary!$F$30:$F$367)</f>
        <v>0</v>
      </c>
      <c r="F153" s="403">
        <f t="shared" ca="1" si="61"/>
        <v>0</v>
      </c>
      <c r="G153" s="53"/>
      <c r="H153" s="708"/>
      <c r="I153" s="403">
        <f t="shared" si="64"/>
        <v>0</v>
      </c>
      <c r="J153" s="404">
        <f t="shared" ca="1" si="63"/>
        <v>0</v>
      </c>
      <c r="K153" s="401">
        <f t="shared" ca="1" si="62"/>
        <v>0</v>
      </c>
      <c r="L153" s="277"/>
      <c r="M153" s="377">
        <f ca="1">SUMIF(DATABASE!$L$3:$L$73,'LOK LOK BAR'!C153,DATABASE!$M$3:$M$72)</f>
        <v>8.4600000000000009</v>
      </c>
      <c r="N153" s="378">
        <f t="shared" ca="1" si="66"/>
        <v>0</v>
      </c>
      <c r="O153" s="72">
        <f t="shared" ca="1" si="67"/>
        <v>8.4600000000000009</v>
      </c>
      <c r="P153" s="278">
        <f t="shared" ca="1" si="65"/>
        <v>0</v>
      </c>
      <c r="Q153" s="699"/>
      <c r="R153" s="429"/>
      <c r="S153" s="428"/>
      <c r="T153" s="139"/>
    </row>
    <row r="154" spans="1:20" s="82" customFormat="1" ht="24" customHeight="1">
      <c r="B154" s="400"/>
      <c r="C154" s="83"/>
      <c r="D154" s="401"/>
      <c r="E154" s="402"/>
      <c r="F154" s="403"/>
      <c r="G154" s="53"/>
      <c r="H154" s="708"/>
      <c r="I154" s="403"/>
      <c r="J154" s="404"/>
      <c r="K154" s="401"/>
      <c r="L154" s="277"/>
      <c r="M154" s="377"/>
      <c r="N154" s="378"/>
      <c r="O154" s="72"/>
      <c r="P154" s="278"/>
      <c r="Q154" s="699"/>
      <c r="R154" s="429"/>
      <c r="S154" s="428"/>
      <c r="T154" s="139"/>
    </row>
    <row r="155" spans="1:20" s="82" customFormat="1" ht="24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9"/>
      <c r="R155" s="429"/>
      <c r="S155" s="428"/>
      <c r="T155" s="139"/>
    </row>
    <row r="156" spans="1:20" s="82" customFormat="1" ht="24" customHeight="1" thickBot="1">
      <c r="B156" s="787" t="s">
        <v>37</v>
      </c>
      <c r="C156" s="788"/>
      <c r="D156" s="789"/>
      <c r="E156" s="38">
        <f ca="1">SUM(E84:E155)</f>
        <v>0</v>
      </c>
      <c r="F156" s="39">
        <f ca="1">SUM(F84:F155)</f>
        <v>0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0</v>
      </c>
      <c r="K156" s="39">
        <f ca="1">SUM(K84:K155)</f>
        <v>0</v>
      </c>
      <c r="L156" s="284"/>
      <c r="M156" s="379"/>
      <c r="N156" s="380">
        <f ca="1">SUM(N84:N155)</f>
        <v>0</v>
      </c>
      <c r="O156" s="73"/>
      <c r="P156" s="285">
        <f ca="1">SUM(P84:P155)</f>
        <v>0</v>
      </c>
      <c r="Q156" s="704"/>
      <c r="R156" s="430"/>
      <c r="S156" s="705"/>
      <c r="T156" s="706"/>
    </row>
  </sheetData>
  <mergeCells count="22"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803" t="s">
        <v>29</v>
      </c>
      <c r="B1" s="803"/>
      <c r="C1" s="803"/>
      <c r="D1" s="803"/>
      <c r="E1" s="803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801" t="s">
        <v>50</v>
      </c>
      <c r="J6" s="802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0</v>
      </c>
      <c r="E10" s="18">
        <f ca="1">+D10*C10</f>
        <v>0</v>
      </c>
      <c r="F10" s="1"/>
      <c r="G10" s="368"/>
      <c r="H10" s="137" t="s">
        <v>54</v>
      </c>
      <c r="I10" s="138">
        <v>0.66</v>
      </c>
      <c r="J10" s="139">
        <f>+I10*D10</f>
        <v>0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0</v>
      </c>
      <c r="E11" s="18">
        <f t="shared" ref="E11:E55" ca="1" si="0">+D11*C11</f>
        <v>0</v>
      </c>
      <c r="F11" s="1"/>
      <c r="G11" s="368"/>
      <c r="H11" s="137" t="s">
        <v>54</v>
      </c>
      <c r="I11" s="138">
        <v>0.66</v>
      </c>
      <c r="J11" s="139">
        <f t="shared" ref="J11:J29" si="1">+I11*D11</f>
        <v>0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0</v>
      </c>
      <c r="E13" s="18">
        <f t="shared" ca="1" si="0"/>
        <v>0</v>
      </c>
      <c r="F13" s="1"/>
      <c r="G13" s="368"/>
      <c r="H13" s="137" t="s">
        <v>54</v>
      </c>
      <c r="I13" s="138">
        <v>0.66</v>
      </c>
      <c r="J13" s="139">
        <f t="shared" si="1"/>
        <v>0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0</v>
      </c>
      <c r="E14" s="18">
        <f t="shared" ca="1" si="0"/>
        <v>0</v>
      </c>
      <c r="F14" s="1"/>
      <c r="G14" s="368"/>
      <c r="H14" s="137" t="s">
        <v>54</v>
      </c>
      <c r="I14" s="138">
        <v>0.66</v>
      </c>
      <c r="J14" s="139">
        <f t="shared" si="1"/>
        <v>0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0</v>
      </c>
      <c r="E15" s="18">
        <f t="shared" ca="1" si="0"/>
        <v>0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0</v>
      </c>
      <c r="E16" s="18">
        <f t="shared" ca="1" si="0"/>
        <v>0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0</v>
      </c>
      <c r="E17" s="18">
        <f t="shared" ca="1" si="0"/>
        <v>0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0</v>
      </c>
      <c r="E18" s="18">
        <f t="shared" ca="1" si="0"/>
        <v>0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0</v>
      </c>
      <c r="E19" s="18">
        <f t="shared" ca="1" si="0"/>
        <v>0</v>
      </c>
      <c r="F19" s="1"/>
      <c r="G19" s="368"/>
      <c r="H19" s="137" t="s">
        <v>59</v>
      </c>
      <c r="I19" s="138">
        <v>1.5</v>
      </c>
      <c r="J19" s="139">
        <f t="shared" si="1"/>
        <v>0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0</v>
      </c>
      <c r="E20" s="18">
        <f t="shared" ca="1" si="0"/>
        <v>0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0</v>
      </c>
      <c r="E24" s="18">
        <f t="shared" ca="1" si="0"/>
        <v>0</v>
      </c>
      <c r="F24" s="1"/>
      <c r="G24" s="368"/>
      <c r="H24" s="137" t="s">
        <v>54</v>
      </c>
      <c r="I24" s="138">
        <v>1</v>
      </c>
      <c r="J24" s="139">
        <f t="shared" si="1"/>
        <v>0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0</v>
      </c>
      <c r="E25" s="18">
        <f t="shared" ca="1" si="0"/>
        <v>0</v>
      </c>
      <c r="F25" s="1"/>
      <c r="G25" s="368"/>
      <c r="H25" s="137" t="s">
        <v>54</v>
      </c>
      <c r="I25" s="138">
        <v>0.66</v>
      </c>
      <c r="J25" s="139">
        <f>+I25*D25</f>
        <v>0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0</v>
      </c>
      <c r="E26" s="18">
        <f t="shared" ref="E26:E33" ca="1" si="3">+D26*C26</f>
        <v>0</v>
      </c>
      <c r="F26" s="1"/>
      <c r="G26" s="368"/>
      <c r="H26" s="137" t="s">
        <v>54</v>
      </c>
      <c r="I26" s="138">
        <v>1</v>
      </c>
      <c r="J26" s="139">
        <f t="shared" si="1"/>
        <v>0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0</v>
      </c>
      <c r="E27" s="18">
        <f t="shared" ca="1" si="3"/>
        <v>0</v>
      </c>
      <c r="F27" s="1"/>
      <c r="G27" s="368"/>
      <c r="H27" s="137" t="s">
        <v>54</v>
      </c>
      <c r="I27" s="138">
        <v>1</v>
      </c>
      <c r="J27" s="139">
        <f t="shared" si="1"/>
        <v>0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0</v>
      </c>
      <c r="E28" s="18">
        <f t="shared" ca="1" si="3"/>
        <v>0</v>
      </c>
      <c r="F28" s="1"/>
      <c r="G28" s="368"/>
      <c r="H28" s="137" t="s">
        <v>54</v>
      </c>
      <c r="I28" s="138">
        <v>1</v>
      </c>
      <c r="J28" s="139">
        <f t="shared" si="1"/>
        <v>0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0</v>
      </c>
      <c r="E29" s="18">
        <f t="shared" ca="1" si="3"/>
        <v>0</v>
      </c>
      <c r="F29" s="1"/>
      <c r="G29" s="368"/>
      <c r="H29" s="137" t="s">
        <v>54</v>
      </c>
      <c r="I29" s="138">
        <v>1</v>
      </c>
      <c r="J29" s="139">
        <f t="shared" si="1"/>
        <v>0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0</v>
      </c>
      <c r="E30" s="18">
        <f t="shared" ca="1" si="3"/>
        <v>0</v>
      </c>
      <c r="F30" s="1"/>
      <c r="G30" s="368"/>
      <c r="H30" s="137" t="s">
        <v>433</v>
      </c>
      <c r="I30" s="138">
        <v>1</v>
      </c>
      <c r="J30" s="139">
        <f>+I30*D30</f>
        <v>0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0</v>
      </c>
      <c r="E31" s="18">
        <f t="shared" ca="1" si="3"/>
        <v>0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0</v>
      </c>
      <c r="E32" s="18">
        <f t="shared" ca="1" si="3"/>
        <v>0</v>
      </c>
      <c r="F32" s="1"/>
      <c r="G32" s="368"/>
      <c r="H32" s="137" t="s">
        <v>54</v>
      </c>
      <c r="I32" s="138">
        <v>1</v>
      </c>
      <c r="J32" s="139">
        <f>+I32*D32</f>
        <v>0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0</v>
      </c>
      <c r="E33" s="18">
        <f t="shared" ca="1" si="3"/>
        <v>0</v>
      </c>
      <c r="F33" s="1"/>
      <c r="G33" s="368"/>
      <c r="H33" s="137" t="s">
        <v>341</v>
      </c>
      <c r="I33" s="138">
        <v>2</v>
      </c>
      <c r="J33" s="139">
        <f>+I33*$D$33</f>
        <v>0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0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0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0</v>
      </c>
      <c r="E36" s="18">
        <f t="shared" ca="1" si="0"/>
        <v>0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0</v>
      </c>
      <c r="E37" s="18">
        <f t="shared" ca="1" si="0"/>
        <v>0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0</v>
      </c>
      <c r="E38" s="18">
        <f t="shared" ca="1" si="0"/>
        <v>0</v>
      </c>
      <c r="F38" s="1"/>
      <c r="G38" s="368"/>
      <c r="H38" s="137" t="s">
        <v>343</v>
      </c>
      <c r="I38" s="138">
        <v>6</v>
      </c>
      <c r="J38" s="139">
        <f t="shared" si="5"/>
        <v>0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0</v>
      </c>
      <c r="E40" s="18">
        <f t="shared" ca="1" si="0"/>
        <v>0</v>
      </c>
      <c r="F40" s="1"/>
      <c r="G40" s="368"/>
      <c r="H40" s="137" t="s">
        <v>56</v>
      </c>
      <c r="I40" s="138">
        <v>8</v>
      </c>
      <c r="J40" s="139">
        <f t="shared" si="5"/>
        <v>0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0</v>
      </c>
      <c r="E41" s="18">
        <f t="shared" ca="1" si="0"/>
        <v>0</v>
      </c>
      <c r="F41" s="1"/>
      <c r="G41" s="368"/>
      <c r="H41" s="137" t="s">
        <v>59</v>
      </c>
      <c r="I41" s="138">
        <v>4</v>
      </c>
      <c r="J41" s="139">
        <f t="shared" si="5"/>
        <v>0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0</v>
      </c>
      <c r="E45" s="18">
        <f t="shared" ca="1" si="0"/>
        <v>0</v>
      </c>
      <c r="F45" s="1"/>
      <c r="G45" s="368"/>
      <c r="H45" s="137" t="s">
        <v>57</v>
      </c>
      <c r="I45" s="138">
        <v>8</v>
      </c>
      <c r="J45" s="139">
        <f t="shared" si="5"/>
        <v>0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0</v>
      </c>
      <c r="E46" s="18">
        <f t="shared" ca="1" si="0"/>
        <v>0</v>
      </c>
      <c r="F46" s="1"/>
      <c r="G46" s="368"/>
      <c r="H46" s="137" t="s">
        <v>340</v>
      </c>
      <c r="I46" s="138">
        <v>3</v>
      </c>
      <c r="J46" s="139">
        <f t="shared" si="5"/>
        <v>0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0</v>
      </c>
      <c r="E47" s="18">
        <f t="shared" ca="1" si="0"/>
        <v>0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0</v>
      </c>
      <c r="E48" s="18">
        <f t="shared" ca="1" si="0"/>
        <v>0</v>
      </c>
      <c r="F48" s="1"/>
      <c r="G48" s="368"/>
      <c r="H48" s="137" t="s">
        <v>96</v>
      </c>
      <c r="I48" s="138">
        <v>7</v>
      </c>
      <c r="J48" s="139">
        <f t="shared" si="5"/>
        <v>0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0</v>
      </c>
      <c r="E50" s="18">
        <f t="shared" ca="1" si="0"/>
        <v>0</v>
      </c>
      <c r="F50" s="1"/>
      <c r="G50" s="368"/>
      <c r="H50" s="137" t="s">
        <v>340</v>
      </c>
      <c r="I50" s="138">
        <v>3</v>
      </c>
      <c r="J50" s="139">
        <f t="shared" si="5"/>
        <v>0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0</v>
      </c>
      <c r="E52" s="18">
        <f t="shared" ca="1" si="0"/>
        <v>0</v>
      </c>
      <c r="F52" s="1"/>
      <c r="G52" s="368"/>
      <c r="H52" s="137" t="s">
        <v>339</v>
      </c>
      <c r="I52" s="138">
        <v>8</v>
      </c>
      <c r="J52" s="139">
        <f>+I52*D52</f>
        <v>0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465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0</v>
      </c>
      <c r="E54" s="18">
        <f t="shared" ca="1" si="0"/>
        <v>0</v>
      </c>
      <c r="F54" s="1"/>
      <c r="G54" s="368"/>
      <c r="H54" s="137" t="s">
        <v>338</v>
      </c>
      <c r="I54" s="138">
        <v>8</v>
      </c>
      <c r="J54" s="139">
        <f t="shared" si="5"/>
        <v>0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0</v>
      </c>
      <c r="E55" s="18">
        <f t="shared" ca="1" si="0"/>
        <v>0</v>
      </c>
      <c r="F55" s="1"/>
      <c r="G55" s="368"/>
      <c r="H55" s="137" t="s">
        <v>434</v>
      </c>
      <c r="I55" s="138">
        <v>15</v>
      </c>
      <c r="J55" s="139">
        <f t="shared" si="5"/>
        <v>0</v>
      </c>
    </row>
    <row r="56" spans="1:10" ht="30.75" customHeight="1" thickBot="1">
      <c r="A56" s="799" t="s">
        <v>37</v>
      </c>
      <c r="B56" s="800"/>
      <c r="C56" s="800"/>
      <c r="D56" s="371">
        <f>SUM(D10:D55)</f>
        <v>0</v>
      </c>
      <c r="E56" s="372">
        <f ca="1">SUM(E10:E55)</f>
        <v>0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0</v>
      </c>
    </row>
  </sheetData>
  <autoFilter ref="H1:J57">
    <filterColumn colId="0"/>
  </autoFilter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46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95" t="s">
        <v>45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97" t="s">
        <v>62</v>
      </c>
      <c r="E7" s="797"/>
      <c r="F7" s="394"/>
      <c r="G7" s="797" t="s">
        <v>63</v>
      </c>
      <c r="H7" s="797"/>
      <c r="I7" s="797" t="s">
        <v>432</v>
      </c>
      <c r="J7" s="797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13" t="s">
        <v>46</v>
      </c>
      <c r="E8" s="814"/>
      <c r="F8" s="344"/>
      <c r="G8" s="813" t="s">
        <v>42</v>
      </c>
      <c r="H8" s="814"/>
      <c r="I8" s="813" t="s">
        <v>47</v>
      </c>
      <c r="J8" s="814"/>
      <c r="K8" s="345"/>
      <c r="L8" s="805" t="s">
        <v>48</v>
      </c>
      <c r="M8" s="806"/>
      <c r="N8" s="811" t="s">
        <v>49</v>
      </c>
      <c r="O8" s="812"/>
      <c r="Q8" s="782" t="s">
        <v>50</v>
      </c>
      <c r="R8" s="783"/>
      <c r="S8" s="784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0</v>
      </c>
      <c r="E11" s="15">
        <f>D11*C11</f>
        <v>0</v>
      </c>
      <c r="F11" s="53"/>
      <c r="G11" s="275">
        <f>+'DAILY FOC'!BO9</f>
        <v>0</v>
      </c>
      <c r="H11" s="15">
        <f t="shared" ref="H11:H36" si="0">G11*C11</f>
        <v>0</v>
      </c>
      <c r="I11" s="52">
        <f t="shared" ref="I11:I12" si="1">+D11-G11</f>
        <v>0</v>
      </c>
      <c r="J11" s="276">
        <f t="shared" ref="J11:J12" si="2">+I11*C11</f>
        <v>0</v>
      </c>
      <c r="K11" s="277"/>
      <c r="L11" s="377">
        <v>0.45</v>
      </c>
      <c r="M11" s="378">
        <f>+L11*I11</f>
        <v>0</v>
      </c>
      <c r="N11" s="72">
        <f>+L11</f>
        <v>0.45</v>
      </c>
      <c r="O11" s="278">
        <f t="shared" ref="O11:O12" si="3"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0</v>
      </c>
      <c r="E12" s="15">
        <f t="shared" ref="E12:E32" si="4">D12*C12</f>
        <v>0</v>
      </c>
      <c r="F12" s="53"/>
      <c r="G12" s="275">
        <f>+'DAILY FOC'!BO10</f>
        <v>0</v>
      </c>
      <c r="H12" s="15">
        <f t="shared" si="0"/>
        <v>0</v>
      </c>
      <c r="I12" s="52">
        <f t="shared" si="1"/>
        <v>0</v>
      </c>
      <c r="J12" s="276">
        <f t="shared" si="2"/>
        <v>0</v>
      </c>
      <c r="K12" s="277"/>
      <c r="L12" s="377">
        <v>0.37</v>
      </c>
      <c r="M12" s="378">
        <f t="shared" ref="M12" si="5">+L12*I12</f>
        <v>0</v>
      </c>
      <c r="N12" s="72">
        <f t="shared" ref="N12" si="6">+L12</f>
        <v>0.37</v>
      </c>
      <c r="O12" s="278">
        <f t="shared" si="3"/>
        <v>0</v>
      </c>
      <c r="Q12" s="143"/>
      <c r="R12" s="144"/>
      <c r="S12" s="145"/>
    </row>
    <row r="13" spans="1:19" s="82" customFormat="1" ht="26.25" customHeight="1">
      <c r="A13" s="16">
        <f t="shared" ref="A13:A36" si="7">+A12+1</f>
        <v>3</v>
      </c>
      <c r="B13" s="83" t="s">
        <v>241</v>
      </c>
      <c r="C13" s="276">
        <v>9.9</v>
      </c>
      <c r="D13" s="19">
        <f>VLOOKUP(B13,Summary!$B$30:$AK$401,5,FALSE)</f>
        <v>0</v>
      </c>
      <c r="E13" s="15">
        <f t="shared" si="4"/>
        <v>0</v>
      </c>
      <c r="F13" s="53"/>
      <c r="G13" s="275">
        <f>+'DAILY FOC'!BO11</f>
        <v>0</v>
      </c>
      <c r="H13" s="15">
        <f t="shared" si="0"/>
        <v>0</v>
      </c>
      <c r="I13" s="52">
        <f t="shared" ref="I13:I28" si="8">+D13-G13</f>
        <v>0</v>
      </c>
      <c r="J13" s="276">
        <f t="shared" ref="J13:J28" si="9">+I13*C13</f>
        <v>0</v>
      </c>
      <c r="K13" s="277"/>
      <c r="L13" s="377">
        <f ca="1">+'K-LUNCH &amp; K DINNER'!C10</f>
        <v>3.29</v>
      </c>
      <c r="M13" s="378">
        <f t="shared" ref="M13:M28" ca="1" si="10">+L13*I13</f>
        <v>0</v>
      </c>
      <c r="N13" s="72">
        <f ca="1">+L13</f>
        <v>3.29</v>
      </c>
      <c r="O13" s="278">
        <f t="shared" ref="O13:O28" ca="1" si="11">+N13*G13</f>
        <v>0</v>
      </c>
      <c r="Q13" s="137" t="s">
        <v>54</v>
      </c>
      <c r="R13" s="138">
        <v>0.66</v>
      </c>
      <c r="S13" s="139">
        <f>+R13*D13</f>
        <v>0</v>
      </c>
    </row>
    <row r="14" spans="1:19" s="82" customFormat="1" ht="26.25" customHeight="1">
      <c r="A14" s="16">
        <f t="shared" si="7"/>
        <v>4</v>
      </c>
      <c r="B14" s="83" t="s">
        <v>143</v>
      </c>
      <c r="C14" s="276">
        <v>9.9</v>
      </c>
      <c r="D14" s="19">
        <f>VLOOKUP(B14,Summary!$B$30:$AK$401,5,FALSE)</f>
        <v>0</v>
      </c>
      <c r="E14" s="15">
        <f t="shared" si="4"/>
        <v>0</v>
      </c>
      <c r="F14" s="53"/>
      <c r="G14" s="275">
        <f>+'DAILY FOC'!BO12</f>
        <v>0</v>
      </c>
      <c r="H14" s="15">
        <f t="shared" si="0"/>
        <v>0</v>
      </c>
      <c r="I14" s="52">
        <f t="shared" si="8"/>
        <v>0</v>
      </c>
      <c r="J14" s="276">
        <f t="shared" si="9"/>
        <v>0</v>
      </c>
      <c r="K14" s="277"/>
      <c r="L14" s="377">
        <f ca="1">+'K-LUNCH &amp; K DINNER'!C11</f>
        <v>3.02</v>
      </c>
      <c r="M14" s="378">
        <f t="shared" ca="1" si="10"/>
        <v>0</v>
      </c>
      <c r="N14" s="72">
        <f t="shared" ref="N14:N35" ca="1" si="12">+L14</f>
        <v>3.02</v>
      </c>
      <c r="O14" s="278">
        <f t="shared" ca="1" si="11"/>
        <v>0</v>
      </c>
      <c r="Q14" s="137" t="s">
        <v>54</v>
      </c>
      <c r="R14" s="138">
        <v>0.66</v>
      </c>
      <c r="S14" s="139">
        <f t="shared" ref="S14:S17" si="13">+R14*D14</f>
        <v>0</v>
      </c>
    </row>
    <row r="15" spans="1:19" s="82" customFormat="1" ht="26.25" customHeight="1">
      <c r="A15" s="400">
        <f t="shared" si="7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4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9"/>
        <v>0</v>
      </c>
      <c r="K15" s="277"/>
      <c r="L15" s="377">
        <f ca="1">+'K-LUNCH &amp; K DINNER'!C12</f>
        <v>3.45</v>
      </c>
      <c r="M15" s="378">
        <f t="shared" ca="1" si="10"/>
        <v>0</v>
      </c>
      <c r="N15" s="72">
        <f t="shared" ca="1" si="12"/>
        <v>3.45</v>
      </c>
      <c r="O15" s="278">
        <f t="shared" ca="1" si="11"/>
        <v>0</v>
      </c>
      <c r="Q15" s="137" t="s">
        <v>54</v>
      </c>
      <c r="R15" s="138">
        <v>0.66</v>
      </c>
      <c r="S15" s="139">
        <f t="shared" si="13"/>
        <v>0</v>
      </c>
    </row>
    <row r="16" spans="1:19" s="82" customFormat="1" ht="26.25" customHeight="1">
      <c r="A16" s="16">
        <f t="shared" si="7"/>
        <v>6</v>
      </c>
      <c r="B16" s="83" t="s">
        <v>144</v>
      </c>
      <c r="C16" s="276">
        <v>9.9</v>
      </c>
      <c r="D16" s="19">
        <f>VLOOKUP(B16,Summary!$B$30:$AK$401,5,FALSE)</f>
        <v>0</v>
      </c>
      <c r="E16" s="15">
        <f t="shared" si="4"/>
        <v>0</v>
      </c>
      <c r="F16" s="53"/>
      <c r="G16" s="275">
        <f>+'DAILY FOC'!BO14</f>
        <v>0</v>
      </c>
      <c r="H16" s="15">
        <f t="shared" si="0"/>
        <v>0</v>
      </c>
      <c r="I16" s="52">
        <f t="shared" si="8"/>
        <v>0</v>
      </c>
      <c r="J16" s="276">
        <f t="shared" si="9"/>
        <v>0</v>
      </c>
      <c r="K16" s="277"/>
      <c r="L16" s="377">
        <f ca="1">+'K-LUNCH &amp; K DINNER'!C13</f>
        <v>3.45</v>
      </c>
      <c r="M16" s="378">
        <f t="shared" ca="1" si="10"/>
        <v>0</v>
      </c>
      <c r="N16" s="72">
        <f t="shared" ca="1" si="12"/>
        <v>3.45</v>
      </c>
      <c r="O16" s="278">
        <f t="shared" ca="1" si="11"/>
        <v>0</v>
      </c>
      <c r="Q16" s="137" t="s">
        <v>54</v>
      </c>
      <c r="R16" s="138">
        <v>0.66</v>
      </c>
      <c r="S16" s="139">
        <f t="shared" si="13"/>
        <v>0</v>
      </c>
    </row>
    <row r="17" spans="1:20" s="82" customFormat="1" ht="26.25" customHeight="1">
      <c r="A17" s="16">
        <f t="shared" si="7"/>
        <v>7</v>
      </c>
      <c r="B17" s="83" t="s">
        <v>145</v>
      </c>
      <c r="C17" s="276">
        <v>9.9</v>
      </c>
      <c r="D17" s="19">
        <f>VLOOKUP(B17,Summary!$B$30:$AK$401,5,FALSE)</f>
        <v>0</v>
      </c>
      <c r="E17" s="15">
        <f t="shared" si="4"/>
        <v>0</v>
      </c>
      <c r="F17" s="53"/>
      <c r="G17" s="275">
        <f>+'DAILY FOC'!BO15</f>
        <v>0</v>
      </c>
      <c r="H17" s="15">
        <f t="shared" si="0"/>
        <v>0</v>
      </c>
      <c r="I17" s="52">
        <f t="shared" si="8"/>
        <v>0</v>
      </c>
      <c r="J17" s="276">
        <f t="shared" si="9"/>
        <v>0</v>
      </c>
      <c r="K17" s="277"/>
      <c r="L17" s="377">
        <f ca="1">+'K-LUNCH &amp; K DINNER'!C14</f>
        <v>3.32</v>
      </c>
      <c r="M17" s="378">
        <f t="shared" ca="1" si="10"/>
        <v>0</v>
      </c>
      <c r="N17" s="72">
        <f t="shared" ca="1" si="12"/>
        <v>3.32</v>
      </c>
      <c r="O17" s="278">
        <f t="shared" ca="1" si="11"/>
        <v>0</v>
      </c>
      <c r="Q17" s="137" t="s">
        <v>54</v>
      </c>
      <c r="R17" s="138">
        <v>0.66</v>
      </c>
      <c r="S17" s="139">
        <f t="shared" si="13"/>
        <v>0</v>
      </c>
      <c r="T17" s="484"/>
    </row>
    <row r="18" spans="1:20" s="82" customFormat="1" ht="26.25" customHeight="1">
      <c r="A18" s="16">
        <f t="shared" si="7"/>
        <v>8</v>
      </c>
      <c r="B18" s="83" t="s">
        <v>146</v>
      </c>
      <c r="C18" s="276">
        <v>9.9</v>
      </c>
      <c r="D18" s="19">
        <f>VLOOKUP(B18,Summary!$B$30:$AK$401,5,FALSE)</f>
        <v>0</v>
      </c>
      <c r="E18" s="15">
        <f t="shared" si="4"/>
        <v>0</v>
      </c>
      <c r="F18" s="53"/>
      <c r="G18" s="275">
        <f>+'DAILY FOC'!BO16</f>
        <v>0</v>
      </c>
      <c r="H18" s="15">
        <f t="shared" si="0"/>
        <v>0</v>
      </c>
      <c r="I18" s="52">
        <f t="shared" si="8"/>
        <v>0</v>
      </c>
      <c r="J18" s="276">
        <f t="shared" si="9"/>
        <v>0</v>
      </c>
      <c r="K18" s="277"/>
      <c r="L18" s="377">
        <f ca="1">+'K-LUNCH &amp; K DINNER'!C15</f>
        <v>3.16</v>
      </c>
      <c r="M18" s="378">
        <f t="shared" ca="1" si="10"/>
        <v>0</v>
      </c>
      <c r="N18" s="72">
        <f t="shared" ca="1" si="12"/>
        <v>3.16</v>
      </c>
      <c r="O18" s="278">
        <f t="shared" ca="1" si="11"/>
        <v>0</v>
      </c>
      <c r="Q18" s="143"/>
      <c r="R18" s="144"/>
      <c r="S18" s="145"/>
    </row>
    <row r="19" spans="1:20" s="82" customFormat="1" ht="26.25" customHeight="1">
      <c r="A19" s="16">
        <f t="shared" si="7"/>
        <v>9</v>
      </c>
      <c r="B19" s="83" t="s">
        <v>147</v>
      </c>
      <c r="C19" s="276">
        <v>9.9</v>
      </c>
      <c r="D19" s="19">
        <f>VLOOKUP(B19,Summary!$B$30:$AK$401,5,FALSE)</f>
        <v>0</v>
      </c>
      <c r="E19" s="15">
        <f t="shared" si="4"/>
        <v>0</v>
      </c>
      <c r="F19" s="53"/>
      <c r="G19" s="275">
        <f>+'DAILY FOC'!BO17</f>
        <v>0</v>
      </c>
      <c r="H19" s="15">
        <f t="shared" si="0"/>
        <v>0</v>
      </c>
      <c r="I19" s="52">
        <f t="shared" si="8"/>
        <v>0</v>
      </c>
      <c r="J19" s="276">
        <f t="shared" si="9"/>
        <v>0</v>
      </c>
      <c r="K19" s="277"/>
      <c r="L19" s="377">
        <f ca="1">+'K-LUNCH &amp; K DINNER'!C16</f>
        <v>2.41</v>
      </c>
      <c r="M19" s="378">
        <f t="shared" ca="1" si="10"/>
        <v>0</v>
      </c>
      <c r="N19" s="72">
        <f t="shared" ca="1" si="12"/>
        <v>2.41</v>
      </c>
      <c r="O19" s="278">
        <f t="shared" ca="1" si="11"/>
        <v>0</v>
      </c>
      <c r="Q19" s="143"/>
      <c r="R19" s="144"/>
      <c r="S19" s="145"/>
    </row>
    <row r="20" spans="1:20" s="82" customFormat="1" ht="26.25" customHeight="1">
      <c r="A20" s="400">
        <f t="shared" si="7"/>
        <v>10</v>
      </c>
      <c r="B20" s="83" t="s">
        <v>243</v>
      </c>
      <c r="C20" s="401">
        <v>9.9</v>
      </c>
      <c r="D20" s="402">
        <f>VLOOKUP(B20,Summary!$B$30:$AK$401,5,FALSE)</f>
        <v>0</v>
      </c>
      <c r="E20" s="403">
        <f t="shared" si="4"/>
        <v>0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9"/>
        <v>0</v>
      </c>
      <c r="K20" s="277"/>
      <c r="L20" s="377">
        <f ca="1">+'K-LUNCH &amp; K DINNER'!C17</f>
        <v>2.8</v>
      </c>
      <c r="M20" s="378">
        <f t="shared" ca="1" si="10"/>
        <v>0</v>
      </c>
      <c r="N20" s="72">
        <f t="shared" ca="1" si="12"/>
        <v>2.8</v>
      </c>
      <c r="O20" s="278">
        <f t="shared" ca="1" si="11"/>
        <v>0</v>
      </c>
      <c r="Q20" s="143"/>
      <c r="R20" s="144"/>
      <c r="S20" s="145"/>
    </row>
    <row r="21" spans="1:20" s="82" customFormat="1" ht="26.25" customHeight="1">
      <c r="A21" s="400">
        <f t="shared" si="7"/>
        <v>11</v>
      </c>
      <c r="B21" s="83" t="s">
        <v>148</v>
      </c>
      <c r="C21" s="401">
        <v>9.9</v>
      </c>
      <c r="D21" s="402">
        <f>VLOOKUP(B21,Summary!$B$30:$AK$401,5,FALSE)</f>
        <v>0</v>
      </c>
      <c r="E21" s="403">
        <f t="shared" si="4"/>
        <v>0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9"/>
        <v>0</v>
      </c>
      <c r="K21" s="277"/>
      <c r="L21" s="377">
        <f ca="1">+'K-LUNCH &amp; K DINNER'!C18</f>
        <v>2.08</v>
      </c>
      <c r="M21" s="378">
        <f t="shared" ca="1" si="10"/>
        <v>0</v>
      </c>
      <c r="N21" s="72">
        <f t="shared" ca="1" si="12"/>
        <v>2.08</v>
      </c>
      <c r="O21" s="278">
        <f t="shared" ca="1" si="11"/>
        <v>0</v>
      </c>
      <c r="Q21" s="143"/>
      <c r="R21" s="144"/>
      <c r="S21" s="145"/>
    </row>
    <row r="22" spans="1:20" s="82" customFormat="1" ht="26.25" customHeight="1">
      <c r="A22" s="16">
        <f t="shared" si="7"/>
        <v>12</v>
      </c>
      <c r="B22" s="83" t="s">
        <v>149</v>
      </c>
      <c r="C22" s="276">
        <v>9.9</v>
      </c>
      <c r="D22" s="19">
        <f>VLOOKUP(B22,Summary!$B$30:$AK$401,5,FALSE)</f>
        <v>0</v>
      </c>
      <c r="E22" s="15">
        <f t="shared" si="4"/>
        <v>0</v>
      </c>
      <c r="F22" s="53"/>
      <c r="G22" s="275">
        <f>+'DAILY FOC'!BO20</f>
        <v>0</v>
      </c>
      <c r="H22" s="15">
        <f t="shared" si="0"/>
        <v>0</v>
      </c>
      <c r="I22" s="52">
        <f t="shared" si="8"/>
        <v>0</v>
      </c>
      <c r="J22" s="276">
        <f t="shared" si="9"/>
        <v>0</v>
      </c>
      <c r="K22" s="277"/>
      <c r="L22" s="377">
        <f ca="1">+'K-LUNCH &amp; K DINNER'!C19</f>
        <v>2.3199999999999998</v>
      </c>
      <c r="M22" s="378">
        <f t="shared" ca="1" si="10"/>
        <v>0</v>
      </c>
      <c r="N22" s="72">
        <f t="shared" ca="1" si="12"/>
        <v>2.3199999999999998</v>
      </c>
      <c r="O22" s="278">
        <f t="shared" ca="1" si="11"/>
        <v>0</v>
      </c>
      <c r="Q22" s="137" t="s">
        <v>59</v>
      </c>
      <c r="R22" s="138">
        <v>1.5</v>
      </c>
      <c r="S22" s="139">
        <f t="shared" ref="S22" si="14">+R22*D22</f>
        <v>0</v>
      </c>
    </row>
    <row r="23" spans="1:20" s="82" customFormat="1" ht="26.25" customHeight="1">
      <c r="A23" s="400">
        <f t="shared" si="7"/>
        <v>13</v>
      </c>
      <c r="B23" s="83" t="s">
        <v>150</v>
      </c>
      <c r="C23" s="401">
        <v>9.9</v>
      </c>
      <c r="D23" s="402">
        <f>VLOOKUP(B23,Summary!$B$30:$AK$401,5,FALSE)</f>
        <v>0</v>
      </c>
      <c r="E23" s="403">
        <f t="shared" si="4"/>
        <v>0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9"/>
        <v>0</v>
      </c>
      <c r="K23" s="277"/>
      <c r="L23" s="377">
        <f ca="1">+'K-LUNCH &amp; K DINNER'!C20</f>
        <v>1.6</v>
      </c>
      <c r="M23" s="378">
        <f t="shared" ca="1" si="10"/>
        <v>0</v>
      </c>
      <c r="N23" s="72">
        <f t="shared" ca="1" si="12"/>
        <v>1.6</v>
      </c>
      <c r="O23" s="278">
        <f t="shared" ca="1" si="11"/>
        <v>0</v>
      </c>
      <c r="Q23" s="137"/>
      <c r="R23" s="138"/>
      <c r="S23" s="139"/>
    </row>
    <row r="24" spans="1:20" s="82" customFormat="1" ht="26.25" customHeight="1">
      <c r="A24" s="400">
        <f t="shared" si="7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4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9"/>
        <v>0</v>
      </c>
      <c r="K24" s="277"/>
      <c r="L24" s="377">
        <f ca="1">+'K-LUNCH &amp; K DINNER'!C21</f>
        <v>3.56</v>
      </c>
      <c r="M24" s="378">
        <f t="shared" ca="1" si="10"/>
        <v>0</v>
      </c>
      <c r="N24" s="72">
        <f t="shared" ca="1" si="12"/>
        <v>3.56</v>
      </c>
      <c r="O24" s="278">
        <f t="shared" ca="1" si="11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7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4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8"/>
        <v>0</v>
      </c>
      <c r="J25" s="276">
        <f t="shared" si="9"/>
        <v>0</v>
      </c>
      <c r="K25" s="277"/>
      <c r="L25" s="377">
        <f ca="1">+'K-LUNCH &amp; K DINNER'!C22</f>
        <v>3.16</v>
      </c>
      <c r="M25" s="378">
        <f t="shared" ca="1" si="10"/>
        <v>0</v>
      </c>
      <c r="N25" s="72">
        <f t="shared" ca="1" si="12"/>
        <v>3.16</v>
      </c>
      <c r="O25" s="278">
        <f t="shared" ca="1" si="11"/>
        <v>0</v>
      </c>
      <c r="Q25" s="143"/>
      <c r="R25" s="144"/>
      <c r="S25" s="145"/>
    </row>
    <row r="26" spans="1:20" s="82" customFormat="1" ht="26.25" customHeight="1">
      <c r="A26" s="16">
        <f t="shared" si="7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4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8"/>
        <v>0</v>
      </c>
      <c r="J26" s="276">
        <f t="shared" si="9"/>
        <v>0</v>
      </c>
      <c r="K26" s="277"/>
      <c r="L26" s="377">
        <f ca="1">+'K-LUNCH &amp; K DINNER'!C23</f>
        <v>2.59</v>
      </c>
      <c r="M26" s="378">
        <f t="shared" ca="1" si="10"/>
        <v>0</v>
      </c>
      <c r="N26" s="72">
        <f t="shared" ca="1" si="12"/>
        <v>2.59</v>
      </c>
      <c r="O26" s="278">
        <f t="shared" ca="1" si="11"/>
        <v>0</v>
      </c>
      <c r="Q26" s="137" t="s">
        <v>55</v>
      </c>
      <c r="R26" s="138">
        <v>5</v>
      </c>
      <c r="S26" s="139">
        <f t="shared" ref="S26:S33" si="15">+R26*D26</f>
        <v>0</v>
      </c>
    </row>
    <row r="27" spans="1:20" s="82" customFormat="1" ht="26.25" customHeight="1">
      <c r="A27" s="16">
        <f t="shared" si="7"/>
        <v>17</v>
      </c>
      <c r="B27" s="83" t="s">
        <v>151</v>
      </c>
      <c r="C27" s="276">
        <v>9.9</v>
      </c>
      <c r="D27" s="19">
        <f>VLOOKUP(B27,Summary!$B$30:$AK$401,5,FALSE)</f>
        <v>0</v>
      </c>
      <c r="E27" s="15">
        <f t="shared" si="4"/>
        <v>0</v>
      </c>
      <c r="F27" s="53"/>
      <c r="G27" s="275">
        <f>+'DAILY FOC'!BO25</f>
        <v>0</v>
      </c>
      <c r="H27" s="15">
        <f t="shared" si="0"/>
        <v>0</v>
      </c>
      <c r="I27" s="52">
        <f t="shared" si="8"/>
        <v>0</v>
      </c>
      <c r="J27" s="276">
        <f t="shared" si="9"/>
        <v>0</v>
      </c>
      <c r="K27" s="277"/>
      <c r="L27" s="377">
        <f ca="1">+'K-LUNCH &amp; K DINNER'!C24</f>
        <v>4.71</v>
      </c>
      <c r="M27" s="378">
        <f t="shared" ca="1" si="10"/>
        <v>0</v>
      </c>
      <c r="N27" s="72">
        <f t="shared" ca="1" si="12"/>
        <v>4.71</v>
      </c>
      <c r="O27" s="278">
        <f t="shared" ca="1" si="11"/>
        <v>0</v>
      </c>
      <c r="Q27" s="137" t="s">
        <v>54</v>
      </c>
      <c r="R27" s="138">
        <v>1</v>
      </c>
      <c r="S27" s="139">
        <f t="shared" si="15"/>
        <v>0</v>
      </c>
    </row>
    <row r="28" spans="1:20" s="82" customFormat="1" ht="26.25" customHeight="1">
      <c r="A28" s="16">
        <f t="shared" si="7"/>
        <v>18</v>
      </c>
      <c r="B28" s="83" t="s">
        <v>247</v>
      </c>
      <c r="C28" s="276">
        <v>9.9</v>
      </c>
      <c r="D28" s="19">
        <f>VLOOKUP(B28,Summary!$B$30:$AK$401,5,FALSE)</f>
        <v>0</v>
      </c>
      <c r="E28" s="15">
        <f t="shared" si="4"/>
        <v>0</v>
      </c>
      <c r="F28" s="53"/>
      <c r="G28" s="275">
        <f>+'DAILY FOC'!BO26</f>
        <v>0</v>
      </c>
      <c r="H28" s="15">
        <f t="shared" si="0"/>
        <v>0</v>
      </c>
      <c r="I28" s="52">
        <f t="shared" si="8"/>
        <v>0</v>
      </c>
      <c r="J28" s="276">
        <f t="shared" si="9"/>
        <v>0</v>
      </c>
      <c r="K28" s="277"/>
      <c r="L28" s="377">
        <f ca="1">+'K-LUNCH &amp; K DINNER'!C25</f>
        <v>3.54</v>
      </c>
      <c r="M28" s="378">
        <f t="shared" ca="1" si="10"/>
        <v>0</v>
      </c>
      <c r="N28" s="72">
        <f t="shared" ca="1" si="12"/>
        <v>3.54</v>
      </c>
      <c r="O28" s="278">
        <f t="shared" ca="1" si="11"/>
        <v>0</v>
      </c>
      <c r="Q28" s="137" t="s">
        <v>54</v>
      </c>
      <c r="R28" s="138">
        <v>0.66</v>
      </c>
      <c r="S28" s="139">
        <f t="shared" si="15"/>
        <v>0</v>
      </c>
    </row>
    <row r="29" spans="1:20" s="323" customFormat="1" ht="26.25" customHeight="1">
      <c r="A29" s="16">
        <f t="shared" si="7"/>
        <v>19</v>
      </c>
      <c r="B29" s="322" t="s">
        <v>132</v>
      </c>
      <c r="C29" s="276">
        <v>12.9</v>
      </c>
      <c r="D29" s="281">
        <f>VLOOKUP(B29,Summary!$B$30:$AK$401,5,FALSE)</f>
        <v>0</v>
      </c>
      <c r="E29" s="280">
        <f t="shared" si="4"/>
        <v>0</v>
      </c>
      <c r="F29" s="279"/>
      <c r="G29" s="275">
        <f>+'DAILY FOC'!BO27</f>
        <v>0</v>
      </c>
      <c r="H29" s="15">
        <f t="shared" si="0"/>
        <v>0</v>
      </c>
      <c r="I29" s="52">
        <f t="shared" ref="I29:I31" si="16">+D29-G29</f>
        <v>0</v>
      </c>
      <c r="J29" s="276">
        <f t="shared" ref="J29:J31" si="17">+I29*C29</f>
        <v>0</v>
      </c>
      <c r="K29" s="277"/>
      <c r="L29" s="377">
        <f ca="1">+'K-LUNCH &amp; K DINNER'!C26</f>
        <v>4.41</v>
      </c>
      <c r="M29" s="378">
        <f t="shared" ref="M29:M31" ca="1" si="18">+L29*I29</f>
        <v>0</v>
      </c>
      <c r="N29" s="72">
        <f t="shared" ca="1" si="12"/>
        <v>4.41</v>
      </c>
      <c r="O29" s="278">
        <f t="shared" ref="O29:O31" ca="1" si="19">+N29*G29</f>
        <v>0</v>
      </c>
      <c r="Q29" s="137" t="s">
        <v>54</v>
      </c>
      <c r="R29" s="138">
        <v>1</v>
      </c>
      <c r="S29" s="139">
        <f t="shared" si="15"/>
        <v>0</v>
      </c>
    </row>
    <row r="30" spans="1:20" s="323" customFormat="1" ht="26.25" customHeight="1">
      <c r="A30" s="16">
        <f t="shared" si="7"/>
        <v>20</v>
      </c>
      <c r="B30" s="322" t="s">
        <v>348</v>
      </c>
      <c r="C30" s="276">
        <v>12.9</v>
      </c>
      <c r="D30" s="281">
        <f>VLOOKUP(B30,Summary!$B$30:$AK$401,5,FALSE)</f>
        <v>0</v>
      </c>
      <c r="E30" s="280">
        <f t="shared" si="4"/>
        <v>0</v>
      </c>
      <c r="F30" s="279"/>
      <c r="G30" s="275">
        <f>+'DAILY FOC'!BO28</f>
        <v>0</v>
      </c>
      <c r="H30" s="15">
        <f t="shared" si="0"/>
        <v>0</v>
      </c>
      <c r="I30" s="52">
        <f t="shared" si="16"/>
        <v>0</v>
      </c>
      <c r="J30" s="276">
        <f t="shared" si="17"/>
        <v>0</v>
      </c>
      <c r="K30" s="277"/>
      <c r="L30" s="377">
        <f ca="1">+'K-LUNCH &amp; K DINNER'!C27</f>
        <v>4.43</v>
      </c>
      <c r="M30" s="378">
        <f t="shared" ca="1" si="18"/>
        <v>0</v>
      </c>
      <c r="N30" s="72">
        <f t="shared" ca="1" si="12"/>
        <v>4.43</v>
      </c>
      <c r="O30" s="278">
        <f t="shared" ca="1" si="19"/>
        <v>0</v>
      </c>
      <c r="Q30" s="137" t="s">
        <v>54</v>
      </c>
      <c r="R30" s="138">
        <v>1</v>
      </c>
      <c r="S30" s="139">
        <f t="shared" si="15"/>
        <v>0</v>
      </c>
    </row>
    <row r="31" spans="1:20" s="323" customFormat="1" ht="26.25" customHeight="1">
      <c r="A31" s="16">
        <f t="shared" si="7"/>
        <v>21</v>
      </c>
      <c r="B31" s="322" t="s">
        <v>133</v>
      </c>
      <c r="C31" s="338">
        <v>12.9</v>
      </c>
      <c r="D31" s="281">
        <f>VLOOKUP(B31,Summary!$B$30:$AK$401,5,FALSE)</f>
        <v>0</v>
      </c>
      <c r="E31" s="280">
        <f t="shared" si="4"/>
        <v>0</v>
      </c>
      <c r="F31" s="279"/>
      <c r="G31" s="275">
        <f>+'DAILY FOC'!BO29</f>
        <v>0</v>
      </c>
      <c r="H31" s="15">
        <f t="shared" si="0"/>
        <v>0</v>
      </c>
      <c r="I31" s="52">
        <f t="shared" si="16"/>
        <v>0</v>
      </c>
      <c r="J31" s="276">
        <f t="shared" si="17"/>
        <v>0</v>
      </c>
      <c r="K31" s="277"/>
      <c r="L31" s="377">
        <f ca="1">+'K-LUNCH &amp; K DINNER'!C28</f>
        <v>4.75</v>
      </c>
      <c r="M31" s="378">
        <f t="shared" ca="1" si="18"/>
        <v>0</v>
      </c>
      <c r="N31" s="72">
        <f t="shared" ca="1" si="12"/>
        <v>4.75</v>
      </c>
      <c r="O31" s="278">
        <f t="shared" ca="1" si="19"/>
        <v>0</v>
      </c>
      <c r="Q31" s="137" t="s">
        <v>54</v>
      </c>
      <c r="R31" s="138">
        <v>1</v>
      </c>
      <c r="S31" s="139">
        <f t="shared" si="15"/>
        <v>0</v>
      </c>
    </row>
    <row r="32" spans="1:20" s="323" customFormat="1" ht="26.25" customHeight="1">
      <c r="A32" s="16">
        <f t="shared" si="7"/>
        <v>22</v>
      </c>
      <c r="B32" s="83" t="s">
        <v>240</v>
      </c>
      <c r="C32" s="276">
        <v>12.9</v>
      </c>
      <c r="D32" s="19">
        <f>VLOOKUP(B32,Summary!$B$30:$AK$401,5,FALSE)</f>
        <v>0</v>
      </c>
      <c r="E32" s="15">
        <f t="shared" si="4"/>
        <v>0</v>
      </c>
      <c r="F32" s="279"/>
      <c r="G32" s="275">
        <f>+'DAILY FOC'!BO30</f>
        <v>0</v>
      </c>
      <c r="H32" s="15">
        <f t="shared" si="0"/>
        <v>0</v>
      </c>
      <c r="I32" s="52">
        <f t="shared" ref="I32:I35" si="20">+D32-G32</f>
        <v>0</v>
      </c>
      <c r="J32" s="276">
        <f t="shared" ref="J32:J35" si="21">+I32*C32</f>
        <v>0</v>
      </c>
      <c r="K32" s="277"/>
      <c r="L32" s="377">
        <f ca="1">+'K-LUNCH &amp; K DINNER'!C29</f>
        <v>5.98</v>
      </c>
      <c r="M32" s="378">
        <f t="shared" ref="M32:M35" ca="1" si="22">+L32*I32</f>
        <v>0</v>
      </c>
      <c r="N32" s="72">
        <f t="shared" ca="1" si="12"/>
        <v>5.98</v>
      </c>
      <c r="O32" s="278">
        <f t="shared" ref="O32:O35" ca="1" si="23">+N32*G32</f>
        <v>0</v>
      </c>
      <c r="Q32" s="137" t="s">
        <v>54</v>
      </c>
      <c r="R32" s="138">
        <v>1</v>
      </c>
      <c r="S32" s="139">
        <f t="shared" si="15"/>
        <v>0</v>
      </c>
      <c r="T32" s="485"/>
    </row>
    <row r="33" spans="1:20" s="82" customFormat="1" ht="26.25" customHeight="1">
      <c r="A33" s="16">
        <f t="shared" si="7"/>
        <v>23</v>
      </c>
      <c r="B33" s="83" t="s">
        <v>134</v>
      </c>
      <c r="C33" s="276">
        <v>12.9</v>
      </c>
      <c r="D33" s="19">
        <f>VLOOKUP(B33,Summary!$B$30:$AK$401,5,FALSE)</f>
        <v>0</v>
      </c>
      <c r="E33" s="15">
        <f t="shared" ref="E33:E35" si="24">D33*C33</f>
        <v>0</v>
      </c>
      <c r="F33" s="53"/>
      <c r="G33" s="275">
        <f>+'DAILY FOC'!BO31</f>
        <v>0</v>
      </c>
      <c r="H33" s="15">
        <f t="shared" si="0"/>
        <v>0</v>
      </c>
      <c r="I33" s="52">
        <f t="shared" si="20"/>
        <v>0</v>
      </c>
      <c r="J33" s="276">
        <f t="shared" si="21"/>
        <v>0</v>
      </c>
      <c r="K33" s="277"/>
      <c r="L33" s="377">
        <f ca="1">+'K-LUNCH &amp; K DINNER'!C30</f>
        <v>4.29</v>
      </c>
      <c r="M33" s="378">
        <f t="shared" ca="1" si="22"/>
        <v>0</v>
      </c>
      <c r="N33" s="72">
        <f t="shared" ca="1" si="12"/>
        <v>4.29</v>
      </c>
      <c r="O33" s="278">
        <f t="shared" ca="1" si="23"/>
        <v>0</v>
      </c>
      <c r="Q33" s="137" t="s">
        <v>433</v>
      </c>
      <c r="R33" s="138">
        <v>1</v>
      </c>
      <c r="S33" s="139">
        <f t="shared" si="15"/>
        <v>0</v>
      </c>
    </row>
    <row r="34" spans="1:20" s="82" customFormat="1" ht="26.25" customHeight="1">
      <c r="A34" s="16">
        <f t="shared" si="7"/>
        <v>24</v>
      </c>
      <c r="B34" s="83" t="s">
        <v>135</v>
      </c>
      <c r="C34" s="276">
        <v>12.9</v>
      </c>
      <c r="D34" s="19">
        <f>VLOOKUP(B34,Summary!$B$30:$AK$401,5,FALSE)</f>
        <v>0</v>
      </c>
      <c r="E34" s="15">
        <f t="shared" si="24"/>
        <v>0</v>
      </c>
      <c r="F34" s="53"/>
      <c r="G34" s="275">
        <f>+'DAILY FOC'!BO32</f>
        <v>0</v>
      </c>
      <c r="H34" s="15">
        <f t="shared" si="0"/>
        <v>0</v>
      </c>
      <c r="I34" s="52">
        <f t="shared" si="20"/>
        <v>0</v>
      </c>
      <c r="J34" s="276">
        <f t="shared" si="21"/>
        <v>0</v>
      </c>
      <c r="K34" s="277"/>
      <c r="L34" s="377">
        <f ca="1">+'K-LUNCH &amp; K DINNER'!C31</f>
        <v>2.1</v>
      </c>
      <c r="M34" s="378">
        <f t="shared" ca="1" si="22"/>
        <v>0</v>
      </c>
      <c r="N34" s="72">
        <f t="shared" ca="1" si="12"/>
        <v>2.1</v>
      </c>
      <c r="O34" s="278">
        <f t="shared" ca="1" si="23"/>
        <v>0</v>
      </c>
      <c r="Q34" s="143"/>
      <c r="R34" s="144"/>
      <c r="S34" s="145"/>
    </row>
    <row r="35" spans="1:20" s="82" customFormat="1" ht="26.25" customHeight="1">
      <c r="A35" s="16">
        <f t="shared" si="7"/>
        <v>25</v>
      </c>
      <c r="B35" s="83" t="s">
        <v>136</v>
      </c>
      <c r="C35" s="276">
        <v>12.9</v>
      </c>
      <c r="D35" s="19">
        <f>VLOOKUP(B35,Summary!$B$30:$AK$401,5,FALSE)</f>
        <v>0</v>
      </c>
      <c r="E35" s="15">
        <f t="shared" si="24"/>
        <v>0</v>
      </c>
      <c r="F35" s="53"/>
      <c r="G35" s="275">
        <f>+'DAILY FOC'!BO33</f>
        <v>0</v>
      </c>
      <c r="H35" s="15">
        <f t="shared" si="0"/>
        <v>0</v>
      </c>
      <c r="I35" s="52">
        <f t="shared" si="20"/>
        <v>0</v>
      </c>
      <c r="J35" s="276">
        <f t="shared" si="21"/>
        <v>0</v>
      </c>
      <c r="K35" s="277"/>
      <c r="L35" s="377">
        <f ca="1">+'K-LUNCH &amp; K DINNER'!C32</f>
        <v>4.9400000000000004</v>
      </c>
      <c r="M35" s="378">
        <f t="shared" ca="1" si="22"/>
        <v>0</v>
      </c>
      <c r="N35" s="72">
        <f t="shared" ca="1" si="12"/>
        <v>4.9400000000000004</v>
      </c>
      <c r="O35" s="278">
        <f t="shared" ca="1" si="23"/>
        <v>0</v>
      </c>
      <c r="Q35" s="137" t="s">
        <v>54</v>
      </c>
      <c r="R35" s="138">
        <v>1</v>
      </c>
      <c r="S35" s="139">
        <f>+R35*D35</f>
        <v>0</v>
      </c>
    </row>
    <row r="36" spans="1:20" s="82" customFormat="1" ht="26.25" customHeight="1">
      <c r="A36" s="16">
        <f t="shared" si="7"/>
        <v>26</v>
      </c>
      <c r="B36" s="83" t="s">
        <v>248</v>
      </c>
      <c r="C36" s="276">
        <v>5.9</v>
      </c>
      <c r="D36" s="19">
        <f>VLOOKUP(B36,Summary!$B$30:$AK$401,5,FALSE)</f>
        <v>0</v>
      </c>
      <c r="E36" s="15">
        <f>D36*C36</f>
        <v>0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>+I36*C36</f>
        <v>0</v>
      </c>
      <c r="K36" s="277"/>
      <c r="L36" s="377">
        <f ca="1">+'K-LUNCH &amp; K DINNER'!C33</f>
        <v>2</v>
      </c>
      <c r="M36" s="378">
        <f t="shared" ref="M36:M83" ca="1" si="25">+L36*I36</f>
        <v>0</v>
      </c>
      <c r="N36" s="72">
        <f ca="1">+L36</f>
        <v>2</v>
      </c>
      <c r="O36" s="278">
        <f t="shared" ref="O36:O83" ca="1" si="26">+N36*G36</f>
        <v>0</v>
      </c>
      <c r="Q36" s="137" t="s">
        <v>341</v>
      </c>
      <c r="R36" s="138">
        <v>2</v>
      </c>
      <c r="S36" s="139">
        <f>+R36*$D$36</f>
        <v>0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 t="shared" ref="S37:S38" si="27">+R37*$D$36</f>
        <v>0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 t="shared" si="27"/>
        <v>0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0</v>
      </c>
      <c r="E39" s="15">
        <f t="shared" ref="E39:E83" si="28">D39*C39</f>
        <v>0</v>
      </c>
      <c r="F39" s="53"/>
      <c r="G39" s="275">
        <f>+'DAILY FOC'!BO35</f>
        <v>0</v>
      </c>
      <c r="H39" s="15">
        <f t="shared" ref="H39:H83" si="29">G39*C39</f>
        <v>0</v>
      </c>
      <c r="I39" s="52">
        <f t="shared" ref="I39:I83" si="30">+D39-G39</f>
        <v>0</v>
      </c>
      <c r="J39" s="276">
        <f t="shared" ref="J39:J83" si="31">+I39*C39</f>
        <v>0</v>
      </c>
      <c r="K39" s="277"/>
      <c r="L39" s="377">
        <f ca="1">+'K-LUNCH &amp; K DINNER'!C36</f>
        <v>1.76</v>
      </c>
      <c r="M39" s="378">
        <f t="shared" ca="1" si="25"/>
        <v>0</v>
      </c>
      <c r="N39" s="72">
        <f t="shared" ref="N39:N56" ca="1" si="32">+L39</f>
        <v>1.76</v>
      </c>
      <c r="O39" s="278">
        <f t="shared" ca="1" si="26"/>
        <v>0</v>
      </c>
      <c r="Q39" s="166"/>
      <c r="R39" s="167"/>
      <c r="S39" s="168"/>
    </row>
    <row r="40" spans="1:20" s="82" customFormat="1" ht="26.25" customHeight="1">
      <c r="A40" s="16">
        <f t="shared" ref="A40:A91" si="33">+A39+1</f>
        <v>28</v>
      </c>
      <c r="B40" s="83" t="s">
        <v>249</v>
      </c>
      <c r="C40" s="276">
        <v>5.9</v>
      </c>
      <c r="D40" s="19">
        <f>VLOOKUP(B40,Summary!$B$30:$AK$401,5,FALSE)</f>
        <v>0</v>
      </c>
      <c r="E40" s="15">
        <f t="shared" si="28"/>
        <v>0</v>
      </c>
      <c r="F40" s="53"/>
      <c r="G40" s="275">
        <f>+'DAILY FOC'!BO36</f>
        <v>0</v>
      </c>
      <c r="H40" s="15">
        <f t="shared" si="29"/>
        <v>0</v>
      </c>
      <c r="I40" s="52">
        <f t="shared" si="30"/>
        <v>0</v>
      </c>
      <c r="J40" s="276">
        <f>+I40*C40</f>
        <v>0</v>
      </c>
      <c r="K40" s="277"/>
      <c r="L40" s="377">
        <f ca="1">+'K-LUNCH &amp; K DINNER'!C37</f>
        <v>2.15</v>
      </c>
      <c r="M40" s="378">
        <f t="shared" ca="1" si="25"/>
        <v>0</v>
      </c>
      <c r="N40" s="72">
        <f t="shared" ca="1" si="32"/>
        <v>2.15</v>
      </c>
      <c r="O40" s="278">
        <f t="shared" ca="1" si="26"/>
        <v>0</v>
      </c>
      <c r="Q40" s="149"/>
      <c r="R40" s="138"/>
      <c r="S40" s="148"/>
    </row>
    <row r="41" spans="1:20" s="82" customFormat="1" ht="26.25" customHeight="1">
      <c r="A41" s="16">
        <f t="shared" si="33"/>
        <v>29</v>
      </c>
      <c r="B41" s="83" t="s">
        <v>250</v>
      </c>
      <c r="C41" s="276">
        <v>5.9</v>
      </c>
      <c r="D41" s="19">
        <f>VLOOKUP(B41,Summary!$B$30:$AK$401,5,FALSE)</f>
        <v>0</v>
      </c>
      <c r="E41" s="15">
        <f t="shared" si="28"/>
        <v>0</v>
      </c>
      <c r="F41" s="53"/>
      <c r="G41" s="275">
        <f>+'DAILY FOC'!BO37</f>
        <v>0</v>
      </c>
      <c r="H41" s="15">
        <f t="shared" si="29"/>
        <v>0</v>
      </c>
      <c r="I41" s="52">
        <f t="shared" si="30"/>
        <v>0</v>
      </c>
      <c r="J41" s="276">
        <f t="shared" si="31"/>
        <v>0</v>
      </c>
      <c r="K41" s="277"/>
      <c r="L41" s="377">
        <f ca="1">+'K-LUNCH &amp; K DINNER'!C38</f>
        <v>1.56</v>
      </c>
      <c r="M41" s="378">
        <f t="shared" ca="1" si="25"/>
        <v>0</v>
      </c>
      <c r="N41" s="72">
        <f t="shared" ca="1" si="32"/>
        <v>1.56</v>
      </c>
      <c r="O41" s="278">
        <f t="shared" ca="1" si="26"/>
        <v>0</v>
      </c>
      <c r="Q41" s="137" t="s">
        <v>343</v>
      </c>
      <c r="R41" s="138">
        <v>6</v>
      </c>
      <c r="S41" s="139">
        <f>+R41*D41</f>
        <v>0</v>
      </c>
    </row>
    <row r="42" spans="1:20" s="82" customFormat="1" ht="26.25" customHeight="1">
      <c r="A42" s="400">
        <f t="shared" si="33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28"/>
        <v>0</v>
      </c>
      <c r="F42" s="53"/>
      <c r="G42" s="275">
        <f>+'DAILY FOC'!BO38</f>
        <v>0</v>
      </c>
      <c r="H42" s="403">
        <f t="shared" si="29"/>
        <v>0</v>
      </c>
      <c r="I42" s="404">
        <v>0</v>
      </c>
      <c r="J42" s="401">
        <f t="shared" si="31"/>
        <v>0</v>
      </c>
      <c r="K42" s="277"/>
      <c r="L42" s="377">
        <f ca="1">+'K-LUNCH &amp; K DINNER'!C39</f>
        <v>2.5</v>
      </c>
      <c r="M42" s="378">
        <f t="shared" ca="1" si="25"/>
        <v>0</v>
      </c>
      <c r="N42" s="72">
        <f t="shared" ca="1" si="32"/>
        <v>2.5</v>
      </c>
      <c r="O42" s="278">
        <f t="shared" ca="1" si="26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33"/>
        <v>31</v>
      </c>
      <c r="B43" s="83" t="s">
        <v>252</v>
      </c>
      <c r="C43" s="276">
        <v>5.9</v>
      </c>
      <c r="D43" s="19">
        <f>VLOOKUP(B43,Summary!$B$30:$AK$401,5,FALSE)</f>
        <v>0</v>
      </c>
      <c r="E43" s="15">
        <f t="shared" si="28"/>
        <v>0</v>
      </c>
      <c r="F43" s="53"/>
      <c r="G43" s="275">
        <f>+'DAILY FOC'!BO39</f>
        <v>0</v>
      </c>
      <c r="H43" s="15">
        <f>G43*C43</f>
        <v>0</v>
      </c>
      <c r="I43" s="52">
        <f t="shared" si="30"/>
        <v>0</v>
      </c>
      <c r="J43" s="276">
        <f>+I43*C43</f>
        <v>0</v>
      </c>
      <c r="K43" s="277"/>
      <c r="L43" s="377">
        <f ca="1">+'K-LUNCH &amp; K DINNER'!C40</f>
        <v>2.67</v>
      </c>
      <c r="M43" s="378">
        <f t="shared" ca="1" si="25"/>
        <v>0</v>
      </c>
      <c r="N43" s="72">
        <f t="shared" ca="1" si="32"/>
        <v>2.67</v>
      </c>
      <c r="O43" s="278">
        <f t="shared" ca="1" si="26"/>
        <v>0</v>
      </c>
      <c r="Q43" s="137" t="s">
        <v>56</v>
      </c>
      <c r="R43" s="138">
        <v>8</v>
      </c>
      <c r="S43" s="139">
        <f>+R43*D43</f>
        <v>0</v>
      </c>
    </row>
    <row r="44" spans="1:20" s="82" customFormat="1" ht="26.25" customHeight="1">
      <c r="A44" s="16">
        <f t="shared" si="33"/>
        <v>32</v>
      </c>
      <c r="B44" s="83" t="s">
        <v>253</v>
      </c>
      <c r="C44" s="276">
        <v>5.9</v>
      </c>
      <c r="D44" s="19">
        <f>VLOOKUP(B44,Summary!$B$30:$AK$401,5,FALSE)</f>
        <v>0</v>
      </c>
      <c r="E44" s="15">
        <f t="shared" si="28"/>
        <v>0</v>
      </c>
      <c r="F44" s="53"/>
      <c r="G44" s="275">
        <f>+'DAILY FOC'!BO40</f>
        <v>0</v>
      </c>
      <c r="H44" s="15">
        <f t="shared" si="29"/>
        <v>0</v>
      </c>
      <c r="I44" s="52">
        <f t="shared" si="30"/>
        <v>0</v>
      </c>
      <c r="J44" s="276">
        <f t="shared" si="31"/>
        <v>0</v>
      </c>
      <c r="K44" s="277"/>
      <c r="L44" s="377">
        <f ca="1">+'K-LUNCH &amp; K DINNER'!C41</f>
        <v>1.24</v>
      </c>
      <c r="M44" s="378">
        <f t="shared" ca="1" si="25"/>
        <v>0</v>
      </c>
      <c r="N44" s="72">
        <f t="shared" ca="1" si="32"/>
        <v>1.24</v>
      </c>
      <c r="O44" s="278">
        <f t="shared" ca="1" si="26"/>
        <v>0</v>
      </c>
      <c r="Q44" s="137" t="s">
        <v>59</v>
      </c>
      <c r="R44" s="138">
        <v>4</v>
      </c>
      <c r="S44" s="139">
        <f t="shared" ref="S44:S57" si="34">+R44*D44</f>
        <v>0</v>
      </c>
    </row>
    <row r="45" spans="1:20" s="82" customFormat="1" ht="26.25" customHeight="1">
      <c r="A45" s="16">
        <f>+A44+1</f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28"/>
        <v>0</v>
      </c>
      <c r="F45" s="53"/>
      <c r="G45" s="275">
        <f>+'DAILY FOC'!BO41</f>
        <v>0</v>
      </c>
      <c r="H45" s="403">
        <f t="shared" si="29"/>
        <v>0</v>
      </c>
      <c r="I45" s="404">
        <v>0</v>
      </c>
      <c r="J45" s="401">
        <f t="shared" si="31"/>
        <v>0</v>
      </c>
      <c r="K45" s="277"/>
      <c r="L45" s="377">
        <f ca="1">+'K-LUNCH &amp; K DINNER'!C44</f>
        <v>4.5</v>
      </c>
      <c r="M45" s="378">
        <f t="shared" ca="1" si="25"/>
        <v>0</v>
      </c>
      <c r="N45" s="72">
        <f t="shared" ca="1" si="32"/>
        <v>4.5</v>
      </c>
      <c r="O45" s="278">
        <f t="shared" ca="1" si="26"/>
        <v>0</v>
      </c>
      <c r="Q45" s="137" t="s">
        <v>95</v>
      </c>
      <c r="R45" s="138">
        <v>6</v>
      </c>
      <c r="S45" s="139">
        <f t="shared" si="34"/>
        <v>0</v>
      </c>
    </row>
    <row r="46" spans="1:20" s="82" customFormat="1" ht="26.25" customHeight="1">
      <c r="A46" s="16">
        <f t="shared" si="33"/>
        <v>34</v>
      </c>
      <c r="B46" s="83" t="s">
        <v>159</v>
      </c>
      <c r="C46" s="276">
        <v>7.9</v>
      </c>
      <c r="D46" s="19">
        <f>VLOOKUP(B46,Summary!$B$30:$AK$401,5,FALSE)</f>
        <v>0</v>
      </c>
      <c r="E46" s="15">
        <f t="shared" si="28"/>
        <v>0</v>
      </c>
      <c r="F46" s="53"/>
      <c r="G46" s="275">
        <f>+'DAILY FOC'!BO42</f>
        <v>0</v>
      </c>
      <c r="H46" s="15">
        <f t="shared" si="29"/>
        <v>0</v>
      </c>
      <c r="I46" s="52">
        <f t="shared" si="30"/>
        <v>0</v>
      </c>
      <c r="J46" s="276">
        <f t="shared" si="31"/>
        <v>0</v>
      </c>
      <c r="K46" s="277"/>
      <c r="L46" s="377">
        <f ca="1">+'K-LUNCH &amp; K DINNER'!C45</f>
        <v>2.4300000000000002</v>
      </c>
      <c r="M46" s="378">
        <f t="shared" ca="1" si="25"/>
        <v>0</v>
      </c>
      <c r="N46" s="72">
        <f t="shared" ca="1" si="32"/>
        <v>2.4300000000000002</v>
      </c>
      <c r="O46" s="278">
        <f t="shared" ca="1" si="26"/>
        <v>0</v>
      </c>
      <c r="Q46" s="137" t="s">
        <v>57</v>
      </c>
      <c r="R46" s="138">
        <v>8</v>
      </c>
      <c r="S46" s="139">
        <f t="shared" si="34"/>
        <v>0</v>
      </c>
    </row>
    <row r="47" spans="1:20" s="82" customFormat="1" ht="26.25" customHeight="1">
      <c r="A47" s="16">
        <f t="shared" si="33"/>
        <v>35</v>
      </c>
      <c r="B47" s="83" t="s">
        <v>257</v>
      </c>
      <c r="C47" s="276">
        <v>7.9</v>
      </c>
      <c r="D47" s="19">
        <f>VLOOKUP(B47,Summary!$B$30:$AK$401,5,FALSE)</f>
        <v>0</v>
      </c>
      <c r="E47" s="15">
        <f t="shared" si="28"/>
        <v>0</v>
      </c>
      <c r="F47" s="53"/>
      <c r="G47" s="275">
        <f>+'DAILY FOC'!BO43</f>
        <v>0</v>
      </c>
      <c r="H47" s="15">
        <f t="shared" si="29"/>
        <v>0</v>
      </c>
      <c r="I47" s="52">
        <f t="shared" si="30"/>
        <v>0</v>
      </c>
      <c r="J47" s="276">
        <f t="shared" si="31"/>
        <v>0</v>
      </c>
      <c r="K47" s="277"/>
      <c r="L47" s="377">
        <f ca="1">+'K-LUNCH &amp; K DINNER'!C46</f>
        <v>3.97</v>
      </c>
      <c r="M47" s="378">
        <f t="shared" ca="1" si="25"/>
        <v>0</v>
      </c>
      <c r="N47" s="72">
        <f t="shared" ca="1" si="32"/>
        <v>3.97</v>
      </c>
      <c r="O47" s="278">
        <f t="shared" ca="1" si="26"/>
        <v>0</v>
      </c>
      <c r="Q47" s="137" t="s">
        <v>340</v>
      </c>
      <c r="R47" s="138">
        <v>3</v>
      </c>
      <c r="S47" s="139">
        <f t="shared" si="34"/>
        <v>0</v>
      </c>
      <c r="T47" s="82">
        <v>105</v>
      </c>
    </row>
    <row r="48" spans="1:20" s="82" customFormat="1" ht="26.25" customHeight="1">
      <c r="A48" s="16">
        <f t="shared" si="33"/>
        <v>36</v>
      </c>
      <c r="B48" s="83" t="s">
        <v>258</v>
      </c>
      <c r="C48" s="276">
        <v>7.9</v>
      </c>
      <c r="D48" s="19">
        <f>VLOOKUP(B48,Summary!$B$30:$AK$401,5,FALSE)</f>
        <v>0</v>
      </c>
      <c r="E48" s="15">
        <f t="shared" si="28"/>
        <v>0</v>
      </c>
      <c r="F48" s="53"/>
      <c r="G48" s="275">
        <f>+'DAILY FOC'!BO44</f>
        <v>0</v>
      </c>
      <c r="H48" s="15">
        <f t="shared" si="29"/>
        <v>0</v>
      </c>
      <c r="I48" s="52">
        <f t="shared" si="30"/>
        <v>0</v>
      </c>
      <c r="J48" s="276">
        <f t="shared" si="31"/>
        <v>0</v>
      </c>
      <c r="K48" s="277"/>
      <c r="L48" s="377">
        <f ca="1">+'K-LUNCH &amp; K DINNER'!C47</f>
        <v>2.1800000000000002</v>
      </c>
      <c r="M48" s="378">
        <f t="shared" ca="1" si="25"/>
        <v>0</v>
      </c>
      <c r="N48" s="72">
        <f t="shared" ca="1" si="32"/>
        <v>2.1800000000000002</v>
      </c>
      <c r="O48" s="278">
        <f t="shared" ca="1" si="26"/>
        <v>0</v>
      </c>
      <c r="Q48" s="149"/>
      <c r="R48" s="138"/>
      <c r="S48" s="139">
        <f t="shared" si="34"/>
        <v>0</v>
      </c>
    </row>
    <row r="49" spans="1:20" s="82" customFormat="1" ht="26.25" customHeight="1">
      <c r="A49" s="16">
        <f t="shared" si="33"/>
        <v>37</v>
      </c>
      <c r="B49" s="83" t="s">
        <v>259</v>
      </c>
      <c r="C49" s="276">
        <v>7.9</v>
      </c>
      <c r="D49" s="19">
        <f>VLOOKUP(B49,Summary!$B$30:$AK$401,5,FALSE)</f>
        <v>0</v>
      </c>
      <c r="E49" s="15">
        <f t="shared" si="28"/>
        <v>0</v>
      </c>
      <c r="F49" s="53"/>
      <c r="G49" s="275">
        <f>+'DAILY FOC'!BO45</f>
        <v>0</v>
      </c>
      <c r="H49" s="15">
        <f t="shared" si="29"/>
        <v>0</v>
      </c>
      <c r="I49" s="52">
        <f t="shared" si="30"/>
        <v>0</v>
      </c>
      <c r="J49" s="276">
        <f t="shared" si="31"/>
        <v>0</v>
      </c>
      <c r="K49" s="277"/>
      <c r="L49" s="377">
        <f ca="1">+'K-LUNCH &amp; K DINNER'!C48</f>
        <v>3.61</v>
      </c>
      <c r="M49" s="378">
        <f t="shared" ca="1" si="25"/>
        <v>0</v>
      </c>
      <c r="N49" s="72">
        <f t="shared" ca="1" si="32"/>
        <v>3.61</v>
      </c>
      <c r="O49" s="278">
        <f t="shared" ca="1" si="26"/>
        <v>0</v>
      </c>
      <c r="Q49" s="137" t="s">
        <v>96</v>
      </c>
      <c r="R49" s="138">
        <v>7</v>
      </c>
      <c r="S49" s="139">
        <f t="shared" si="34"/>
        <v>0</v>
      </c>
    </row>
    <row r="50" spans="1:20" s="82" customFormat="1" ht="26.25" customHeight="1">
      <c r="A50" s="16">
        <f t="shared" si="33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28"/>
        <v>0</v>
      </c>
      <c r="F50" s="53"/>
      <c r="G50" s="275">
        <f>+'DAILY FOC'!BO46</f>
        <v>0</v>
      </c>
      <c r="H50" s="15">
        <f t="shared" si="29"/>
        <v>0</v>
      </c>
      <c r="I50" s="52">
        <f t="shared" si="30"/>
        <v>0</v>
      </c>
      <c r="J50" s="276">
        <f t="shared" si="31"/>
        <v>0</v>
      </c>
      <c r="K50" s="277"/>
      <c r="L50" s="377">
        <f ca="1">+'K-LUNCH &amp; K DINNER'!C49</f>
        <v>0</v>
      </c>
      <c r="M50" s="378">
        <f t="shared" ca="1" si="25"/>
        <v>0</v>
      </c>
      <c r="N50" s="72">
        <f t="shared" ca="1" si="32"/>
        <v>0</v>
      </c>
      <c r="O50" s="278">
        <f t="shared" ca="1" si="26"/>
        <v>0</v>
      </c>
      <c r="Q50" s="137"/>
      <c r="R50" s="138"/>
      <c r="S50" s="139">
        <f t="shared" si="34"/>
        <v>0</v>
      </c>
    </row>
    <row r="51" spans="1:20" s="82" customFormat="1" ht="26.25" customHeight="1">
      <c r="A51" s="16">
        <f t="shared" si="33"/>
        <v>39</v>
      </c>
      <c r="B51" s="83" t="s">
        <v>261</v>
      </c>
      <c r="C51" s="276">
        <v>7.9</v>
      </c>
      <c r="D51" s="19">
        <f>VLOOKUP(B51,Summary!$B$30:$AK$401,5,FALSE)</f>
        <v>0</v>
      </c>
      <c r="E51" s="15">
        <f t="shared" si="28"/>
        <v>0</v>
      </c>
      <c r="F51" s="53"/>
      <c r="G51" s="275">
        <f>+'DAILY FOC'!BO47</f>
        <v>0</v>
      </c>
      <c r="H51" s="15">
        <f t="shared" si="29"/>
        <v>0</v>
      </c>
      <c r="I51" s="52">
        <f t="shared" si="30"/>
        <v>0</v>
      </c>
      <c r="J51" s="276">
        <f t="shared" si="31"/>
        <v>0</v>
      </c>
      <c r="K51" s="277"/>
      <c r="L51" s="377">
        <f ca="1">+'K-LUNCH &amp; K DINNER'!C50</f>
        <v>4.3099999999999996</v>
      </c>
      <c r="M51" s="378">
        <f t="shared" ca="1" si="25"/>
        <v>0</v>
      </c>
      <c r="N51" s="72">
        <f t="shared" ca="1" si="32"/>
        <v>4.3099999999999996</v>
      </c>
      <c r="O51" s="278">
        <f t="shared" ca="1" si="26"/>
        <v>0</v>
      </c>
      <c r="Q51" s="137" t="s">
        <v>340</v>
      </c>
      <c r="R51" s="138">
        <v>3</v>
      </c>
      <c r="S51" s="139">
        <f t="shared" si="34"/>
        <v>0</v>
      </c>
      <c r="T51" s="82">
        <v>48</v>
      </c>
    </row>
    <row r="52" spans="1:20" s="82" customFormat="1" ht="26.25" customHeight="1">
      <c r="A52" s="16">
        <f t="shared" si="33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28"/>
        <v>0</v>
      </c>
      <c r="F52" s="53"/>
      <c r="G52" s="275">
        <f>+'DAILY FOC'!BO48</f>
        <v>0</v>
      </c>
      <c r="H52" s="15">
        <f t="shared" si="29"/>
        <v>0</v>
      </c>
      <c r="I52" s="52">
        <f t="shared" si="30"/>
        <v>0</v>
      </c>
      <c r="J52" s="276">
        <f t="shared" si="31"/>
        <v>0</v>
      </c>
      <c r="K52" s="277"/>
      <c r="L52" s="377">
        <f ca="1">+'K-LUNCH &amp; K DINNER'!C51</f>
        <v>3.69</v>
      </c>
      <c r="M52" s="378">
        <f t="shared" ca="1" si="25"/>
        <v>0</v>
      </c>
      <c r="N52" s="72">
        <f t="shared" ca="1" si="32"/>
        <v>3.69</v>
      </c>
      <c r="O52" s="278">
        <f t="shared" ca="1" si="26"/>
        <v>0</v>
      </c>
      <c r="Q52" s="137" t="s">
        <v>346</v>
      </c>
      <c r="R52" s="138">
        <v>7</v>
      </c>
      <c r="S52" s="139">
        <f t="shared" si="34"/>
        <v>0</v>
      </c>
    </row>
    <row r="53" spans="1:20" s="82" customFormat="1" ht="26.25" customHeight="1">
      <c r="A53" s="16">
        <f t="shared" si="33"/>
        <v>41</v>
      </c>
      <c r="B53" s="83" t="s">
        <v>263</v>
      </c>
      <c r="C53" s="276">
        <v>7.9</v>
      </c>
      <c r="D53" s="19">
        <f>VLOOKUP(B53,Summary!$B$30:$AK$401,5,FALSE)</f>
        <v>0</v>
      </c>
      <c r="E53" s="15">
        <f t="shared" si="28"/>
        <v>0</v>
      </c>
      <c r="F53" s="53"/>
      <c r="G53" s="275">
        <f>+'DAILY FOC'!BO49</f>
        <v>0</v>
      </c>
      <c r="H53" s="15">
        <f t="shared" si="29"/>
        <v>0</v>
      </c>
      <c r="I53" s="52">
        <f t="shared" si="30"/>
        <v>0</v>
      </c>
      <c r="J53" s="276">
        <f t="shared" si="31"/>
        <v>0</v>
      </c>
      <c r="K53" s="277"/>
      <c r="L53" s="377">
        <f ca="1">+'K-LUNCH &amp; K DINNER'!C52</f>
        <v>1.72</v>
      </c>
      <c r="M53" s="378">
        <f t="shared" ca="1" si="25"/>
        <v>0</v>
      </c>
      <c r="N53" s="72">
        <f t="shared" ca="1" si="32"/>
        <v>1.72</v>
      </c>
      <c r="O53" s="278">
        <f t="shared" ca="1" si="26"/>
        <v>0</v>
      </c>
      <c r="Q53" s="137" t="s">
        <v>339</v>
      </c>
      <c r="R53" s="138">
        <v>8</v>
      </c>
      <c r="S53" s="139">
        <f t="shared" si="34"/>
        <v>0</v>
      </c>
      <c r="T53" s="169"/>
    </row>
    <row r="54" spans="1:20" s="82" customFormat="1" ht="26.25" customHeight="1">
      <c r="A54" s="16">
        <f t="shared" si="33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28"/>
        <v>0</v>
      </c>
      <c r="F54" s="53"/>
      <c r="G54" s="275">
        <f>+'DAILY FOC'!BO50</f>
        <v>0</v>
      </c>
      <c r="H54" s="15">
        <f t="shared" si="29"/>
        <v>0</v>
      </c>
      <c r="I54" s="52">
        <f t="shared" si="30"/>
        <v>0</v>
      </c>
      <c r="J54" s="276">
        <f t="shared" si="31"/>
        <v>0</v>
      </c>
      <c r="K54" s="277"/>
      <c r="L54" s="377">
        <f ca="1">+'K-LUNCH &amp; K DINNER'!C53</f>
        <v>1.72</v>
      </c>
      <c r="M54" s="378">
        <f t="shared" ca="1" si="25"/>
        <v>0</v>
      </c>
      <c r="N54" s="72">
        <f t="shared" ca="1" si="32"/>
        <v>1.72</v>
      </c>
      <c r="O54" s="278">
        <f t="shared" ca="1" si="26"/>
        <v>0</v>
      </c>
      <c r="Q54" s="149" t="s">
        <v>465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33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28"/>
        <v>0</v>
      </c>
      <c r="F55" s="53"/>
      <c r="G55" s="275">
        <f>+'DAILY FOC'!BO51</f>
        <v>0</v>
      </c>
      <c r="H55" s="15">
        <f t="shared" si="29"/>
        <v>0</v>
      </c>
      <c r="I55" s="52">
        <f t="shared" si="30"/>
        <v>0</v>
      </c>
      <c r="J55" s="276">
        <f t="shared" si="31"/>
        <v>0</v>
      </c>
      <c r="K55" s="277"/>
      <c r="L55" s="377">
        <f ca="1">+'K-LUNCH &amp; K DINNER'!C54</f>
        <v>1.34</v>
      </c>
      <c r="M55" s="378">
        <f t="shared" ca="1" si="25"/>
        <v>0</v>
      </c>
      <c r="N55" s="72">
        <f t="shared" ca="1" si="32"/>
        <v>1.34</v>
      </c>
      <c r="O55" s="278">
        <f t="shared" ca="1" si="26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33"/>
        <v>44</v>
      </c>
      <c r="B56" s="83" t="s">
        <v>265</v>
      </c>
      <c r="C56" s="276">
        <v>7.9</v>
      </c>
      <c r="D56" s="19">
        <f>VLOOKUP(B56,Summary!$B$30:$AK$401,5,FALSE)</f>
        <v>0</v>
      </c>
      <c r="E56" s="15">
        <f t="shared" si="28"/>
        <v>0</v>
      </c>
      <c r="F56" s="53"/>
      <c r="G56" s="275">
        <f>+'DAILY FOC'!BO52</f>
        <v>0</v>
      </c>
      <c r="H56" s="15">
        <f t="shared" si="29"/>
        <v>0</v>
      </c>
      <c r="I56" s="52">
        <f t="shared" si="30"/>
        <v>0</v>
      </c>
      <c r="J56" s="276">
        <f t="shared" si="31"/>
        <v>0</v>
      </c>
      <c r="K56" s="277"/>
      <c r="L56" s="377">
        <f ca="1">+'K-LUNCH &amp; K DINNER'!C55</f>
        <v>0.59</v>
      </c>
      <c r="M56" s="378">
        <f t="shared" ca="1" si="25"/>
        <v>0</v>
      </c>
      <c r="N56" s="72">
        <f t="shared" ca="1" si="32"/>
        <v>0.59</v>
      </c>
      <c r="O56" s="278">
        <f t="shared" ca="1" si="26"/>
        <v>0</v>
      </c>
      <c r="Q56" s="149" t="s">
        <v>434</v>
      </c>
      <c r="R56" s="138">
        <v>15</v>
      </c>
      <c r="S56" s="139">
        <f>+R56*D56</f>
        <v>0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34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0</v>
      </c>
      <c r="E59" s="15">
        <f t="shared" ref="E59" si="35">D59*C59</f>
        <v>0</v>
      </c>
      <c r="F59" s="53"/>
      <c r="G59" s="275"/>
      <c r="H59" s="15"/>
      <c r="I59" s="52">
        <f t="shared" ref="I59" si="36">+D59-G59</f>
        <v>0</v>
      </c>
      <c r="J59" s="276">
        <f t="shared" ref="J59" si="37">+I59*C59</f>
        <v>0</v>
      </c>
      <c r="K59" s="277"/>
      <c r="L59" s="377">
        <f ca="1">+L36</f>
        <v>2</v>
      </c>
      <c r="M59" s="378">
        <f t="shared" ref="M59" ca="1" si="38">+L59*I59</f>
        <v>0</v>
      </c>
      <c r="N59" s="72">
        <f t="shared" ref="N59" ca="1" si="39">+L59</f>
        <v>2</v>
      </c>
      <c r="O59" s="278">
        <f t="shared" ref="O59" ca="1" si="40">+N59*G59</f>
        <v>0</v>
      </c>
      <c r="Q59" s="429" t="s">
        <v>341</v>
      </c>
      <c r="R59" s="428">
        <v>2</v>
      </c>
      <c r="S59" s="139">
        <f>+R59*D59</f>
        <v>0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0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0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0</v>
      </c>
      <c r="E62" s="15">
        <f t="shared" ref="E62:E75" si="41">D62*C62</f>
        <v>0</v>
      </c>
      <c r="F62" s="53"/>
      <c r="G62" s="275"/>
      <c r="H62" s="15"/>
      <c r="I62" s="52">
        <f t="shared" ref="I62:I75" si="42">+D62-G62</f>
        <v>0</v>
      </c>
      <c r="J62" s="276">
        <f t="shared" ref="J62:J75" si="43">+I62*C62</f>
        <v>0</v>
      </c>
      <c r="K62" s="277"/>
      <c r="L62" s="377">
        <f t="shared" ref="L62:L67" ca="1" si="44">+L39</f>
        <v>1.76</v>
      </c>
      <c r="M62" s="378">
        <f t="shared" ref="M62:M75" ca="1" si="45">+L62*I62</f>
        <v>0</v>
      </c>
      <c r="N62" s="72">
        <f t="shared" ref="N62:N76" ca="1" si="46">+L62</f>
        <v>1.76</v>
      </c>
      <c r="O62" s="278">
        <f t="shared" ref="O62:O75" ca="1" si="47">+N62*G62</f>
        <v>0</v>
      </c>
      <c r="Q62" s="429"/>
      <c r="R62" s="428"/>
      <c r="S62" s="139">
        <f t="shared" ref="S62:S90" si="48">+R62*D62</f>
        <v>0</v>
      </c>
    </row>
    <row r="63" spans="1:20" s="82" customFormat="1" ht="26.25" customHeight="1">
      <c r="A63" s="16">
        <f t="shared" ref="A63:A76" si="49">+A62+1</f>
        <v>3</v>
      </c>
      <c r="B63" s="83" t="s">
        <v>352</v>
      </c>
      <c r="C63" s="276">
        <v>4.95</v>
      </c>
      <c r="D63" s="19">
        <f>VLOOKUP(B63,Summary!$B$30:$AK$401,5,FALSE)</f>
        <v>0</v>
      </c>
      <c r="E63" s="15">
        <f t="shared" si="41"/>
        <v>0</v>
      </c>
      <c r="F63" s="53"/>
      <c r="G63" s="275"/>
      <c r="H63" s="15"/>
      <c r="I63" s="52">
        <f t="shared" si="42"/>
        <v>0</v>
      </c>
      <c r="J63" s="276">
        <f t="shared" si="43"/>
        <v>0</v>
      </c>
      <c r="K63" s="277"/>
      <c r="L63" s="377">
        <f t="shared" ca="1" si="44"/>
        <v>2.15</v>
      </c>
      <c r="M63" s="378">
        <f t="shared" ca="1" si="45"/>
        <v>0</v>
      </c>
      <c r="N63" s="72">
        <f t="shared" ca="1" si="46"/>
        <v>2.15</v>
      </c>
      <c r="O63" s="278">
        <f t="shared" ca="1" si="47"/>
        <v>0</v>
      </c>
      <c r="Q63" s="429"/>
      <c r="R63" s="428"/>
      <c r="S63" s="139">
        <f t="shared" si="48"/>
        <v>0</v>
      </c>
    </row>
    <row r="64" spans="1:20" s="82" customFormat="1" ht="26.25" customHeight="1">
      <c r="A64" s="16">
        <f t="shared" si="49"/>
        <v>4</v>
      </c>
      <c r="B64" s="83" t="s">
        <v>353</v>
      </c>
      <c r="C64" s="276">
        <v>4.95</v>
      </c>
      <c r="D64" s="19">
        <f>VLOOKUP(B64,Summary!$B$30:$AK$401,5,FALSE)</f>
        <v>0</v>
      </c>
      <c r="E64" s="15">
        <f t="shared" si="41"/>
        <v>0</v>
      </c>
      <c r="F64" s="53"/>
      <c r="G64" s="275"/>
      <c r="H64" s="15"/>
      <c r="I64" s="52">
        <f t="shared" si="42"/>
        <v>0</v>
      </c>
      <c r="J64" s="276">
        <f t="shared" si="43"/>
        <v>0</v>
      </c>
      <c r="K64" s="277"/>
      <c r="L64" s="377">
        <f t="shared" ca="1" si="44"/>
        <v>1.56</v>
      </c>
      <c r="M64" s="378">
        <f t="shared" ca="1" si="45"/>
        <v>0</v>
      </c>
      <c r="N64" s="72">
        <f t="shared" ca="1" si="46"/>
        <v>1.56</v>
      </c>
      <c r="O64" s="278">
        <f t="shared" ca="1" si="47"/>
        <v>0</v>
      </c>
      <c r="Q64" s="429" t="s">
        <v>343</v>
      </c>
      <c r="R64" s="428">
        <v>6</v>
      </c>
      <c r="S64" s="139">
        <f>+R64*D64</f>
        <v>0</v>
      </c>
    </row>
    <row r="65" spans="1:19" s="82" customFormat="1" ht="26.25" customHeight="1">
      <c r="A65" s="16">
        <f t="shared" si="49"/>
        <v>5</v>
      </c>
      <c r="B65" s="83" t="s">
        <v>354</v>
      </c>
      <c r="C65" s="276">
        <v>4.95</v>
      </c>
      <c r="D65" s="19">
        <f>VLOOKUP(B65,Summary!$B$30:$AK$401,5,FALSE)</f>
        <v>0</v>
      </c>
      <c r="E65" s="15">
        <f t="shared" si="41"/>
        <v>0</v>
      </c>
      <c r="F65" s="53"/>
      <c r="G65" s="275"/>
      <c r="H65" s="15"/>
      <c r="I65" s="52">
        <f t="shared" si="42"/>
        <v>0</v>
      </c>
      <c r="J65" s="276">
        <f t="shared" si="43"/>
        <v>0</v>
      </c>
      <c r="K65" s="277"/>
      <c r="L65" s="377">
        <f t="shared" ca="1" si="44"/>
        <v>2.5</v>
      </c>
      <c r="M65" s="378">
        <f t="shared" ca="1" si="45"/>
        <v>0</v>
      </c>
      <c r="N65" s="72">
        <f t="shared" ca="1" si="46"/>
        <v>2.5</v>
      </c>
      <c r="O65" s="278">
        <f t="shared" ca="1" si="47"/>
        <v>0</v>
      </c>
      <c r="Q65" s="429" t="s">
        <v>56</v>
      </c>
      <c r="R65" s="428">
        <v>8</v>
      </c>
      <c r="S65" s="139">
        <f t="shared" si="48"/>
        <v>0</v>
      </c>
    </row>
    <row r="66" spans="1:19" s="82" customFormat="1" ht="26.25" customHeight="1">
      <c r="A66" s="16">
        <f t="shared" si="49"/>
        <v>6</v>
      </c>
      <c r="B66" s="83" t="s">
        <v>355</v>
      </c>
      <c r="C66" s="276">
        <v>4.95</v>
      </c>
      <c r="D66" s="19">
        <f>VLOOKUP(B66,Summary!$B$30:$AK$401,5,FALSE)</f>
        <v>0</v>
      </c>
      <c r="E66" s="15">
        <f t="shared" si="41"/>
        <v>0</v>
      </c>
      <c r="F66" s="53"/>
      <c r="G66" s="275"/>
      <c r="H66" s="15"/>
      <c r="I66" s="52">
        <f t="shared" si="42"/>
        <v>0</v>
      </c>
      <c r="J66" s="276">
        <f t="shared" si="43"/>
        <v>0</v>
      </c>
      <c r="K66" s="277"/>
      <c r="L66" s="377">
        <f t="shared" ca="1" si="44"/>
        <v>2.67</v>
      </c>
      <c r="M66" s="378">
        <f t="shared" ca="1" si="45"/>
        <v>0</v>
      </c>
      <c r="N66" s="72">
        <f t="shared" ca="1" si="46"/>
        <v>2.67</v>
      </c>
      <c r="O66" s="278">
        <f t="shared" ca="1" si="47"/>
        <v>0</v>
      </c>
      <c r="Q66" s="429" t="s">
        <v>59</v>
      </c>
      <c r="R66" s="428">
        <v>4</v>
      </c>
      <c r="S66" s="139">
        <f t="shared" si="48"/>
        <v>0</v>
      </c>
    </row>
    <row r="67" spans="1:19" s="82" customFormat="1" ht="26.25" customHeight="1">
      <c r="A67" s="16">
        <f t="shared" si="49"/>
        <v>7</v>
      </c>
      <c r="B67" s="83" t="s">
        <v>356</v>
      </c>
      <c r="C67" s="276">
        <v>6.95</v>
      </c>
      <c r="D67" s="19">
        <f>VLOOKUP(B67,Summary!$B$30:$AK$401,5,FALSE)</f>
        <v>0</v>
      </c>
      <c r="E67" s="15">
        <f t="shared" si="41"/>
        <v>0</v>
      </c>
      <c r="F67" s="53"/>
      <c r="G67" s="275"/>
      <c r="H67" s="15"/>
      <c r="I67" s="52">
        <f t="shared" si="42"/>
        <v>0</v>
      </c>
      <c r="J67" s="276">
        <f t="shared" si="43"/>
        <v>0</v>
      </c>
      <c r="K67" s="277"/>
      <c r="L67" s="377">
        <f t="shared" ca="1" si="44"/>
        <v>1.24</v>
      </c>
      <c r="M67" s="378">
        <f t="shared" ca="1" si="45"/>
        <v>0</v>
      </c>
      <c r="N67" s="72">
        <f t="shared" ca="1" si="46"/>
        <v>1.24</v>
      </c>
      <c r="O67" s="278">
        <f t="shared" ca="1" si="47"/>
        <v>0</v>
      </c>
      <c r="Q67" s="429" t="s">
        <v>57</v>
      </c>
      <c r="R67" s="428">
        <v>8</v>
      </c>
      <c r="S67" s="139">
        <f t="shared" si="48"/>
        <v>0</v>
      </c>
    </row>
    <row r="68" spans="1:19" s="82" customFormat="1" ht="26.25" customHeight="1">
      <c r="A68" s="16">
        <f t="shared" si="49"/>
        <v>8</v>
      </c>
      <c r="B68" s="83" t="s">
        <v>357</v>
      </c>
      <c r="C68" s="276">
        <v>6.95</v>
      </c>
      <c r="D68" s="19">
        <f>VLOOKUP(B68,Summary!$B$30:$AK$401,5,FALSE)</f>
        <v>0</v>
      </c>
      <c r="E68" s="15">
        <f t="shared" si="41"/>
        <v>0</v>
      </c>
      <c r="F68" s="53"/>
      <c r="G68" s="275"/>
      <c r="H68" s="15"/>
      <c r="I68" s="52">
        <f t="shared" si="42"/>
        <v>0</v>
      </c>
      <c r="J68" s="276">
        <f t="shared" si="43"/>
        <v>0</v>
      </c>
      <c r="K68" s="277"/>
      <c r="L68" s="377">
        <f ca="1">+L47</f>
        <v>3.97</v>
      </c>
      <c r="M68" s="378">
        <f t="shared" ca="1" si="45"/>
        <v>0</v>
      </c>
      <c r="N68" s="72">
        <f t="shared" ca="1" si="46"/>
        <v>3.97</v>
      </c>
      <c r="O68" s="278">
        <f t="shared" ca="1" si="47"/>
        <v>0</v>
      </c>
      <c r="Q68" s="429" t="s">
        <v>340</v>
      </c>
      <c r="R68" s="428">
        <v>3</v>
      </c>
      <c r="S68" s="139">
        <f>+R68*D68</f>
        <v>0</v>
      </c>
    </row>
    <row r="69" spans="1:19" s="82" customFormat="1" ht="26.25" customHeight="1">
      <c r="A69" s="16">
        <f t="shared" si="49"/>
        <v>9</v>
      </c>
      <c r="B69" s="83" t="s">
        <v>358</v>
      </c>
      <c r="C69" s="276">
        <v>6.95</v>
      </c>
      <c r="D69" s="19">
        <f>VLOOKUP(B69,Summary!$B$30:$AK$401,5,FALSE)</f>
        <v>0</v>
      </c>
      <c r="E69" s="15">
        <f t="shared" si="41"/>
        <v>0</v>
      </c>
      <c r="F69" s="53"/>
      <c r="G69" s="275"/>
      <c r="H69" s="15"/>
      <c r="I69" s="52">
        <f t="shared" si="42"/>
        <v>0</v>
      </c>
      <c r="J69" s="276">
        <f t="shared" si="43"/>
        <v>0</v>
      </c>
      <c r="K69" s="277"/>
      <c r="L69" s="377">
        <f ca="1">+L48</f>
        <v>2.1800000000000002</v>
      </c>
      <c r="M69" s="378">
        <f t="shared" ca="1" si="45"/>
        <v>0</v>
      </c>
      <c r="N69" s="72">
        <f t="shared" ca="1" si="46"/>
        <v>2.1800000000000002</v>
      </c>
      <c r="O69" s="278">
        <f t="shared" ca="1" si="47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49"/>
        <v>10</v>
      </c>
      <c r="B70" s="83" t="s">
        <v>359</v>
      </c>
      <c r="C70" s="276">
        <v>6.95</v>
      </c>
      <c r="D70" s="19">
        <f>VLOOKUP(B70,Summary!$B$30:$AK$401,5,FALSE)</f>
        <v>0</v>
      </c>
      <c r="E70" s="15">
        <f t="shared" si="41"/>
        <v>0</v>
      </c>
      <c r="F70" s="53"/>
      <c r="G70" s="275"/>
      <c r="H70" s="15"/>
      <c r="I70" s="52">
        <f t="shared" si="42"/>
        <v>0</v>
      </c>
      <c r="J70" s="276">
        <f t="shared" si="43"/>
        <v>0</v>
      </c>
      <c r="K70" s="277"/>
      <c r="L70" s="377">
        <f ca="1">+'K-LUNCH &amp; K DINNER'!C48</f>
        <v>3.61</v>
      </c>
      <c r="M70" s="378">
        <f t="shared" ca="1" si="45"/>
        <v>0</v>
      </c>
      <c r="N70" s="72">
        <f t="shared" ca="1" si="46"/>
        <v>3.61</v>
      </c>
      <c r="O70" s="278">
        <f t="shared" ca="1" si="47"/>
        <v>0</v>
      </c>
      <c r="Q70" s="137" t="s">
        <v>96</v>
      </c>
      <c r="R70" s="428">
        <v>7</v>
      </c>
      <c r="S70" s="139">
        <f t="shared" si="48"/>
        <v>0</v>
      </c>
    </row>
    <row r="71" spans="1:19" s="82" customFormat="1" ht="26.25" customHeight="1">
      <c r="A71" s="16">
        <f t="shared" si="49"/>
        <v>11</v>
      </c>
      <c r="B71" s="83" t="s">
        <v>360</v>
      </c>
      <c r="C71" s="276">
        <v>6.95</v>
      </c>
      <c r="D71" s="19">
        <f>VLOOKUP(B71,Summary!$B$30:$AK$401,5,FALSE)</f>
        <v>0</v>
      </c>
      <c r="E71" s="15">
        <f t="shared" si="41"/>
        <v>0</v>
      </c>
      <c r="F71" s="53"/>
      <c r="G71" s="275"/>
      <c r="H71" s="15"/>
      <c r="I71" s="52">
        <f t="shared" si="42"/>
        <v>0</v>
      </c>
      <c r="J71" s="276">
        <f t="shared" si="43"/>
        <v>0</v>
      </c>
      <c r="K71" s="277"/>
      <c r="L71" s="377">
        <f ca="1">+'K-LUNCH &amp; K DINNER'!C50</f>
        <v>4.3099999999999996</v>
      </c>
      <c r="M71" s="378">
        <f t="shared" ca="1" si="45"/>
        <v>0</v>
      </c>
      <c r="N71" s="72">
        <f t="shared" ca="1" si="46"/>
        <v>4.3099999999999996</v>
      </c>
      <c r="O71" s="278">
        <f t="shared" ca="1" si="47"/>
        <v>0</v>
      </c>
      <c r="Q71" s="429" t="s">
        <v>340</v>
      </c>
      <c r="R71" s="428">
        <v>3</v>
      </c>
      <c r="S71" s="139">
        <f t="shared" si="48"/>
        <v>0</v>
      </c>
    </row>
    <row r="72" spans="1:19" s="82" customFormat="1" ht="26.25" customHeight="1">
      <c r="A72" s="16">
        <f t="shared" si="49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41"/>
        <v>0</v>
      </c>
      <c r="F72" s="53"/>
      <c r="G72" s="275"/>
      <c r="H72" s="15"/>
      <c r="I72" s="52">
        <f t="shared" si="42"/>
        <v>0</v>
      </c>
      <c r="J72" s="276">
        <f t="shared" si="43"/>
        <v>0</v>
      </c>
      <c r="K72" s="277"/>
      <c r="L72" s="377">
        <f ca="1">+'K-LUNCH &amp; K DINNER'!C51</f>
        <v>3.69</v>
      </c>
      <c r="M72" s="378">
        <f t="shared" ca="1" si="45"/>
        <v>0</v>
      </c>
      <c r="N72" s="72">
        <f t="shared" ca="1" si="46"/>
        <v>3.69</v>
      </c>
      <c r="O72" s="278">
        <f t="shared" ca="1" si="47"/>
        <v>0</v>
      </c>
      <c r="Q72" s="429" t="s">
        <v>337</v>
      </c>
      <c r="R72" s="428">
        <v>7</v>
      </c>
      <c r="S72" s="139">
        <f t="shared" si="48"/>
        <v>0</v>
      </c>
    </row>
    <row r="73" spans="1:19" s="82" customFormat="1" ht="26.25" customHeight="1">
      <c r="A73" s="16">
        <f t="shared" si="49"/>
        <v>13</v>
      </c>
      <c r="B73" s="83" t="s">
        <v>362</v>
      </c>
      <c r="C73" s="276">
        <v>6.95</v>
      </c>
      <c r="D73" s="19">
        <f>VLOOKUP(B73,Summary!$B$30:$AK$401,5,FALSE)</f>
        <v>0</v>
      </c>
      <c r="E73" s="15">
        <f t="shared" si="41"/>
        <v>0</v>
      </c>
      <c r="F73" s="53"/>
      <c r="G73" s="275"/>
      <c r="H73" s="15"/>
      <c r="I73" s="52">
        <f t="shared" si="42"/>
        <v>0</v>
      </c>
      <c r="J73" s="276">
        <f t="shared" si="43"/>
        <v>0</v>
      </c>
      <c r="K73" s="277"/>
      <c r="L73" s="377">
        <f ca="1">+'K-LUNCH &amp; K DINNER'!C52</f>
        <v>1.72</v>
      </c>
      <c r="M73" s="378">
        <f t="shared" ca="1" si="45"/>
        <v>0</v>
      </c>
      <c r="N73" s="72">
        <f t="shared" ca="1" si="46"/>
        <v>1.72</v>
      </c>
      <c r="O73" s="278">
        <f t="shared" ca="1" si="47"/>
        <v>0</v>
      </c>
      <c r="Q73" s="429" t="s">
        <v>339</v>
      </c>
      <c r="R73" s="428">
        <v>8</v>
      </c>
      <c r="S73" s="139">
        <f t="shared" si="48"/>
        <v>0</v>
      </c>
    </row>
    <row r="74" spans="1:19" s="82" customFormat="1" ht="26.25" customHeight="1">
      <c r="A74" s="16">
        <f t="shared" si="49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41"/>
        <v>0</v>
      </c>
      <c r="F74" s="53"/>
      <c r="G74" s="275"/>
      <c r="H74" s="15"/>
      <c r="I74" s="52">
        <f t="shared" si="42"/>
        <v>0</v>
      </c>
      <c r="J74" s="276">
        <f t="shared" si="43"/>
        <v>0</v>
      </c>
      <c r="K74" s="277"/>
      <c r="L74" s="377">
        <f ca="1">+'K-LUNCH &amp; K DINNER'!C53</f>
        <v>1.72</v>
      </c>
      <c r="M74" s="378">
        <f t="shared" ca="1" si="45"/>
        <v>0</v>
      </c>
      <c r="N74" s="72">
        <f t="shared" ca="1" si="46"/>
        <v>1.72</v>
      </c>
      <c r="O74" s="278">
        <f t="shared" ca="1" si="47"/>
        <v>0</v>
      </c>
      <c r="Q74" s="429" t="s">
        <v>465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49"/>
        <v>15</v>
      </c>
      <c r="B75" s="83" t="s">
        <v>364</v>
      </c>
      <c r="C75" s="276">
        <v>6.95</v>
      </c>
      <c r="D75" s="19">
        <f>VLOOKUP(B75,Summary!$B$30:$AK$401,5,FALSE)</f>
        <v>0</v>
      </c>
      <c r="E75" s="15">
        <f t="shared" si="41"/>
        <v>0</v>
      </c>
      <c r="F75" s="53"/>
      <c r="G75" s="275"/>
      <c r="H75" s="15"/>
      <c r="I75" s="52">
        <f t="shared" si="42"/>
        <v>0</v>
      </c>
      <c r="J75" s="276">
        <f t="shared" si="43"/>
        <v>0</v>
      </c>
      <c r="K75" s="277"/>
      <c r="L75" s="377">
        <f ca="1">+'K-LUNCH &amp; K DINNER'!C54</f>
        <v>1.34</v>
      </c>
      <c r="M75" s="378">
        <f t="shared" ca="1" si="45"/>
        <v>0</v>
      </c>
      <c r="N75" s="72">
        <f t="shared" ca="1" si="46"/>
        <v>1.34</v>
      </c>
      <c r="O75" s="278">
        <f t="shared" ca="1" si="47"/>
        <v>0</v>
      </c>
      <c r="Q75" s="429" t="s">
        <v>338</v>
      </c>
      <c r="R75" s="428">
        <v>8</v>
      </c>
      <c r="S75" s="139">
        <f t="shared" si="48"/>
        <v>0</v>
      </c>
    </row>
    <row r="76" spans="1:19" s="82" customFormat="1" ht="26.25" customHeight="1">
      <c r="A76" s="16">
        <f t="shared" si="49"/>
        <v>16</v>
      </c>
      <c r="B76" s="83" t="s">
        <v>365</v>
      </c>
      <c r="C76" s="276">
        <v>6.95</v>
      </c>
      <c r="D76" s="19">
        <f>VLOOKUP(B76,Summary!$B$30:$AK$401,5,FALSE)</f>
        <v>0</v>
      </c>
      <c r="E76" s="15">
        <f t="shared" ref="E76" si="50">D76*C76</f>
        <v>0</v>
      </c>
      <c r="F76" s="53"/>
      <c r="G76" s="275"/>
      <c r="H76" s="15"/>
      <c r="I76" s="52">
        <f t="shared" ref="I76" si="51">+D76-G76</f>
        <v>0</v>
      </c>
      <c r="J76" s="276">
        <f t="shared" ref="J76" si="52">+I76*C76</f>
        <v>0</v>
      </c>
      <c r="K76" s="277"/>
      <c r="L76" s="377">
        <f ca="1">+'K-LUNCH &amp; K DINNER'!C55</f>
        <v>0.59</v>
      </c>
      <c r="M76" s="378">
        <f t="shared" ref="M76" ca="1" si="53">+L76*I76</f>
        <v>0</v>
      </c>
      <c r="N76" s="72">
        <f t="shared" ca="1" si="46"/>
        <v>0.59</v>
      </c>
      <c r="O76" s="278">
        <f t="shared" ref="O76" ca="1" si="54">+N76*G76</f>
        <v>0</v>
      </c>
      <c r="Q76" s="429" t="s">
        <v>434</v>
      </c>
      <c r="R76" s="428">
        <v>15</v>
      </c>
      <c r="S76" s="139">
        <f t="shared" si="48"/>
        <v>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28"/>
        <v>0</v>
      </c>
      <c r="F79" s="53"/>
      <c r="G79" s="275">
        <f>+'DAILY FOC'!BO53</f>
        <v>0</v>
      </c>
      <c r="H79" s="15">
        <f t="shared" si="29"/>
        <v>0</v>
      </c>
      <c r="I79" s="52">
        <f t="shared" si="30"/>
        <v>0</v>
      </c>
      <c r="J79" s="276">
        <f t="shared" si="31"/>
        <v>0</v>
      </c>
      <c r="K79" s="277"/>
      <c r="L79" s="377">
        <v>3.25</v>
      </c>
      <c r="M79" s="378">
        <f t="shared" si="25"/>
        <v>0</v>
      </c>
      <c r="N79" s="72">
        <f>+L79</f>
        <v>3.25</v>
      </c>
      <c r="O79" s="278">
        <f t="shared" si="26"/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28"/>
        <v>0</v>
      </c>
      <c r="F80" s="53"/>
      <c r="G80" s="275">
        <f>+'DAILY FOC'!BO54</f>
        <v>0</v>
      </c>
      <c r="H80" s="15">
        <f t="shared" si="29"/>
        <v>0</v>
      </c>
      <c r="I80" s="52">
        <f t="shared" si="30"/>
        <v>0</v>
      </c>
      <c r="J80" s="276">
        <f t="shared" si="31"/>
        <v>0</v>
      </c>
      <c r="K80" s="277"/>
      <c r="L80" s="377">
        <v>4.59</v>
      </c>
      <c r="M80" s="378">
        <f t="shared" si="25"/>
        <v>0</v>
      </c>
      <c r="N80" s="72">
        <f>+L80</f>
        <v>4.59</v>
      </c>
      <c r="O80" s="278">
        <f t="shared" si="26"/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28"/>
        <v>0</v>
      </c>
      <c r="F82" s="53"/>
      <c r="G82" s="275">
        <f>+'DAILY FOC'!BO56</f>
        <v>0</v>
      </c>
      <c r="H82" s="15">
        <f t="shared" si="29"/>
        <v>0</v>
      </c>
      <c r="I82" s="52">
        <f t="shared" si="30"/>
        <v>0</v>
      </c>
      <c r="J82" s="276">
        <f t="shared" si="31"/>
        <v>0</v>
      </c>
      <c r="K82" s="277"/>
      <c r="L82" s="377">
        <v>5.13</v>
      </c>
      <c r="M82" s="378">
        <f t="shared" si="25"/>
        <v>0</v>
      </c>
      <c r="N82" s="72">
        <f t="shared" ref="N82:N93" si="55">+L82</f>
        <v>5.13</v>
      </c>
      <c r="O82" s="278">
        <f t="shared" si="26"/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 t="shared" si="33"/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28"/>
        <v>0</v>
      </c>
      <c r="F83" s="53"/>
      <c r="G83" s="275">
        <f>+'DAILY FOC'!BO57</f>
        <v>0</v>
      </c>
      <c r="H83" s="15">
        <f t="shared" si="29"/>
        <v>0</v>
      </c>
      <c r="I83" s="52">
        <f t="shared" si="30"/>
        <v>0</v>
      </c>
      <c r="J83" s="276">
        <f t="shared" si="31"/>
        <v>0</v>
      </c>
      <c r="K83" s="277"/>
      <c r="L83" s="377">
        <v>2.99</v>
      </c>
      <c r="M83" s="378">
        <f t="shared" si="25"/>
        <v>0</v>
      </c>
      <c r="N83" s="72">
        <f t="shared" si="55"/>
        <v>2.99</v>
      </c>
      <c r="O83" s="278">
        <f t="shared" si="26"/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48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56">D85*C85</f>
        <v>0</v>
      </c>
      <c r="F85" s="53"/>
      <c r="G85" s="275">
        <f>+'DAILY FOC'!BO59</f>
        <v>0</v>
      </c>
      <c r="H85" s="15">
        <f t="shared" ref="H85:H91" si="57">G85*C85</f>
        <v>0</v>
      </c>
      <c r="I85" s="52">
        <f t="shared" ref="I85:I91" si="58">+D85-G85</f>
        <v>0</v>
      </c>
      <c r="J85" s="276">
        <f t="shared" ref="J85:J91" si="59">+I85*C85</f>
        <v>0</v>
      </c>
      <c r="K85" s="277"/>
      <c r="L85" s="377">
        <v>3.62</v>
      </c>
      <c r="M85" s="378">
        <f t="shared" ref="M85:M91" si="60">+L85*I85</f>
        <v>0</v>
      </c>
      <c r="N85" s="72">
        <f t="shared" si="55"/>
        <v>3.62</v>
      </c>
      <c r="O85" s="278">
        <f t="shared" ref="O85:O91" si="61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 t="shared" si="33"/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56"/>
        <v>0</v>
      </c>
      <c r="F86" s="53"/>
      <c r="G86" s="275">
        <f>+'DAILY FOC'!BO58</f>
        <v>0</v>
      </c>
      <c r="H86" s="15">
        <f t="shared" si="57"/>
        <v>0</v>
      </c>
      <c r="I86" s="52">
        <f t="shared" si="58"/>
        <v>0</v>
      </c>
      <c r="J86" s="276">
        <f t="shared" si="59"/>
        <v>0</v>
      </c>
      <c r="K86" s="277"/>
      <c r="L86" s="377">
        <v>5.79</v>
      </c>
      <c r="M86" s="378">
        <f t="shared" si="60"/>
        <v>0</v>
      </c>
      <c r="N86" s="72">
        <f t="shared" si="55"/>
        <v>5.79</v>
      </c>
      <c r="O86" s="278">
        <f t="shared" si="61"/>
        <v>0</v>
      </c>
      <c r="Q86" s="429" t="s">
        <v>345</v>
      </c>
      <c r="R86" s="428">
        <v>1</v>
      </c>
      <c r="S86" s="139">
        <f t="shared" si="48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48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56"/>
        <v>0</v>
      </c>
      <c r="F88" s="53"/>
      <c r="G88" s="275">
        <f>+'DAILY FOC'!BO60</f>
        <v>0</v>
      </c>
      <c r="H88" s="15">
        <f t="shared" si="57"/>
        <v>0</v>
      </c>
      <c r="I88" s="52">
        <f t="shared" si="58"/>
        <v>0</v>
      </c>
      <c r="J88" s="276">
        <f t="shared" si="59"/>
        <v>0</v>
      </c>
      <c r="K88" s="277"/>
      <c r="L88" s="377">
        <v>8.2100000000000009</v>
      </c>
      <c r="M88" s="378">
        <f t="shared" si="60"/>
        <v>0</v>
      </c>
      <c r="N88" s="72">
        <f t="shared" si="55"/>
        <v>8.2100000000000009</v>
      </c>
      <c r="O88" s="278">
        <f t="shared" si="61"/>
        <v>0</v>
      </c>
      <c r="Q88" s="429" t="s">
        <v>345</v>
      </c>
      <c r="R88" s="428">
        <v>1</v>
      </c>
      <c r="S88" s="139">
        <f t="shared" si="48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48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56"/>
        <v>0</v>
      </c>
      <c r="F90" s="53"/>
      <c r="G90" s="275">
        <f>+'DAILY FOC'!BO62</f>
        <v>0</v>
      </c>
      <c r="H90" s="15">
        <f t="shared" si="57"/>
        <v>0</v>
      </c>
      <c r="I90" s="52">
        <f t="shared" si="58"/>
        <v>0</v>
      </c>
      <c r="J90" s="276">
        <f t="shared" si="59"/>
        <v>0</v>
      </c>
      <c r="K90" s="277"/>
      <c r="L90" s="377">
        <v>9.48</v>
      </c>
      <c r="M90" s="378">
        <f t="shared" si="60"/>
        <v>0</v>
      </c>
      <c r="N90" s="72">
        <f t="shared" si="55"/>
        <v>9.48</v>
      </c>
      <c r="O90" s="278">
        <f t="shared" si="61"/>
        <v>0</v>
      </c>
      <c r="Q90" s="429" t="s">
        <v>345</v>
      </c>
      <c r="R90" s="154">
        <v>1</v>
      </c>
      <c r="S90" s="139">
        <f t="shared" si="48"/>
        <v>0</v>
      </c>
    </row>
    <row r="91" spans="1:19" s="82" customFormat="1" ht="26.25" customHeight="1">
      <c r="A91" s="16">
        <f t="shared" si="33"/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56"/>
        <v>0</v>
      </c>
      <c r="F91" s="53"/>
      <c r="G91" s="275">
        <f>+'DAILY FOC'!BO61</f>
        <v>0</v>
      </c>
      <c r="H91" s="15">
        <f t="shared" si="57"/>
        <v>0</v>
      </c>
      <c r="I91" s="52">
        <f t="shared" si="58"/>
        <v>0</v>
      </c>
      <c r="J91" s="276">
        <f t="shared" si="59"/>
        <v>0</v>
      </c>
      <c r="K91" s="277"/>
      <c r="L91" s="377">
        <v>5.38</v>
      </c>
      <c r="M91" s="378">
        <f t="shared" si="60"/>
        <v>0</v>
      </c>
      <c r="N91" s="72">
        <f t="shared" si="55"/>
        <v>5.38</v>
      </c>
      <c r="O91" s="278">
        <f t="shared" si="61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 t="shared" ref="E93" si="62">D93*C93</f>
        <v>0</v>
      </c>
      <c r="F93" s="53"/>
      <c r="G93" s="275">
        <f>+'DAILY FOC'!BO65</f>
        <v>0</v>
      </c>
      <c r="H93" s="15">
        <f t="shared" ref="H93" si="63">G93*C93</f>
        <v>0</v>
      </c>
      <c r="I93" s="424">
        <f t="shared" ref="I93" si="64">+D93-G93</f>
        <v>0</v>
      </c>
      <c r="J93" s="276">
        <f t="shared" ref="J93" si="65">+I93*C93</f>
        <v>0</v>
      </c>
      <c r="K93" s="277"/>
      <c r="L93" s="377">
        <v>6.96</v>
      </c>
      <c r="M93" s="378">
        <f t="shared" ref="M93" si="66">+L93*I93</f>
        <v>0</v>
      </c>
      <c r="N93" s="72">
        <f t="shared" si="55"/>
        <v>6.96</v>
      </c>
      <c r="O93" s="278">
        <f t="shared" ref="O93" si="67"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0</v>
      </c>
      <c r="E96" s="15">
        <f t="shared" ref="E96:E106" si="68">D96*C96</f>
        <v>0</v>
      </c>
      <c r="F96" s="53"/>
      <c r="G96" s="422"/>
      <c r="H96" s="15"/>
      <c r="I96" s="424">
        <f t="shared" ref="I96:I106" si="69">+D96-G96</f>
        <v>0</v>
      </c>
      <c r="J96" s="276">
        <f t="shared" ref="J96:J106" si="70">+I96*C96</f>
        <v>0</v>
      </c>
      <c r="K96" s="277"/>
      <c r="L96" s="377">
        <v>4.5999999999999996</v>
      </c>
      <c r="M96" s="378">
        <f>+L96*I96</f>
        <v>0</v>
      </c>
      <c r="N96" s="72">
        <f t="shared" ref="N96:N106" si="71">+L96</f>
        <v>4.5999999999999996</v>
      </c>
      <c r="O96" s="278">
        <f t="shared" ref="O96:O104" si="72">+N96*G96</f>
        <v>0</v>
      </c>
      <c r="Q96" s="429" t="s">
        <v>434</v>
      </c>
      <c r="R96" s="154">
        <v>8</v>
      </c>
      <c r="S96" s="139">
        <f>+R96*$D$96</f>
        <v>0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 t="shared" ref="S97:S98" si="73">+R97*$D$96</f>
        <v>0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 t="shared" si="73"/>
        <v>0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465</v>
      </c>
      <c r="R99" s="154">
        <v>0.12</v>
      </c>
      <c r="S99" s="139">
        <f>+R99*$D$96</f>
        <v>0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0</v>
      </c>
      <c r="E100" s="15">
        <f t="shared" si="68"/>
        <v>0</v>
      </c>
      <c r="F100" s="53"/>
      <c r="G100" s="422"/>
      <c r="H100" s="15"/>
      <c r="I100" s="424">
        <f t="shared" si="69"/>
        <v>0</v>
      </c>
      <c r="J100" s="276">
        <f t="shared" si="70"/>
        <v>0</v>
      </c>
      <c r="K100" s="277"/>
      <c r="L100" s="377">
        <v>4.5999999999999996</v>
      </c>
      <c r="M100" s="378">
        <f t="shared" ref="M100:M104" si="74">+L100*I100</f>
        <v>0</v>
      </c>
      <c r="N100" s="72">
        <f t="shared" si="71"/>
        <v>4.5999999999999996</v>
      </c>
      <c r="O100" s="278">
        <f t="shared" si="72"/>
        <v>0</v>
      </c>
      <c r="Q100" s="429" t="s">
        <v>434</v>
      </c>
      <c r="R100" s="154">
        <v>8</v>
      </c>
      <c r="S100" s="139">
        <f>+R100*$D$100</f>
        <v>0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 t="shared" ref="S101:S102" si="75">+R101*$D$100</f>
        <v>0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 t="shared" si="75"/>
        <v>0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465</v>
      </c>
      <c r="R103" s="154">
        <v>0.12</v>
      </c>
      <c r="S103" s="139">
        <f>+R103*$D$96</f>
        <v>0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 t="shared" si="68"/>
        <v>0</v>
      </c>
      <c r="F104" s="53"/>
      <c r="G104" s="422"/>
      <c r="H104" s="15"/>
      <c r="I104" s="424">
        <f t="shared" si="69"/>
        <v>0</v>
      </c>
      <c r="J104" s="276">
        <f t="shared" si="70"/>
        <v>0</v>
      </c>
      <c r="K104" s="277"/>
      <c r="L104" s="377">
        <v>9.81</v>
      </c>
      <c r="M104" s="378">
        <f t="shared" si="74"/>
        <v>0</v>
      </c>
      <c r="N104" s="72">
        <f t="shared" si="71"/>
        <v>9.81</v>
      </c>
      <c r="O104" s="278">
        <f t="shared" si="72"/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 t="shared" si="68"/>
        <v>0</v>
      </c>
      <c r="F106" s="53"/>
      <c r="G106" s="422"/>
      <c r="H106" s="15"/>
      <c r="I106" s="424">
        <f t="shared" si="69"/>
        <v>0</v>
      </c>
      <c r="J106" s="276">
        <f t="shared" si="70"/>
        <v>0</v>
      </c>
      <c r="K106" s="277"/>
      <c r="L106" s="377">
        <v>9.81</v>
      </c>
      <c r="M106" s="378">
        <f>+L106*I106</f>
        <v>0</v>
      </c>
      <c r="N106" s="72">
        <f t="shared" si="71"/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87" t="s">
        <v>37</v>
      </c>
      <c r="B110" s="788"/>
      <c r="C110" s="789"/>
      <c r="D110" s="38">
        <f>SUM(D11:D109)</f>
        <v>0</v>
      </c>
      <c r="E110" s="39">
        <f>SUM(E11:E109)</f>
        <v>0</v>
      </c>
      <c r="F110" s="55"/>
      <c r="G110" s="81">
        <f>SUM(G11:G108)</f>
        <v>0</v>
      </c>
      <c r="H110" s="39">
        <f>SUM(H11:H109)</f>
        <v>0</v>
      </c>
      <c r="I110" s="38">
        <f>SUM(I11:I109)</f>
        <v>0</v>
      </c>
      <c r="J110" s="39">
        <f>SUM(J11:J109)</f>
        <v>0</v>
      </c>
      <c r="K110" s="284"/>
      <c r="L110" s="379"/>
      <c r="M110" s="380">
        <f ca="1">SUM(M11:M109)</f>
        <v>0</v>
      </c>
      <c r="N110" s="73"/>
      <c r="O110" s="285">
        <f ca="1">SUM(O11:O109)</f>
        <v>0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04"/>
      <c r="E116" s="804"/>
      <c r="F116" s="290"/>
      <c r="G116" s="804"/>
      <c r="H116" s="804"/>
      <c r="I116" s="804"/>
      <c r="J116" s="804"/>
      <c r="K116" s="302"/>
      <c r="L116" s="807"/>
      <c r="M116" s="807"/>
      <c r="N116" s="807"/>
      <c r="O116" s="807"/>
      <c r="Q116" s="810"/>
      <c r="R116" s="810"/>
      <c r="S116" s="810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8"/>
      <c r="B154" s="808"/>
      <c r="C154" s="808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9"/>
      <c r="K158" s="809"/>
      <c r="L158" s="809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9"/>
      <c r="K159" s="809"/>
      <c r="L159" s="809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0</v>
      </c>
    </row>
  </sheetData>
  <autoFilter ref="Q1:S190">
    <filterColumn colId="0"/>
  </autoFilter>
  <mergeCells count="20"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08" zoomScaleNormal="200" zoomScaleSheetLayoutView="100" workbookViewId="0">
      <selection activeCell="F114" sqref="F114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5" t="s">
        <v>50</v>
      </c>
      <c r="K7" s="816"/>
      <c r="L7" s="817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0</v>
      </c>
      <c r="E11" s="445"/>
      <c r="F11" s="293"/>
      <c r="G11" s="91"/>
      <c r="H11" s="439">
        <f>+G11+D11</f>
        <v>0</v>
      </c>
      <c r="I11" s="437"/>
      <c r="J11" s="469" t="s">
        <v>441</v>
      </c>
      <c r="K11" s="154">
        <v>75</v>
      </c>
      <c r="L11" s="155">
        <f>+K11*H11</f>
        <v>0</v>
      </c>
      <c r="M11" s="468">
        <f>+L11*C11</f>
        <v>0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0</v>
      </c>
      <c r="E12" s="445"/>
      <c r="F12" s="293"/>
      <c r="G12" s="91"/>
      <c r="H12" s="439">
        <f t="shared" ref="H12:H110" si="0">+G12+D12</f>
        <v>0</v>
      </c>
      <c r="I12" s="437"/>
      <c r="J12" s="166" t="s">
        <v>335</v>
      </c>
      <c r="K12" s="154">
        <v>80</v>
      </c>
      <c r="L12" s="155">
        <f t="shared" ref="L12:L17" si="1">+K12*H12</f>
        <v>0</v>
      </c>
      <c r="M12" s="468">
        <f t="shared" ref="M12:M65" si="2">+L12*C12</f>
        <v>0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0</v>
      </c>
      <c r="E14" s="445"/>
      <c r="F14" s="293"/>
      <c r="G14" s="91"/>
      <c r="H14" s="439">
        <f t="shared" si="0"/>
        <v>0</v>
      </c>
      <c r="I14" s="437"/>
      <c r="J14" s="166" t="s">
        <v>442</v>
      </c>
      <c r="K14" s="154">
        <v>200</v>
      </c>
      <c r="L14" s="155">
        <f t="shared" si="1"/>
        <v>0</v>
      </c>
      <c r="M14" s="468">
        <f t="shared" si="2"/>
        <v>0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0</v>
      </c>
      <c r="E15" s="445"/>
      <c r="F15" s="293"/>
      <c r="G15" s="91"/>
      <c r="H15" s="439">
        <f t="shared" si="0"/>
        <v>0</v>
      </c>
      <c r="I15" s="437"/>
      <c r="J15" s="469" t="s">
        <v>443</v>
      </c>
      <c r="K15" s="154">
        <v>75</v>
      </c>
      <c r="L15" s="155">
        <f>+K15*H15</f>
        <v>0</v>
      </c>
      <c r="M15" s="468">
        <f t="shared" si="2"/>
        <v>0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0</v>
      </c>
      <c r="E16" s="445"/>
      <c r="F16" s="293"/>
      <c r="G16" s="91"/>
      <c r="H16" s="439">
        <f t="shared" si="0"/>
        <v>0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0</v>
      </c>
      <c r="E17" s="445"/>
      <c r="F17" s="293"/>
      <c r="G17" s="91"/>
      <c r="H17" s="439">
        <f t="shared" si="0"/>
        <v>0</v>
      </c>
      <c r="I17" s="437"/>
      <c r="J17" s="469" t="s">
        <v>445</v>
      </c>
      <c r="K17" s="154">
        <v>30</v>
      </c>
      <c r="L17" s="155">
        <f t="shared" si="1"/>
        <v>0</v>
      </c>
      <c r="M17" s="468">
        <f t="shared" si="2"/>
        <v>0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0</v>
      </c>
      <c r="E18" s="445"/>
      <c r="F18" s="293"/>
      <c r="G18" s="91"/>
      <c r="H18" s="439">
        <f t="shared" si="0"/>
        <v>0</v>
      </c>
      <c r="I18" s="437"/>
      <c r="J18" s="469" t="s">
        <v>445</v>
      </c>
      <c r="K18" s="154">
        <v>30</v>
      </c>
      <c r="L18" s="155">
        <f>+K18*H18</f>
        <v>0</v>
      </c>
      <c r="M18" s="468">
        <f t="shared" si="2"/>
        <v>0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0</v>
      </c>
      <c r="E19" s="445"/>
      <c r="F19" s="293"/>
      <c r="G19" s="91"/>
      <c r="H19" s="439">
        <f t="shared" si="0"/>
        <v>0</v>
      </c>
      <c r="I19" s="437"/>
      <c r="J19" s="149" t="s">
        <v>448</v>
      </c>
      <c r="K19" s="154">
        <v>70</v>
      </c>
      <c r="L19" s="155">
        <f>+K19*H19</f>
        <v>0</v>
      </c>
      <c r="M19" s="468">
        <f t="shared" si="2"/>
        <v>0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0</v>
      </c>
      <c r="E20" s="445"/>
      <c r="F20" s="293"/>
      <c r="G20" s="91"/>
      <c r="H20" s="439">
        <f t="shared" si="0"/>
        <v>0</v>
      </c>
      <c r="I20" s="437"/>
      <c r="J20" s="149"/>
      <c r="K20" s="154"/>
      <c r="L20" s="155">
        <f t="shared" ref="L20:L110" si="4">+K20*H20</f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0</v>
      </c>
      <c r="E21" s="445"/>
      <c r="F21" s="293"/>
      <c r="G21" s="91"/>
      <c r="H21" s="439">
        <f t="shared" si="0"/>
        <v>0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0</v>
      </c>
      <c r="E25" s="445"/>
      <c r="F25" s="293"/>
      <c r="G25" s="91"/>
      <c r="H25" s="439">
        <f t="shared" si="0"/>
        <v>0</v>
      </c>
      <c r="I25" s="437"/>
      <c r="J25" s="149" t="s">
        <v>458</v>
      </c>
      <c r="K25" s="154">
        <v>25</v>
      </c>
      <c r="L25" s="155">
        <f t="shared" si="4"/>
        <v>0</v>
      </c>
      <c r="M25" s="468">
        <f t="shared" si="2"/>
        <v>0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0</v>
      </c>
      <c r="E26" s="445"/>
      <c r="F26" s="293"/>
      <c r="G26" s="91"/>
      <c r="H26" s="439">
        <f>+G26+D26</f>
        <v>0</v>
      </c>
      <c r="I26" s="437"/>
      <c r="J26" s="149" t="s">
        <v>66</v>
      </c>
      <c r="K26" s="154">
        <v>90</v>
      </c>
      <c r="L26" s="155">
        <f>+K26*H26</f>
        <v>0</v>
      </c>
      <c r="M26" s="468">
        <f t="shared" si="2"/>
        <v>0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0</v>
      </c>
      <c r="E27" s="445"/>
      <c r="F27" s="293"/>
      <c r="G27" s="91"/>
      <c r="H27" s="439">
        <f t="shared" ref="H27:H32" si="5">+G27+D27</f>
        <v>0</v>
      </c>
      <c r="I27" s="437"/>
      <c r="J27" s="149" t="s">
        <v>446</v>
      </c>
      <c r="K27" s="154">
        <v>80</v>
      </c>
      <c r="L27" s="155">
        <f>+K27*H27</f>
        <v>0</v>
      </c>
      <c r="M27" s="468">
        <f t="shared" si="2"/>
        <v>0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0</v>
      </c>
      <c r="E28" s="445"/>
      <c r="F28" s="293"/>
      <c r="G28" s="91"/>
      <c r="H28" s="439">
        <f t="shared" si="5"/>
        <v>0</v>
      </c>
      <c r="I28" s="437"/>
      <c r="J28" s="149" t="s">
        <v>447</v>
      </c>
      <c r="K28" s="154">
        <v>90</v>
      </c>
      <c r="L28" s="155">
        <f>+K28*H28</f>
        <v>0</v>
      </c>
      <c r="M28" s="468">
        <f t="shared" si="2"/>
        <v>0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0</v>
      </c>
      <c r="E29" s="445"/>
      <c r="F29" s="293"/>
      <c r="G29" s="91"/>
      <c r="H29" s="439">
        <f t="shared" si="5"/>
        <v>0</v>
      </c>
      <c r="I29" s="437"/>
      <c r="J29" s="149" t="s">
        <v>439</v>
      </c>
      <c r="K29" s="154">
        <v>90</v>
      </c>
      <c r="L29" s="155">
        <f t="shared" ref="L29" si="6">+K29*H29</f>
        <v>0</v>
      </c>
      <c r="M29" s="468">
        <f t="shared" si="2"/>
        <v>0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0</v>
      </c>
      <c r="E30" s="445"/>
      <c r="F30" s="293"/>
      <c r="G30" s="91"/>
      <c r="H30" s="439">
        <f t="shared" si="5"/>
        <v>0</v>
      </c>
      <c r="I30" s="437"/>
      <c r="J30" s="149" t="s">
        <v>453</v>
      </c>
      <c r="K30" s="154">
        <v>30</v>
      </c>
      <c r="L30" s="155">
        <f t="shared" ref="L30" si="7">+K30*H30</f>
        <v>0</v>
      </c>
      <c r="M30" s="468">
        <f t="shared" si="2"/>
        <v>0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0</v>
      </c>
      <c r="E31" s="445"/>
      <c r="F31" s="293"/>
      <c r="G31" s="91"/>
      <c r="H31" s="439">
        <f t="shared" si="5"/>
        <v>0</v>
      </c>
      <c r="I31" s="437"/>
      <c r="J31" s="149" t="s">
        <v>451</v>
      </c>
      <c r="K31" s="154">
        <v>30</v>
      </c>
      <c r="L31" s="155">
        <f t="shared" si="4"/>
        <v>0</v>
      </c>
      <c r="M31" s="468">
        <f t="shared" si="2"/>
        <v>0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0</v>
      </c>
      <c r="E32" s="445"/>
      <c r="F32" s="293"/>
      <c r="G32" s="91"/>
      <c r="H32" s="439">
        <f t="shared" si="5"/>
        <v>0</v>
      </c>
      <c r="I32" s="437"/>
      <c r="J32" s="149" t="s">
        <v>452</v>
      </c>
      <c r="K32" s="154">
        <v>150</v>
      </c>
      <c r="L32" s="155">
        <f t="shared" si="4"/>
        <v>0</v>
      </c>
      <c r="M32" s="468">
        <f t="shared" si="2"/>
        <v>0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0</v>
      </c>
      <c r="E33" s="445"/>
      <c r="F33" s="293"/>
      <c r="G33" s="91"/>
      <c r="H33" s="439">
        <f t="shared" si="0"/>
        <v>0</v>
      </c>
      <c r="I33" s="437"/>
      <c r="J33" s="149" t="s">
        <v>453</v>
      </c>
      <c r="K33" s="154">
        <v>65</v>
      </c>
      <c r="L33" s="155">
        <f t="shared" si="4"/>
        <v>0</v>
      </c>
      <c r="M33" s="468">
        <f t="shared" si="2"/>
        <v>0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0</v>
      </c>
      <c r="E34" s="445"/>
      <c r="F34" s="293"/>
      <c r="G34" s="91"/>
      <c r="H34" s="439">
        <f t="shared" si="0"/>
        <v>0</v>
      </c>
      <c r="I34" s="437"/>
      <c r="J34" s="149" t="s">
        <v>441</v>
      </c>
      <c r="K34" s="154">
        <v>38</v>
      </c>
      <c r="L34" s="155">
        <f t="shared" si="4"/>
        <v>0</v>
      </c>
      <c r="M34" s="468">
        <f t="shared" si="2"/>
        <v>0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0</v>
      </c>
      <c r="E35" s="445"/>
      <c r="F35" s="293"/>
      <c r="G35" s="91"/>
      <c r="H35" s="439">
        <f t="shared" si="0"/>
        <v>0</v>
      </c>
      <c r="I35" s="437"/>
      <c r="J35" s="149" t="s">
        <v>459</v>
      </c>
      <c r="K35" s="154">
        <v>30</v>
      </c>
      <c r="L35" s="155">
        <f t="shared" si="4"/>
        <v>0</v>
      </c>
      <c r="M35" s="468">
        <f t="shared" si="2"/>
        <v>0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0</v>
      </c>
      <c r="E36" s="445"/>
      <c r="F36" s="293"/>
      <c r="G36" s="91"/>
      <c r="H36" s="439">
        <f t="shared" si="0"/>
        <v>0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0</v>
      </c>
      <c r="E37" s="445"/>
      <c r="F37" s="293"/>
      <c r="G37" s="91"/>
      <c r="H37" s="439">
        <f t="shared" si="0"/>
        <v>0</v>
      </c>
      <c r="I37" s="437"/>
      <c r="J37" s="149" t="s">
        <v>459</v>
      </c>
      <c r="K37" s="154">
        <v>30</v>
      </c>
      <c r="L37" s="155">
        <f t="shared" si="4"/>
        <v>0</v>
      </c>
      <c r="M37" s="468">
        <f t="shared" si="2"/>
        <v>0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0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0</v>
      </c>
      <c r="E39" s="445"/>
      <c r="F39" s="293"/>
      <c r="G39" s="91"/>
      <c r="H39" s="439">
        <f t="shared" si="0"/>
        <v>0</v>
      </c>
      <c r="I39" s="437"/>
      <c r="J39" s="149" t="s">
        <v>451</v>
      </c>
      <c r="K39" s="154">
        <v>30</v>
      </c>
      <c r="L39" s="155">
        <f t="shared" si="4"/>
        <v>0</v>
      </c>
      <c r="M39" s="468">
        <f t="shared" si="2"/>
        <v>0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0</v>
      </c>
      <c r="E40" s="445"/>
      <c r="F40" s="293"/>
      <c r="G40" s="91"/>
      <c r="H40" s="439">
        <f t="shared" si="0"/>
        <v>0</v>
      </c>
      <c r="I40" s="437"/>
      <c r="J40" s="149" t="s">
        <v>459</v>
      </c>
      <c r="K40" s="154">
        <v>30</v>
      </c>
      <c r="L40" s="155">
        <f t="shared" si="4"/>
        <v>0</v>
      </c>
      <c r="M40" s="468">
        <f t="shared" si="2"/>
        <v>0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0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0</v>
      </c>
      <c r="E42" s="445"/>
      <c r="F42" s="293"/>
      <c r="G42" s="91"/>
      <c r="H42" s="439">
        <f t="shared" si="0"/>
        <v>0</v>
      </c>
      <c r="I42" s="437"/>
      <c r="J42" s="149" t="s">
        <v>459</v>
      </c>
      <c r="K42" s="154">
        <v>30</v>
      </c>
      <c r="L42" s="155">
        <f t="shared" si="4"/>
        <v>0</v>
      </c>
      <c r="M42" s="468">
        <f t="shared" si="2"/>
        <v>0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0</v>
      </c>
      <c r="E43" s="445"/>
      <c r="F43" s="293"/>
      <c r="G43" s="91"/>
      <c r="H43" s="439">
        <f t="shared" si="0"/>
        <v>0</v>
      </c>
      <c r="I43" s="437"/>
      <c r="J43" s="149" t="s">
        <v>441</v>
      </c>
      <c r="K43" s="154">
        <v>38</v>
      </c>
      <c r="L43" s="155">
        <f t="shared" si="4"/>
        <v>0</v>
      </c>
      <c r="M43" s="468">
        <f t="shared" si="2"/>
        <v>0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0</v>
      </c>
      <c r="E44" s="445"/>
      <c r="F44" s="315"/>
      <c r="G44" s="91"/>
      <c r="H44" s="439">
        <f t="shared" si="0"/>
        <v>0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0</v>
      </c>
      <c r="E45" s="445"/>
      <c r="F45" s="315"/>
      <c r="G45" s="91"/>
      <c r="H45" s="439">
        <f t="shared" si="0"/>
        <v>0</v>
      </c>
      <c r="I45" s="437"/>
      <c r="J45" s="149" t="s">
        <v>441</v>
      </c>
      <c r="K45" s="154">
        <v>38</v>
      </c>
      <c r="L45" s="155">
        <f t="shared" ref="L45:L47" si="8">+K45*H45</f>
        <v>0</v>
      </c>
      <c r="M45" s="468">
        <f t="shared" si="2"/>
        <v>0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0</v>
      </c>
      <c r="E46" s="445"/>
      <c r="F46" s="315"/>
      <c r="G46" s="91"/>
      <c r="H46" s="439">
        <f t="shared" ref="H46" si="9">+G46+D46</f>
        <v>0</v>
      </c>
      <c r="I46" s="437"/>
      <c r="J46" s="149" t="s">
        <v>459</v>
      </c>
      <c r="K46" s="154">
        <v>30</v>
      </c>
      <c r="L46" s="155">
        <f t="shared" si="8"/>
        <v>0</v>
      </c>
      <c r="M46" s="468">
        <f t="shared" si="2"/>
        <v>0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ref="H47:H51" si="10">+G47+D47</f>
        <v>0</v>
      </c>
      <c r="I47" s="437"/>
      <c r="J47" s="149" t="s">
        <v>451</v>
      </c>
      <c r="K47" s="154">
        <v>30</v>
      </c>
      <c r="L47" s="155">
        <f t="shared" si="8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0</v>
      </c>
      <c r="E48" s="445"/>
      <c r="F48" s="315"/>
      <c r="G48" s="91"/>
      <c r="H48" s="439">
        <f t="shared" si="10"/>
        <v>0</v>
      </c>
      <c r="I48" s="437"/>
      <c r="J48" s="149" t="s">
        <v>451</v>
      </c>
      <c r="K48" s="154">
        <v>30</v>
      </c>
      <c r="L48" s="155">
        <f t="shared" ref="L48:L49" si="11">+K48*H48</f>
        <v>0</v>
      </c>
      <c r="M48" s="468">
        <f t="shared" si="2"/>
        <v>0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10"/>
        <v>0</v>
      </c>
      <c r="I49" s="437"/>
      <c r="J49" s="149" t="s">
        <v>454</v>
      </c>
      <c r="K49" s="154">
        <v>30</v>
      </c>
      <c r="L49" s="155">
        <f t="shared" si="11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0</v>
      </c>
      <c r="E50" s="445"/>
      <c r="F50" s="315"/>
      <c r="G50" s="91"/>
      <c r="H50" s="439">
        <f t="shared" si="10"/>
        <v>0</v>
      </c>
      <c r="I50" s="437"/>
      <c r="J50" s="149" t="s">
        <v>454</v>
      </c>
      <c r="K50" s="154">
        <v>30</v>
      </c>
      <c r="L50" s="155">
        <f t="shared" ref="L50" si="12">+K50*H50</f>
        <v>0</v>
      </c>
      <c r="M50" s="468">
        <f t="shared" si="2"/>
        <v>0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0</v>
      </c>
      <c r="E51" s="445"/>
      <c r="F51" s="315"/>
      <c r="G51" s="91"/>
      <c r="H51" s="439">
        <f t="shared" si="10"/>
        <v>0</v>
      </c>
      <c r="I51" s="437"/>
      <c r="J51" s="149" t="s">
        <v>454</v>
      </c>
      <c r="K51" s="154">
        <v>30</v>
      </c>
      <c r="L51" s="155">
        <f t="shared" ref="L51" si="13">+K51*H51</f>
        <v>0</v>
      </c>
      <c r="M51" s="468">
        <f t="shared" si="2"/>
        <v>0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4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7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0</v>
      </c>
      <c r="E54" s="445"/>
      <c r="F54" s="293"/>
      <c r="G54" s="91"/>
      <c r="H54" s="439">
        <f>+G54+D54</f>
        <v>0</v>
      </c>
      <c r="I54" s="437"/>
      <c r="J54" s="469" t="s">
        <v>441</v>
      </c>
      <c r="K54" s="154">
        <v>75</v>
      </c>
      <c r="L54" s="155">
        <f>+K54*H54</f>
        <v>0</v>
      </c>
      <c r="M54" s="468">
        <f t="shared" si="2"/>
        <v>0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0</v>
      </c>
      <c r="E55" s="445"/>
      <c r="F55" s="293"/>
      <c r="G55" s="91"/>
      <c r="H55" s="439">
        <f t="shared" ref="H55:H75" si="14">+G55+D55</f>
        <v>0</v>
      </c>
      <c r="I55" s="437"/>
      <c r="J55" s="166" t="s">
        <v>335</v>
      </c>
      <c r="K55" s="154">
        <v>80</v>
      </c>
      <c r="L55" s="155">
        <f t="shared" ref="L55:L57" si="15">+K55*H55</f>
        <v>0</v>
      </c>
      <c r="M55" s="468">
        <f t="shared" si="2"/>
        <v>0</v>
      </c>
    </row>
    <row r="56" spans="1:13" ht="34.5" customHeight="1">
      <c r="A56" s="467">
        <f t="shared" ref="A56:A94" si="16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14"/>
        <v>0</v>
      </c>
      <c r="I56" s="437"/>
      <c r="J56" s="469" t="s">
        <v>444</v>
      </c>
      <c r="K56" s="154">
        <v>180</v>
      </c>
      <c r="L56" s="155">
        <f t="shared" si="15"/>
        <v>0</v>
      </c>
      <c r="M56" s="468">
        <f t="shared" si="2"/>
        <v>0</v>
      </c>
    </row>
    <row r="57" spans="1:13" ht="34.5" customHeight="1">
      <c r="A57" s="467">
        <f t="shared" si="16"/>
        <v>4</v>
      </c>
      <c r="B57" s="293" t="s">
        <v>144</v>
      </c>
      <c r="C57" s="432">
        <f>0.38/200</f>
        <v>1.9E-3</v>
      </c>
      <c r="D57" s="445">
        <f>VLOOKUP(B57,Summary!$B$30:$AK$401,5,FALSE)</f>
        <v>0</v>
      </c>
      <c r="E57" s="445"/>
      <c r="F57" s="293"/>
      <c r="G57" s="91"/>
      <c r="H57" s="439">
        <f t="shared" si="14"/>
        <v>0</v>
      </c>
      <c r="I57" s="437"/>
      <c r="J57" s="166" t="s">
        <v>442</v>
      </c>
      <c r="K57" s="154">
        <v>200</v>
      </c>
      <c r="L57" s="155">
        <f t="shared" si="15"/>
        <v>0</v>
      </c>
      <c r="M57" s="468">
        <f t="shared" si="2"/>
        <v>0</v>
      </c>
    </row>
    <row r="58" spans="1:13" ht="34.5" customHeight="1">
      <c r="A58" s="467">
        <f t="shared" si="16"/>
        <v>5</v>
      </c>
      <c r="B58" s="293" t="s">
        <v>145</v>
      </c>
      <c r="C58" s="432">
        <v>5.8999999999999999E-3</v>
      </c>
      <c r="D58" s="445">
        <f>VLOOKUP(B58,Summary!$B$30:$AK$401,5,FALSE)</f>
        <v>0</v>
      </c>
      <c r="E58" s="445"/>
      <c r="F58" s="293"/>
      <c r="G58" s="91"/>
      <c r="H58" s="439">
        <f t="shared" si="14"/>
        <v>0</v>
      </c>
      <c r="I58" s="437"/>
      <c r="J58" s="469" t="s">
        <v>443</v>
      </c>
      <c r="K58" s="154">
        <v>75</v>
      </c>
      <c r="L58" s="155">
        <f>+K58*H58</f>
        <v>0</v>
      </c>
      <c r="M58" s="468">
        <f t="shared" si="2"/>
        <v>0</v>
      </c>
    </row>
    <row r="59" spans="1:13" ht="34.5" customHeight="1">
      <c r="A59" s="467">
        <f t="shared" si="16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0</v>
      </c>
      <c r="E59" s="445"/>
      <c r="F59" s="293"/>
      <c r="G59" s="91"/>
      <c r="H59" s="439">
        <f t="shared" si="14"/>
        <v>0</v>
      </c>
      <c r="I59" s="437"/>
      <c r="J59" s="469"/>
      <c r="K59" s="154"/>
      <c r="L59" s="155">
        <f>+K59*H59</f>
        <v>0</v>
      </c>
      <c r="M59" s="468">
        <f t="shared" si="2"/>
        <v>0</v>
      </c>
    </row>
    <row r="60" spans="1:13" ht="34.5" customHeight="1">
      <c r="A60" s="467">
        <f t="shared" si="16"/>
        <v>7</v>
      </c>
      <c r="B60" s="293" t="s">
        <v>147</v>
      </c>
      <c r="C60" s="432">
        <v>9.1000000000000004E-3</v>
      </c>
      <c r="D60" s="445">
        <f>VLOOKUP(B60,Summary!$B$30:$AK$401,5,FALSE)</f>
        <v>0</v>
      </c>
      <c r="E60" s="445"/>
      <c r="F60" s="293"/>
      <c r="G60" s="91"/>
      <c r="H60" s="439">
        <f t="shared" si="14"/>
        <v>0</v>
      </c>
      <c r="I60" s="437"/>
      <c r="J60" s="469" t="s">
        <v>445</v>
      </c>
      <c r="K60" s="154">
        <v>30</v>
      </c>
      <c r="L60" s="155">
        <f t="shared" ref="L60" si="17">+K60*H60</f>
        <v>0</v>
      </c>
      <c r="M60" s="468">
        <f t="shared" si="2"/>
        <v>0</v>
      </c>
    </row>
    <row r="61" spans="1:13" ht="34.5" customHeight="1">
      <c r="A61" s="467">
        <f t="shared" si="16"/>
        <v>8</v>
      </c>
      <c r="B61" s="293" t="s">
        <v>243</v>
      </c>
      <c r="C61" s="432">
        <v>9.1000000000000004E-3</v>
      </c>
      <c r="D61" s="445">
        <f>VLOOKUP(B61,Summary!$B$30:$AK$401,5,FALSE)</f>
        <v>0</v>
      </c>
      <c r="E61" s="445"/>
      <c r="F61" s="293"/>
      <c r="G61" s="91"/>
      <c r="H61" s="439">
        <f t="shared" si="14"/>
        <v>0</v>
      </c>
      <c r="I61" s="437"/>
      <c r="J61" s="469" t="s">
        <v>445</v>
      </c>
      <c r="K61" s="154">
        <v>30</v>
      </c>
      <c r="L61" s="155">
        <f>+K61*H61</f>
        <v>0</v>
      </c>
      <c r="M61" s="468">
        <f t="shared" si="2"/>
        <v>0</v>
      </c>
    </row>
    <row r="62" spans="1:13" ht="34.5" customHeight="1">
      <c r="A62" s="467">
        <f t="shared" si="16"/>
        <v>9</v>
      </c>
      <c r="B62" s="293" t="s">
        <v>148</v>
      </c>
      <c r="C62" s="432">
        <v>3.8999999999999998E-3</v>
      </c>
      <c r="D62" s="445">
        <f>VLOOKUP(B62,Summary!$B$30:$AK$401,5,FALSE)</f>
        <v>0</v>
      </c>
      <c r="E62" s="445"/>
      <c r="F62" s="293"/>
      <c r="G62" s="91"/>
      <c r="H62" s="439">
        <f t="shared" si="14"/>
        <v>0</v>
      </c>
      <c r="I62" s="437"/>
      <c r="J62" s="149" t="s">
        <v>448</v>
      </c>
      <c r="K62" s="154">
        <v>70</v>
      </c>
      <c r="L62" s="155">
        <f>+K62*H62</f>
        <v>0</v>
      </c>
      <c r="M62" s="468">
        <f t="shared" si="2"/>
        <v>0</v>
      </c>
    </row>
    <row r="63" spans="1:13" ht="34.5" customHeight="1">
      <c r="A63" s="467">
        <f t="shared" si="16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0</v>
      </c>
      <c r="E63" s="445"/>
      <c r="F63" s="293"/>
      <c r="G63" s="91"/>
      <c r="H63" s="439">
        <f t="shared" si="14"/>
        <v>0</v>
      </c>
      <c r="I63" s="437"/>
      <c r="J63" s="149"/>
      <c r="K63" s="154"/>
      <c r="L63" s="155">
        <f t="shared" ref="L63:L68" si="18">+K63*H63</f>
        <v>0</v>
      </c>
      <c r="M63" s="468">
        <f t="shared" si="2"/>
        <v>0</v>
      </c>
    </row>
    <row r="64" spans="1:13" ht="34.5" customHeight="1">
      <c r="A64" s="467">
        <f t="shared" si="16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0</v>
      </c>
      <c r="E64" s="445"/>
      <c r="F64" s="293"/>
      <c r="G64" s="91"/>
      <c r="H64" s="439">
        <f t="shared" si="14"/>
        <v>0</v>
      </c>
      <c r="I64" s="437"/>
      <c r="J64" s="149"/>
      <c r="K64" s="154"/>
      <c r="L64" s="155">
        <f t="shared" si="18"/>
        <v>0</v>
      </c>
      <c r="M64" s="468">
        <f t="shared" si="2"/>
        <v>0</v>
      </c>
    </row>
    <row r="65" spans="1:13" ht="34.5" customHeight="1">
      <c r="A65" s="467">
        <f t="shared" si="16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14"/>
        <v>0</v>
      </c>
      <c r="I65" s="437"/>
      <c r="J65" s="149" t="s">
        <v>457</v>
      </c>
      <c r="K65" s="154">
        <v>110</v>
      </c>
      <c r="L65" s="155">
        <f t="shared" si="18"/>
        <v>0</v>
      </c>
      <c r="M65" s="468">
        <f t="shared" si="2"/>
        <v>0</v>
      </c>
    </row>
    <row r="66" spans="1:13" ht="34.5" customHeight="1">
      <c r="A66" s="467">
        <f t="shared" si="16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14"/>
        <v>0</v>
      </c>
      <c r="I66" s="437"/>
      <c r="J66" s="469" t="s">
        <v>445</v>
      </c>
      <c r="K66" s="154">
        <v>30</v>
      </c>
      <c r="L66" s="155">
        <f t="shared" si="18"/>
        <v>0</v>
      </c>
      <c r="M66" s="468">
        <f t="shared" ref="M66:M69" si="19">+L66*C66</f>
        <v>0</v>
      </c>
    </row>
    <row r="67" spans="1:13" ht="34.5" customHeight="1">
      <c r="A67" s="467">
        <f t="shared" si="16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14"/>
        <v>0</v>
      </c>
      <c r="I67" s="437"/>
      <c r="J67" s="149"/>
      <c r="K67" s="154"/>
      <c r="L67" s="155">
        <f t="shared" si="18"/>
        <v>0</v>
      </c>
      <c r="M67" s="468">
        <f t="shared" si="19"/>
        <v>0</v>
      </c>
    </row>
    <row r="68" spans="1:13" ht="34.5" customHeight="1">
      <c r="A68" s="467">
        <f t="shared" si="16"/>
        <v>15</v>
      </c>
      <c r="B68" s="293" t="s">
        <v>151</v>
      </c>
      <c r="C68" s="434">
        <v>1.5E-3</v>
      </c>
      <c r="D68" s="445">
        <f>VLOOKUP(B68,Summary!$B$30:$AK$401,5,FALSE)</f>
        <v>0</v>
      </c>
      <c r="E68" s="445"/>
      <c r="F68" s="293"/>
      <c r="G68" s="91"/>
      <c r="H68" s="439">
        <f t="shared" si="14"/>
        <v>0</v>
      </c>
      <c r="I68" s="437"/>
      <c r="J68" s="149" t="s">
        <v>458</v>
      </c>
      <c r="K68" s="154">
        <v>25</v>
      </c>
      <c r="L68" s="155">
        <f t="shared" si="18"/>
        <v>0</v>
      </c>
      <c r="M68" s="468">
        <f t="shared" si="19"/>
        <v>0</v>
      </c>
    </row>
    <row r="69" spans="1:13" ht="34.5" customHeight="1">
      <c r="A69" s="467">
        <f t="shared" si="16"/>
        <v>16</v>
      </c>
      <c r="B69" s="293" t="s">
        <v>132</v>
      </c>
      <c r="C69" s="434">
        <v>3.0000000000000001E-3</v>
      </c>
      <c r="D69" s="445">
        <f>VLOOKUP(B69,Summary!$B$30:$AK$401,5,FALSE)</f>
        <v>0</v>
      </c>
      <c r="E69" s="445"/>
      <c r="F69" s="293"/>
      <c r="G69" s="91"/>
      <c r="H69" s="439">
        <f t="shared" si="14"/>
        <v>0</v>
      </c>
      <c r="I69" s="437"/>
      <c r="J69" s="149" t="s">
        <v>66</v>
      </c>
      <c r="K69" s="154">
        <v>90</v>
      </c>
      <c r="L69" s="155">
        <f>+K69*H69</f>
        <v>0</v>
      </c>
      <c r="M69" s="468">
        <f t="shared" si="19"/>
        <v>0</v>
      </c>
    </row>
    <row r="70" spans="1:13" ht="34.5" customHeight="1">
      <c r="A70" s="467">
        <f t="shared" si="16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0</v>
      </c>
      <c r="E70" s="445"/>
      <c r="F70" s="293"/>
      <c r="G70" s="91"/>
      <c r="H70" s="439">
        <f t="shared" si="14"/>
        <v>0</v>
      </c>
      <c r="I70" s="437"/>
      <c r="J70" s="149" t="s">
        <v>446</v>
      </c>
      <c r="K70" s="154">
        <v>80</v>
      </c>
      <c r="L70" s="155">
        <f>+K70*H70</f>
        <v>0</v>
      </c>
      <c r="M70" s="468"/>
    </row>
    <row r="71" spans="1:13" ht="34.5" customHeight="1">
      <c r="A71" s="467">
        <f t="shared" si="16"/>
        <v>18</v>
      </c>
      <c r="B71" s="293" t="s">
        <v>348</v>
      </c>
      <c r="C71" s="434">
        <v>6.7999999999999996E-3</v>
      </c>
      <c r="D71" s="445">
        <f>VLOOKUP(B71,Summary!$B$30:$AK$401,5,FALSE)</f>
        <v>0</v>
      </c>
      <c r="E71" s="445"/>
      <c r="F71" s="293"/>
      <c r="G71" s="91"/>
      <c r="H71" s="439">
        <f t="shared" si="14"/>
        <v>0</v>
      </c>
      <c r="I71" s="437"/>
      <c r="J71" s="149" t="s">
        <v>447</v>
      </c>
      <c r="K71" s="154">
        <v>90</v>
      </c>
      <c r="L71" s="155">
        <f>+K71*H71</f>
        <v>0</v>
      </c>
      <c r="M71" s="468">
        <f t="shared" ref="M71:M86" si="20">+L71*C71</f>
        <v>0</v>
      </c>
    </row>
    <row r="72" spans="1:13" ht="34.5" customHeight="1">
      <c r="A72" s="467">
        <f t="shared" si="16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0</v>
      </c>
      <c r="E72" s="445"/>
      <c r="F72" s="293"/>
      <c r="G72" s="91"/>
      <c r="H72" s="439">
        <f t="shared" si="14"/>
        <v>0</v>
      </c>
      <c r="I72" s="437"/>
      <c r="J72" s="149" t="s">
        <v>439</v>
      </c>
      <c r="K72" s="154">
        <v>90</v>
      </c>
      <c r="L72" s="155">
        <f t="shared" ref="L72:L86" si="21">+K72*H72</f>
        <v>0</v>
      </c>
      <c r="M72" s="468">
        <f t="shared" si="20"/>
        <v>0</v>
      </c>
    </row>
    <row r="73" spans="1:13" ht="34.5" customHeight="1">
      <c r="A73" s="467">
        <f t="shared" si="16"/>
        <v>20</v>
      </c>
      <c r="B73" s="293" t="s">
        <v>240</v>
      </c>
      <c r="C73" s="434">
        <v>7.1052631578947369E-3</v>
      </c>
      <c r="D73" s="445">
        <f>VLOOKUP(B73,Summary!$B$30:$AK$401,5,FALSE)</f>
        <v>0</v>
      </c>
      <c r="E73" s="445"/>
      <c r="F73" s="293"/>
      <c r="G73" s="91"/>
      <c r="H73" s="439">
        <f t="shared" si="14"/>
        <v>0</v>
      </c>
      <c r="I73" s="437"/>
      <c r="J73" s="149" t="s">
        <v>453</v>
      </c>
      <c r="K73" s="154">
        <v>30</v>
      </c>
      <c r="L73" s="155">
        <f t="shared" si="21"/>
        <v>0</v>
      </c>
      <c r="M73" s="468">
        <f t="shared" si="20"/>
        <v>0</v>
      </c>
    </row>
    <row r="74" spans="1:13" ht="34.5" customHeight="1">
      <c r="A74" s="467">
        <f t="shared" si="16"/>
        <v>21</v>
      </c>
      <c r="B74" s="293" t="s">
        <v>134</v>
      </c>
      <c r="C74" s="434">
        <v>1.24E-2</v>
      </c>
      <c r="D74" s="445">
        <f>VLOOKUP(B74,Summary!$B$30:$AK$401,5,FALSE)</f>
        <v>0</v>
      </c>
      <c r="E74" s="445"/>
      <c r="F74" s="293"/>
      <c r="G74" s="91"/>
      <c r="H74" s="439">
        <f t="shared" si="14"/>
        <v>0</v>
      </c>
      <c r="I74" s="437"/>
      <c r="J74" s="149" t="s">
        <v>451</v>
      </c>
      <c r="K74" s="154">
        <v>30</v>
      </c>
      <c r="L74" s="155">
        <f t="shared" si="21"/>
        <v>0</v>
      </c>
      <c r="M74" s="468">
        <f t="shared" si="20"/>
        <v>0</v>
      </c>
    </row>
    <row r="75" spans="1:13" ht="34.5" customHeight="1">
      <c r="A75" s="467">
        <f t="shared" si="16"/>
        <v>22</v>
      </c>
      <c r="B75" s="293" t="s">
        <v>135</v>
      </c>
      <c r="C75" s="434">
        <v>1.14E-2</v>
      </c>
      <c r="D75" s="445">
        <f>VLOOKUP(B75,Summary!$B$30:$AK$401,5,FALSE)</f>
        <v>0</v>
      </c>
      <c r="E75" s="445"/>
      <c r="F75" s="293"/>
      <c r="G75" s="91"/>
      <c r="H75" s="439">
        <f t="shared" si="14"/>
        <v>0</v>
      </c>
      <c r="I75" s="437"/>
      <c r="J75" s="149" t="s">
        <v>452</v>
      </c>
      <c r="K75" s="154">
        <v>150</v>
      </c>
      <c r="L75" s="155">
        <f t="shared" si="21"/>
        <v>0</v>
      </c>
      <c r="M75" s="468">
        <f t="shared" si="20"/>
        <v>0</v>
      </c>
    </row>
    <row r="76" spans="1:13" ht="34.5" customHeight="1">
      <c r="A76" s="467">
        <f t="shared" si="16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0</v>
      </c>
      <c r="E76" s="445"/>
      <c r="F76" s="293"/>
      <c r="G76" s="91"/>
      <c r="H76" s="439">
        <f t="shared" ref="H76:H94" si="22">+G76+D76</f>
        <v>0</v>
      </c>
      <c r="I76" s="437"/>
      <c r="J76" s="149" t="s">
        <v>453</v>
      </c>
      <c r="K76" s="154">
        <v>65</v>
      </c>
      <c r="L76" s="155">
        <f t="shared" si="21"/>
        <v>0</v>
      </c>
      <c r="M76" s="468">
        <f t="shared" si="20"/>
        <v>0</v>
      </c>
    </row>
    <row r="77" spans="1:13" ht="34.5" customHeight="1">
      <c r="A77" s="467">
        <f t="shared" si="16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0</v>
      </c>
      <c r="E77" s="445"/>
      <c r="F77" s="293"/>
      <c r="G77" s="91"/>
      <c r="H77" s="439">
        <f t="shared" si="22"/>
        <v>0</v>
      </c>
      <c r="I77" s="437"/>
      <c r="J77" s="149" t="s">
        <v>441</v>
      </c>
      <c r="K77" s="154">
        <v>38</v>
      </c>
      <c r="L77" s="155">
        <f t="shared" si="21"/>
        <v>0</v>
      </c>
      <c r="M77" s="468">
        <f t="shared" si="20"/>
        <v>0</v>
      </c>
    </row>
    <row r="78" spans="1:13" ht="34.5" customHeight="1">
      <c r="A78" s="467">
        <f t="shared" si="16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0</v>
      </c>
      <c r="E78" s="445"/>
      <c r="F78" s="293"/>
      <c r="G78" s="91"/>
      <c r="H78" s="439">
        <f t="shared" si="22"/>
        <v>0</v>
      </c>
      <c r="I78" s="437"/>
      <c r="J78" s="149" t="s">
        <v>459</v>
      </c>
      <c r="K78" s="154">
        <v>30</v>
      </c>
      <c r="L78" s="155">
        <f t="shared" si="21"/>
        <v>0</v>
      </c>
      <c r="M78" s="468">
        <f t="shared" si="20"/>
        <v>0</v>
      </c>
    </row>
    <row r="79" spans="1:13" ht="34.5" customHeight="1">
      <c r="A79" s="467">
        <f t="shared" si="16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0</v>
      </c>
      <c r="E79" s="445"/>
      <c r="F79" s="293"/>
      <c r="G79" s="91"/>
      <c r="H79" s="439">
        <f t="shared" si="22"/>
        <v>0</v>
      </c>
      <c r="I79" s="437"/>
      <c r="J79" s="149"/>
      <c r="K79" s="154"/>
      <c r="L79" s="155">
        <f t="shared" si="21"/>
        <v>0</v>
      </c>
      <c r="M79" s="468">
        <f t="shared" si="20"/>
        <v>0</v>
      </c>
    </row>
    <row r="80" spans="1:13" ht="34.5" customHeight="1">
      <c r="A80" s="467">
        <f t="shared" si="16"/>
        <v>27</v>
      </c>
      <c r="B80" s="293" t="s">
        <v>250</v>
      </c>
      <c r="C80" s="434">
        <v>4.3E-3</v>
      </c>
      <c r="D80" s="445">
        <f>VLOOKUP(B80,Summary!$B$30:$AK$401,5,FALSE)</f>
        <v>0</v>
      </c>
      <c r="E80" s="445"/>
      <c r="F80" s="293"/>
      <c r="G80" s="91"/>
      <c r="H80" s="439">
        <f t="shared" si="22"/>
        <v>0</v>
      </c>
      <c r="I80" s="437"/>
      <c r="J80" s="149" t="s">
        <v>459</v>
      </c>
      <c r="K80" s="154">
        <v>30</v>
      </c>
      <c r="L80" s="155">
        <f t="shared" si="21"/>
        <v>0</v>
      </c>
      <c r="M80" s="468">
        <f t="shared" si="20"/>
        <v>0</v>
      </c>
    </row>
    <row r="81" spans="1:13" ht="34.5" customHeight="1">
      <c r="A81" s="467">
        <f t="shared" si="16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22"/>
        <v>0</v>
      </c>
      <c r="I81" s="437"/>
      <c r="J81" s="149" t="s">
        <v>451</v>
      </c>
      <c r="K81" s="154">
        <v>38</v>
      </c>
      <c r="L81" s="155">
        <f t="shared" si="21"/>
        <v>0</v>
      </c>
      <c r="M81" s="468">
        <f t="shared" si="20"/>
        <v>0</v>
      </c>
    </row>
    <row r="82" spans="1:13" ht="34.5" customHeight="1">
      <c r="A82" s="467">
        <f t="shared" si="16"/>
        <v>29</v>
      </c>
      <c r="B82" s="293" t="s">
        <v>252</v>
      </c>
      <c r="C82" s="434">
        <v>1.24E-2</v>
      </c>
      <c r="D82" s="445">
        <f>VLOOKUP(B82,Summary!$B$30:$AK$401,5,FALSE)</f>
        <v>0</v>
      </c>
      <c r="E82" s="445"/>
      <c r="F82" s="293"/>
      <c r="G82" s="91"/>
      <c r="H82" s="439">
        <f t="shared" si="22"/>
        <v>0</v>
      </c>
      <c r="I82" s="437"/>
      <c r="J82" s="149" t="s">
        <v>451</v>
      </c>
      <c r="K82" s="154">
        <v>30</v>
      </c>
      <c r="L82" s="155">
        <f t="shared" si="21"/>
        <v>0</v>
      </c>
      <c r="M82" s="468">
        <f t="shared" si="20"/>
        <v>0</v>
      </c>
    </row>
    <row r="83" spans="1:13" ht="34.5" customHeight="1">
      <c r="A83" s="467">
        <f t="shared" si="16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0</v>
      </c>
      <c r="E83" s="445"/>
      <c r="F83" s="293"/>
      <c r="G83" s="91"/>
      <c r="H83" s="439">
        <f t="shared" si="22"/>
        <v>0</v>
      </c>
      <c r="I83" s="437"/>
      <c r="J83" s="149" t="s">
        <v>459</v>
      </c>
      <c r="K83" s="154">
        <v>30</v>
      </c>
      <c r="L83" s="155">
        <f t="shared" si="21"/>
        <v>0</v>
      </c>
      <c r="M83" s="468">
        <f t="shared" si="20"/>
        <v>0</v>
      </c>
    </row>
    <row r="84" spans="1:13" ht="34.5" customHeight="1">
      <c r="A84" s="467">
        <f t="shared" si="16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22"/>
        <v>0</v>
      </c>
      <c r="I84" s="437"/>
      <c r="J84" s="149"/>
      <c r="K84" s="154"/>
      <c r="L84" s="155">
        <f t="shared" si="21"/>
        <v>0</v>
      </c>
      <c r="M84" s="468">
        <f t="shared" si="20"/>
        <v>0</v>
      </c>
    </row>
    <row r="85" spans="1:13" ht="34.5" customHeight="1">
      <c r="A85" s="467">
        <f t="shared" si="16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0</v>
      </c>
      <c r="E85" s="445"/>
      <c r="F85" s="293"/>
      <c r="G85" s="91"/>
      <c r="H85" s="439">
        <f t="shared" si="22"/>
        <v>0</v>
      </c>
      <c r="I85" s="437"/>
      <c r="J85" s="149" t="s">
        <v>459</v>
      </c>
      <c r="K85" s="154">
        <v>30</v>
      </c>
      <c r="L85" s="155">
        <f t="shared" si="21"/>
        <v>0</v>
      </c>
      <c r="M85" s="468">
        <f t="shared" si="20"/>
        <v>0</v>
      </c>
    </row>
    <row r="86" spans="1:13" ht="34.5" customHeight="1">
      <c r="A86" s="467">
        <f t="shared" si="16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0</v>
      </c>
      <c r="E86" s="445"/>
      <c r="F86" s="293"/>
      <c r="G86" s="91"/>
      <c r="H86" s="439">
        <f t="shared" si="22"/>
        <v>0</v>
      </c>
      <c r="I86" s="437"/>
      <c r="J86" s="149" t="s">
        <v>441</v>
      </c>
      <c r="K86" s="154">
        <v>38</v>
      </c>
      <c r="L86" s="155">
        <f t="shared" si="21"/>
        <v>0</v>
      </c>
      <c r="M86" s="468">
        <f t="shared" si="20"/>
        <v>0</v>
      </c>
    </row>
    <row r="87" spans="1:13" ht="34.5" customHeight="1">
      <c r="A87" s="467">
        <f t="shared" si="16"/>
        <v>34</v>
      </c>
      <c r="B87" s="315" t="s">
        <v>258</v>
      </c>
      <c r="C87" s="432">
        <v>9.1000000000000004E-3</v>
      </c>
      <c r="D87" s="445">
        <f>VLOOKUP(B87,Summary!$B$30:$AK$401,5,FALSE)</f>
        <v>0</v>
      </c>
      <c r="E87" s="445"/>
      <c r="F87" s="315"/>
      <c r="G87" s="91"/>
      <c r="H87" s="439">
        <f t="shared" si="22"/>
        <v>0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6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0</v>
      </c>
      <c r="E88" s="445"/>
      <c r="F88" s="315"/>
      <c r="G88" s="91"/>
      <c r="H88" s="439">
        <f t="shared" si="22"/>
        <v>0</v>
      </c>
      <c r="I88" s="437"/>
      <c r="J88" s="149" t="s">
        <v>441</v>
      </c>
      <c r="K88" s="154">
        <v>38</v>
      </c>
      <c r="L88" s="155">
        <f t="shared" ref="L88:L94" si="23">+K88*H88</f>
        <v>0</v>
      </c>
      <c r="M88" s="468">
        <f t="shared" ref="M88:M94" si="24">+L88*C88</f>
        <v>0</v>
      </c>
    </row>
    <row r="89" spans="1:13" ht="34.5" customHeight="1">
      <c r="A89" s="467">
        <f t="shared" si="16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0</v>
      </c>
      <c r="E89" s="445"/>
      <c r="F89" s="315"/>
      <c r="G89" s="91"/>
      <c r="H89" s="439">
        <f t="shared" si="22"/>
        <v>0</v>
      </c>
      <c r="I89" s="437"/>
      <c r="J89" s="149" t="s">
        <v>459</v>
      </c>
      <c r="K89" s="154">
        <v>30</v>
      </c>
      <c r="L89" s="155">
        <f t="shared" si="23"/>
        <v>0</v>
      </c>
      <c r="M89" s="468">
        <f t="shared" si="24"/>
        <v>0</v>
      </c>
    </row>
    <row r="90" spans="1:13" ht="34.5" customHeight="1">
      <c r="A90" s="467">
        <f t="shared" si="16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22"/>
        <v>0</v>
      </c>
      <c r="I90" s="437"/>
      <c r="J90" s="149" t="s">
        <v>451</v>
      </c>
      <c r="K90" s="154">
        <v>30</v>
      </c>
      <c r="L90" s="155">
        <f t="shared" si="23"/>
        <v>0</v>
      </c>
      <c r="M90" s="468">
        <f t="shared" si="24"/>
        <v>0</v>
      </c>
    </row>
    <row r="91" spans="1:13" ht="34.5" customHeight="1">
      <c r="A91" s="467">
        <f t="shared" si="16"/>
        <v>38</v>
      </c>
      <c r="B91" s="315" t="s">
        <v>263</v>
      </c>
      <c r="C91" s="434">
        <v>1.24E-2</v>
      </c>
      <c r="D91" s="445">
        <f>VLOOKUP(B91,Summary!$B$30:$AK$401,5,FALSE)</f>
        <v>0</v>
      </c>
      <c r="E91" s="445"/>
      <c r="F91" s="315"/>
      <c r="G91" s="91"/>
      <c r="H91" s="439">
        <f t="shared" si="22"/>
        <v>0</v>
      </c>
      <c r="I91" s="437"/>
      <c r="J91" s="149" t="s">
        <v>451</v>
      </c>
      <c r="K91" s="154">
        <v>30</v>
      </c>
      <c r="L91" s="155">
        <f t="shared" si="23"/>
        <v>0</v>
      </c>
      <c r="M91" s="468">
        <f t="shared" si="24"/>
        <v>0</v>
      </c>
    </row>
    <row r="92" spans="1:13" ht="34.5" customHeight="1">
      <c r="A92" s="467">
        <f t="shared" si="16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22"/>
        <v>0</v>
      </c>
      <c r="I92" s="437"/>
      <c r="J92" s="149" t="s">
        <v>454</v>
      </c>
      <c r="K92" s="154">
        <v>30</v>
      </c>
      <c r="L92" s="155">
        <f t="shared" si="23"/>
        <v>0</v>
      </c>
      <c r="M92" s="468">
        <f t="shared" si="24"/>
        <v>0</v>
      </c>
    </row>
    <row r="93" spans="1:13" ht="34.5" customHeight="1">
      <c r="A93" s="467">
        <f t="shared" si="16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22"/>
        <v>0</v>
      </c>
      <c r="I93" s="437"/>
      <c r="J93" s="149" t="s">
        <v>454</v>
      </c>
      <c r="K93" s="154">
        <v>30</v>
      </c>
      <c r="L93" s="155">
        <f t="shared" si="23"/>
        <v>0</v>
      </c>
      <c r="M93" s="468">
        <f t="shared" si="24"/>
        <v>0</v>
      </c>
    </row>
    <row r="94" spans="1:13" ht="34.5" customHeight="1">
      <c r="A94" s="467">
        <f t="shared" si="16"/>
        <v>41</v>
      </c>
      <c r="B94" s="315" t="s">
        <v>265</v>
      </c>
      <c r="C94" s="434">
        <v>6.3E-3</v>
      </c>
      <c r="D94" s="445">
        <f>VLOOKUP(B94,Summary!$B$30:$AK$401,5,FALSE)</f>
        <v>0</v>
      </c>
      <c r="E94" s="445"/>
      <c r="F94" s="315"/>
      <c r="G94" s="91"/>
      <c r="H94" s="439">
        <f t="shared" si="22"/>
        <v>0</v>
      </c>
      <c r="I94" s="437"/>
      <c r="J94" s="149" t="s">
        <v>454</v>
      </c>
      <c r="K94" s="154">
        <v>30</v>
      </c>
      <c r="L94" s="155">
        <f t="shared" si="23"/>
        <v>0</v>
      </c>
      <c r="M94" s="468">
        <f t="shared" si="24"/>
        <v>0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7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0</v>
      </c>
      <c r="E97" s="445"/>
      <c r="F97" s="436"/>
      <c r="G97" s="435"/>
      <c r="H97" s="439">
        <f t="shared" si="0"/>
        <v>0</v>
      </c>
      <c r="I97" s="437"/>
      <c r="J97" s="149" t="s">
        <v>453</v>
      </c>
      <c r="K97" s="154">
        <v>55</v>
      </c>
      <c r="L97" s="155">
        <f t="shared" ref="L97" si="25">+K97*H97</f>
        <v>0</v>
      </c>
      <c r="M97" s="468">
        <f t="shared" ref="M97:M100" si="26">+L97*C97</f>
        <v>0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0"/>
        <v>0</v>
      </c>
      <c r="I98" s="437"/>
      <c r="J98" s="149" t="s">
        <v>452</v>
      </c>
      <c r="K98" s="154">
        <v>140</v>
      </c>
      <c r="L98" s="155">
        <f t="shared" si="4"/>
        <v>0</v>
      </c>
      <c r="M98" s="468">
        <f t="shared" si="26"/>
        <v>0</v>
      </c>
    </row>
    <row r="99" spans="1:13" ht="34.5" customHeight="1">
      <c r="A99" s="467">
        <f t="shared" ref="A99:A110" si="27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0"/>
        <v>0</v>
      </c>
      <c r="I99" s="437"/>
      <c r="J99" s="149" t="s">
        <v>66</v>
      </c>
      <c r="K99" s="154">
        <v>80</v>
      </c>
      <c r="L99" s="155">
        <f>+K99*H99</f>
        <v>0</v>
      </c>
      <c r="M99" s="468">
        <f t="shared" si="26"/>
        <v>0</v>
      </c>
    </row>
    <row r="100" spans="1:13" ht="34.5" customHeight="1">
      <c r="A100" s="467">
        <f t="shared" si="27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0"/>
        <v>0</v>
      </c>
      <c r="I100" s="437"/>
      <c r="J100" s="469" t="s">
        <v>443</v>
      </c>
      <c r="K100" s="154">
        <v>65</v>
      </c>
      <c r="L100" s="155">
        <f t="shared" si="4"/>
        <v>0</v>
      </c>
      <c r="M100" s="468">
        <f t="shared" si="26"/>
        <v>0</v>
      </c>
    </row>
    <row r="101" spans="1:13" ht="34.5" customHeight="1">
      <c r="A101" s="467">
        <f t="shared" si="27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0</v>
      </c>
      <c r="E101" s="445"/>
      <c r="F101" s="436"/>
      <c r="G101" s="435"/>
      <c r="H101" s="439">
        <f t="shared" si="0"/>
        <v>0</v>
      </c>
      <c r="I101" s="437"/>
      <c r="J101" s="149" t="s">
        <v>459</v>
      </c>
      <c r="K101" s="154">
        <v>20</v>
      </c>
      <c r="L101" s="155">
        <f t="shared" si="4"/>
        <v>0</v>
      </c>
      <c r="M101" s="468">
        <f t="shared" ref="M101:M129" si="28">+L101*C101</f>
        <v>0</v>
      </c>
    </row>
    <row r="102" spans="1:13" ht="34.5" customHeight="1">
      <c r="A102" s="467">
        <f t="shared" si="27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0"/>
        <v>0</v>
      </c>
      <c r="I102" s="437"/>
      <c r="J102" s="149" t="s">
        <v>447</v>
      </c>
      <c r="K102" s="154">
        <v>80</v>
      </c>
      <c r="L102" s="155">
        <f t="shared" si="4"/>
        <v>0</v>
      </c>
      <c r="M102" s="468">
        <f t="shared" si="28"/>
        <v>0</v>
      </c>
    </row>
    <row r="103" spans="1:13" ht="34.5" customHeight="1">
      <c r="A103" s="467">
        <f t="shared" si="27"/>
        <v>7</v>
      </c>
      <c r="B103" s="431" t="s">
        <v>165</v>
      </c>
      <c r="C103" s="432">
        <v>6.3E-3</v>
      </c>
      <c r="D103" s="445">
        <f>VLOOKUP(B103,Summary!$B$30:$AK$401,5,FALSE)</f>
        <v>0</v>
      </c>
      <c r="E103" s="445"/>
      <c r="F103" s="436"/>
      <c r="G103" s="435"/>
      <c r="H103" s="439">
        <f t="shared" si="0"/>
        <v>0</v>
      </c>
      <c r="I103" s="437"/>
      <c r="J103" s="149" t="s">
        <v>454</v>
      </c>
      <c r="K103" s="154">
        <v>70</v>
      </c>
      <c r="L103" s="155">
        <f t="shared" si="4"/>
        <v>0</v>
      </c>
      <c r="M103" s="468">
        <f t="shared" si="28"/>
        <v>0</v>
      </c>
    </row>
    <row r="104" spans="1:13" ht="34.5" customHeight="1">
      <c r="A104" s="467">
        <f t="shared" si="27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0"/>
        <v>0</v>
      </c>
      <c r="I104" s="437"/>
      <c r="J104" s="149" t="s">
        <v>335</v>
      </c>
      <c r="K104" s="154">
        <v>70</v>
      </c>
      <c r="L104" s="155">
        <f t="shared" si="4"/>
        <v>0</v>
      </c>
      <c r="M104" s="468">
        <f t="shared" si="28"/>
        <v>0</v>
      </c>
    </row>
    <row r="105" spans="1:13" ht="34.5" customHeight="1">
      <c r="A105" s="467">
        <f t="shared" si="27"/>
        <v>9</v>
      </c>
      <c r="B105" s="293" t="s">
        <v>275</v>
      </c>
      <c r="C105" s="434">
        <v>6.7999999999999996E-3</v>
      </c>
      <c r="D105" s="445">
        <f>VLOOKUP(B105,Summary!$B$30:$AK$401,5,FALSE)</f>
        <v>0</v>
      </c>
      <c r="E105" s="445"/>
      <c r="F105" s="436"/>
      <c r="G105" s="435"/>
      <c r="H105" s="439">
        <f t="shared" si="0"/>
        <v>0</v>
      </c>
      <c r="I105" s="437"/>
      <c r="J105" s="149" t="s">
        <v>439</v>
      </c>
      <c r="K105" s="154">
        <v>80</v>
      </c>
      <c r="L105" s="155">
        <f t="shared" si="4"/>
        <v>0</v>
      </c>
      <c r="M105" s="468">
        <f t="shared" si="28"/>
        <v>0</v>
      </c>
    </row>
    <row r="106" spans="1:13" ht="34.5" customHeight="1">
      <c r="A106" s="467">
        <f t="shared" si="27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0"/>
        <v>0</v>
      </c>
      <c r="I106" s="437"/>
      <c r="J106" s="149" t="s">
        <v>457</v>
      </c>
      <c r="K106" s="154">
        <v>110</v>
      </c>
      <c r="L106" s="155">
        <f t="shared" si="4"/>
        <v>0</v>
      </c>
      <c r="M106" s="468">
        <f t="shared" si="28"/>
        <v>0</v>
      </c>
    </row>
    <row r="107" spans="1:13" ht="34.5" customHeight="1">
      <c r="A107" s="467">
        <f t="shared" si="27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0</v>
      </c>
      <c r="E107" s="445"/>
      <c r="F107" s="436"/>
      <c r="G107" s="435"/>
      <c r="H107" s="439">
        <f t="shared" si="0"/>
        <v>0</v>
      </c>
      <c r="I107" s="437"/>
      <c r="J107" s="149" t="s">
        <v>441</v>
      </c>
      <c r="K107" s="154">
        <v>65</v>
      </c>
      <c r="L107" s="155">
        <f t="shared" si="4"/>
        <v>0</v>
      </c>
      <c r="M107" s="468">
        <f t="shared" si="28"/>
        <v>0</v>
      </c>
    </row>
    <row r="108" spans="1:13" ht="34.5" customHeight="1">
      <c r="A108" s="467">
        <f t="shared" si="27"/>
        <v>12</v>
      </c>
      <c r="B108" s="8" t="s">
        <v>166</v>
      </c>
      <c r="C108" s="432">
        <v>3.5000000000000001E-3</v>
      </c>
      <c r="D108" s="445">
        <f>VLOOKUP(B108,Summary!$B$30:$AK$401,5,FALSE)</f>
        <v>0</v>
      </c>
      <c r="E108" s="445"/>
      <c r="F108" s="436"/>
      <c r="G108" s="435"/>
      <c r="H108" s="439">
        <f t="shared" si="0"/>
        <v>0</v>
      </c>
      <c r="J108" s="149" t="s">
        <v>462</v>
      </c>
      <c r="K108" s="154">
        <v>20</v>
      </c>
      <c r="L108" s="155">
        <f t="shared" si="4"/>
        <v>0</v>
      </c>
      <c r="M108" s="468">
        <f t="shared" si="28"/>
        <v>0</v>
      </c>
    </row>
    <row r="109" spans="1:13" ht="34.5" customHeight="1">
      <c r="A109" s="467">
        <f t="shared" si="27"/>
        <v>13</v>
      </c>
      <c r="B109" s="8" t="s">
        <v>278</v>
      </c>
      <c r="C109" s="432">
        <v>1.24E-2</v>
      </c>
      <c r="D109" s="445">
        <f>VLOOKUP(B109,Summary!$B$30:$AK$401,5,FALSE)</f>
        <v>0</v>
      </c>
      <c r="E109" s="445"/>
      <c r="F109" s="436"/>
      <c r="G109" s="435"/>
      <c r="H109" s="439">
        <f t="shared" si="0"/>
        <v>0</v>
      </c>
      <c r="J109" s="149" t="s">
        <v>451</v>
      </c>
      <c r="K109" s="154">
        <v>28</v>
      </c>
      <c r="L109" s="155">
        <f t="shared" si="4"/>
        <v>0</v>
      </c>
      <c r="M109" s="468">
        <f t="shared" si="28"/>
        <v>0</v>
      </c>
    </row>
    <row r="110" spans="1:13" ht="34.5" customHeight="1" thickBot="1">
      <c r="A110" s="471">
        <f t="shared" si="27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0"/>
        <v>0</v>
      </c>
      <c r="I110" s="476"/>
      <c r="J110" s="477" t="s">
        <v>463</v>
      </c>
      <c r="K110" s="478">
        <v>70</v>
      </c>
      <c r="L110" s="479">
        <f t="shared" si="4"/>
        <v>0</v>
      </c>
      <c r="M110" s="480">
        <f t="shared" si="28"/>
        <v>0</v>
      </c>
    </row>
    <row r="111" spans="1:13" ht="34.5" customHeight="1">
      <c r="A111" s="744">
        <f>+A110+1</f>
        <v>15</v>
      </c>
      <c r="B111" s="8" t="s">
        <v>609</v>
      </c>
      <c r="C111" s="745">
        <v>3.0000000000000001E-3</v>
      </c>
      <c r="D111" s="445" t="e">
        <f>SUMIF('[3]LOK LOK '!$C$12:$C$30,'[3]SAUCE USAGE'!B111,'[3]LOK LOK '!$E$12:$E$30)</f>
        <v>#VALUE!</v>
      </c>
      <c r="E111" s="437"/>
      <c r="F111" s="746"/>
      <c r="G111" s="420"/>
      <c r="H111" s="439" t="e">
        <f>+G111+D111</f>
        <v>#VALUE!</v>
      </c>
      <c r="J111" s="149" t="s">
        <v>66</v>
      </c>
      <c r="K111" s="154">
        <v>90</v>
      </c>
      <c r="L111" s="155" t="e">
        <f>+K111*H111</f>
        <v>#VALUE!</v>
      </c>
      <c r="M111" s="747" t="e">
        <f t="shared" si="28"/>
        <v>#VALUE!</v>
      </c>
    </row>
    <row r="112" spans="1:13" ht="34.5" customHeight="1">
      <c r="A112" s="748">
        <f t="shared" ref="A112:A129" si="29">+A111+1</f>
        <v>16</v>
      </c>
      <c r="B112" s="8" t="s">
        <v>611</v>
      </c>
      <c r="C112" s="434">
        <v>8.7499999999999991E-3</v>
      </c>
      <c r="D112" s="445" t="e">
        <f>SUMIF('[3]LOK LOK '!$C$12:$C$30,'[3]SAUCE USAGE'!B112,'[3]LOK LOK '!$E$12:$E$30)</f>
        <v>#VALUE!</v>
      </c>
      <c r="E112" s="437"/>
      <c r="F112" s="746"/>
      <c r="G112" s="420"/>
      <c r="H112" s="439" t="e">
        <f t="shared" ref="H112:H129" si="30">+G112+D112</f>
        <v>#VALUE!</v>
      </c>
      <c r="J112" s="149" t="s">
        <v>446</v>
      </c>
      <c r="K112" s="154">
        <v>80</v>
      </c>
      <c r="L112" s="155" t="e">
        <f>+K112*H112</f>
        <v>#VALUE!</v>
      </c>
      <c r="M112" s="747" t="e">
        <f t="shared" si="28"/>
        <v>#VALUE!</v>
      </c>
    </row>
    <row r="113" spans="1:13" ht="34.5" customHeight="1">
      <c r="A113" s="748">
        <f t="shared" si="29"/>
        <v>17</v>
      </c>
      <c r="B113" s="8" t="s">
        <v>612</v>
      </c>
      <c r="C113" s="434">
        <v>6.7999999999999996E-3</v>
      </c>
      <c r="D113" s="445" t="e">
        <f>SUMIF('[3]LOK LOK '!$C$12:$C$30,'[3]SAUCE USAGE'!B113,'[3]LOK LOK '!$E$12:$E$30)</f>
        <v>#VALUE!</v>
      </c>
      <c r="E113" s="437"/>
      <c r="F113" s="746"/>
      <c r="G113" s="420"/>
      <c r="H113" s="439" t="e">
        <f t="shared" si="30"/>
        <v>#VALUE!</v>
      </c>
      <c r="J113" s="149" t="s">
        <v>447</v>
      </c>
      <c r="K113" s="154">
        <v>90</v>
      </c>
      <c r="L113" s="155" t="e">
        <f>+K113*H113</f>
        <v>#VALUE!</v>
      </c>
      <c r="M113" s="747" t="e">
        <f t="shared" si="28"/>
        <v>#VALUE!</v>
      </c>
    </row>
    <row r="114" spans="1:13" ht="34.5" customHeight="1" thickBot="1">
      <c r="A114" s="748">
        <f t="shared" si="29"/>
        <v>18</v>
      </c>
      <c r="B114" s="8" t="s">
        <v>614</v>
      </c>
      <c r="C114" s="434">
        <v>7.1052631578947369E-3</v>
      </c>
      <c r="D114" s="749" t="e">
        <f>SUMIF('[3]LOK LOK '!$C$12:$C$30,'[3]SAUCE USAGE'!B114,'[3]LOK LOK '!$E$12:$E$30)</f>
        <v>#VALUE!</v>
      </c>
      <c r="E114" s="750"/>
      <c r="F114" s="751"/>
      <c r="G114" s="421"/>
      <c r="H114" s="752" t="e">
        <f t="shared" si="30"/>
        <v>#VALUE!</v>
      </c>
      <c r="J114" s="149" t="s">
        <v>439</v>
      </c>
      <c r="K114" s="154">
        <v>90</v>
      </c>
      <c r="L114" s="155" t="e">
        <f t="shared" ref="L114:L117" si="31">+K114*H114</f>
        <v>#VALUE!</v>
      </c>
      <c r="M114" s="747" t="e">
        <f t="shared" si="28"/>
        <v>#VALUE!</v>
      </c>
    </row>
    <row r="115" spans="1:13" ht="34.5" customHeight="1" thickBot="1">
      <c r="A115" s="748">
        <f t="shared" si="29"/>
        <v>19</v>
      </c>
      <c r="B115" s="8" t="s">
        <v>616</v>
      </c>
      <c r="C115" s="434">
        <v>1.24E-2</v>
      </c>
      <c r="D115" s="749" t="e">
        <f>SUMIF('[3]LOK LOK '!$C$12:$C$30,'[3]SAUCE USAGE'!B115,'[3]LOK LOK '!$E$12:$E$30)</f>
        <v>#VALUE!</v>
      </c>
      <c r="E115" s="750"/>
      <c r="F115" s="751"/>
      <c r="G115" s="421"/>
      <c r="H115" s="752" t="e">
        <f t="shared" si="30"/>
        <v>#VALUE!</v>
      </c>
      <c r="J115" s="149" t="s">
        <v>453</v>
      </c>
      <c r="K115" s="154">
        <v>30</v>
      </c>
      <c r="L115" s="155" t="e">
        <f t="shared" si="31"/>
        <v>#VALUE!</v>
      </c>
      <c r="M115" s="747" t="e">
        <f t="shared" si="28"/>
        <v>#VALUE!</v>
      </c>
    </row>
    <row r="116" spans="1:13" ht="34.5" customHeight="1">
      <c r="A116" s="748">
        <f t="shared" si="29"/>
        <v>20</v>
      </c>
      <c r="B116" s="8" t="s">
        <v>599</v>
      </c>
      <c r="C116" s="434">
        <v>1.14E-2</v>
      </c>
      <c r="D116" s="445" t="e">
        <f>SUMIF('[3]LOK LOK '!$C$12:$C$30,'[3]SAUCE USAGE'!B116,'[3]LOK LOK '!$E$12:$E$30)</f>
        <v>#VALUE!</v>
      </c>
      <c r="E116" s="437"/>
      <c r="F116" s="746"/>
      <c r="G116" s="420"/>
      <c r="H116" s="439" t="e">
        <f t="shared" si="30"/>
        <v>#VALUE!</v>
      </c>
      <c r="J116" s="149" t="s">
        <v>452</v>
      </c>
      <c r="K116" s="154">
        <v>150</v>
      </c>
      <c r="L116" s="155" t="e">
        <f t="shared" si="31"/>
        <v>#VALUE!</v>
      </c>
      <c r="M116" s="747" t="e">
        <f t="shared" si="28"/>
        <v>#VALUE!</v>
      </c>
    </row>
    <row r="117" spans="1:13" ht="34.5" customHeight="1">
      <c r="A117" s="748">
        <f t="shared" si="29"/>
        <v>21</v>
      </c>
      <c r="B117" s="8" t="s">
        <v>618</v>
      </c>
      <c r="C117" s="434">
        <v>1.0769230769230769E-2</v>
      </c>
      <c r="D117" s="445" t="e">
        <f>SUMIF('[3]LOK LOK '!$C$12:$C$30,'[3]SAUCE USAGE'!B117,'[3]LOK LOK '!$E$12:$E$30)</f>
        <v>#VALUE!</v>
      </c>
      <c r="E117" s="437"/>
      <c r="F117" s="746"/>
      <c r="G117" s="420"/>
      <c r="H117" s="439" t="e">
        <f t="shared" si="30"/>
        <v>#VALUE!</v>
      </c>
      <c r="J117" s="149" t="s">
        <v>453</v>
      </c>
      <c r="K117" s="154">
        <v>65</v>
      </c>
      <c r="L117" s="155" t="e">
        <f t="shared" si="31"/>
        <v>#VALUE!</v>
      </c>
      <c r="M117" s="747" t="e">
        <f t="shared" si="28"/>
        <v>#VALUE!</v>
      </c>
    </row>
    <row r="118" spans="1:13" ht="34.5" customHeight="1">
      <c r="A118" s="748">
        <f t="shared" si="29"/>
        <v>22</v>
      </c>
      <c r="B118" s="8" t="s">
        <v>620</v>
      </c>
      <c r="C118" s="753">
        <v>7.1052631578947369E-3</v>
      </c>
      <c r="D118" s="445" t="e">
        <f>SUMIF('[3]LOK LOK '!$C$12:$C$30,'[3]SAUCE USAGE'!B118,'[3]LOK LOK '!$E$12:$E$30)</f>
        <v>#VALUE!</v>
      </c>
      <c r="E118" s="437"/>
      <c r="F118" s="746"/>
      <c r="G118" s="420"/>
      <c r="H118" s="439" t="e">
        <f t="shared" si="30"/>
        <v>#VALUE!</v>
      </c>
      <c r="J118" s="754" t="s">
        <v>441</v>
      </c>
      <c r="K118" s="154">
        <v>75</v>
      </c>
      <c r="L118" s="155" t="e">
        <f>+K118*H118</f>
        <v>#VALUE!</v>
      </c>
      <c r="M118" s="747" t="e">
        <f t="shared" si="28"/>
        <v>#VALUE!</v>
      </c>
    </row>
    <row r="119" spans="1:13" ht="34.5" customHeight="1">
      <c r="A119" s="748">
        <f t="shared" si="29"/>
        <v>23</v>
      </c>
      <c r="B119" s="8" t="s">
        <v>622</v>
      </c>
      <c r="C119" s="753">
        <v>2E-3</v>
      </c>
      <c r="D119" s="445" t="e">
        <f>SUMIF('[3]LOK LOK '!$C$12:$C$30,'[3]SAUCE USAGE'!B119,'[3]LOK LOK '!$E$12:$E$30)</f>
        <v>#VALUE!</v>
      </c>
      <c r="E119" s="437"/>
      <c r="F119" s="746"/>
      <c r="G119" s="420"/>
      <c r="H119" s="439" t="e">
        <f t="shared" si="30"/>
        <v>#VALUE!</v>
      </c>
      <c r="J119" s="166" t="s">
        <v>335</v>
      </c>
      <c r="K119" s="154">
        <v>80</v>
      </c>
      <c r="L119" s="155" t="e">
        <f t="shared" ref="L119" si="32">+K119*H119</f>
        <v>#VALUE!</v>
      </c>
      <c r="M119" s="747" t="e">
        <f t="shared" si="28"/>
        <v>#VALUE!</v>
      </c>
    </row>
    <row r="120" spans="1:13" ht="34.5" customHeight="1">
      <c r="A120" s="748">
        <f t="shared" si="29"/>
        <v>24</v>
      </c>
      <c r="B120" s="8" t="s">
        <v>624</v>
      </c>
      <c r="C120" s="753">
        <v>1.5E-3</v>
      </c>
      <c r="D120" s="445" t="e">
        <f>SUMIF('[3]LOK LOK '!$C$12:$C$30,'[3]SAUCE USAGE'!B120,'[3]LOK LOK '!$E$12:$E$30)</f>
        <v>#VALUE!</v>
      </c>
      <c r="E120" s="437"/>
      <c r="F120" s="746"/>
      <c r="G120" s="420"/>
      <c r="H120" s="439" t="e">
        <f t="shared" si="30"/>
        <v>#VALUE!</v>
      </c>
      <c r="J120" s="166" t="s">
        <v>442</v>
      </c>
      <c r="K120" s="154">
        <v>200</v>
      </c>
      <c r="L120" s="155" t="e">
        <f>+K120*H121</f>
        <v>#VALUE!</v>
      </c>
      <c r="M120" s="747" t="e">
        <f t="shared" si="28"/>
        <v>#VALUE!</v>
      </c>
    </row>
    <row r="121" spans="1:13" ht="34.5" customHeight="1">
      <c r="A121" s="748">
        <f t="shared" si="29"/>
        <v>25</v>
      </c>
      <c r="B121" s="8" t="s">
        <v>626</v>
      </c>
      <c r="C121" s="753">
        <v>1.9E-3</v>
      </c>
      <c r="D121" s="445" t="e">
        <f>SUMIF('[3]LOK LOK '!$C$12:$C$30,'[3]SAUCE USAGE'!B121,'[3]LOK LOK '!$E$12:$E$30)</f>
        <v>#VALUE!</v>
      </c>
      <c r="E121" s="437"/>
      <c r="F121" s="746"/>
      <c r="G121" s="420"/>
      <c r="H121" s="439" t="e">
        <f t="shared" si="30"/>
        <v>#VALUE!</v>
      </c>
      <c r="J121" s="469" t="s">
        <v>443</v>
      </c>
      <c r="K121" s="154">
        <v>75</v>
      </c>
      <c r="L121" s="155" t="e">
        <f>+K121*H122</f>
        <v>#VALUE!</v>
      </c>
      <c r="M121" s="747" t="e">
        <f t="shared" si="28"/>
        <v>#VALUE!</v>
      </c>
    </row>
    <row r="122" spans="1:13" ht="34.5" customHeight="1">
      <c r="A122" s="748">
        <f t="shared" si="29"/>
        <v>26</v>
      </c>
      <c r="B122" s="8" t="s">
        <v>628</v>
      </c>
      <c r="C122" s="753">
        <v>5.8999999999999999E-3</v>
      </c>
      <c r="D122" s="445" t="e">
        <f>SUMIF('[3]LOK LOK '!$C$12:$C$30,'[3]SAUCE USAGE'!B122,'[3]LOK LOK '!$E$12:$E$30)</f>
        <v>#VALUE!</v>
      </c>
      <c r="E122" s="437"/>
      <c r="F122" s="746"/>
      <c r="G122" s="420"/>
      <c r="H122" s="439" t="e">
        <f t="shared" si="30"/>
        <v>#VALUE!</v>
      </c>
      <c r="J122" s="469"/>
      <c r="K122" s="154"/>
      <c r="L122" s="155"/>
      <c r="M122" s="747">
        <f t="shared" si="28"/>
        <v>0</v>
      </c>
    </row>
    <row r="123" spans="1:13" ht="34.5" customHeight="1">
      <c r="A123" s="748">
        <f t="shared" si="29"/>
        <v>27</v>
      </c>
      <c r="B123" s="8" t="s">
        <v>630</v>
      </c>
      <c r="C123" s="753"/>
      <c r="D123" s="445" t="e">
        <f>SUMIF('[3]LOK LOK '!$C$12:$C$30,'[3]SAUCE USAGE'!B123,'[3]LOK LOK '!$E$12:$E$30)</f>
        <v>#VALUE!</v>
      </c>
      <c r="E123" s="437"/>
      <c r="F123" s="746"/>
      <c r="G123" s="420"/>
      <c r="H123" s="439" t="e">
        <f t="shared" si="30"/>
        <v>#VALUE!</v>
      </c>
      <c r="J123" s="469"/>
      <c r="K123" s="154"/>
      <c r="L123" s="155"/>
      <c r="M123" s="747">
        <f t="shared" si="28"/>
        <v>0</v>
      </c>
    </row>
    <row r="124" spans="1:13" ht="34.5" customHeight="1">
      <c r="A124" s="748">
        <f t="shared" si="29"/>
        <v>28</v>
      </c>
      <c r="B124" s="8" t="s">
        <v>632</v>
      </c>
      <c r="C124" s="753"/>
      <c r="D124" s="445" t="e">
        <f>SUMIF('[3]LOK LOK '!$C$12:$C$30,'[3]SAUCE USAGE'!B124,'[3]LOK LOK '!$E$12:$E$30)</f>
        <v>#VALUE!</v>
      </c>
      <c r="E124" s="437"/>
      <c r="F124" s="746"/>
      <c r="G124" s="420"/>
      <c r="H124" s="439" t="e">
        <f t="shared" si="30"/>
        <v>#VALUE!</v>
      </c>
      <c r="J124" s="469"/>
      <c r="K124" s="154"/>
      <c r="L124" s="155"/>
      <c r="M124" s="747">
        <f t="shared" si="28"/>
        <v>0</v>
      </c>
    </row>
    <row r="125" spans="1:13" ht="34.5" customHeight="1">
      <c r="A125" s="748">
        <f t="shared" si="29"/>
        <v>29</v>
      </c>
      <c r="B125" s="8" t="s">
        <v>575</v>
      </c>
      <c r="C125" s="753"/>
      <c r="D125" s="445" t="e">
        <f>SUMIF('[3]LOK LOK '!$C$12:$C$30,'[3]SAUCE USAGE'!B125,'[3]LOK LOK '!$E$12:$E$30)</f>
        <v>#VALUE!</v>
      </c>
      <c r="E125" s="437"/>
      <c r="F125" s="746"/>
      <c r="G125" s="420"/>
      <c r="H125" s="439" t="e">
        <f t="shared" si="30"/>
        <v>#VALUE!</v>
      </c>
      <c r="J125" s="149" t="s">
        <v>448</v>
      </c>
      <c r="K125" s="154">
        <v>70</v>
      </c>
      <c r="L125" s="155" t="e">
        <f>+K125*H125</f>
        <v>#VALUE!</v>
      </c>
      <c r="M125" s="747" t="e">
        <f t="shared" si="28"/>
        <v>#VALUE!</v>
      </c>
    </row>
    <row r="126" spans="1:13" ht="34.5" customHeight="1">
      <c r="A126" s="748">
        <f t="shared" si="29"/>
        <v>30</v>
      </c>
      <c r="B126" s="8" t="s">
        <v>635</v>
      </c>
      <c r="C126" s="753"/>
      <c r="D126" s="445" t="e">
        <f>SUMIF('[3]LOK LOK '!$C$12:$C$30,'[3]SAUCE USAGE'!B126,'[3]LOK LOK '!$E$12:$E$30)</f>
        <v>#VALUE!</v>
      </c>
      <c r="E126" s="437"/>
      <c r="F126" s="746"/>
      <c r="G126" s="420"/>
      <c r="H126" s="439" t="e">
        <f t="shared" si="30"/>
        <v>#VALUE!</v>
      </c>
      <c r="J126" s="469"/>
      <c r="K126" s="154"/>
      <c r="L126" s="155"/>
      <c r="M126" s="747">
        <f t="shared" si="28"/>
        <v>0</v>
      </c>
    </row>
    <row r="127" spans="1:13" ht="34.5" customHeight="1">
      <c r="A127" s="748">
        <f t="shared" si="29"/>
        <v>31</v>
      </c>
      <c r="B127" s="8" t="s">
        <v>637</v>
      </c>
      <c r="C127" s="753"/>
      <c r="D127" s="445" t="e">
        <f>SUMIF('[3]LOK LOK '!$C$12:$C$30,'[3]SAUCE USAGE'!B127,'[3]LOK LOK '!$E$12:$E$30)</f>
        <v>#VALUE!</v>
      </c>
      <c r="E127" s="437"/>
      <c r="F127" s="746"/>
      <c r="G127" s="420"/>
      <c r="H127" s="439" t="e">
        <f t="shared" si="30"/>
        <v>#VALUE!</v>
      </c>
      <c r="J127" s="469"/>
      <c r="K127" s="154"/>
      <c r="L127" s="155"/>
      <c r="M127" s="747">
        <f t="shared" si="28"/>
        <v>0</v>
      </c>
    </row>
    <row r="128" spans="1:13" ht="34.5" customHeight="1">
      <c r="A128" s="748">
        <f t="shared" si="29"/>
        <v>32</v>
      </c>
      <c r="B128" s="8" t="s">
        <v>603</v>
      </c>
      <c r="C128" s="753"/>
      <c r="D128" s="445" t="e">
        <f>SUMIF('[3]LOK LOK '!$C$12:$C$30,'[3]SAUCE USAGE'!B128,'[3]LOK LOK '!$E$12:$E$30)</f>
        <v>#VALUE!</v>
      </c>
      <c r="E128" s="437"/>
      <c r="F128" s="746"/>
      <c r="G128" s="420"/>
      <c r="H128" s="439" t="e">
        <f t="shared" si="30"/>
        <v>#VALUE!</v>
      </c>
      <c r="J128" s="469"/>
      <c r="K128" s="154"/>
      <c r="L128" s="155"/>
      <c r="M128" s="747">
        <f t="shared" si="28"/>
        <v>0</v>
      </c>
    </row>
    <row r="129" spans="1:13" ht="34.5" customHeight="1" thickBot="1">
      <c r="A129" s="755">
        <f t="shared" si="29"/>
        <v>33</v>
      </c>
      <c r="B129" s="8" t="s">
        <v>640</v>
      </c>
      <c r="C129" s="756"/>
      <c r="D129" s="445" t="e">
        <f>SUMIF('[3]LOK LOK '!$C$12:$C$30,'[3]SAUCE USAGE'!B129,'[3]LOK LOK '!$E$12:$E$30)</f>
        <v>#VALUE!</v>
      </c>
      <c r="E129" s="437"/>
      <c r="F129" s="746"/>
      <c r="G129" s="420"/>
      <c r="H129" s="439" t="e">
        <f t="shared" si="30"/>
        <v>#VALUE!</v>
      </c>
      <c r="J129" s="149" t="s">
        <v>446</v>
      </c>
      <c r="K129" s="154">
        <v>80</v>
      </c>
      <c r="L129" s="155" t="e">
        <f>+K129*H129</f>
        <v>#VALUE!</v>
      </c>
      <c r="M129" s="747" t="e">
        <f t="shared" si="28"/>
        <v>#VALUE!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2013-12-04T02:01:59Z</cp:lastPrinted>
  <dcterms:created xsi:type="dcterms:W3CDTF">2013-03-06T10:32:03Z</dcterms:created>
  <dcterms:modified xsi:type="dcterms:W3CDTF">2013-12-04T02:07:59Z</dcterms:modified>
</cp:coreProperties>
</file>