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14" i="2"/>
  <c r="H14"/>
  <c r="E14"/>
  <c r="B14" l="1"/>
  <c r="C10"/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A315" i="2"/>
  <c r="A718"/>
  <c r="A399"/>
  <c r="A698"/>
  <c r="A195"/>
  <c r="A609"/>
  <c r="A188"/>
  <c r="A73"/>
  <c r="A458"/>
  <c r="A362"/>
  <c r="A629"/>
  <c r="A931"/>
  <c r="A147"/>
  <c r="A457"/>
  <c r="A292"/>
  <c r="A816"/>
  <c r="A998"/>
  <c r="A659"/>
  <c r="A174"/>
  <c r="A653"/>
  <c r="A69"/>
  <c r="A281"/>
  <c r="A547"/>
  <c r="A702"/>
  <c r="A131"/>
  <c r="A947"/>
  <c r="A187"/>
  <c r="A907"/>
  <c r="A924"/>
  <c r="A575"/>
  <c r="A991"/>
  <c r="A175"/>
  <c r="A299"/>
  <c r="A509"/>
  <c r="A678"/>
  <c r="A98"/>
  <c r="A401"/>
  <c r="A514"/>
  <c r="A449"/>
  <c r="A909"/>
  <c r="A959"/>
  <c r="A488"/>
  <c r="A485"/>
  <c r="A405"/>
  <c r="A465"/>
  <c r="A339"/>
  <c r="A975"/>
  <c r="A306"/>
  <c r="A627"/>
  <c r="A707"/>
  <c r="A569"/>
  <c r="A494"/>
  <c r="A162"/>
  <c r="A104"/>
  <c r="A366"/>
  <c r="A866"/>
  <c r="A191"/>
  <c r="A327"/>
  <c r="A198"/>
  <c r="A26"/>
  <c r="A466"/>
  <c r="A969"/>
  <c r="A254"/>
  <c r="A559"/>
  <c r="A540"/>
  <c r="A685"/>
  <c r="A994"/>
  <c r="A552"/>
  <c r="A157"/>
  <c r="A246"/>
  <c r="A832"/>
  <c r="A217"/>
  <c r="A39"/>
  <c r="A880"/>
  <c r="A688"/>
  <c r="A161"/>
  <c r="A445"/>
  <c r="A363"/>
  <c r="A91"/>
  <c r="A222"/>
  <c r="A271"/>
  <c r="A800"/>
  <c r="A641"/>
  <c r="A440"/>
  <c r="A454"/>
  <c r="A726"/>
  <c r="A728"/>
  <c r="A541"/>
  <c r="A597"/>
  <c r="A897"/>
  <c r="A761"/>
  <c r="A645"/>
  <c r="A216"/>
  <c r="A86"/>
  <c r="A841"/>
  <c r="A1010"/>
  <c r="A77"/>
  <c r="A483"/>
  <c r="A844"/>
  <c r="A725"/>
  <c r="A215"/>
  <c r="A903"/>
  <c r="A283"/>
  <c r="A173"/>
  <c r="A358"/>
  <c r="A126"/>
  <c r="A425"/>
  <c r="A989"/>
  <c r="A684"/>
  <c r="A893"/>
  <c r="A654"/>
  <c r="A946"/>
  <c r="A478"/>
  <c r="A390"/>
  <c r="A873"/>
  <c r="A294"/>
  <c r="A301"/>
  <c r="A470"/>
  <c r="A520"/>
  <c r="A238"/>
  <c r="A827"/>
  <c r="A950"/>
  <c r="A852"/>
  <c r="A272"/>
  <c r="A513"/>
  <c r="A251"/>
  <c r="A656"/>
  <c r="A545"/>
  <c r="A25"/>
  <c r="A985"/>
  <c r="A530"/>
  <c r="A452"/>
  <c r="A352"/>
  <c r="A669"/>
  <c r="A766"/>
  <c r="A36"/>
  <c r="A588"/>
  <c r="A511"/>
  <c r="A63"/>
  <c r="A468"/>
  <c r="A709"/>
  <c r="A674"/>
  <c r="A334"/>
  <c r="A160"/>
  <c r="A197"/>
  <c r="A159"/>
  <c r="A298"/>
  <c r="A885"/>
  <c r="A491"/>
  <c r="A563"/>
  <c r="A723"/>
  <c r="A643"/>
  <c r="A351"/>
  <c r="A149"/>
  <c r="A777"/>
  <c r="A794"/>
  <c r="A420"/>
  <c r="A801"/>
  <c r="A303"/>
  <c r="A335"/>
  <c r="A724"/>
  <c r="A148"/>
  <c r="A523"/>
  <c r="A24"/>
  <c r="A767"/>
  <c r="A65"/>
  <c r="A484"/>
  <c r="A633"/>
  <c r="A202"/>
  <c r="A708"/>
  <c r="A288"/>
  <c r="A168"/>
  <c r="A107"/>
  <c r="A772"/>
  <c r="A821"/>
  <c r="A446"/>
  <c r="A256"/>
  <c r="A504"/>
  <c r="A781"/>
  <c r="A651"/>
  <c r="A62"/>
  <c r="A398"/>
  <c r="A140"/>
  <c r="A205"/>
  <c r="A815"/>
  <c r="A842"/>
  <c r="A762"/>
  <c r="A31"/>
  <c r="A962"/>
  <c r="A44"/>
  <c r="A586"/>
  <c r="A932"/>
  <c r="A864"/>
  <c r="A68"/>
  <c r="A525"/>
  <c r="A70"/>
  <c r="A689"/>
  <c r="A583"/>
  <c r="A172"/>
  <c r="A715"/>
  <c r="A125"/>
  <c r="A979"/>
  <c r="A289"/>
  <c r="A799"/>
  <c r="A679"/>
  <c r="A822"/>
  <c r="A43"/>
  <c r="A529"/>
  <c r="A638"/>
  <c r="A892"/>
  <c r="A820"/>
  <c r="A263"/>
  <c r="A400"/>
  <c r="A1009"/>
  <c r="A793"/>
  <c r="A361"/>
  <c r="A347"/>
  <c r="A673"/>
  <c r="A851"/>
  <c r="A100"/>
  <c r="A106"/>
  <c r="A730"/>
  <c r="A967"/>
  <c r="A330"/>
  <c r="A435"/>
  <c r="A865"/>
  <c r="A939"/>
  <c r="A948"/>
  <c r="A495"/>
  <c r="A346"/>
  <c r="A132"/>
  <c r="A748"/>
  <c r="A890"/>
  <c r="A647"/>
  <c r="A672"/>
  <c r="A682"/>
  <c r="A824"/>
  <c r="A587"/>
  <c r="A987"/>
  <c r="A608"/>
  <c r="A81"/>
  <c r="A507"/>
  <c r="A214"/>
  <c r="A798"/>
  <c r="A382"/>
  <c r="A900"/>
  <c r="A460"/>
  <c r="A388"/>
  <c r="A554"/>
  <c r="A47"/>
  <c r="A849"/>
  <c r="A96"/>
  <c r="A153"/>
  <c r="A312"/>
  <c r="A543"/>
  <c r="A182"/>
  <c r="A88"/>
  <c r="A889"/>
  <c r="A1008"/>
  <c r="A193"/>
  <c r="A103"/>
  <c r="A807"/>
  <c r="A825"/>
  <c r="A265"/>
  <c r="A533"/>
  <c r="A183"/>
  <c r="A203"/>
  <c r="A571"/>
  <c r="A560"/>
  <c r="A59"/>
  <c r="A55"/>
  <c r="A573"/>
  <c r="A933"/>
  <c r="A990"/>
  <c r="A981"/>
  <c r="A538"/>
  <c r="A619"/>
  <c r="A331"/>
  <c r="A274"/>
  <c r="A877"/>
  <c r="A34"/>
  <c r="A278"/>
  <c r="A409"/>
  <c r="A937"/>
  <c r="A887"/>
  <c r="A644"/>
  <c r="A93"/>
  <c r="A809"/>
  <c r="A287"/>
  <c r="A986"/>
  <c r="A119"/>
  <c r="A857"/>
  <c r="A297"/>
  <c r="A236"/>
  <c r="A158"/>
  <c r="A858"/>
  <c r="A996"/>
  <c r="A848"/>
  <c r="A139"/>
  <c r="A378"/>
  <c r="A620"/>
  <c r="A649"/>
  <c r="A666"/>
  <c r="A41"/>
  <c r="A169"/>
  <c r="A773"/>
  <c r="A419"/>
  <c r="A667"/>
  <c r="A135"/>
  <c r="A1013"/>
  <c r="A518"/>
  <c r="A834"/>
  <c r="A482"/>
  <c r="A144"/>
  <c r="A607"/>
  <c r="A550"/>
  <c r="A943"/>
  <c r="A200"/>
  <c r="A74"/>
  <c r="A448"/>
  <c r="A779"/>
  <c r="A574"/>
  <c r="A95"/>
  <c r="A745"/>
  <c r="A632"/>
  <c r="A606"/>
  <c r="A757"/>
  <c r="A697"/>
  <c r="A133"/>
  <c r="A285"/>
  <c r="A371"/>
  <c r="A576"/>
  <c r="A124"/>
  <c r="A784"/>
  <c r="A326"/>
  <c r="A471"/>
  <c r="A992"/>
  <c r="A539"/>
  <c r="A831"/>
  <c r="A441"/>
  <c r="A951"/>
  <c r="A804"/>
  <c r="A802"/>
  <c r="A234"/>
  <c r="A663"/>
  <c r="A972"/>
  <c r="A886"/>
  <c r="A817"/>
  <c r="A954"/>
  <c r="A177"/>
  <c r="A152"/>
  <c r="A713"/>
  <c r="A675"/>
  <c r="A76"/>
  <c r="A637"/>
  <c r="A102"/>
  <c r="A1016"/>
  <c r="A710"/>
  <c r="A487"/>
  <c r="A753"/>
  <c r="A244"/>
  <c r="A826"/>
  <c r="A453"/>
  <c r="A1014"/>
  <c r="A814"/>
  <c r="A521"/>
  <c r="A412"/>
  <c r="A876"/>
  <c r="A670"/>
  <c r="A774"/>
  <c r="A558"/>
  <c r="A628"/>
  <c r="A882"/>
  <c r="A775"/>
  <c r="A308"/>
  <c r="A982"/>
  <c r="A280"/>
  <c r="A810"/>
  <c r="A895"/>
  <c r="A668"/>
  <c r="A792"/>
  <c r="A515"/>
  <c r="A1015"/>
  <c r="A1003"/>
  <c r="A105"/>
  <c r="A323"/>
  <c r="A411"/>
  <c r="A508"/>
  <c r="A397"/>
  <c r="A259"/>
  <c r="A230"/>
  <c r="A84"/>
  <c r="A267"/>
  <c r="A703"/>
  <c r="A219"/>
  <c r="A113"/>
  <c r="A490"/>
  <c r="A542"/>
  <c r="A706"/>
  <c r="A250"/>
  <c r="A136"/>
  <c r="A40"/>
  <c r="A337"/>
  <c r="A237"/>
  <c r="A279"/>
  <c r="A245"/>
  <c r="A258"/>
  <c r="A343"/>
  <c r="A260"/>
  <c r="A499"/>
  <c r="A922"/>
  <c r="A223"/>
  <c r="A927"/>
  <c r="A111"/>
  <c r="A532"/>
  <c r="A108"/>
  <c r="A286"/>
  <c r="A67"/>
  <c r="A565"/>
  <c r="A492"/>
  <c r="A341"/>
  <c r="A150"/>
  <c r="A404"/>
  <c r="A391"/>
  <c r="A1000"/>
  <c r="A213"/>
  <c r="A473"/>
  <c r="A602"/>
  <c r="A247"/>
  <c r="A316"/>
  <c r="A477"/>
  <c r="A277"/>
  <c r="A976"/>
  <c r="A847"/>
  <c r="A60"/>
  <c r="A683"/>
  <c r="A82"/>
  <c r="A332"/>
  <c r="A192"/>
  <c r="A122"/>
  <c r="A430"/>
  <c r="A557"/>
  <c r="A750"/>
  <c r="A655"/>
  <c r="A426"/>
  <c r="A469"/>
  <c r="A474"/>
  <c r="A850"/>
  <c r="A367"/>
  <c r="A963"/>
  <c r="A506"/>
  <c r="A322"/>
  <c r="A255"/>
  <c r="A512"/>
  <c r="A736"/>
  <c r="A970"/>
  <c r="A164"/>
  <c r="A881"/>
  <c r="A640"/>
  <c r="A239"/>
  <c r="A307"/>
  <c r="A971"/>
  <c r="A42"/>
  <c r="A481"/>
  <c r="A690"/>
  <c r="A665"/>
  <c r="A696"/>
  <c r="A318"/>
  <c r="A99"/>
  <c r="A808"/>
  <c r="A52"/>
  <c r="A268"/>
  <c r="A598"/>
  <c r="A930"/>
  <c r="A833"/>
  <c r="A410"/>
  <c r="A1002"/>
  <c r="A92"/>
  <c r="A413"/>
  <c r="A416"/>
  <c r="A392"/>
  <c r="A402"/>
  <c r="A878"/>
  <c r="A693"/>
  <c r="A118"/>
  <c r="A433"/>
  <c r="A624"/>
  <c r="A467"/>
  <c r="A944"/>
  <c r="A385"/>
  <c r="A652"/>
  <c r="A35"/>
  <c r="A451"/>
  <c r="A456"/>
  <c r="A438"/>
  <c r="A751"/>
  <c r="A768"/>
  <c r="A439"/>
  <c r="A776"/>
  <c r="A891"/>
  <c r="A310"/>
  <c r="A835"/>
  <c r="A729"/>
  <c r="A355"/>
  <c r="A206"/>
  <c r="A344"/>
  <c r="A711"/>
  <c r="A519"/>
  <c r="A89"/>
  <c r="A80"/>
  <c r="A797"/>
  <c r="A577"/>
  <c r="A988"/>
  <c r="A324"/>
  <c r="A20"/>
  <c r="A855"/>
  <c r="A64"/>
  <c r="A311"/>
  <c r="A752"/>
  <c r="A393"/>
  <c r="A261"/>
  <c r="A21"/>
  <c r="A365"/>
  <c r="A884"/>
  <c r="A812"/>
  <c r="A567"/>
  <c r="A395"/>
  <c r="A537"/>
  <c r="A904"/>
  <c r="A902"/>
  <c r="A48"/>
  <c r="A22"/>
  <c r="A180"/>
  <c r="A1017"/>
  <c r="A109"/>
  <c r="A295"/>
  <c r="A806"/>
  <c r="A741"/>
  <c r="A155"/>
  <c r="A313"/>
  <c r="A386"/>
  <c r="A691"/>
  <c r="A727"/>
  <c r="A936"/>
  <c r="A227"/>
  <c r="A129"/>
  <c r="A18"/>
  <c r="A403"/>
  <c r="A908"/>
  <c r="A321"/>
  <c r="A314"/>
  <c r="A636"/>
  <c r="A394"/>
  <c r="A945"/>
  <c r="A179"/>
  <c r="A570"/>
  <c r="A19"/>
  <c r="A372"/>
  <c r="A952"/>
  <c r="A85"/>
  <c r="A27"/>
  <c r="A733"/>
  <c r="A475"/>
  <c r="A747"/>
  <c r="A143"/>
  <c r="A872"/>
  <c r="A581"/>
  <c r="A617"/>
  <c r="A56"/>
  <c r="A671"/>
  <c r="A145"/>
  <c r="A1001"/>
  <c r="A185"/>
  <c r="A253"/>
  <c r="A780"/>
  <c r="A700"/>
  <c r="A755"/>
  <c r="A879"/>
  <c r="A915"/>
  <c r="A840"/>
  <c r="A526"/>
  <c r="A353"/>
  <c r="A603"/>
  <c r="A242"/>
  <c r="A919"/>
  <c r="A49"/>
  <c r="A94"/>
  <c r="A123"/>
  <c r="A240"/>
  <c r="A517"/>
  <c r="A364"/>
  <c r="A600"/>
  <c r="A83"/>
  <c r="A505"/>
  <c r="A1007"/>
  <c r="A966"/>
  <c r="A37"/>
  <c r="A252"/>
  <c r="A72"/>
  <c r="A510"/>
  <c r="A1004"/>
  <c r="A176"/>
  <c r="A459"/>
  <c r="A717"/>
  <c r="A58"/>
  <c r="A137"/>
  <c r="A923"/>
  <c r="A714"/>
  <c r="A225"/>
  <c r="A269"/>
  <c r="A534"/>
  <c r="A257"/>
  <c r="A78"/>
  <c r="A374"/>
  <c r="A528"/>
  <c r="A871"/>
  <c r="A304"/>
  <c r="A130"/>
  <c r="A186"/>
  <c r="A579"/>
  <c r="A120"/>
  <c r="A171"/>
  <c r="A868"/>
  <c r="A790"/>
  <c r="A201"/>
  <c r="A765"/>
  <c r="A630"/>
  <c r="A680"/>
  <c r="A349"/>
  <c r="A593"/>
  <c r="A829"/>
  <c r="A787"/>
  <c r="A687"/>
  <c r="A611"/>
  <c r="A423"/>
  <c r="A273"/>
  <c r="A90"/>
  <c r="A1005"/>
  <c r="A536"/>
  <c r="A958"/>
  <c r="A744"/>
  <c r="A356"/>
  <c r="A712"/>
  <c r="A455"/>
  <c r="A785"/>
  <c r="A955"/>
  <c r="A406"/>
  <c r="A138"/>
  <c r="A115"/>
  <c r="A836"/>
  <c r="A957"/>
  <c r="A110"/>
  <c r="A964"/>
  <c r="A151"/>
  <c r="A417"/>
  <c r="A618"/>
  <c r="A128"/>
  <c r="A493"/>
  <c r="A163"/>
  <c r="A328"/>
  <c r="A486"/>
  <c r="A949"/>
  <c r="A293"/>
  <c r="A564"/>
  <c r="A742"/>
  <c r="A743"/>
  <c r="A984"/>
  <c r="A695"/>
  <c r="A839"/>
  <c r="A463"/>
  <c r="A870"/>
  <c r="A863"/>
  <c r="A146"/>
  <c r="A380"/>
  <c r="A418"/>
  <c r="A464"/>
  <c r="A501"/>
  <c r="A584"/>
  <c r="A746"/>
  <c r="A232"/>
  <c r="A625"/>
  <c r="A811"/>
  <c r="A869"/>
  <c r="A461"/>
  <c r="A596"/>
  <c r="A594"/>
  <c r="A795"/>
  <c r="A677"/>
  <c r="A555"/>
  <c r="A443"/>
  <c r="A291"/>
  <c r="A432"/>
  <c r="A720"/>
  <c r="A604"/>
  <c r="A913"/>
  <c r="A422"/>
  <c r="A719"/>
  <c r="A960"/>
  <c r="A722"/>
  <c r="A658"/>
  <c r="A692"/>
  <c r="A610"/>
  <c r="A556"/>
  <c r="A549"/>
  <c r="A953"/>
  <c r="A141"/>
  <c r="A805"/>
  <c r="A377"/>
  <c r="A450"/>
  <c r="A359"/>
  <c r="A928"/>
  <c r="A845"/>
  <c r="A480"/>
  <c r="A942"/>
  <c r="A127"/>
  <c r="A71"/>
  <c r="A626"/>
  <c r="A33"/>
  <c r="A319"/>
  <c r="A731"/>
  <c r="A911"/>
  <c r="A437"/>
  <c r="A350"/>
  <c r="A764"/>
  <c r="A51"/>
  <c r="A912"/>
  <c r="A224"/>
  <c r="A276"/>
  <c r="A590"/>
  <c r="A489"/>
  <c r="A396"/>
  <c r="A407"/>
  <c r="A756"/>
  <c r="A496"/>
  <c r="A50"/>
  <c r="A527"/>
  <c r="A424"/>
  <c r="A704"/>
  <c r="A660"/>
  <c r="A207"/>
  <c r="A348"/>
  <c r="A796"/>
  <c r="A472"/>
  <c r="A181"/>
  <c r="A783"/>
  <c r="A428"/>
  <c r="A338"/>
  <c r="A178"/>
  <c r="A548"/>
  <c r="A732"/>
  <c r="A333"/>
  <c r="A389"/>
  <c r="A551"/>
  <c r="A57"/>
  <c r="A860"/>
  <c r="A516"/>
  <c r="A771"/>
  <c r="A916"/>
  <c r="A759"/>
  <c r="A599"/>
  <c r="A66"/>
  <c r="A634"/>
  <c r="A770"/>
  <c r="A218"/>
  <c r="A427"/>
  <c r="A53"/>
  <c r="A166"/>
  <c r="A498"/>
  <c r="A46"/>
  <c r="A591"/>
  <c r="A434"/>
  <c r="A997"/>
  <c r="A142"/>
  <c r="A925"/>
  <c r="A447"/>
  <c r="A561"/>
  <c r="A888"/>
  <c r="A383"/>
  <c r="A894"/>
  <c r="A837"/>
  <c r="A170"/>
  <c r="A867"/>
  <c r="A735"/>
  <c r="A329"/>
  <c r="A686"/>
  <c r="A209"/>
  <c r="A875"/>
  <c r="A585"/>
  <c r="A935"/>
  <c r="A61"/>
  <c r="A664"/>
  <c r="A961"/>
  <c r="A325"/>
  <c r="A226"/>
  <c r="A112"/>
  <c r="A918"/>
  <c r="A368"/>
  <c r="A859"/>
  <c r="A375"/>
  <c r="A189"/>
  <c r="A980"/>
  <c r="A676"/>
  <c r="A580"/>
  <c r="A843"/>
  <c r="A497"/>
  <c r="A429"/>
  <c r="A28"/>
  <c r="A631"/>
  <c r="A264"/>
  <c r="A408"/>
  <c r="A823"/>
  <c r="A436"/>
  <c r="A874"/>
  <c r="A983"/>
  <c r="A853"/>
  <c r="A592"/>
  <c r="A661"/>
  <c r="A612"/>
  <c r="A566"/>
  <c r="A165"/>
  <c r="A830"/>
  <c r="A228"/>
  <c r="A431"/>
  <c r="A760"/>
  <c r="A650"/>
  <c r="A941"/>
  <c r="A415"/>
  <c r="A622"/>
  <c r="A305"/>
  <c r="A906"/>
  <c r="A190"/>
  <c r="A616"/>
  <c r="A284"/>
  <c r="A553"/>
  <c r="A32"/>
  <c r="A300"/>
  <c r="A883"/>
  <c r="A818"/>
  <c r="A211"/>
  <c r="A241"/>
  <c r="A275"/>
  <c r="A379"/>
  <c r="A613"/>
  <c r="A117"/>
  <c r="A568"/>
  <c r="A639"/>
  <c r="A926"/>
  <c r="A898"/>
  <c r="A522"/>
  <c r="A828"/>
  <c r="A705"/>
  <c r="A29"/>
  <c r="A974"/>
  <c r="A79"/>
  <c r="A546"/>
  <c r="A968"/>
  <c r="A739"/>
  <c r="A635"/>
  <c r="A243"/>
  <c r="A854"/>
  <c r="A184"/>
  <c r="A572"/>
  <c r="A296"/>
  <c r="A646"/>
  <c r="A360"/>
  <c r="A121"/>
  <c r="A221"/>
  <c r="A721"/>
  <c r="A502"/>
  <c r="A114"/>
  <c r="A23"/>
  <c r="A993"/>
  <c r="A476"/>
  <c r="A30"/>
  <c r="A914"/>
  <c r="A414"/>
  <c r="A357"/>
  <c r="A615"/>
  <c r="A973"/>
  <c r="A248"/>
  <c r="A229"/>
  <c r="A320"/>
  <c r="A384"/>
  <c r="A531"/>
  <c r="A940"/>
  <c r="A763"/>
  <c r="A978"/>
  <c r="A342"/>
  <c r="A995"/>
  <c r="A196"/>
  <c r="A734"/>
  <c r="A381"/>
  <c r="A614"/>
  <c r="A503"/>
  <c r="A75"/>
  <c r="A838"/>
  <c r="A901"/>
  <c r="A648"/>
  <c r="A421"/>
  <c r="A910"/>
  <c r="A370"/>
  <c r="A45"/>
  <c r="A749"/>
  <c r="A977"/>
  <c r="A54"/>
  <c r="A681"/>
  <c r="A262"/>
  <c r="A694"/>
  <c r="A97"/>
  <c r="A778"/>
  <c r="A803"/>
  <c r="A589"/>
  <c r="A212"/>
  <c r="A199"/>
  <c r="A621"/>
  <c r="A786"/>
  <c r="A309"/>
  <c r="A479"/>
  <c r="A657"/>
  <c r="A270"/>
  <c r="A862"/>
  <c r="A899"/>
  <c r="A791"/>
  <c r="A562"/>
  <c r="A156"/>
  <c r="A444"/>
  <c r="A782"/>
  <c r="A605"/>
  <c r="A861"/>
  <c r="A623"/>
  <c r="A601"/>
  <c r="A934"/>
  <c r="A856"/>
  <c r="A235"/>
  <c r="A302"/>
  <c r="A524"/>
  <c r="A373"/>
  <c r="A921"/>
  <c r="A905"/>
  <c r="A442"/>
  <c r="A387"/>
  <c r="A220"/>
  <c r="A500"/>
  <c r="A376"/>
  <c r="A194"/>
  <c r="A249"/>
  <c r="A167"/>
  <c r="A642"/>
  <c r="A134"/>
  <c r="A290"/>
  <c r="A582"/>
  <c r="A340"/>
  <c r="A789"/>
  <c r="A737"/>
  <c r="A956"/>
  <c r="A336"/>
  <c r="A917"/>
  <c r="A345"/>
  <c r="A282"/>
  <c r="A38"/>
  <c r="A354"/>
  <c r="A317"/>
  <c r="A699"/>
  <c r="A1012"/>
  <c r="A738"/>
  <c r="A1006"/>
  <c r="A819"/>
  <c r="A204"/>
  <c r="A595"/>
  <c r="A938"/>
  <c r="A929"/>
  <c r="A116"/>
  <c r="A233"/>
  <c r="A208"/>
  <c r="A846"/>
  <c r="A769"/>
  <c r="A788"/>
  <c r="A578"/>
  <c r="A758"/>
  <c r="A740"/>
  <c r="A544"/>
  <c r="A87"/>
  <c r="A965"/>
  <c r="A701"/>
  <c r="A462"/>
  <c r="A999"/>
  <c r="A535"/>
  <c r="A754"/>
  <c r="A813"/>
  <c r="A101"/>
  <c r="A369"/>
  <c r="A210"/>
  <c r="A896"/>
  <c r="A920"/>
  <c r="A231"/>
  <c r="A266"/>
  <c r="A716"/>
  <c r="A1011"/>
  <c r="A154"/>
  <c r="A662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S40"/>
  <c r="R39"/>
  <c r="Q40"/>
  <c r="U27" i="1"/>
  <c r="R44" i="10" l="1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N14" i="2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<sst xmlns="http://schemas.openxmlformats.org/spreadsheetml/2006/main" count="1542" uniqueCount="583">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</sst>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2%20Product%20Sales%20Log%20(BEVERAGE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</sheetNames>
    <sheetDataSet>
      <sheetData sheetId="0"/>
      <sheetData sheetId="1">
        <row r="10">
          <cell r="C10" t="str">
            <v>DECEMBER</v>
          </cell>
        </row>
        <row r="27">
          <cell r="G27">
            <v>41609</v>
          </cell>
          <cell r="H27">
            <v>41610</v>
          </cell>
          <cell r="I27">
            <v>41611</v>
          </cell>
          <cell r="J27">
            <v>41612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DECEMBER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41609</v>
      </c>
      <c r="H27" s="191">
        <f ca="1">IFERROR(IF(MONTH(G27+1)&lt;=MONTH($G$27),G27+1,""),"")</f>
        <v>41610</v>
      </c>
      <c r="I27" s="191">
        <f t="shared" ref="I27:AK27" ca="1" si="0">IFERROR(IF(MONTH(H27+1)&lt;=MONTH($G$27),H27+1,""),"")</f>
        <v>41611</v>
      </c>
      <c r="J27" s="191">
        <f t="shared" ca="1" si="0"/>
        <v>41612</v>
      </c>
      <c r="K27" s="191">
        <f t="shared" ca="1" si="0"/>
        <v>41613</v>
      </c>
      <c r="L27" s="191">
        <f t="shared" ca="1" si="0"/>
        <v>41614</v>
      </c>
      <c r="M27" s="191">
        <f t="shared" ca="1" si="0"/>
        <v>41615</v>
      </c>
      <c r="N27" s="191">
        <f t="shared" ca="1" si="0"/>
        <v>41616</v>
      </c>
      <c r="O27" s="191">
        <f t="shared" ca="1" si="0"/>
        <v>41617</v>
      </c>
      <c r="P27" s="191">
        <f t="shared" ca="1" si="0"/>
        <v>41618</v>
      </c>
      <c r="Q27" s="191">
        <f t="shared" ca="1" si="0"/>
        <v>41619</v>
      </c>
      <c r="R27" s="191">
        <f t="shared" ca="1" si="0"/>
        <v>41620</v>
      </c>
      <c r="S27" s="191">
        <f t="shared" ca="1" si="0"/>
        <v>41621</v>
      </c>
      <c r="T27" s="191">
        <f t="shared" ca="1" si="0"/>
        <v>41622</v>
      </c>
      <c r="U27" s="191">
        <f t="shared" ca="1" si="0"/>
        <v>41623</v>
      </c>
      <c r="V27" s="191">
        <f t="shared" ca="1" si="0"/>
        <v>41624</v>
      </c>
      <c r="W27" s="191">
        <f t="shared" ca="1" si="0"/>
        <v>41625</v>
      </c>
      <c r="X27" s="191">
        <f t="shared" ca="1" si="0"/>
        <v>41626</v>
      </c>
      <c r="Y27" s="191">
        <f t="shared" ca="1" si="0"/>
        <v>41627</v>
      </c>
      <c r="Z27" s="191">
        <f t="shared" ca="1" si="0"/>
        <v>41628</v>
      </c>
      <c r="AA27" s="191">
        <f t="shared" ca="1" si="0"/>
        <v>41629</v>
      </c>
      <c r="AB27" s="191">
        <f t="shared" ca="1" si="0"/>
        <v>41630</v>
      </c>
      <c r="AC27" s="191">
        <f t="shared" ca="1" si="0"/>
        <v>41631</v>
      </c>
      <c r="AD27" s="191">
        <f t="shared" ca="1" si="0"/>
        <v>41632</v>
      </c>
      <c r="AE27" s="191">
        <f t="shared" ca="1" si="0"/>
        <v>41633</v>
      </c>
      <c r="AF27" s="191">
        <f t="shared" ca="1" si="0"/>
        <v>41634</v>
      </c>
      <c r="AG27" s="191">
        <f t="shared" ca="1" si="0"/>
        <v>41635</v>
      </c>
      <c r="AH27" s="191">
        <f t="shared" ca="1" si="0"/>
        <v>41636</v>
      </c>
      <c r="AI27" s="191">
        <f t="shared" ca="1" si="0"/>
        <v>41637</v>
      </c>
      <c r="AJ27" s="191">
        <f t="shared" ca="1" si="0"/>
        <v>41638</v>
      </c>
      <c r="AK27" s="191">
        <f t="shared" ca="1" si="0"/>
        <v>41639</v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0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0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0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0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0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0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0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0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0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0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0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0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0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0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0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0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0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0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0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0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0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0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0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0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0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0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0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0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0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0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0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0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0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0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0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0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0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0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0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0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0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0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0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0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0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0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0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0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0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0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0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0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0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0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0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0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0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0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0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0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0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0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0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0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0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0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0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0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0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0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0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0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0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0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0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0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0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0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0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0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0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0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0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0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0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0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0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0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0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0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0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0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0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0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0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0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0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0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0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0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0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0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0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0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0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0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0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0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0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0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0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0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0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0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0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0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0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0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0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0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0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0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0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0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zoomScale="70" zoomScaleNormal="70" workbookViewId="0">
      <selection activeCell="K15" sqref="K15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[5]Summary!C10</f>
        <v>DECEMBER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 t="str">
        <f>IFERROR(INDEX($CR$18:$CR$48,MAX($B$17:$CO$17),1),"")</f>
        <v/>
      </c>
      <c r="B14" s="31" t="str">
        <f>"DATE  "&amp;TEXT([5]Summary!G27,"DD / MM / YYYY")</f>
        <v>DATE  01 / 12 / 2013</v>
      </c>
      <c r="C14" s="5"/>
      <c r="E14" s="4" t="str">
        <f>"DATE  "&amp;TEXT([5]Summary!H27,"DD / MM / YYYY")</f>
        <v>DATE  02 / 12 / 2013</v>
      </c>
      <c r="F14" s="5"/>
      <c r="H14" s="4" t="str">
        <f>"DATE  "&amp;TEXT([5]Summary!I27,"DD / MM / YYYY")</f>
        <v>DATE  03 / 12 / 2013</v>
      </c>
      <c r="I14" s="5"/>
      <c r="K14" s="4" t="str">
        <f>"DATE  "&amp;TEXT([5]Summary!J27,"DD / MM / YYYY")</f>
        <v>DATE  04 / 12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578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581</v>
      </c>
      <c r="E10" s="779"/>
      <c r="F10" s="549"/>
      <c r="G10" s="549"/>
      <c r="H10" s="765" t="s">
        <v>582</v>
      </c>
      <c r="I10" s="765"/>
      <c r="J10" s="765" t="s">
        <v>579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556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557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558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559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560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561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562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563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577</v>
      </c>
      <c r="F23" s="610">
        <v>2.4</v>
      </c>
      <c r="G23" s="612">
        <v>11.4</v>
      </c>
      <c r="H23" s="611">
        <f>SUMIF('SAUCE USAGE'!$J$26:$J$60,C23,'SAUCE USAGE'!$L$26:$L$60)/1000</f>
        <v>0</v>
      </c>
      <c r="I23" s="611">
        <f>SUMIF('SAUCE USAGE'!$J$64:$J$97,C23,'SAUCE USAGE'!$L$64:$L$97)/1000</f>
        <v>0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0</v>
      </c>
      <c r="N23" s="614">
        <f t="shared" ref="N23:N31" si="1">+F23+G23-M23</f>
        <v>13.8</v>
      </c>
      <c r="O23" s="673">
        <v>3.75</v>
      </c>
      <c r="P23" s="615">
        <f t="shared" ref="P23:P31" si="2">+O23-N23</f>
        <v>-10.050000000000001</v>
      </c>
      <c r="Q23" s="616">
        <f t="shared" ref="Q23:Q31" si="3">IF(N23=0,"",P23/N23)</f>
        <v>-0.72826086956521741</v>
      </c>
      <c r="R23" s="617">
        <f t="shared" ref="R23:R31" si="4">+P23*D23</f>
        <v>-30.250499999999999</v>
      </c>
      <c r="S23" s="707" t="e">
        <f>+P23/M23</f>
        <v>#DIV/0!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577</v>
      </c>
      <c r="F24" s="621">
        <v>3.4</v>
      </c>
      <c r="G24" s="622">
        <v>0</v>
      </c>
      <c r="H24" s="611">
        <f>SUMIF('SAUCE USAGE'!$J$26:$J$60,C24,'SAUCE USAGE'!$L$26:$L$60)/1000</f>
        <v>0</v>
      </c>
      <c r="I24" s="611">
        <f>SUMIF('SAUCE USAGE'!$J$64:$J$97,C24,'SAUCE USAGE'!$L$64:$L$97)/1000</f>
        <v>0</v>
      </c>
      <c r="J24" s="622"/>
      <c r="K24" s="611">
        <f>SUMIF('SAUCE USAGE'!$J$11:$J$24,C24,'SAUCE USAGE'!$L$11:$L$24)/1000</f>
        <v>0</v>
      </c>
      <c r="L24" s="639"/>
      <c r="M24" s="614">
        <f t="shared" si="0"/>
        <v>0</v>
      </c>
      <c r="N24" s="614">
        <f t="shared" si="1"/>
        <v>3.4</v>
      </c>
      <c r="O24" s="674">
        <v>2.7</v>
      </c>
      <c r="P24" s="615">
        <f t="shared" si="2"/>
        <v>-0.69999999999999973</v>
      </c>
      <c r="Q24" s="616">
        <f t="shared" si="3"/>
        <v>-0.20588235294117641</v>
      </c>
      <c r="R24" s="617">
        <f t="shared" si="4"/>
        <v>-2.7159999999999989</v>
      </c>
      <c r="S24" s="707" t="e">
        <f t="shared" ref="S24:S31" si="5">+P24/M24</f>
        <v>#DIV/0!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577</v>
      </c>
      <c r="F25" s="621">
        <v>4</v>
      </c>
      <c r="G25" s="622">
        <v>14</v>
      </c>
      <c r="H25" s="611">
        <f>SUMIF('SAUCE USAGE'!$J$26:$J$60,C25,'SAUCE USAGE'!$L$26:$L$60)/1000</f>
        <v>0</v>
      </c>
      <c r="I25" s="611">
        <f>SUMIF('SAUCE USAGE'!$J$64:$J$97,C25,'SAUCE USAGE'!$L$64:$L$97)/1000</f>
        <v>0</v>
      </c>
      <c r="J25" s="622"/>
      <c r="K25" s="611">
        <f>SUMIF('SAUCE USAGE'!$J$11:$J$24,C25,'SAUCE USAGE'!$L$11:$L$24)/1000</f>
        <v>0</v>
      </c>
      <c r="L25" s="639"/>
      <c r="M25" s="614">
        <f t="shared" si="0"/>
        <v>0</v>
      </c>
      <c r="N25" s="614">
        <f t="shared" si="1"/>
        <v>18</v>
      </c>
      <c r="O25" s="674">
        <v>9.5</v>
      </c>
      <c r="P25" s="615">
        <f t="shared" si="2"/>
        <v>-8.5</v>
      </c>
      <c r="Q25" s="616">
        <f t="shared" si="3"/>
        <v>-0.47222222222222221</v>
      </c>
      <c r="R25" s="617">
        <f t="shared" si="4"/>
        <v>-96.474999999999994</v>
      </c>
      <c r="S25" s="707" t="e">
        <f t="shared" si="5"/>
        <v>#DIV/0!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577</v>
      </c>
      <c r="F26" s="627">
        <v>0.4</v>
      </c>
      <c r="G26" s="622">
        <v>3.9</v>
      </c>
      <c r="H26" s="611">
        <f>SUMIF('SAUCE USAGE'!$J$26:$J$60,C26,'SAUCE USAGE'!$L$26:$L$60)/1000</f>
        <v>0</v>
      </c>
      <c r="I26" s="611">
        <f>SUMIF('SAUCE USAGE'!$J$64:$J$97,C26,'SAUCE USAGE'!$L$64:$L$97)/1000</f>
        <v>0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0</v>
      </c>
      <c r="N26" s="614">
        <f t="shared" ref="N26" si="7">+F26+G26-M26</f>
        <v>4.3</v>
      </c>
      <c r="O26" s="674">
        <v>0.25</v>
      </c>
      <c r="P26" s="615">
        <f t="shared" ref="P26" si="8">+O26-N26</f>
        <v>-4.05</v>
      </c>
      <c r="Q26" s="616">
        <f t="shared" ref="Q26" si="9">IF(N26=0,"",P26/N26)</f>
        <v>-0.94186046511627908</v>
      </c>
      <c r="R26" s="617">
        <f t="shared" ref="R26" si="10">+P26*D26</f>
        <v>-23.895</v>
      </c>
      <c r="S26" s="707" t="e">
        <f t="shared" ref="S26" si="11">+P26/M26</f>
        <v>#DIV/0!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577</v>
      </c>
      <c r="F27" s="627">
        <v>1</v>
      </c>
      <c r="G27" s="628">
        <v>1.6</v>
      </c>
      <c r="H27" s="611">
        <f>SUMIF('SAUCE USAGE'!$J$26:$J$60,C27,'SAUCE USAGE'!$L$26:$L$60)/1000</f>
        <v>0</v>
      </c>
      <c r="I27" s="611">
        <f>SUMIF('SAUCE USAGE'!$J$64:$J$97,C27,'SAUCE USAGE'!$L$64:$L$97)/1000</f>
        <v>0</v>
      </c>
      <c r="J27" s="628"/>
      <c r="K27" s="611">
        <f>SUMIF('SAUCE USAGE'!$J$11:$J$24,C27,'SAUCE USAGE'!$L$11:$L$24)/1000</f>
        <v>0</v>
      </c>
      <c r="L27" s="642"/>
      <c r="M27" s="614">
        <f t="shared" si="0"/>
        <v>0</v>
      </c>
      <c r="N27" s="614">
        <f t="shared" si="1"/>
        <v>2.6</v>
      </c>
      <c r="O27" s="675">
        <v>1.2</v>
      </c>
      <c r="P27" s="615">
        <f t="shared" si="2"/>
        <v>-1.4000000000000001</v>
      </c>
      <c r="Q27" s="616">
        <f t="shared" si="3"/>
        <v>-0.53846153846153855</v>
      </c>
      <c r="R27" s="617">
        <f t="shared" si="4"/>
        <v>-4.62</v>
      </c>
      <c r="S27" s="707" t="e">
        <f t="shared" si="5"/>
        <v>#DIV/0!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577</v>
      </c>
      <c r="F28" s="627">
        <v>2.2000000000000002</v>
      </c>
      <c r="G28" s="628">
        <v>4.2</v>
      </c>
      <c r="H28" s="611">
        <f>SUMIF('SAUCE USAGE'!$J$26:$J$60,C28,'SAUCE USAGE'!$L$26:$L$60)/1000</f>
        <v>0</v>
      </c>
      <c r="I28" s="611">
        <f>SUMIF('SAUCE USAGE'!$J$64:$J$97,C28,'SAUCE USAGE'!$L$64:$L$97)/1000</f>
        <v>0</v>
      </c>
      <c r="J28" s="628"/>
      <c r="K28" s="611">
        <f>SUMIF('SAUCE USAGE'!$J$11:$J$24,C28,'SAUCE USAGE'!$L$11:$L$24)/1000</f>
        <v>0</v>
      </c>
      <c r="L28" s="642"/>
      <c r="M28" s="614">
        <f t="shared" si="0"/>
        <v>0</v>
      </c>
      <c r="N28" s="614">
        <f t="shared" si="1"/>
        <v>6.4</v>
      </c>
      <c r="O28" s="675">
        <v>2.2999999999999998</v>
      </c>
      <c r="P28" s="615">
        <f t="shared" si="2"/>
        <v>-4.1000000000000005</v>
      </c>
      <c r="Q28" s="616">
        <f t="shared" si="3"/>
        <v>-0.640625</v>
      </c>
      <c r="R28" s="617">
        <f t="shared" si="4"/>
        <v>-8.2000000000000011</v>
      </c>
      <c r="S28" s="707" t="e">
        <f t="shared" si="5"/>
        <v>#DIV/0!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577</v>
      </c>
      <c r="F29" s="627">
        <v>2.6</v>
      </c>
      <c r="G29" s="676">
        <v>7.8</v>
      </c>
      <c r="H29" s="611">
        <f>SUMIF('SAUCE USAGE'!$J$26:$J$60,C29,'SAUCE USAGE'!$L$26:$L$60)/1000</f>
        <v>0</v>
      </c>
      <c r="I29" s="611">
        <f>SUMIF('SAUCE USAGE'!$J$64:$J$97,C29,'SAUCE USAGE'!$L$64:$L$97)/1000</f>
        <v>0</v>
      </c>
      <c r="J29" s="628"/>
      <c r="K29" s="611">
        <f>SUMIF('SAUCE USAGE'!$J$11:$J$24,C29,'SAUCE USAGE'!$L$11:$L$24)/1000</f>
        <v>0</v>
      </c>
      <c r="L29" s="642"/>
      <c r="M29" s="614">
        <f t="shared" si="0"/>
        <v>0</v>
      </c>
      <c r="N29" s="614">
        <f t="shared" si="1"/>
        <v>10.4</v>
      </c>
      <c r="O29" s="675">
        <v>3.5</v>
      </c>
      <c r="P29" s="615">
        <f t="shared" si="2"/>
        <v>-6.9</v>
      </c>
      <c r="Q29" s="616">
        <f t="shared" si="3"/>
        <v>-0.66346153846153844</v>
      </c>
      <c r="R29" s="617">
        <f t="shared" si="4"/>
        <v>-46.782000000000004</v>
      </c>
      <c r="S29" s="707" t="e">
        <f t="shared" si="5"/>
        <v>#DIV/0!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577</v>
      </c>
      <c r="F30" s="627">
        <v>2.2999999999999998</v>
      </c>
      <c r="G30" s="628">
        <v>7.2</v>
      </c>
      <c r="H30" s="611">
        <f>SUMIF('SAUCE USAGE'!$J$26:$J$60,C30,'SAUCE USAGE'!$L$26:$L$60)/1000</f>
        <v>1.77</v>
      </c>
      <c r="I30" s="611">
        <f>SUMIF('SAUCE USAGE'!$J$64:$J$97,C30,'SAUCE USAGE'!$L$64:$L$97)/1000</f>
        <v>1.77</v>
      </c>
      <c r="J30" s="628"/>
      <c r="K30" s="611">
        <f>SUMIF('SAUCE USAGE'!$J$11:$J$24,C30,'SAUCE USAGE'!$L$11:$L$24)/1000</f>
        <v>0</v>
      </c>
      <c r="L30" s="642"/>
      <c r="M30" s="614">
        <f t="shared" si="0"/>
        <v>3.54</v>
      </c>
      <c r="N30" s="614">
        <f t="shared" si="1"/>
        <v>5.96</v>
      </c>
      <c r="O30" s="675">
        <v>5.0999999999999996</v>
      </c>
      <c r="P30" s="615">
        <f t="shared" si="2"/>
        <v>-0.86000000000000032</v>
      </c>
      <c r="Q30" s="616">
        <f t="shared" si="3"/>
        <v>-0.14429530201342286</v>
      </c>
      <c r="R30" s="617">
        <f t="shared" si="4"/>
        <v>-7.7967600000000035</v>
      </c>
      <c r="S30" s="707">
        <f t="shared" si="5"/>
        <v>-0.24293785310734473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577</v>
      </c>
      <c r="F31" s="627">
        <v>3.4</v>
      </c>
      <c r="G31" s="628">
        <v>0</v>
      </c>
      <c r="H31" s="611">
        <f>SUMIF('SAUCE USAGE'!$J$26:$J$60,C31,'SAUCE USAGE'!$L$26:$L$60)/1000</f>
        <v>0</v>
      </c>
      <c r="I31" s="611">
        <f>SUMIF('SAUCE USAGE'!$J$64:$J$97,C31,'SAUCE USAGE'!$L$64:$L$97)/1000</f>
        <v>0</v>
      </c>
      <c r="J31" s="628"/>
      <c r="K31" s="611">
        <f>SUMIF('SAUCE USAGE'!$J$11:$J$24,C31,'SAUCE USAGE'!$L$11:$L$24)/1000</f>
        <v>0</v>
      </c>
      <c r="L31" s="642"/>
      <c r="M31" s="614">
        <f t="shared" si="0"/>
        <v>0</v>
      </c>
      <c r="N31" s="614">
        <f t="shared" si="1"/>
        <v>3.4</v>
      </c>
      <c r="O31" s="675">
        <v>2.1</v>
      </c>
      <c r="P31" s="615">
        <f t="shared" si="2"/>
        <v>-1.2999999999999998</v>
      </c>
      <c r="Q31" s="616">
        <f t="shared" si="3"/>
        <v>-0.38235294117647056</v>
      </c>
      <c r="R31" s="617">
        <f t="shared" si="4"/>
        <v>-2.4439999999999995</v>
      </c>
      <c r="S31" s="707" t="e">
        <f t="shared" si="5"/>
        <v>#DIV/0!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-223.17926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564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573</v>
      </c>
      <c r="F36" s="636">
        <v>475</v>
      </c>
      <c r="G36" s="766">
        <v>456</v>
      </c>
      <c r="H36" s="613">
        <f>SUMIF('K-LUNCH &amp; K DINNER'!$H$9:$H$46,C36,'K-LUNCH &amp; K DINNER'!$J$9:$J$46)</f>
        <v>0</v>
      </c>
      <c r="I36" s="614">
        <f>SUMIF('SIDE ORDER &amp; FOC'!$Q$11:$Q$81,C36,'SIDE ORDER &amp; FOC'!$S$11:$S$81)</f>
        <v>0</v>
      </c>
      <c r="J36" s="637"/>
      <c r="K36" s="637"/>
      <c r="L36" s="637"/>
      <c r="M36" s="614">
        <f>L36+H36+I36+J36+K36</f>
        <v>0</v>
      </c>
      <c r="N36" s="614">
        <f>+F36+G36-M36</f>
        <v>931</v>
      </c>
      <c r="O36" s="673">
        <v>492</v>
      </c>
      <c r="P36" s="615">
        <f t="shared" ref="P36" si="13">+O36-N36</f>
        <v>-439</v>
      </c>
      <c r="Q36" s="616">
        <f t="shared" ref="Q36:Q39" si="14">IF(N36=0,"",P36/N36)</f>
        <v>-0.4715359828141783</v>
      </c>
      <c r="R36" s="617">
        <f>+P36*D36</f>
        <v>-1466.26</v>
      </c>
      <c r="S36" s="707" t="e">
        <f t="shared" ref="S36" si="15">+P36/M36</f>
        <v>#DIV/0!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573</v>
      </c>
      <c r="F38" s="638">
        <v>94</v>
      </c>
      <c r="G38" s="639">
        <v>254</v>
      </c>
      <c r="H38" s="623">
        <f>SUMIF('K-LUNCH &amp; K DINNER'!$H$9:$H$46,C38,'K-LUNCH &amp; K DINNER'!$J$9:$J$46)</f>
        <v>0</v>
      </c>
      <c r="I38" s="623">
        <f>SUMIF('SIDE ORDER &amp; FOC'!$Q$11:$Q$81,C38,'SIDE ORDER &amp; FOC'!$S$11:$S$81)</f>
        <v>0</v>
      </c>
      <c r="J38" s="639"/>
      <c r="K38" s="639"/>
      <c r="L38" s="639"/>
      <c r="M38" s="614">
        <f t="shared" ref="M38:M42" si="16">L38+H38+I38+J38+K38</f>
        <v>0</v>
      </c>
      <c r="N38" s="624">
        <f t="shared" ref="N38:N49" si="17">+F38+G38-M38</f>
        <v>348</v>
      </c>
      <c r="O38" s="674">
        <v>124</v>
      </c>
      <c r="P38" s="615">
        <f t="shared" ref="P38:P39" si="18">+O38-N38</f>
        <v>-224</v>
      </c>
      <c r="Q38" s="616">
        <f t="shared" si="14"/>
        <v>-0.64367816091954022</v>
      </c>
      <c r="R38" s="617">
        <f t="shared" ref="R38:R50" si="19">+P38*D38</f>
        <v>-262.08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573</v>
      </c>
      <c r="F39" s="638">
        <v>51</v>
      </c>
      <c r="G39" s="639">
        <v>30</v>
      </c>
      <c r="H39" s="623">
        <f>SUMIF('K-LUNCH &amp; K DINNER'!$H$9:$H$46,C39,'K-LUNCH &amp; K DINNER'!$J$9:$J$46)</f>
        <v>0</v>
      </c>
      <c r="I39" s="623">
        <f>SUMIF('SIDE ORDER &amp; FOC'!$Q$11:$Q$81,C39,'SIDE ORDER &amp; FOC'!$S$11:$S$81)</f>
        <v>0</v>
      </c>
      <c r="J39" s="639"/>
      <c r="K39" s="639"/>
      <c r="L39" s="639"/>
      <c r="M39" s="614">
        <f t="shared" si="16"/>
        <v>0</v>
      </c>
      <c r="N39" s="624">
        <f t="shared" si="17"/>
        <v>81</v>
      </c>
      <c r="O39" s="674">
        <v>9</v>
      </c>
      <c r="P39" s="615">
        <f t="shared" si="18"/>
        <v>-72</v>
      </c>
      <c r="Q39" s="616">
        <f t="shared" si="14"/>
        <v>-0.88888888888888884</v>
      </c>
      <c r="R39" s="617">
        <f t="shared" si="19"/>
        <v>-84.24</v>
      </c>
      <c r="S39" s="617"/>
    </row>
    <row r="40" spans="2:19" s="618" customFormat="1" ht="30.75" thickBot="1">
      <c r="B40" s="756"/>
      <c r="C40" s="757" t="s">
        <v>576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0</v>
      </c>
      <c r="I40" s="760">
        <f t="shared" si="20"/>
        <v>0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0</v>
      </c>
      <c r="N40" s="760">
        <f>SUM(N38:N39)</f>
        <v>429</v>
      </c>
      <c r="O40" s="760"/>
      <c r="P40" s="760">
        <f>SUM(P38:P39)</f>
        <v>-296</v>
      </c>
      <c r="Q40" s="761">
        <f t="shared" si="20"/>
        <v>-1.5325670498084292</v>
      </c>
      <c r="R40" s="617">
        <f>+P40*D40</f>
        <v>-346.32</v>
      </c>
      <c r="S40" s="707" t="e">
        <f t="shared" ref="S40:S42" si="21">+P40/M40</f>
        <v>#DIV/0!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0</v>
      </c>
      <c r="I42" s="623">
        <f>SUMIF('SIDE ORDER &amp; FOC'!$Q$11:$Q$81,C42,'SIDE ORDER &amp; FOC'!$S$11:$S$81)</f>
        <v>0</v>
      </c>
      <c r="J42" s="639"/>
      <c r="K42" s="639"/>
      <c r="L42" s="639"/>
      <c r="M42" s="614">
        <f t="shared" si="16"/>
        <v>0</v>
      </c>
      <c r="N42" s="624">
        <f t="shared" si="17"/>
        <v>265</v>
      </c>
      <c r="O42" s="674">
        <v>143</v>
      </c>
      <c r="P42" s="615">
        <f t="shared" ref="P42:P50" si="22">+O42-N42</f>
        <v>-122</v>
      </c>
      <c r="Q42" s="616">
        <f t="shared" ref="Q42:Q50" si="23">IF(N42=0,"",P42/N42)</f>
        <v>-0.46037735849056605</v>
      </c>
      <c r="R42" s="617">
        <f t="shared" si="19"/>
        <v>-298.90000000000003</v>
      </c>
      <c r="S42" s="707" t="e">
        <f t="shared" si="21"/>
        <v>#DIV/0!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-2457.8000000000002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565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573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0</v>
      </c>
      <c r="J47" s="639"/>
      <c r="K47" s="639"/>
      <c r="L47" s="639"/>
      <c r="M47" s="614">
        <f>L47+H47+I47+J47+K47</f>
        <v>0</v>
      </c>
      <c r="N47" s="624">
        <f>+F47+G47-M47</f>
        <v>0</v>
      </c>
      <c r="O47" s="674"/>
      <c r="P47" s="615">
        <f t="shared" si="22"/>
        <v>0</v>
      </c>
      <c r="Q47" s="616" t="str">
        <f t="shared" si="23"/>
        <v/>
      </c>
      <c r="R47" s="617">
        <f t="shared" si="19"/>
        <v>0</v>
      </c>
      <c r="S47" s="707" t="e">
        <f t="shared" ref="S47:S61" si="24">+P47/M47</f>
        <v>#DIV/0!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573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0</v>
      </c>
      <c r="J48" s="639"/>
      <c r="K48" s="639"/>
      <c r="L48" s="639"/>
      <c r="M48" s="614">
        <f t="shared" ref="M48:M61" si="25">L48+H48+I48+J48+K48</f>
        <v>0</v>
      </c>
      <c r="N48" s="624">
        <f t="shared" si="17"/>
        <v>0</v>
      </c>
      <c r="O48" s="674"/>
      <c r="P48" s="615">
        <f t="shared" si="22"/>
        <v>0</v>
      </c>
      <c r="Q48" s="616" t="str">
        <f t="shared" si="23"/>
        <v/>
      </c>
      <c r="R48" s="617">
        <f t="shared" si="19"/>
        <v>0</v>
      </c>
      <c r="S48" s="707" t="e">
        <f t="shared" si="24"/>
        <v>#DIV/0!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573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0</v>
      </c>
      <c r="J49" s="639"/>
      <c r="K49" s="639"/>
      <c r="L49" s="639"/>
      <c r="M49" s="614">
        <f t="shared" si="25"/>
        <v>0</v>
      </c>
      <c r="N49" s="624">
        <f t="shared" si="17"/>
        <v>0</v>
      </c>
      <c r="O49" s="674"/>
      <c r="P49" s="615">
        <f t="shared" si="22"/>
        <v>0</v>
      </c>
      <c r="Q49" s="616" t="str">
        <f t="shared" si="23"/>
        <v/>
      </c>
      <c r="R49" s="617">
        <f t="shared" si="19"/>
        <v>0</v>
      </c>
      <c r="S49" s="707" t="e">
        <f t="shared" si="24"/>
        <v>#DIV/0!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575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0</v>
      </c>
      <c r="J50" s="639"/>
      <c r="K50" s="639"/>
      <c r="L50" s="639"/>
      <c r="M50" s="614">
        <f t="shared" si="25"/>
        <v>0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 t="e">
        <f t="shared" si="24"/>
        <v>#DIV/0!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573</v>
      </c>
      <c r="F51" s="638"/>
      <c r="G51" s="639"/>
      <c r="H51" s="613">
        <f>SUMIF('K-LUNCH &amp; K DINNER'!$H$9:$H$46,C51,'K-LUNCH &amp; K DINNER'!$J$9:$J$46)</f>
        <v>0</v>
      </c>
      <c r="I51" s="613">
        <f>SUMIF('SIDE ORDER &amp; FOC'!$Q$11:$Q$81,C51,'SIDE ORDER &amp; FOC'!$S$11:$S$81)</f>
        <v>0</v>
      </c>
      <c r="J51" s="639"/>
      <c r="K51" s="639"/>
      <c r="L51" s="639"/>
      <c r="M51" s="614">
        <f t="shared" si="25"/>
        <v>0</v>
      </c>
      <c r="N51" s="624">
        <f t="shared" ref="N51:N53" si="27">+F51+G51-M51</f>
        <v>0</v>
      </c>
      <c r="O51" s="674"/>
      <c r="P51" s="615">
        <f t="shared" ref="P51:P61" si="28">+O51-N51</f>
        <v>0</v>
      </c>
      <c r="Q51" s="616" t="str">
        <f t="shared" ref="Q51:Q61" si="29">IF(N51=0,"",P51/N51)</f>
        <v/>
      </c>
      <c r="R51" s="617">
        <f t="shared" ref="R51:R61" si="30">+P51*D51</f>
        <v>0</v>
      </c>
      <c r="S51" s="707" t="e">
        <f t="shared" si="24"/>
        <v>#DIV/0!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573</v>
      </c>
      <c r="F52" s="638"/>
      <c r="G52" s="639"/>
      <c r="H52" s="623">
        <f>SUMIF('K-LUNCH &amp; K DINNER'!$H$9:$H$46,C52,'K-LUNCH &amp; K DINNER'!$J$9:$J$46)</f>
        <v>0</v>
      </c>
      <c r="I52" s="624">
        <f>SUMIF('SIDE ORDER &amp; FOC'!$Q$11:$Q$81,C52,'SIDE ORDER &amp; FOC'!$S$11:$S$81)</f>
        <v>0</v>
      </c>
      <c r="J52" s="639"/>
      <c r="K52" s="639"/>
      <c r="L52" s="639"/>
      <c r="M52" s="614">
        <f t="shared" si="25"/>
        <v>0</v>
      </c>
      <c r="N52" s="624">
        <f t="shared" si="27"/>
        <v>0</v>
      </c>
      <c r="O52" s="674"/>
      <c r="P52" s="615">
        <f t="shared" si="28"/>
        <v>0</v>
      </c>
      <c r="Q52" s="616" t="str">
        <f t="shared" si="29"/>
        <v/>
      </c>
      <c r="R52" s="617">
        <f t="shared" si="30"/>
        <v>0</v>
      </c>
      <c r="S52" s="707" t="e">
        <f t="shared" si="24"/>
        <v>#DIV/0!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573</v>
      </c>
      <c r="F53" s="638"/>
      <c r="G53" s="639"/>
      <c r="H53" s="623">
        <f>SUMIF('K-LUNCH &amp; K DINNER'!$H$9:$H$46,C53,'K-LUNCH &amp; K DINNER'!$J$9:$J$46)</f>
        <v>0</v>
      </c>
      <c r="I53" s="623">
        <f>SUMIF('SIDE ORDER &amp; FOC'!$Q$11:$Q$81,C53,'SIDE ORDER &amp; FOC'!$S$11:$S$81)</f>
        <v>0</v>
      </c>
      <c r="J53" s="639"/>
      <c r="K53" s="639"/>
      <c r="L53" s="639"/>
      <c r="M53" s="614">
        <f t="shared" si="25"/>
        <v>0</v>
      </c>
      <c r="N53" s="624">
        <f t="shared" si="27"/>
        <v>0</v>
      </c>
      <c r="O53" s="674"/>
      <c r="P53" s="615">
        <f t="shared" si="28"/>
        <v>0</v>
      </c>
      <c r="Q53" s="616" t="str">
        <f t="shared" si="29"/>
        <v/>
      </c>
      <c r="R53" s="617">
        <f t="shared" si="30"/>
        <v>0</v>
      </c>
      <c r="S53" s="707" t="e">
        <f t="shared" si="24"/>
        <v>#DIV/0!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573</v>
      </c>
      <c r="F54" s="638"/>
      <c r="G54" s="639"/>
      <c r="H54" s="623">
        <f>SUMIF('K-LUNCH &amp; K DINNER'!$H$9:$H$46,C54,'K-LUNCH &amp; K DINNER'!$J$9:$J$46)</f>
        <v>0</v>
      </c>
      <c r="I54" s="623">
        <f>SUMIF('SIDE ORDER &amp; FOC'!$Q$11:$Q$81,C54,'SIDE ORDER &amp; FOC'!$S$11:$S$81)</f>
        <v>0</v>
      </c>
      <c r="J54" s="639"/>
      <c r="K54" s="639"/>
      <c r="L54" s="639"/>
      <c r="M54" s="614">
        <f t="shared" si="25"/>
        <v>0</v>
      </c>
      <c r="N54" s="624">
        <f t="shared" ref="N54:N61" si="31">+F54+G54-M54</f>
        <v>0</v>
      </c>
      <c r="O54" s="674"/>
      <c r="P54" s="615">
        <f t="shared" si="28"/>
        <v>0</v>
      </c>
      <c r="Q54" s="616" t="str">
        <f t="shared" si="29"/>
        <v/>
      </c>
      <c r="R54" s="617">
        <f t="shared" si="30"/>
        <v>0</v>
      </c>
      <c r="S54" s="707" t="e">
        <f t="shared" si="24"/>
        <v>#DIV/0!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573</v>
      </c>
      <c r="F55" s="638"/>
      <c r="G55" s="639"/>
      <c r="H55" s="623">
        <f>SUMIF('K-LUNCH &amp; K DINNER'!$H$9:$H$46,C55,'K-LUNCH &amp; K DINNER'!$J$9:$J$46)</f>
        <v>0</v>
      </c>
      <c r="I55" s="623">
        <f>SUMIF('SIDE ORDER &amp; FOC'!$Q$11:$Q$81,C55,'SIDE ORDER &amp; FOC'!$S$11:$S$81)</f>
        <v>0</v>
      </c>
      <c r="J55" s="639"/>
      <c r="K55" s="639"/>
      <c r="L55" s="639"/>
      <c r="M55" s="614">
        <f t="shared" si="25"/>
        <v>0</v>
      </c>
      <c r="N55" s="624">
        <f t="shared" si="31"/>
        <v>0</v>
      </c>
      <c r="O55" s="674"/>
      <c r="P55" s="615">
        <f t="shared" si="28"/>
        <v>0</v>
      </c>
      <c r="Q55" s="616" t="str">
        <f t="shared" si="29"/>
        <v/>
      </c>
      <c r="R55" s="617">
        <f t="shared" si="30"/>
        <v>0</v>
      </c>
      <c r="S55" s="707" t="e">
        <f t="shared" si="24"/>
        <v>#DIV/0!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573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0</v>
      </c>
      <c r="J56" s="639"/>
      <c r="K56" s="639"/>
      <c r="L56" s="639"/>
      <c r="M56" s="614">
        <f t="shared" si="25"/>
        <v>0</v>
      </c>
      <c r="N56" s="624">
        <f t="shared" si="31"/>
        <v>0</v>
      </c>
      <c r="O56" s="674"/>
      <c r="P56" s="615">
        <f t="shared" si="28"/>
        <v>0</v>
      </c>
      <c r="Q56" s="616" t="str">
        <f t="shared" si="29"/>
        <v/>
      </c>
      <c r="R56" s="617">
        <f t="shared" si="30"/>
        <v>0</v>
      </c>
      <c r="S56" s="707" t="e">
        <f t="shared" si="24"/>
        <v>#DIV/0!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573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0</v>
      </c>
      <c r="J57" s="639"/>
      <c r="K57" s="639"/>
      <c r="L57" s="639"/>
      <c r="M57" s="614">
        <f t="shared" si="25"/>
        <v>0</v>
      </c>
      <c r="N57" s="624">
        <f t="shared" si="31"/>
        <v>0</v>
      </c>
      <c r="O57" s="674"/>
      <c r="P57" s="615">
        <f t="shared" si="28"/>
        <v>0</v>
      </c>
      <c r="Q57" s="616" t="str">
        <f t="shared" si="29"/>
        <v/>
      </c>
      <c r="R57" s="617">
        <f t="shared" si="30"/>
        <v>0</v>
      </c>
      <c r="S57" s="707" t="e">
        <f t="shared" si="24"/>
        <v>#DIV/0!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573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0</v>
      </c>
      <c r="J58" s="639"/>
      <c r="K58" s="639"/>
      <c r="L58" s="639"/>
      <c r="M58" s="614">
        <f t="shared" si="25"/>
        <v>0</v>
      </c>
      <c r="N58" s="624">
        <f t="shared" si="31"/>
        <v>0</v>
      </c>
      <c r="O58" s="674"/>
      <c r="P58" s="615">
        <f t="shared" si="28"/>
        <v>0</v>
      </c>
      <c r="Q58" s="616" t="str">
        <f t="shared" si="29"/>
        <v/>
      </c>
      <c r="R58" s="617">
        <f t="shared" si="30"/>
        <v>0</v>
      </c>
      <c r="S58" s="707" t="e">
        <f t="shared" si="24"/>
        <v>#DIV/0!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573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0</v>
      </c>
      <c r="J59" s="639"/>
      <c r="K59" s="639"/>
      <c r="L59" s="639"/>
      <c r="M59" s="614">
        <f t="shared" si="25"/>
        <v>0</v>
      </c>
      <c r="N59" s="624">
        <f t="shared" si="31"/>
        <v>0</v>
      </c>
      <c r="O59" s="674"/>
      <c r="P59" s="615">
        <f t="shared" si="28"/>
        <v>0</v>
      </c>
      <c r="Q59" s="616" t="str">
        <f t="shared" si="29"/>
        <v/>
      </c>
      <c r="R59" s="617">
        <f t="shared" si="30"/>
        <v>0</v>
      </c>
      <c r="S59" s="707" t="e">
        <f t="shared" si="24"/>
        <v>#DIV/0!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573</v>
      </c>
      <c r="F60" s="638"/>
      <c r="G60" s="639"/>
      <c r="H60" s="623">
        <f>SUMIF('K-LUNCH &amp; K DINNER'!$H$9:$H$46,C60,'K-LUNCH &amp; K DINNER'!$J$9:$J$46)</f>
        <v>0</v>
      </c>
      <c r="I60" s="623">
        <f>SUMIF('SIDE ORDER &amp; FOC'!$Q$11:$Q$81,C60,'SIDE ORDER &amp; FOC'!$S$11:$S$81)</f>
        <v>0</v>
      </c>
      <c r="J60" s="639"/>
      <c r="K60" s="639"/>
      <c r="L60" s="639"/>
      <c r="M60" s="614">
        <f t="shared" si="25"/>
        <v>0</v>
      </c>
      <c r="N60" s="624">
        <f t="shared" si="31"/>
        <v>0</v>
      </c>
      <c r="O60" s="674"/>
      <c r="P60" s="615">
        <f t="shared" si="28"/>
        <v>0</v>
      </c>
      <c r="Q60" s="616" t="str">
        <f t="shared" si="29"/>
        <v/>
      </c>
      <c r="R60" s="617">
        <f t="shared" si="30"/>
        <v>0</v>
      </c>
      <c r="S60" s="707" t="e">
        <f t="shared" si="24"/>
        <v>#DIV/0!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573</v>
      </c>
      <c r="F61" s="623"/>
      <c r="G61" s="639"/>
      <c r="H61" s="623">
        <f>SUMIF('K-LUNCH &amp; K DINNER'!$H$9:$H$46,C61,'K-LUNCH &amp; K DINNER'!$J$9:$J$46)</f>
        <v>0</v>
      </c>
      <c r="I61" s="623">
        <f>SUMIF('SIDE ORDER &amp; FOC'!$Q$11:$Q$81,C61,'SIDE ORDER &amp; FOC'!$S$11:$S$81)</f>
        <v>0</v>
      </c>
      <c r="J61" s="639"/>
      <c r="K61" s="639"/>
      <c r="L61" s="639"/>
      <c r="M61" s="614">
        <f t="shared" si="25"/>
        <v>0</v>
      </c>
      <c r="N61" s="624">
        <f t="shared" si="31"/>
        <v>0</v>
      </c>
      <c r="O61" s="674"/>
      <c r="P61" s="615">
        <f t="shared" si="28"/>
        <v>0</v>
      </c>
      <c r="Q61" s="616" t="str">
        <f t="shared" si="29"/>
        <v/>
      </c>
      <c r="R61" s="617">
        <f t="shared" si="30"/>
        <v>0</v>
      </c>
      <c r="S61" s="707" t="e">
        <f t="shared" si="24"/>
        <v>#DIV/0!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12.277200000000001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566</v>
      </c>
      <c r="C66" s="780"/>
      <c r="D66" s="780"/>
      <c r="E66" s="780"/>
      <c r="J66" s="709" t="s">
        <v>567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568</v>
      </c>
      <c r="D67" s="712"/>
      <c r="E67" s="713"/>
      <c r="F67" s="714" t="s">
        <v>569</v>
      </c>
      <c r="G67" s="715" t="s">
        <v>570</v>
      </c>
      <c r="H67" s="716" t="s">
        <v>571</v>
      </c>
      <c r="J67" s="710" t="s">
        <v>41</v>
      </c>
      <c r="K67" s="711"/>
      <c r="L67" s="712"/>
      <c r="M67" s="713"/>
      <c r="N67" s="717"/>
      <c r="O67" s="718" t="s">
        <v>569</v>
      </c>
      <c r="P67" s="715" t="s">
        <v>570</v>
      </c>
      <c r="Q67" s="719" t="s">
        <v>571</v>
      </c>
      <c r="S67" s="708"/>
    </row>
    <row r="68" spans="1:19" ht="15.75" thickBot="1">
      <c r="B68" s="720"/>
      <c r="C68" s="721"/>
      <c r="D68" s="548"/>
      <c r="E68" s="549"/>
      <c r="F68" s="722" t="s">
        <v>572</v>
      </c>
      <c r="G68" s="722" t="s">
        <v>572</v>
      </c>
      <c r="H68" s="723" t="s">
        <v>380</v>
      </c>
      <c r="J68" s="720"/>
      <c r="K68" s="721"/>
      <c r="L68" s="548"/>
      <c r="M68" s="549"/>
      <c r="N68" s="724"/>
      <c r="O68" s="725" t="s">
        <v>573</v>
      </c>
      <c r="P68" s="726" t="s">
        <v>573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-223.17926</v>
      </c>
      <c r="H69" s="730">
        <f>(+G69-F69)/F69</f>
        <v>-1.8926099268087828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0</v>
      </c>
      <c r="Q69" s="730">
        <f>(+P69-O69)/O69</f>
        <v>-1</v>
      </c>
      <c r="S69" s="708"/>
    </row>
    <row r="70" spans="1:19">
      <c r="B70" s="720">
        <v>2</v>
      </c>
      <c r="C70" s="728" t="s">
        <v>564</v>
      </c>
      <c r="D70" s="548"/>
      <c r="E70" s="549"/>
      <c r="F70" s="729">
        <v>818.34</v>
      </c>
      <c r="G70" s="729">
        <f>+R44</f>
        <v>-2457.8000000000002</v>
      </c>
      <c r="H70" s="730">
        <f t="shared" ref="H70:H71" si="32">(+G70-F70)/F70</f>
        <v>-4.0033971210010515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0</v>
      </c>
      <c r="Q70" s="730">
        <f t="shared" ref="Q70:Q85" si="33">(+P70-O70)/O70</f>
        <v>-1</v>
      </c>
      <c r="S70" s="708"/>
    </row>
    <row r="71" spans="1:19">
      <c r="B71" s="720">
        <v>3</v>
      </c>
      <c r="C71" s="728" t="s">
        <v>565</v>
      </c>
      <c r="D71" s="548"/>
      <c r="E71" s="549"/>
      <c r="F71" s="729">
        <v>49.24</v>
      </c>
      <c r="G71" s="729">
        <f>+R63</f>
        <v>12.277200000000001</v>
      </c>
      <c r="H71" s="730">
        <f t="shared" si="32"/>
        <v>-0.75066612510154351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0</v>
      </c>
      <c r="Q71" s="730">
        <f t="shared" si="33"/>
        <v>-1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0</v>
      </c>
      <c r="Q72" s="730">
        <f t="shared" si="33"/>
        <v>-1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-2668.7020600000001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0</v>
      </c>
      <c r="Q73" s="730">
        <f t="shared" si="33"/>
        <v>-1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0</v>
      </c>
      <c r="Q74" s="730">
        <f t="shared" si="33"/>
        <v>-1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0</v>
      </c>
      <c r="Q75" s="730">
        <f t="shared" si="33"/>
        <v>-1</v>
      </c>
      <c r="S75" s="708"/>
    </row>
    <row r="76" spans="1:19" ht="16.5" thickBot="1">
      <c r="B76" s="741" t="s">
        <v>574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0</v>
      </c>
      <c r="Q76" s="730">
        <f t="shared" si="33"/>
        <v>-1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0</v>
      </c>
      <c r="Q77" s="730">
        <f t="shared" si="33"/>
        <v>-1</v>
      </c>
      <c r="S77" s="708"/>
    </row>
    <row r="78" spans="1:19" ht="15.75" thickBot="1">
      <c r="A78" s="743"/>
      <c r="B78" s="710" t="s">
        <v>41</v>
      </c>
      <c r="C78" s="711" t="s">
        <v>568</v>
      </c>
      <c r="D78" s="712"/>
      <c r="E78" s="713"/>
      <c r="F78" s="715" t="s">
        <v>569</v>
      </c>
      <c r="G78" s="715" t="s">
        <v>570</v>
      </c>
      <c r="H78" s="716" t="s">
        <v>571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0</v>
      </c>
      <c r="Q78" s="730">
        <f t="shared" si="33"/>
        <v>-1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575</v>
      </c>
      <c r="G79" s="722" t="s">
        <v>575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0</v>
      </c>
      <c r="Q79" s="730">
        <f t="shared" si="33"/>
        <v>-1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0</v>
      </c>
      <c r="H80" s="730">
        <f t="shared" ref="H80:H88" si="36">(+G80-F80)/F80</f>
        <v>-1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0</v>
      </c>
      <c r="Q80" s="730">
        <f t="shared" si="33"/>
        <v>-1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0</v>
      </c>
      <c r="H81" s="730">
        <f t="shared" si="36"/>
        <v>-1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0</v>
      </c>
      <c r="Q81" s="730">
        <f t="shared" si="33"/>
        <v>-1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0</v>
      </c>
      <c r="H82" s="730">
        <f t="shared" si="36"/>
        <v>-1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0</v>
      </c>
      <c r="Q82" s="730">
        <f t="shared" si="33"/>
        <v>-1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0</v>
      </c>
      <c r="H83" s="736">
        <f>(+G83-F83)/F83</f>
        <v>-1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0</v>
      </c>
      <c r="Q83" s="730">
        <f t="shared" si="33"/>
        <v>-1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</v>
      </c>
      <c r="H84" s="744">
        <f t="shared" si="36"/>
        <v>-1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0</v>
      </c>
      <c r="Q84" s="730">
        <f t="shared" si="33"/>
        <v>-1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0</v>
      </c>
      <c r="H85" s="744">
        <f t="shared" si="36"/>
        <v>-1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0</v>
      </c>
      <c r="Q85" s="744">
        <f t="shared" si="33"/>
        <v>-1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0</v>
      </c>
      <c r="H86" s="744">
        <f t="shared" si="36"/>
        <v>-1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0</v>
      </c>
      <c r="Q86" s="744">
        <f>(+P86-O86)/O86</f>
        <v>-1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3.54</v>
      </c>
      <c r="H87" s="744">
        <f t="shared" si="36"/>
        <v>-0.70500000000000007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0</v>
      </c>
      <c r="H88" s="751">
        <f t="shared" si="36"/>
        <v>-1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0</v>
      </c>
      <c r="E10" s="62">
        <f ca="1">+D10*C10</f>
        <v>0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0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0</v>
      </c>
      <c r="E11" s="62">
        <f t="shared" ref="E11:E45" ca="1" si="1">+D11*C11</f>
        <v>0</v>
      </c>
      <c r="F11" s="48"/>
      <c r="G11" s="217"/>
      <c r="H11" s="134" t="s">
        <v>55</v>
      </c>
      <c r="I11" s="135">
        <v>0.66</v>
      </c>
      <c r="J11" s="136">
        <f t="shared" si="0"/>
        <v>0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0</v>
      </c>
      <c r="E12" s="62">
        <f t="shared" ca="1" si="1"/>
        <v>0</v>
      </c>
      <c r="F12" s="48"/>
      <c r="G12" s="217"/>
      <c r="H12" s="134" t="s">
        <v>55</v>
      </c>
      <c r="I12" s="135">
        <v>0.66</v>
      </c>
      <c r="J12" s="136">
        <f t="shared" si="0"/>
        <v>0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0</v>
      </c>
      <c r="E13" s="62">
        <f t="shared" ca="1" si="1"/>
        <v>0</v>
      </c>
      <c r="F13" s="48"/>
      <c r="G13" s="217"/>
      <c r="H13" s="134" t="s">
        <v>55</v>
      </c>
      <c r="I13" s="135">
        <v>0.66</v>
      </c>
      <c r="J13" s="136">
        <f t="shared" si="0"/>
        <v>0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0</v>
      </c>
      <c r="E14" s="62">
        <f t="shared" ca="1" si="1"/>
        <v>0</v>
      </c>
      <c r="F14" s="48"/>
      <c r="G14" s="217"/>
      <c r="H14" s="134" t="s">
        <v>55</v>
      </c>
      <c r="I14" s="135">
        <v>0.66</v>
      </c>
      <c r="J14" s="136">
        <f t="shared" si="0"/>
        <v>0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0</v>
      </c>
      <c r="E15" s="62">
        <f t="shared" ca="1" si="1"/>
        <v>0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0</v>
      </c>
      <c r="E16" s="62">
        <f t="shared" ca="1" si="1"/>
        <v>0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0</v>
      </c>
      <c r="E17" s="62">
        <f t="shared" ca="1" si="1"/>
        <v>0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0</v>
      </c>
      <c r="E18" s="62">
        <f t="shared" ca="1" si="1"/>
        <v>0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0</v>
      </c>
      <c r="E19" s="62">
        <f t="shared" ca="1" si="1"/>
        <v>0</v>
      </c>
      <c r="F19" s="48"/>
      <c r="G19" s="217"/>
      <c r="H19" s="134" t="s">
        <v>60</v>
      </c>
      <c r="I19" s="135">
        <v>1.5</v>
      </c>
      <c r="J19" s="136">
        <f t="shared" si="0"/>
        <v>0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0</v>
      </c>
      <c r="E20" s="62">
        <f t="shared" ca="1" si="1"/>
        <v>0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0</v>
      </c>
      <c r="E21" s="62">
        <f t="shared" ca="1" si="1"/>
        <v>0</v>
      </c>
      <c r="F21" s="48"/>
      <c r="G21" s="217"/>
      <c r="H21" s="134" t="s">
        <v>300</v>
      </c>
      <c r="I21" s="135">
        <v>1</v>
      </c>
      <c r="J21" s="136">
        <f t="shared" si="0"/>
        <v>0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0</v>
      </c>
      <c r="E22" s="62">
        <f t="shared" ca="1" si="1"/>
        <v>0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0</v>
      </c>
      <c r="E23" s="62">
        <f t="shared" ca="1" si="1"/>
        <v>0</v>
      </c>
      <c r="F23" s="48"/>
      <c r="G23" s="217"/>
      <c r="H23" s="134" t="s">
        <v>56</v>
      </c>
      <c r="I23" s="135">
        <v>5</v>
      </c>
      <c r="J23" s="136">
        <f t="shared" si="0"/>
        <v>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0</v>
      </c>
      <c r="E24" s="62">
        <f t="shared" ca="1" si="1"/>
        <v>0</v>
      </c>
      <c r="F24" s="48"/>
      <c r="G24" s="217"/>
      <c r="H24" s="134" t="s">
        <v>55</v>
      </c>
      <c r="I24" s="135">
        <v>1</v>
      </c>
      <c r="J24" s="136">
        <f t="shared" si="0"/>
        <v>0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0</v>
      </c>
      <c r="E25" s="62">
        <f t="shared" ca="1" si="1"/>
        <v>0</v>
      </c>
      <c r="F25" s="48"/>
      <c r="G25" s="217"/>
      <c r="H25" s="134" t="s">
        <v>55</v>
      </c>
      <c r="I25" s="135">
        <v>1</v>
      </c>
      <c r="J25" s="136">
        <f t="shared" si="0"/>
        <v>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0</v>
      </c>
      <c r="E26" s="62">
        <f t="shared" ca="1" si="1"/>
        <v>0</v>
      </c>
      <c r="F26" s="48"/>
      <c r="G26" s="217"/>
      <c r="H26" s="134" t="s">
        <v>55</v>
      </c>
      <c r="I26" s="135">
        <v>1</v>
      </c>
      <c r="J26" s="136">
        <f t="shared" si="0"/>
        <v>0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0</v>
      </c>
      <c r="E27" s="62">
        <f t="shared" ca="1" si="1"/>
        <v>0</v>
      </c>
      <c r="F27" s="48"/>
      <c r="G27" s="217"/>
      <c r="H27" s="134" t="s">
        <v>55</v>
      </c>
      <c r="I27" s="135">
        <v>1</v>
      </c>
      <c r="J27" s="136">
        <f t="shared" si="0"/>
        <v>0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0</v>
      </c>
      <c r="E28" s="62">
        <f t="shared" ca="1" si="1"/>
        <v>0</v>
      </c>
      <c r="F28" s="48"/>
      <c r="G28" s="217"/>
      <c r="H28" s="134" t="s">
        <v>55</v>
      </c>
      <c r="I28" s="135">
        <v>1</v>
      </c>
      <c r="J28" s="136">
        <f t="shared" si="0"/>
        <v>0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0</v>
      </c>
      <c r="E29" s="62">
        <f t="shared" ca="1" si="1"/>
        <v>0</v>
      </c>
      <c r="F29" s="48"/>
      <c r="G29" s="217"/>
      <c r="H29" s="134" t="s">
        <v>301</v>
      </c>
      <c r="I29" s="135">
        <v>1</v>
      </c>
      <c r="J29" s="136">
        <f t="shared" si="0"/>
        <v>0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0</v>
      </c>
      <c r="E30" s="62">
        <f t="shared" ca="1" si="1"/>
        <v>0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0</v>
      </c>
      <c r="E31" s="62">
        <f t="shared" ca="1" si="1"/>
        <v>0</v>
      </c>
      <c r="F31" s="48"/>
      <c r="G31" s="217"/>
      <c r="H31" s="134" t="s">
        <v>55</v>
      </c>
      <c r="I31" s="135">
        <v>1</v>
      </c>
      <c r="J31" s="136">
        <f>+I31*D31</f>
        <v>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0</v>
      </c>
      <c r="E35" s="62">
        <f t="shared" ca="1" si="1"/>
        <v>0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0</v>
      </c>
      <c r="E36" s="62">
        <f t="shared" ca="1" si="1"/>
        <v>0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0</v>
      </c>
      <c r="E37" s="62">
        <f t="shared" ca="1" si="1"/>
        <v>0</v>
      </c>
      <c r="F37" s="48"/>
      <c r="G37" s="217"/>
      <c r="H37" s="134" t="s">
        <v>304</v>
      </c>
      <c r="I37" s="135">
        <v>6</v>
      </c>
      <c r="J37" s="136">
        <f t="shared" si="4"/>
        <v>0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0</v>
      </c>
      <c r="E39" s="62">
        <f t="shared" ca="1" si="1"/>
        <v>0</v>
      </c>
      <c r="F39" s="48"/>
      <c r="G39" s="217"/>
      <c r="H39" s="134" t="s">
        <v>57</v>
      </c>
      <c r="I39" s="135">
        <v>8</v>
      </c>
      <c r="J39" s="136">
        <f t="shared" si="4"/>
        <v>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0</v>
      </c>
      <c r="E40" s="62">
        <f t="shared" ca="1" si="1"/>
        <v>0</v>
      </c>
      <c r="F40" s="48"/>
      <c r="G40" s="217"/>
      <c r="H40" s="134" t="s">
        <v>60</v>
      </c>
      <c r="I40" s="135">
        <v>4</v>
      </c>
      <c r="J40" s="136">
        <f t="shared" si="4"/>
        <v>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0</v>
      </c>
      <c r="E41" s="62">
        <f t="shared" ca="1" si="1"/>
        <v>0</v>
      </c>
      <c r="F41" s="48"/>
      <c r="G41" s="217"/>
      <c r="H41" s="134" t="s">
        <v>306</v>
      </c>
      <c r="I41" s="135">
        <v>6</v>
      </c>
      <c r="J41" s="136">
        <f t="shared" si="4"/>
        <v>0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0</v>
      </c>
      <c r="E42" s="62">
        <f t="shared" ca="1" si="1"/>
        <v>0</v>
      </c>
      <c r="F42" s="48"/>
      <c r="G42" s="217"/>
      <c r="H42" s="134" t="s">
        <v>58</v>
      </c>
      <c r="I42" s="135">
        <v>8</v>
      </c>
      <c r="J42" s="136">
        <f t="shared" si="4"/>
        <v>0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0</v>
      </c>
      <c r="E43" s="62">
        <f t="shared" ca="1" si="1"/>
        <v>0</v>
      </c>
      <c r="F43" s="48"/>
      <c r="G43" s="217"/>
      <c r="H43" s="134" t="s">
        <v>307</v>
      </c>
      <c r="I43" s="135">
        <v>3</v>
      </c>
      <c r="J43" s="136">
        <f t="shared" si="4"/>
        <v>0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0</v>
      </c>
      <c r="E45" s="62">
        <f t="shared" ca="1" si="1"/>
        <v>0</v>
      </c>
      <c r="F45" s="48"/>
      <c r="G45" s="217"/>
      <c r="H45" s="134" t="s">
        <v>323</v>
      </c>
      <c r="I45" s="135">
        <v>7</v>
      </c>
      <c r="J45" s="136">
        <f t="shared" si="4"/>
        <v>0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0</v>
      </c>
      <c r="E47" s="221">
        <f ca="1">SUM(E10:E46)</f>
        <v>0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0</v>
      </c>
      <c r="E11" s="308">
        <f>D11*C11</f>
        <v>0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0</v>
      </c>
      <c r="J11" s="306">
        <f t="shared" ref="J11:J34" si="2">+I11*C11</f>
        <v>0</v>
      </c>
      <c r="K11" s="312"/>
      <c r="L11" s="313">
        <f ca="1">SUMIF(DATABASE!$E$4:$E$61,B11,DATABASE!$F$4:$F$56)</f>
        <v>0.5</v>
      </c>
      <c r="M11" s="314">
        <f ca="1">+L11*I11</f>
        <v>0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0</v>
      </c>
      <c r="E13" s="308">
        <f t="shared" si="4"/>
        <v>0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0</v>
      </c>
      <c r="J13" s="306">
        <f t="shared" si="2"/>
        <v>0</v>
      </c>
      <c r="K13" s="312"/>
      <c r="L13" s="313">
        <f ca="1">SUMIF(DATABASE!$E$4:$E$61,B13,DATABASE!$F$4:$F$56)</f>
        <v>3.29</v>
      </c>
      <c r="M13" s="314">
        <f t="shared" ca="1" si="5"/>
        <v>0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0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0</v>
      </c>
      <c r="E14" s="308">
        <f t="shared" si="4"/>
        <v>0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0</v>
      </c>
      <c r="J14" s="306">
        <f t="shared" si="2"/>
        <v>0</v>
      </c>
      <c r="K14" s="312"/>
      <c r="L14" s="313">
        <f ca="1">SUMIF(DATABASE!$E$4:$E$61,B14,DATABASE!$F$4:$F$56)</f>
        <v>3.02</v>
      </c>
      <c r="M14" s="314">
        <f t="shared" ca="1" si="5"/>
        <v>0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0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0</v>
      </c>
      <c r="E15" s="325">
        <f t="shared" si="4"/>
        <v>0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0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0</v>
      </c>
      <c r="E16" s="308">
        <f t="shared" si="4"/>
        <v>0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0</v>
      </c>
      <c r="J16" s="306">
        <f t="shared" si="2"/>
        <v>0</v>
      </c>
      <c r="K16" s="312"/>
      <c r="L16" s="313">
        <f ca="1">SUMIF(DATABASE!$E$4:$E$61,B16,DATABASE!$F$4:$F$56)</f>
        <v>3.45</v>
      </c>
      <c r="M16" s="314">
        <f t="shared" ca="1" si="5"/>
        <v>0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0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0</v>
      </c>
      <c r="E17" s="308">
        <f t="shared" si="4"/>
        <v>0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0</v>
      </c>
      <c r="J17" s="306">
        <f t="shared" si="2"/>
        <v>0</v>
      </c>
      <c r="K17" s="312"/>
      <c r="L17" s="313">
        <f ca="1">SUMIF(DATABASE!$E$4:$E$61,B17,DATABASE!$F$4:$F$56)</f>
        <v>3.32</v>
      </c>
      <c r="M17" s="314">
        <f t="shared" ca="1" si="5"/>
        <v>0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0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0</v>
      </c>
      <c r="E18" s="308">
        <f t="shared" si="4"/>
        <v>0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0</v>
      </c>
      <c r="J18" s="306">
        <f t="shared" si="2"/>
        <v>0</v>
      </c>
      <c r="K18" s="312"/>
      <c r="L18" s="313">
        <f ca="1">SUMIF(DATABASE!$E$4:$E$61,B18,DATABASE!$F$4:$F$56)</f>
        <v>3.16</v>
      </c>
      <c r="M18" s="314">
        <f t="shared" ca="1" si="5"/>
        <v>0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0</v>
      </c>
      <c r="E19" s="308">
        <f t="shared" si="4"/>
        <v>0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0</v>
      </c>
      <c r="J19" s="306">
        <f t="shared" si="2"/>
        <v>0</v>
      </c>
      <c r="K19" s="312"/>
      <c r="L19" s="313">
        <f ca="1">SUMIF(DATABASE!$E$4:$E$61,B19,DATABASE!$F$4:$F$56)</f>
        <v>2.41</v>
      </c>
      <c r="M19" s="314">
        <f t="shared" ca="1" si="5"/>
        <v>0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0</v>
      </c>
      <c r="E20" s="325">
        <f t="shared" si="4"/>
        <v>0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0</v>
      </c>
      <c r="E21" s="325">
        <f t="shared" si="4"/>
        <v>0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0</v>
      </c>
      <c r="E22" s="308">
        <f t="shared" si="4"/>
        <v>0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0</v>
      </c>
      <c r="J22" s="306">
        <f t="shared" si="2"/>
        <v>0</v>
      </c>
      <c r="K22" s="312"/>
      <c r="L22" s="313">
        <f ca="1">SUMIF(DATABASE!$E$4:$E$61,B22,DATABASE!$F$4:$F$56)</f>
        <v>2.3199999999999998</v>
      </c>
      <c r="M22" s="314">
        <f t="shared" ca="1" si="5"/>
        <v>0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0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0</v>
      </c>
      <c r="E24" s="325">
        <f t="shared" si="4"/>
        <v>0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0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0</v>
      </c>
      <c r="E25" s="308">
        <f t="shared" si="4"/>
        <v>0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0</v>
      </c>
      <c r="J25" s="306">
        <f t="shared" si="2"/>
        <v>0</v>
      </c>
      <c r="K25" s="312"/>
      <c r="L25" s="313">
        <f ca="1">SUMIF(DATABASE!$E$4:$E$61,B25,DATABASE!$F$4:$F$56)</f>
        <v>3.16</v>
      </c>
      <c r="M25" s="314">
        <f t="shared" ca="1" si="5"/>
        <v>0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0</v>
      </c>
      <c r="E26" s="308">
        <f t="shared" si="4"/>
        <v>0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0</v>
      </c>
      <c r="J26" s="306">
        <f t="shared" si="2"/>
        <v>0</v>
      </c>
      <c r="K26" s="312"/>
      <c r="L26" s="313">
        <f ca="1">SUMIF(DATABASE!$E$4:$E$61,B26,DATABASE!$F$4:$F$56)</f>
        <v>2.59</v>
      </c>
      <c r="M26" s="314">
        <f t="shared" ca="1" si="5"/>
        <v>0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0</v>
      </c>
      <c r="E27" s="308">
        <f t="shared" si="4"/>
        <v>0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0</v>
      </c>
      <c r="J27" s="306">
        <f t="shared" si="2"/>
        <v>0</v>
      </c>
      <c r="K27" s="312"/>
      <c r="L27" s="313">
        <f ca="1">SUMIF(DATABASE!$E$4:$E$61,B27,DATABASE!$F$4:$F$56)</f>
        <v>4.71</v>
      </c>
      <c r="M27" s="314">
        <f t="shared" ca="1" si="5"/>
        <v>0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0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0</v>
      </c>
      <c r="E28" s="328">
        <f t="shared" si="4"/>
        <v>0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0</v>
      </c>
      <c r="J28" s="306">
        <f t="shared" si="2"/>
        <v>0</v>
      </c>
      <c r="K28" s="312"/>
      <c r="L28" s="313">
        <f ca="1">SUMIF(DATABASE!$E$4:$E$61,B28,DATABASE!$F$4:$F$56)</f>
        <v>4.41</v>
      </c>
      <c r="M28" s="314">
        <f t="shared" ca="1" si="5"/>
        <v>0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0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0</v>
      </c>
      <c r="E29" s="328">
        <f t="shared" si="4"/>
        <v>0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0</v>
      </c>
      <c r="J29" s="306">
        <f t="shared" si="2"/>
        <v>0</v>
      </c>
      <c r="K29" s="312"/>
      <c r="L29" s="313">
        <f ca="1">SUMIF(DATABASE!$E$4:$E$61,B29,DATABASE!$F$4:$F$56)</f>
        <v>4.43</v>
      </c>
      <c r="M29" s="314">
        <f t="shared" ca="1" si="5"/>
        <v>0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0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0</v>
      </c>
      <c r="E30" s="328">
        <f t="shared" si="4"/>
        <v>0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0</v>
      </c>
      <c r="J30" s="306">
        <f t="shared" si="2"/>
        <v>0</v>
      </c>
      <c r="K30" s="312"/>
      <c r="L30" s="313">
        <f ca="1">SUMIF(DATABASE!$E$4:$E$61,B30,DATABASE!$F$4:$F$56)</f>
        <v>4.75</v>
      </c>
      <c r="M30" s="314">
        <f t="shared" ca="1" si="5"/>
        <v>0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0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0</v>
      </c>
      <c r="E31" s="308">
        <f t="shared" si="4"/>
        <v>0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0</v>
      </c>
      <c r="J31" s="306">
        <f t="shared" si="2"/>
        <v>0</v>
      </c>
      <c r="K31" s="312"/>
      <c r="L31" s="313">
        <f ca="1">SUMIF(DATABASE!$E$4:$E$61,B31,DATABASE!$F$4:$F$56)</f>
        <v>5.98</v>
      </c>
      <c r="M31" s="314">
        <f t="shared" ca="1" si="5"/>
        <v>0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0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0</v>
      </c>
      <c r="E32" s="308">
        <f t="shared" si="4"/>
        <v>0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0</v>
      </c>
      <c r="J32" s="306">
        <f t="shared" si="2"/>
        <v>0</v>
      </c>
      <c r="K32" s="312"/>
      <c r="L32" s="313">
        <f ca="1">SUMIF(DATABASE!$E$4:$E$61,B32,DATABASE!$F$4:$F$56)</f>
        <v>4.29</v>
      </c>
      <c r="M32" s="314">
        <f t="shared" ca="1" si="5"/>
        <v>0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0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0</v>
      </c>
      <c r="E33" s="308">
        <f t="shared" si="4"/>
        <v>0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0</v>
      </c>
      <c r="J33" s="306">
        <f t="shared" si="2"/>
        <v>0</v>
      </c>
      <c r="K33" s="312"/>
      <c r="L33" s="313">
        <f ca="1">SUMIF(DATABASE!$E$4:$E$61,B33,DATABASE!$F$4:$F$56)</f>
        <v>2.1</v>
      </c>
      <c r="M33" s="314">
        <f t="shared" ca="1" si="5"/>
        <v>0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0</v>
      </c>
      <c r="E34" s="308">
        <f t="shared" si="4"/>
        <v>0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0</v>
      </c>
      <c r="J34" s="306">
        <f t="shared" si="2"/>
        <v>0</v>
      </c>
      <c r="K34" s="312"/>
      <c r="L34" s="313">
        <f ca="1">SUMIF(DATABASE!$E$4:$E$61,B34,DATABASE!$F$4:$F$56)</f>
        <v>4.9400000000000004</v>
      </c>
      <c r="M34" s="314">
        <f t="shared" ca="1" si="5"/>
        <v>0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0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0</v>
      </c>
      <c r="E38" s="308">
        <f t="shared" ref="E38:E49" si="12">D38*C38</f>
        <v>0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0</v>
      </c>
      <c r="J38" s="306">
        <f t="shared" ref="J38:J49" si="15">+I38*C38</f>
        <v>0</v>
      </c>
      <c r="K38" s="312"/>
      <c r="L38" s="313">
        <f ca="1">SUMIF(DATABASE!$E$4:$E$61,B38,DATABASE!$F$4:$F$56)</f>
        <v>1.76</v>
      </c>
      <c r="M38" s="314">
        <f t="shared" ca="1" si="5"/>
        <v>0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0</v>
      </c>
      <c r="E39" s="308">
        <f t="shared" si="12"/>
        <v>0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0</v>
      </c>
      <c r="J39" s="306">
        <f>+I39*C39</f>
        <v>0</v>
      </c>
      <c r="K39" s="312"/>
      <c r="L39" s="313">
        <f ca="1">SUMIF(DATABASE!$E$4:$E$61,B39,DATABASE!$F$4:$F$56)</f>
        <v>2.15</v>
      </c>
      <c r="M39" s="314">
        <f t="shared" ca="1" si="5"/>
        <v>0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0</v>
      </c>
      <c r="E40" s="308">
        <f t="shared" si="12"/>
        <v>0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0</v>
      </c>
      <c r="J40" s="306">
        <f t="shared" si="15"/>
        <v>0</v>
      </c>
      <c r="K40" s="312"/>
      <c r="L40" s="313">
        <f ca="1">SUMIF(DATABASE!$E$4:$E$61,B40,DATABASE!$F$4:$F$56)</f>
        <v>1.56</v>
      </c>
      <c r="M40" s="314">
        <f t="shared" ca="1" si="5"/>
        <v>0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0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0</v>
      </c>
      <c r="E42" s="308">
        <f t="shared" si="12"/>
        <v>0</v>
      </c>
      <c r="F42" s="309"/>
      <c r="G42" s="310">
        <f>+'DAILY FOC'!BO40</f>
        <v>0</v>
      </c>
      <c r="H42" s="308">
        <f>G42*C42</f>
        <v>0</v>
      </c>
      <c r="I42" s="311">
        <f t="shared" si="14"/>
        <v>0</v>
      </c>
      <c r="J42" s="306">
        <f>+I42*C42</f>
        <v>0</v>
      </c>
      <c r="K42" s="312"/>
      <c r="L42" s="313">
        <f ca="1">SUMIF(DATABASE!$E$4:$E$61,B42,DATABASE!$F$4:$F$56)</f>
        <v>2.67</v>
      </c>
      <c r="M42" s="314">
        <f t="shared" ca="1" si="5"/>
        <v>0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0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0</v>
      </c>
      <c r="E43" s="308">
        <f t="shared" si="12"/>
        <v>0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0</v>
      </c>
      <c r="J43" s="306">
        <f t="shared" si="15"/>
        <v>0</v>
      </c>
      <c r="K43" s="312"/>
      <c r="L43" s="313">
        <f ca="1">SUMIF(DATABASE!$E$4:$E$61,B43,DATABASE!$F$4:$F$56)</f>
        <v>1.24</v>
      </c>
      <c r="M43" s="314">
        <f t="shared" ca="1" si="5"/>
        <v>0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0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0</v>
      </c>
      <c r="E44" s="325">
        <f t="shared" si="12"/>
        <v>0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0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0</v>
      </c>
      <c r="E45" s="308">
        <f t="shared" si="12"/>
        <v>0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0</v>
      </c>
      <c r="J45" s="306">
        <f t="shared" si="15"/>
        <v>0</v>
      </c>
      <c r="K45" s="312"/>
      <c r="L45" s="313">
        <f ca="1">SUMIF(DATABASE!$E$4:$E$61,B45,DATABASE!$F$4:$F$56)</f>
        <v>2.4300000000000002</v>
      </c>
      <c r="M45" s="314">
        <f t="shared" ca="1" si="5"/>
        <v>0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0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0</v>
      </c>
      <c r="E46" s="308">
        <f t="shared" si="12"/>
        <v>0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0</v>
      </c>
      <c r="J46" s="306">
        <f t="shared" si="15"/>
        <v>0</v>
      </c>
      <c r="K46" s="312"/>
      <c r="L46" s="313">
        <f ca="1">SUMIF(DATABASE!$E$4:$E$61,B46,DATABASE!$F$4:$F$56)</f>
        <v>3.97</v>
      </c>
      <c r="M46" s="314">
        <f t="shared" ca="1" si="5"/>
        <v>0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0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0</v>
      </c>
      <c r="E53" s="308">
        <f t="shared" ref="E53" si="20">D53*C53</f>
        <v>0</v>
      </c>
      <c r="F53" s="309"/>
      <c r="G53" s="310"/>
      <c r="H53" s="308"/>
      <c r="I53" s="311">
        <f t="shared" ref="I53" si="21">+D53-G53</f>
        <v>0</v>
      </c>
      <c r="J53" s="306">
        <f t="shared" ref="J53" si="22">+I53*C53</f>
        <v>0</v>
      </c>
      <c r="K53" s="312"/>
      <c r="L53" s="313">
        <f ca="1">SUMIF(DATABASE!$E$4:$E$61,B53,DATABASE!$F$4:$F$56)</f>
        <v>2</v>
      </c>
      <c r="M53" s="314">
        <f t="shared" ref="M53" ca="1" si="23">+L53*I53</f>
        <v>0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0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0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0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0</v>
      </c>
      <c r="E56" s="308">
        <f t="shared" ref="E56:E66" si="27">D56*C56</f>
        <v>0</v>
      </c>
      <c r="F56" s="309"/>
      <c r="G56" s="310"/>
      <c r="H56" s="308"/>
      <c r="I56" s="311">
        <f t="shared" ref="I56:I66" si="28">+D56-G56</f>
        <v>0</v>
      </c>
      <c r="J56" s="306">
        <f t="shared" ref="J56:J66" si="29">+I56*C56</f>
        <v>0</v>
      </c>
      <c r="K56" s="312"/>
      <c r="L56" s="313">
        <f ca="1">SUMIF(DATABASE!$E$4:$E$61,B56,DATABASE!$F$4:$F$56)</f>
        <v>1.76</v>
      </c>
      <c r="M56" s="314">
        <f t="shared" ref="M56:M66" ca="1" si="30">+L56*I56</f>
        <v>0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0</v>
      </c>
      <c r="E57" s="308">
        <f t="shared" si="27"/>
        <v>0</v>
      </c>
      <c r="F57" s="309"/>
      <c r="G57" s="310"/>
      <c r="H57" s="308"/>
      <c r="I57" s="311">
        <f t="shared" si="28"/>
        <v>0</v>
      </c>
      <c r="J57" s="306">
        <f t="shared" si="29"/>
        <v>0</v>
      </c>
      <c r="K57" s="312"/>
      <c r="L57" s="313">
        <f ca="1">SUMIF(DATABASE!$E$4:$E$61,B57,DATABASE!$F$4:$F$56)</f>
        <v>2.15</v>
      </c>
      <c r="M57" s="314">
        <f t="shared" ca="1" si="30"/>
        <v>0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0</v>
      </c>
      <c r="E58" s="308">
        <f t="shared" si="27"/>
        <v>0</v>
      </c>
      <c r="F58" s="309"/>
      <c r="G58" s="310"/>
      <c r="H58" s="308"/>
      <c r="I58" s="311">
        <f t="shared" si="28"/>
        <v>0</v>
      </c>
      <c r="J58" s="306">
        <f t="shared" si="29"/>
        <v>0</v>
      </c>
      <c r="K58" s="312"/>
      <c r="L58" s="313">
        <f ca="1">SUMIF(DATABASE!$E$4:$E$61,B58,DATABASE!$F$4:$F$56)</f>
        <v>1.56</v>
      </c>
      <c r="M58" s="314">
        <f t="shared" ca="1" si="30"/>
        <v>0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0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0</v>
      </c>
      <c r="E59" s="308">
        <f t="shared" ref="E59" si="34">D59*C59</f>
        <v>0</v>
      </c>
      <c r="F59" s="309"/>
      <c r="G59" s="310"/>
      <c r="H59" s="308"/>
      <c r="I59" s="311">
        <f t="shared" ref="I59" si="35">+D59-G59</f>
        <v>0</v>
      </c>
      <c r="J59" s="306">
        <f t="shared" ref="J59" si="36">+I59*C59</f>
        <v>0</v>
      </c>
      <c r="K59" s="312"/>
      <c r="L59" s="313">
        <f ca="1">SUMIF(DATABASE!$E$4:$E$61,B59,DATABASE!$F$4:$F$56)</f>
        <v>2.5</v>
      </c>
      <c r="M59" s="314">
        <f t="shared" ref="M59" ca="1" si="37">+L59*I59</f>
        <v>0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0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0</v>
      </c>
      <c r="E60" s="308">
        <f t="shared" si="27"/>
        <v>0</v>
      </c>
      <c r="F60" s="309"/>
      <c r="G60" s="310"/>
      <c r="H60" s="308"/>
      <c r="I60" s="311">
        <f t="shared" si="28"/>
        <v>0</v>
      </c>
      <c r="J60" s="306">
        <f t="shared" si="29"/>
        <v>0</v>
      </c>
      <c r="K60" s="312"/>
      <c r="L60" s="313">
        <f ca="1">SUMIF(DATABASE!$E$4:$E$61,B60,DATABASE!$F$4:$F$56)</f>
        <v>2.5</v>
      </c>
      <c r="M60" s="314">
        <f t="shared" ca="1" si="30"/>
        <v>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0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0</v>
      </c>
      <c r="E61" s="308">
        <f t="shared" si="27"/>
        <v>0</v>
      </c>
      <c r="F61" s="309"/>
      <c r="G61" s="310"/>
      <c r="H61" s="308"/>
      <c r="I61" s="311">
        <f t="shared" si="28"/>
        <v>0</v>
      </c>
      <c r="J61" s="306">
        <f t="shared" si="29"/>
        <v>0</v>
      </c>
      <c r="K61" s="312"/>
      <c r="L61" s="313">
        <f ca="1">SUMIF(DATABASE!$E$4:$E$61,B61,DATABASE!$F$4:$F$56)</f>
        <v>2.67</v>
      </c>
      <c r="M61" s="314">
        <f t="shared" ca="1" si="30"/>
        <v>0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0</v>
      </c>
      <c r="E62" s="308">
        <f t="shared" ref="E62" si="41">D62*C62</f>
        <v>0</v>
      </c>
      <c r="F62" s="309"/>
      <c r="G62" s="310"/>
      <c r="H62" s="308"/>
      <c r="I62" s="311">
        <f t="shared" ref="I62" si="42">+D62-G62</f>
        <v>0</v>
      </c>
      <c r="J62" s="306">
        <f t="shared" ref="J62" si="43">+I62*C62</f>
        <v>0</v>
      </c>
      <c r="K62" s="312"/>
      <c r="L62" s="313">
        <f ca="1">SUMIF(DATABASE!$E$4:$E$61,B62,DATABASE!$F$4:$F$56)</f>
        <v>1.24</v>
      </c>
      <c r="M62" s="314">
        <f t="shared" ref="M62" ca="1" si="44">+L62*I62</f>
        <v>0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0</v>
      </c>
      <c r="E63" s="308">
        <f t="shared" si="27"/>
        <v>0</v>
      </c>
      <c r="F63" s="309"/>
      <c r="G63" s="310"/>
      <c r="H63" s="308"/>
      <c r="I63" s="311">
        <f t="shared" si="28"/>
        <v>0</v>
      </c>
      <c r="J63" s="306">
        <f t="shared" si="29"/>
        <v>0</v>
      </c>
      <c r="K63" s="312"/>
      <c r="L63" s="313">
        <f ca="1">SUMIF(DATABASE!$E$4:$E$61,B63,DATABASE!$F$4:$F$56)</f>
        <v>1.24</v>
      </c>
      <c r="M63" s="314">
        <f t="shared" ca="1" si="30"/>
        <v>0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0</v>
      </c>
      <c r="E64" s="308">
        <f t="shared" si="27"/>
        <v>0</v>
      </c>
      <c r="F64" s="309"/>
      <c r="G64" s="310"/>
      <c r="H64" s="308"/>
      <c r="I64" s="311">
        <f t="shared" si="28"/>
        <v>0</v>
      </c>
      <c r="J64" s="306">
        <f t="shared" si="29"/>
        <v>0</v>
      </c>
      <c r="K64" s="312"/>
      <c r="L64" s="313">
        <f ca="1">SUMIF(DATABASE!$E$4:$E$61,B64,DATABASE!$F$4:$F$56)</f>
        <v>3.97</v>
      </c>
      <c r="M64" s="314">
        <f t="shared" ca="1" si="30"/>
        <v>0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0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0</v>
      </c>
      <c r="E65" s="308">
        <f t="shared" si="27"/>
        <v>0</v>
      </c>
      <c r="F65" s="309"/>
      <c r="G65" s="310"/>
      <c r="H65" s="308"/>
      <c r="I65" s="311">
        <f t="shared" si="28"/>
        <v>0</v>
      </c>
      <c r="J65" s="306">
        <f t="shared" si="29"/>
        <v>0</v>
      </c>
      <c r="K65" s="312"/>
      <c r="L65" s="313">
        <f ca="1">SUMIF(DATABASE!$E$4:$E$61,B65,DATABASE!$F$4:$F$56)</f>
        <v>2.1800000000000002</v>
      </c>
      <c r="M65" s="314">
        <f t="shared" ca="1" si="30"/>
        <v>0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0</v>
      </c>
      <c r="E66" s="308">
        <f t="shared" si="27"/>
        <v>0</v>
      </c>
      <c r="F66" s="309"/>
      <c r="G66" s="310"/>
      <c r="H66" s="308"/>
      <c r="I66" s="311">
        <f t="shared" si="28"/>
        <v>0</v>
      </c>
      <c r="J66" s="306">
        <f t="shared" si="29"/>
        <v>0</v>
      </c>
      <c r="K66" s="312"/>
      <c r="L66" s="313">
        <f ca="1">SUMIF(DATABASE!$E$4:$E$61,B66,DATABASE!$F$4:$F$56)</f>
        <v>3.61</v>
      </c>
      <c r="M66" s="314">
        <f t="shared" ca="1" si="30"/>
        <v>0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0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0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0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0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0</v>
      </c>
      <c r="E77" s="308">
        <f t="shared" si="58"/>
        <v>0</v>
      </c>
      <c r="F77" s="309"/>
      <c r="G77" s="472"/>
      <c r="H77" s="308"/>
      <c r="I77" s="473">
        <f t="shared" si="59"/>
        <v>0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0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0</v>
      </c>
      <c r="E82" s="484">
        <f>SUM(E11:E81)</f>
        <v>0</v>
      </c>
      <c r="F82" s="485"/>
      <c r="G82" s="486">
        <f>SUM(G11:G81)</f>
        <v>0</v>
      </c>
      <c r="H82" s="484">
        <f>SUM(H11:H81)</f>
        <v>0</v>
      </c>
      <c r="I82" s="483">
        <f>SUM(I11:I81)</f>
        <v>1</v>
      </c>
      <c r="J82" s="484">
        <f>SUM(J11:J81)</f>
        <v>5.9</v>
      </c>
      <c r="K82" s="487"/>
      <c r="L82" s="488"/>
      <c r="M82" s="489">
        <f ca="1">SUM(M11:M81)</f>
        <v>2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0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0</v>
      </c>
      <c r="E11" s="427"/>
      <c r="F11" s="433"/>
      <c r="G11" s="434"/>
      <c r="H11" s="428">
        <f t="shared" ref="H11:H23" si="0">+G11+D11</f>
        <v>0</v>
      </c>
      <c r="I11" s="429"/>
      <c r="J11" s="145" t="s">
        <v>486</v>
      </c>
      <c r="K11" s="150">
        <v>55</v>
      </c>
      <c r="L11" s="151">
        <f t="shared" ref="L11" si="1">+K11*H11</f>
        <v>0</v>
      </c>
      <c r="M11" s="62">
        <f t="shared" ref="M11" si="2">+L11*C11</f>
        <v>0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0</v>
      </c>
      <c r="E15" s="427"/>
      <c r="F15" s="433"/>
      <c r="G15" s="434"/>
      <c r="H15" s="428">
        <f t="shared" si="0"/>
        <v>0</v>
      </c>
      <c r="I15" s="429"/>
      <c r="J15" s="145" t="s">
        <v>494</v>
      </c>
      <c r="K15" s="150">
        <v>20</v>
      </c>
      <c r="L15" s="151">
        <f t="shared" si="3"/>
        <v>0</v>
      </c>
      <c r="M15" s="62">
        <f t="shared" ref="M15:M21" si="7">+L15*C15</f>
        <v>0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0</v>
      </c>
      <c r="E17" s="427"/>
      <c r="F17" s="433"/>
      <c r="G17" s="434"/>
      <c r="H17" s="428">
        <f t="shared" si="0"/>
        <v>0</v>
      </c>
      <c r="I17" s="429"/>
      <c r="J17" s="145" t="s">
        <v>496</v>
      </c>
      <c r="K17" s="150">
        <v>70</v>
      </c>
      <c r="L17" s="151">
        <f t="shared" si="3"/>
        <v>0</v>
      </c>
      <c r="M17" s="62">
        <f t="shared" si="7"/>
        <v>0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0</v>
      </c>
      <c r="E19" s="427"/>
      <c r="F19" s="433"/>
      <c r="G19" s="434"/>
      <c r="H19" s="428">
        <f t="shared" si="0"/>
        <v>0</v>
      </c>
      <c r="I19" s="429"/>
      <c r="J19" s="145" t="s">
        <v>65</v>
      </c>
      <c r="K19" s="150">
        <v>80</v>
      </c>
      <c r="L19" s="151">
        <f t="shared" si="3"/>
        <v>0</v>
      </c>
      <c r="M19" s="62">
        <f t="shared" si="7"/>
        <v>0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0</v>
      </c>
      <c r="E22" s="427"/>
      <c r="F22" s="433"/>
      <c r="G22" s="434"/>
      <c r="H22" s="428">
        <f t="shared" si="0"/>
        <v>0</v>
      </c>
      <c r="J22" s="145" t="s">
        <v>495</v>
      </c>
      <c r="K22" s="150">
        <v>20</v>
      </c>
      <c r="L22" s="151">
        <f t="shared" si="3"/>
        <v>0</v>
      </c>
      <c r="M22" s="62">
        <f t="shared" ref="M22:M24" si="8">+L22*C22</f>
        <v>0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0</v>
      </c>
      <c r="E23" s="427"/>
      <c r="F23" s="433"/>
      <c r="G23" s="434"/>
      <c r="H23" s="428">
        <f t="shared" si="0"/>
        <v>0</v>
      </c>
      <c r="J23" s="145" t="s">
        <v>487</v>
      </c>
      <c r="K23" s="150">
        <v>28</v>
      </c>
      <c r="L23" s="151">
        <f t="shared" si="3"/>
        <v>0</v>
      </c>
      <c r="M23" s="62">
        <f t="shared" si="8"/>
        <v>0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0</v>
      </c>
      <c r="E26" s="427"/>
      <c r="F26" s="271"/>
      <c r="G26" s="123"/>
      <c r="H26" s="428">
        <f>+G26+D26</f>
        <v>0</v>
      </c>
      <c r="I26" s="429"/>
      <c r="J26" s="442" t="s">
        <v>478</v>
      </c>
      <c r="K26" s="150">
        <v>75</v>
      </c>
      <c r="L26" s="151">
        <f>+K26*H26</f>
        <v>0</v>
      </c>
      <c r="M26" s="62">
        <f>+L26*C26</f>
        <v>0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0</v>
      </c>
      <c r="E27" s="427"/>
      <c r="F27" s="271"/>
      <c r="G27" s="123"/>
      <c r="H27" s="428">
        <f t="shared" ref="H27:H61" si="9">+G27+D27</f>
        <v>0</v>
      </c>
      <c r="I27" s="429"/>
      <c r="J27" s="444" t="s">
        <v>479</v>
      </c>
      <c r="K27" s="150">
        <v>80</v>
      </c>
      <c r="L27" s="151">
        <f t="shared" ref="L27:L32" si="10">+K27*H27</f>
        <v>0</v>
      </c>
      <c r="M27" s="62">
        <f t="shared" ref="M27:M61" si="11">+L27*C27</f>
        <v>0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0</v>
      </c>
      <c r="E28" s="427"/>
      <c r="F28" s="271"/>
      <c r="G28" s="123"/>
      <c r="H28" s="428">
        <f t="shared" si="9"/>
        <v>0</v>
      </c>
      <c r="I28" s="429"/>
      <c r="J28" s="442" t="s">
        <v>480</v>
      </c>
      <c r="K28" s="150">
        <v>180</v>
      </c>
      <c r="L28" s="151">
        <f t="shared" si="10"/>
        <v>0</v>
      </c>
      <c r="M28" s="62">
        <f t="shared" si="11"/>
        <v>0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0</v>
      </c>
      <c r="E29" s="427"/>
      <c r="F29" s="271"/>
      <c r="G29" s="123"/>
      <c r="H29" s="428">
        <f t="shared" si="9"/>
        <v>0</v>
      </c>
      <c r="I29" s="429"/>
      <c r="J29" s="444" t="s">
        <v>481</v>
      </c>
      <c r="K29" s="150">
        <v>200</v>
      </c>
      <c r="L29" s="151">
        <f t="shared" si="10"/>
        <v>0</v>
      </c>
      <c r="M29" s="62">
        <f t="shared" si="11"/>
        <v>0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0</v>
      </c>
      <c r="E30" s="427"/>
      <c r="F30" s="271"/>
      <c r="G30" s="123"/>
      <c r="H30" s="428">
        <f t="shared" si="9"/>
        <v>0</v>
      </c>
      <c r="I30" s="429"/>
      <c r="J30" s="442" t="s">
        <v>482</v>
      </c>
      <c r="K30" s="150">
        <v>75</v>
      </c>
      <c r="L30" s="151">
        <f>+K30*H30</f>
        <v>0</v>
      </c>
      <c r="M30" s="62">
        <f t="shared" si="11"/>
        <v>0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0</v>
      </c>
      <c r="E31" s="427"/>
      <c r="F31" s="271"/>
      <c r="G31" s="123"/>
      <c r="H31" s="428">
        <f t="shared" si="9"/>
        <v>0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0</v>
      </c>
      <c r="E32" s="427"/>
      <c r="F32" s="271"/>
      <c r="G32" s="123"/>
      <c r="H32" s="428">
        <f t="shared" si="9"/>
        <v>0</v>
      </c>
      <c r="I32" s="429"/>
      <c r="J32" s="442" t="s">
        <v>483</v>
      </c>
      <c r="K32" s="150">
        <v>30</v>
      </c>
      <c r="L32" s="151">
        <f t="shared" si="10"/>
        <v>0</v>
      </c>
      <c r="M32" s="62">
        <f t="shared" si="11"/>
        <v>0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0</v>
      </c>
      <c r="E33" s="427"/>
      <c r="F33" s="271"/>
      <c r="G33" s="123"/>
      <c r="H33" s="428">
        <f t="shared" si="9"/>
        <v>0</v>
      </c>
      <c r="I33" s="429"/>
      <c r="J33" s="442" t="s">
        <v>483</v>
      </c>
      <c r="K33" s="150">
        <v>30</v>
      </c>
      <c r="L33" s="151">
        <f>+K33*H33</f>
        <v>0</v>
      </c>
      <c r="M33" s="62">
        <f t="shared" si="11"/>
        <v>0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0</v>
      </c>
      <c r="E34" s="427"/>
      <c r="F34" s="271"/>
      <c r="G34" s="123"/>
      <c r="H34" s="428">
        <f t="shared" si="9"/>
        <v>0</v>
      </c>
      <c r="I34" s="429"/>
      <c r="J34" s="145" t="s">
        <v>484</v>
      </c>
      <c r="K34" s="150">
        <v>70</v>
      </c>
      <c r="L34" s="151">
        <f>+K34*H34</f>
        <v>0</v>
      </c>
      <c r="M34" s="62">
        <f t="shared" si="11"/>
        <v>0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0</v>
      </c>
      <c r="E35" s="427"/>
      <c r="F35" s="271"/>
      <c r="G35" s="123"/>
      <c r="H35" s="428">
        <f t="shared" si="9"/>
        <v>0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0</v>
      </c>
      <c r="E36" s="427"/>
      <c r="F36" s="271"/>
      <c r="G36" s="123"/>
      <c r="H36" s="428">
        <f t="shared" si="9"/>
        <v>0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0</v>
      </c>
      <c r="E37" s="427"/>
      <c r="F37" s="271"/>
      <c r="G37" s="123"/>
      <c r="H37" s="428">
        <f t="shared" si="9"/>
        <v>0</v>
      </c>
      <c r="I37" s="429"/>
      <c r="J37" s="145" t="s">
        <v>489</v>
      </c>
      <c r="K37" s="150">
        <v>110</v>
      </c>
      <c r="L37" s="151">
        <f t="shared" si="13"/>
        <v>0</v>
      </c>
      <c r="M37" s="62">
        <f t="shared" si="11"/>
        <v>0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0</v>
      </c>
      <c r="E38" s="427"/>
      <c r="F38" s="271"/>
      <c r="G38" s="123"/>
      <c r="H38" s="428">
        <f t="shared" si="9"/>
        <v>0</v>
      </c>
      <c r="I38" s="429"/>
      <c r="J38" s="442" t="s">
        <v>483</v>
      </c>
      <c r="K38" s="150">
        <v>30</v>
      </c>
      <c r="L38" s="151">
        <f t="shared" si="13"/>
        <v>0</v>
      </c>
      <c r="M38" s="62">
        <f t="shared" ref="M38" si="14">+L38*C38</f>
        <v>0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0</v>
      </c>
      <c r="E39" s="427"/>
      <c r="F39" s="271"/>
      <c r="G39" s="123"/>
      <c r="H39" s="428">
        <f t="shared" si="9"/>
        <v>0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0</v>
      </c>
      <c r="E40" s="427"/>
      <c r="F40" s="271"/>
      <c r="G40" s="123"/>
      <c r="H40" s="428">
        <f t="shared" si="9"/>
        <v>0</v>
      </c>
      <c r="I40" s="429"/>
      <c r="J40" s="145" t="s">
        <v>491</v>
      </c>
      <c r="K40" s="150">
        <v>25</v>
      </c>
      <c r="L40" s="151">
        <f t="shared" si="13"/>
        <v>0</v>
      </c>
      <c r="M40" s="62">
        <f t="shared" si="11"/>
        <v>0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0</v>
      </c>
      <c r="E41" s="427"/>
      <c r="F41" s="271"/>
      <c r="G41" s="123"/>
      <c r="H41" s="428">
        <f>+G41+D41</f>
        <v>0</v>
      </c>
      <c r="I41" s="429"/>
      <c r="J41" s="145" t="s">
        <v>66</v>
      </c>
      <c r="K41" s="150">
        <v>90</v>
      </c>
      <c r="L41" s="151">
        <f>+K41*H41</f>
        <v>0</v>
      </c>
      <c r="M41" s="62">
        <f t="shared" si="11"/>
        <v>0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0</v>
      </c>
      <c r="E42" s="427"/>
      <c r="F42" s="271"/>
      <c r="G42" s="123"/>
      <c r="H42" s="428">
        <f t="shared" si="9"/>
        <v>0</v>
      </c>
      <c r="I42" s="429"/>
      <c r="J42" s="145" t="s">
        <v>485</v>
      </c>
      <c r="K42" s="150">
        <v>90</v>
      </c>
      <c r="L42" s="151">
        <f>+K42*H42</f>
        <v>0</v>
      </c>
      <c r="M42" s="62">
        <f t="shared" si="11"/>
        <v>0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0</v>
      </c>
      <c r="E43" s="427"/>
      <c r="F43" s="271"/>
      <c r="G43" s="123"/>
      <c r="H43" s="428">
        <f t="shared" si="9"/>
        <v>0</v>
      </c>
      <c r="I43" s="429"/>
      <c r="J43" s="145" t="s">
        <v>65</v>
      </c>
      <c r="K43" s="150">
        <v>90</v>
      </c>
      <c r="L43" s="151">
        <f t="shared" si="13"/>
        <v>0</v>
      </c>
      <c r="M43" s="62">
        <f t="shared" si="11"/>
        <v>0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0</v>
      </c>
      <c r="E44" s="427"/>
      <c r="F44" s="271"/>
      <c r="G44" s="123"/>
      <c r="H44" s="428">
        <f t="shared" si="9"/>
        <v>0</v>
      </c>
      <c r="I44" s="429"/>
      <c r="J44" s="145" t="s">
        <v>486</v>
      </c>
      <c r="K44" s="150">
        <v>30</v>
      </c>
      <c r="L44" s="151">
        <f t="shared" ref="L44" si="15">+K44*H44</f>
        <v>0</v>
      </c>
      <c r="M44" s="62">
        <f t="shared" si="11"/>
        <v>0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0</v>
      </c>
      <c r="E46" s="427"/>
      <c r="F46" s="271"/>
      <c r="G46" s="123"/>
      <c r="H46" s="428">
        <f t="shared" si="9"/>
        <v>0</v>
      </c>
      <c r="I46" s="429"/>
      <c r="J46" s="145" t="s">
        <v>487</v>
      </c>
      <c r="K46" s="150">
        <v>30</v>
      </c>
      <c r="L46" s="151">
        <f t="shared" si="13"/>
        <v>0</v>
      </c>
      <c r="M46" s="62">
        <f t="shared" si="11"/>
        <v>0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0</v>
      </c>
      <c r="E47" s="427"/>
      <c r="F47" s="271"/>
      <c r="G47" s="123"/>
      <c r="H47" s="428">
        <f t="shared" si="9"/>
        <v>0</v>
      </c>
      <c r="I47" s="429"/>
      <c r="J47" s="145" t="s">
        <v>488</v>
      </c>
      <c r="K47" s="150">
        <v>150</v>
      </c>
      <c r="L47" s="151">
        <f t="shared" si="13"/>
        <v>0</v>
      </c>
      <c r="M47" s="62">
        <f t="shared" si="11"/>
        <v>0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0</v>
      </c>
      <c r="E48" s="427"/>
      <c r="F48" s="271"/>
      <c r="G48" s="123"/>
      <c r="H48" s="428">
        <f t="shared" si="9"/>
        <v>0</v>
      </c>
      <c r="I48" s="429"/>
      <c r="J48" s="145" t="s">
        <v>486</v>
      </c>
      <c r="K48" s="150">
        <v>65</v>
      </c>
      <c r="L48" s="151">
        <f t="shared" si="13"/>
        <v>0</v>
      </c>
      <c r="M48" s="62">
        <f t="shared" si="11"/>
        <v>0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0</v>
      </c>
      <c r="E50" s="427"/>
      <c r="F50" s="271"/>
      <c r="G50" s="123"/>
      <c r="H50" s="428">
        <f t="shared" si="9"/>
        <v>0</v>
      </c>
      <c r="I50" s="429"/>
      <c r="J50" s="145" t="s">
        <v>494</v>
      </c>
      <c r="K50" s="150">
        <v>30</v>
      </c>
      <c r="L50" s="151">
        <f t="shared" si="13"/>
        <v>0</v>
      </c>
      <c r="M50" s="62">
        <f t="shared" si="11"/>
        <v>0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0</v>
      </c>
      <c r="E51" s="427"/>
      <c r="F51" s="271"/>
      <c r="G51" s="123"/>
      <c r="H51" s="428">
        <f t="shared" si="9"/>
        <v>0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0</v>
      </c>
      <c r="E52" s="427"/>
      <c r="F52" s="271"/>
      <c r="G52" s="123"/>
      <c r="H52" s="428">
        <f t="shared" si="9"/>
        <v>0</v>
      </c>
      <c r="I52" s="429"/>
      <c r="J52" s="145" t="s">
        <v>494</v>
      </c>
      <c r="K52" s="150">
        <v>30</v>
      </c>
      <c r="L52" s="151">
        <f t="shared" ref="L52" si="16">+K52*H52</f>
        <v>0</v>
      </c>
      <c r="M52" s="62">
        <f t="shared" ref="M52" si="17">+L52*C52</f>
        <v>0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0</v>
      </c>
      <c r="E54" s="427"/>
      <c r="F54" s="271"/>
      <c r="G54" s="123"/>
      <c r="H54" s="428">
        <f t="shared" si="9"/>
        <v>0</v>
      </c>
      <c r="I54" s="429"/>
      <c r="J54" s="145" t="s">
        <v>487</v>
      </c>
      <c r="K54" s="150">
        <v>30</v>
      </c>
      <c r="L54" s="151">
        <f t="shared" ref="L54:L55" si="18">+K54*H54</f>
        <v>0</v>
      </c>
      <c r="M54" s="62">
        <f t="shared" ref="M54:M55" si="19">+L54*C54</f>
        <v>0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0</v>
      </c>
      <c r="E55" s="427"/>
      <c r="F55" s="271"/>
      <c r="G55" s="123"/>
      <c r="H55" s="428">
        <f t="shared" si="9"/>
        <v>0</v>
      </c>
      <c r="I55" s="429"/>
      <c r="J55" s="145" t="s">
        <v>494</v>
      </c>
      <c r="K55" s="150">
        <v>30</v>
      </c>
      <c r="L55" s="151">
        <f t="shared" si="18"/>
        <v>0</v>
      </c>
      <c r="M55" s="62">
        <f t="shared" si="19"/>
        <v>0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0</v>
      </c>
      <c r="E56" s="427"/>
      <c r="F56" s="271"/>
      <c r="G56" s="123"/>
      <c r="H56" s="428">
        <f t="shared" si="9"/>
        <v>0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0</v>
      </c>
      <c r="E57" s="427"/>
      <c r="F57" s="271"/>
      <c r="G57" s="123"/>
      <c r="H57" s="428">
        <f t="shared" si="9"/>
        <v>0</v>
      </c>
      <c r="I57" s="429"/>
      <c r="J57" s="145" t="s">
        <v>494</v>
      </c>
      <c r="K57" s="150">
        <v>30</v>
      </c>
      <c r="L57" s="151">
        <f t="shared" si="13"/>
        <v>0</v>
      </c>
      <c r="M57" s="62">
        <f t="shared" si="11"/>
        <v>0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0</v>
      </c>
      <c r="E58" s="427"/>
      <c r="F58" s="271"/>
      <c r="G58" s="123"/>
      <c r="H58" s="428">
        <f t="shared" si="9"/>
        <v>0</v>
      </c>
      <c r="I58" s="429"/>
      <c r="J58" s="145" t="s">
        <v>478</v>
      </c>
      <c r="K58" s="150">
        <v>38</v>
      </c>
      <c r="L58" s="151">
        <f t="shared" si="13"/>
        <v>0</v>
      </c>
      <c r="M58" s="62">
        <f t="shared" si="11"/>
        <v>0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0</v>
      </c>
      <c r="E60" s="427"/>
      <c r="F60" s="270"/>
      <c r="G60" s="123"/>
      <c r="H60" s="428">
        <f t="shared" si="9"/>
        <v>0</v>
      </c>
      <c r="I60" s="429"/>
      <c r="J60" s="145" t="s">
        <v>478</v>
      </c>
      <c r="K60" s="150">
        <v>38</v>
      </c>
      <c r="L60" s="151">
        <f t="shared" ref="L60" si="20">+K60*H60</f>
        <v>0</v>
      </c>
      <c r="M60" s="62">
        <f t="shared" ref="M60" si="21">+L60*C60</f>
        <v>0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0</v>
      </c>
      <c r="E64" s="427"/>
      <c r="F64" s="270"/>
      <c r="G64" s="434"/>
      <c r="H64" s="428">
        <f>+G64+D64</f>
        <v>0</v>
      </c>
      <c r="I64" s="429"/>
      <c r="J64" s="442" t="s">
        <v>478</v>
      </c>
      <c r="K64" s="150">
        <v>75</v>
      </c>
      <c r="L64" s="151">
        <f>+K64*H64</f>
        <v>0</v>
      </c>
      <c r="M64" s="62">
        <f>+L64*C64</f>
        <v>0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0</v>
      </c>
      <c r="E65" s="427"/>
      <c r="F65" s="270"/>
      <c r="G65" s="434"/>
      <c r="H65" s="428">
        <f t="shared" ref="H65:H97" si="22">+G65+D65</f>
        <v>0</v>
      </c>
      <c r="I65" s="429"/>
      <c r="J65" s="444" t="s">
        <v>479</v>
      </c>
      <c r="K65" s="150">
        <v>80</v>
      </c>
      <c r="L65" s="151">
        <f t="shared" ref="L65:L67" si="23">+K65*H65</f>
        <v>0</v>
      </c>
      <c r="M65" s="62">
        <f t="shared" ref="M65:M95" si="24">+L65*C65</f>
        <v>0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0</v>
      </c>
      <c r="E66" s="427"/>
      <c r="F66" s="270"/>
      <c r="G66" s="434"/>
      <c r="H66" s="428">
        <f t="shared" si="22"/>
        <v>0</v>
      </c>
      <c r="I66" s="429"/>
      <c r="J66" s="442" t="s">
        <v>480</v>
      </c>
      <c r="K66" s="150">
        <v>180</v>
      </c>
      <c r="L66" s="151">
        <f t="shared" si="23"/>
        <v>0</v>
      </c>
      <c r="M66" s="62">
        <f t="shared" si="24"/>
        <v>0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0</v>
      </c>
      <c r="E67" s="427"/>
      <c r="F67" s="270"/>
      <c r="G67" s="434"/>
      <c r="H67" s="428">
        <f t="shared" si="22"/>
        <v>0</v>
      </c>
      <c r="I67" s="429"/>
      <c r="J67" s="444" t="s">
        <v>481</v>
      </c>
      <c r="K67" s="150">
        <v>200</v>
      </c>
      <c r="L67" s="151">
        <f t="shared" si="23"/>
        <v>0</v>
      </c>
      <c r="M67" s="62">
        <f t="shared" si="24"/>
        <v>0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0</v>
      </c>
      <c r="E68" s="427"/>
      <c r="F68" s="270"/>
      <c r="G68" s="434"/>
      <c r="H68" s="428">
        <f t="shared" si="22"/>
        <v>0</v>
      </c>
      <c r="I68" s="429"/>
      <c r="J68" s="442" t="s">
        <v>482</v>
      </c>
      <c r="K68" s="150">
        <v>75</v>
      </c>
      <c r="L68" s="151">
        <f>+K68*H68</f>
        <v>0</v>
      </c>
      <c r="M68" s="62">
        <f t="shared" si="24"/>
        <v>0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0</v>
      </c>
      <c r="E69" s="427"/>
      <c r="F69" s="270"/>
      <c r="G69" s="434"/>
      <c r="H69" s="428">
        <f t="shared" si="22"/>
        <v>0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0</v>
      </c>
      <c r="E70" s="427"/>
      <c r="F70" s="270"/>
      <c r="G70" s="434"/>
      <c r="H70" s="428">
        <f t="shared" si="22"/>
        <v>0</v>
      </c>
      <c r="I70" s="429"/>
      <c r="J70" s="442" t="s">
        <v>483</v>
      </c>
      <c r="K70" s="150">
        <v>30</v>
      </c>
      <c r="L70" s="151">
        <f t="shared" ref="L70" si="26">+K70*H70</f>
        <v>0</v>
      </c>
      <c r="M70" s="62">
        <f t="shared" si="24"/>
        <v>0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0</v>
      </c>
      <c r="E71" s="427"/>
      <c r="F71" s="270"/>
      <c r="G71" s="434"/>
      <c r="H71" s="428">
        <f t="shared" si="22"/>
        <v>0</v>
      </c>
      <c r="I71" s="429"/>
      <c r="J71" s="442" t="s">
        <v>483</v>
      </c>
      <c r="K71" s="150">
        <v>30</v>
      </c>
      <c r="L71" s="151">
        <f>+K71*H71</f>
        <v>0</v>
      </c>
      <c r="M71" s="62">
        <f t="shared" si="24"/>
        <v>0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0</v>
      </c>
      <c r="E72" s="427"/>
      <c r="F72" s="270"/>
      <c r="G72" s="434"/>
      <c r="H72" s="428">
        <f t="shared" si="22"/>
        <v>0</v>
      </c>
      <c r="I72" s="429"/>
      <c r="J72" s="145" t="s">
        <v>484</v>
      </c>
      <c r="K72" s="150">
        <v>70</v>
      </c>
      <c r="L72" s="151">
        <f>+K72*H72</f>
        <v>0</v>
      </c>
      <c r="M72" s="62">
        <f t="shared" si="24"/>
        <v>0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0</v>
      </c>
      <c r="E73" s="427"/>
      <c r="F73" s="270"/>
      <c r="G73" s="434"/>
      <c r="H73" s="428">
        <f t="shared" si="22"/>
        <v>0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0</v>
      </c>
      <c r="E75" s="427"/>
      <c r="F75" s="270"/>
      <c r="G75" s="434"/>
      <c r="H75" s="428">
        <f t="shared" si="22"/>
        <v>0</v>
      </c>
      <c r="I75" s="429"/>
      <c r="J75" s="145" t="s">
        <v>489</v>
      </c>
      <c r="K75" s="150">
        <v>110</v>
      </c>
      <c r="L75" s="151">
        <f t="shared" si="27"/>
        <v>0</v>
      </c>
      <c r="M75" s="62">
        <f t="shared" si="24"/>
        <v>0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0</v>
      </c>
      <c r="E76" s="427"/>
      <c r="F76" s="270"/>
      <c r="G76" s="434"/>
      <c r="H76" s="428">
        <f t="shared" si="22"/>
        <v>0</v>
      </c>
      <c r="I76" s="429"/>
      <c r="J76" s="442" t="s">
        <v>483</v>
      </c>
      <c r="K76" s="150">
        <v>30</v>
      </c>
      <c r="L76" s="151">
        <f t="shared" si="27"/>
        <v>0</v>
      </c>
      <c r="M76" s="62">
        <f t="shared" si="24"/>
        <v>0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0</v>
      </c>
      <c r="H77" s="428">
        <f t="shared" si="22"/>
        <v>0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0</v>
      </c>
      <c r="H78" s="428">
        <f t="shared" si="22"/>
        <v>0</v>
      </c>
      <c r="J78" s="145" t="s">
        <v>491</v>
      </c>
      <c r="K78" s="150">
        <v>25</v>
      </c>
      <c r="L78" s="151">
        <f t="shared" si="27"/>
        <v>0</v>
      </c>
      <c r="M78" s="62">
        <f t="shared" si="24"/>
        <v>0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0</v>
      </c>
      <c r="H79" s="428">
        <f>+G79+D79</f>
        <v>0</v>
      </c>
      <c r="J79" s="145" t="s">
        <v>66</v>
      </c>
      <c r="K79" s="150">
        <v>90</v>
      </c>
      <c r="L79" s="151">
        <f>+K79*H79</f>
        <v>0</v>
      </c>
      <c r="M79" s="62">
        <f t="shared" si="24"/>
        <v>0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0</v>
      </c>
      <c r="H80" s="428">
        <f t="shared" si="22"/>
        <v>0</v>
      </c>
      <c r="J80" s="145" t="s">
        <v>485</v>
      </c>
      <c r="K80" s="150">
        <v>90</v>
      </c>
      <c r="L80" s="151">
        <f>+K80*H80</f>
        <v>0</v>
      </c>
      <c r="M80" s="62">
        <f t="shared" si="24"/>
        <v>0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0</v>
      </c>
      <c r="H81" s="428">
        <f t="shared" si="22"/>
        <v>0</v>
      </c>
      <c r="J81" s="145" t="s">
        <v>65</v>
      </c>
      <c r="K81" s="150">
        <v>90</v>
      </c>
      <c r="L81" s="151">
        <f t="shared" ref="L81:L82" si="28">+K81*H81</f>
        <v>0</v>
      </c>
      <c r="M81" s="62">
        <f t="shared" si="24"/>
        <v>0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0</v>
      </c>
      <c r="H82" s="428">
        <f t="shared" si="22"/>
        <v>0</v>
      </c>
      <c r="J82" s="145" t="s">
        <v>486</v>
      </c>
      <c r="K82" s="150">
        <v>30</v>
      </c>
      <c r="L82" s="151">
        <f t="shared" si="28"/>
        <v>0</v>
      </c>
      <c r="M82" s="62">
        <f t="shared" si="24"/>
        <v>0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0</v>
      </c>
      <c r="H83" s="428">
        <f t="shared" si="22"/>
        <v>0</v>
      </c>
      <c r="J83" s="145" t="s">
        <v>487</v>
      </c>
      <c r="K83" s="150">
        <v>30</v>
      </c>
      <c r="L83" s="151">
        <f t="shared" ref="L83:L95" si="29">+K83*H83</f>
        <v>0</v>
      </c>
      <c r="M83" s="62">
        <f t="shared" si="24"/>
        <v>0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0</v>
      </c>
      <c r="H84" s="428">
        <f t="shared" si="22"/>
        <v>0</v>
      </c>
      <c r="J84" s="145" t="s">
        <v>488</v>
      </c>
      <c r="K84" s="150">
        <v>150</v>
      </c>
      <c r="L84" s="151">
        <f t="shared" si="29"/>
        <v>0</v>
      </c>
      <c r="M84" s="62">
        <f t="shared" si="24"/>
        <v>0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0</v>
      </c>
      <c r="H85" s="428">
        <f t="shared" si="22"/>
        <v>0</v>
      </c>
      <c r="J85" s="145" t="s">
        <v>486</v>
      </c>
      <c r="K85" s="150">
        <v>65</v>
      </c>
      <c r="L85" s="151">
        <f t="shared" si="29"/>
        <v>0</v>
      </c>
      <c r="M85" s="62">
        <f t="shared" si="24"/>
        <v>0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0</v>
      </c>
      <c r="H87" s="428">
        <f t="shared" si="22"/>
        <v>0</v>
      </c>
      <c r="J87" s="145" t="s">
        <v>494</v>
      </c>
      <c r="K87" s="150">
        <v>30</v>
      </c>
      <c r="L87" s="151">
        <f t="shared" si="29"/>
        <v>0</v>
      </c>
      <c r="M87" s="62">
        <f t="shared" si="24"/>
        <v>0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0</v>
      </c>
      <c r="H88" s="428">
        <f t="shared" si="22"/>
        <v>0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0</v>
      </c>
      <c r="H89" s="428">
        <f t="shared" si="22"/>
        <v>0</v>
      </c>
      <c r="J89" s="145" t="s">
        <v>494</v>
      </c>
      <c r="K89" s="150">
        <v>30</v>
      </c>
      <c r="L89" s="151">
        <f t="shared" si="29"/>
        <v>0</v>
      </c>
      <c r="M89" s="62">
        <f t="shared" si="24"/>
        <v>0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0</v>
      </c>
      <c r="H91" s="428">
        <f t="shared" si="22"/>
        <v>0</v>
      </c>
      <c r="J91" s="145" t="s">
        <v>487</v>
      </c>
      <c r="K91" s="150">
        <v>30</v>
      </c>
      <c r="L91" s="151">
        <f t="shared" si="29"/>
        <v>0</v>
      </c>
      <c r="M91" s="62">
        <f t="shared" si="24"/>
        <v>0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0</v>
      </c>
      <c r="H92" s="428">
        <f t="shared" si="22"/>
        <v>0</v>
      </c>
      <c r="J92" s="145" t="s">
        <v>494</v>
      </c>
      <c r="K92" s="150">
        <v>30</v>
      </c>
      <c r="L92" s="151">
        <f t="shared" si="29"/>
        <v>0</v>
      </c>
      <c r="M92" s="62">
        <f t="shared" si="24"/>
        <v>0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0</v>
      </c>
      <c r="H93" s="428">
        <f t="shared" si="22"/>
        <v>0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0</v>
      </c>
      <c r="H94" s="428">
        <f t="shared" si="22"/>
        <v>0</v>
      </c>
      <c r="J94" s="145" t="s">
        <v>494</v>
      </c>
      <c r="K94" s="150">
        <v>30</v>
      </c>
      <c r="L94" s="151">
        <f t="shared" si="29"/>
        <v>0</v>
      </c>
      <c r="M94" s="62">
        <f t="shared" si="24"/>
        <v>0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0</v>
      </c>
      <c r="H95" s="428">
        <f t="shared" si="22"/>
        <v>0</v>
      </c>
      <c r="J95" s="145" t="s">
        <v>478</v>
      </c>
      <c r="K95" s="150">
        <v>38</v>
      </c>
      <c r="L95" s="151">
        <f t="shared" si="29"/>
        <v>0</v>
      </c>
      <c r="M95" s="62">
        <f t="shared" si="24"/>
        <v>0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2013-12-04T03:25:28Z</dcterms:modified>
</cp:coreProperties>
</file>