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65" yWindow="150" windowWidth="7170" windowHeight="9780" activeTab="1"/>
  </bookViews>
  <sheets>
    <sheet name="Summary" sheetId="1" r:id="rId1"/>
    <sheet name="Daily Log" sheetId="2" r:id="rId2"/>
    <sheet name="STOCK ANALYSIS" sheetId="7" r:id="rId3"/>
    <sheet name="K-LUNCH &amp; K DINNER" sheetId="3" r:id="rId4"/>
    <sheet name="SIDE ORDER &amp; FOC" sheetId="5" r:id="rId5"/>
    <sheet name="SAUCE USAGE" sheetId="8" r:id="rId6"/>
    <sheet name="DAILY FOC" sheetId="9" r:id="rId7"/>
  </sheets>
  <externalReferences>
    <externalReference r:id="rId8"/>
    <externalReference r:id="rId9"/>
    <externalReference r:id="rId10"/>
  </externalReferences>
  <definedNames>
    <definedName name="_xlnm._FilterDatabase" localSheetId="1" hidden="1">'Daily Log'!$A$16:$A$19</definedName>
    <definedName name="_xlnm._FilterDatabase" localSheetId="3" hidden="1">'K-LUNCH &amp; K DINNER'!$K$1:$M$45</definedName>
    <definedName name="_xlnm._FilterDatabase" localSheetId="5" hidden="1">'SAUCE USAGE'!$J$1:$M$61</definedName>
    <definedName name="_xlnm._FilterDatabase" localSheetId="4" hidden="1">'SIDE ORDER &amp; FOC'!$Q$1:$S$133</definedName>
    <definedName name="_xlnm._FilterDatabase" localSheetId="0" hidden="1">Summary!$B$29:$D$373</definedName>
    <definedName name="_xlnm.Print_Area" localSheetId="1">'Daily Log'!$B$2:$CO$1019</definedName>
    <definedName name="_xlnm.Print_Area" localSheetId="3">'K-LUNCH &amp; K DINNER'!$A$1:$J$47</definedName>
    <definedName name="_xlnm.Print_Area" localSheetId="4">'SIDE ORDER &amp; FOC'!$A$1:$S$87</definedName>
    <definedName name="_xlnm.Print_Area" localSheetId="0">Summary!$B$26:$E$205</definedName>
    <definedName name="_xlnm.Print_Titles" localSheetId="0">Summary!$2:$29</definedName>
  </definedNames>
  <calcPr calcId="125725"/>
</workbook>
</file>

<file path=xl/calcChain.xml><?xml version="1.0" encoding="utf-8"?>
<calcChain xmlns="http://schemas.openxmlformats.org/spreadsheetml/2006/main">
  <c r="AK321" i="1"/>
  <c r="AK260"/>
  <c r="AK259"/>
  <c r="AK258"/>
  <c r="AK257"/>
  <c r="AK256"/>
  <c r="AK255"/>
  <c r="AK254"/>
  <c r="AK253"/>
  <c r="AK252"/>
  <c r="AK251"/>
  <c r="AK250"/>
  <c r="AK249"/>
  <c r="AK248"/>
  <c r="AK247"/>
  <c r="AK233"/>
  <c r="AK232"/>
  <c r="AK231"/>
  <c r="AK230"/>
  <c r="AK229"/>
  <c r="AK228"/>
  <c r="AK227"/>
  <c r="AK226"/>
  <c r="AK225"/>
  <c r="AK224"/>
  <c r="AK223"/>
  <c r="AK222"/>
  <c r="AK221"/>
  <c r="AK220"/>
  <c r="AK219"/>
  <c r="AK218"/>
  <c r="AK217"/>
  <c r="AK216"/>
  <c r="AK215"/>
  <c r="AK214"/>
  <c r="AK213"/>
  <c r="AK212"/>
  <c r="AK211"/>
  <c r="AK210"/>
  <c r="AK209"/>
  <c r="AK208"/>
  <c r="AK207"/>
  <c r="AK206"/>
  <c r="AK205"/>
  <c r="AK204"/>
  <c r="AK203"/>
  <c r="AK202"/>
  <c r="AK201"/>
  <c r="AK200"/>
  <c r="AK199"/>
  <c r="AK198"/>
  <c r="AK197"/>
  <c r="AK196"/>
  <c r="AK195"/>
  <c r="AK194"/>
  <c r="AK193"/>
  <c r="AK192"/>
  <c r="AK191"/>
  <c r="AK190"/>
  <c r="AK189"/>
  <c r="AK188"/>
  <c r="AK187"/>
  <c r="AK186"/>
  <c r="AK185"/>
  <c r="AK184"/>
  <c r="AK183"/>
  <c r="AK182"/>
  <c r="AK181"/>
  <c r="AK180"/>
  <c r="AK179"/>
  <c r="AK178"/>
  <c r="AK177"/>
  <c r="AK176"/>
  <c r="AK175"/>
  <c r="AK174"/>
  <c r="AK173"/>
  <c r="AK172"/>
  <c r="AK171"/>
  <c r="AK170"/>
  <c r="AK169"/>
  <c r="AK168"/>
  <c r="AK167"/>
  <c r="AK166"/>
  <c r="AK165"/>
  <c r="AK164"/>
  <c r="AK163"/>
  <c r="AK162"/>
  <c r="AK161"/>
  <c r="AK160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43" i="7"/>
  <c r="A44" s="1"/>
  <c r="A45" s="1"/>
  <c r="A46" s="1"/>
  <c r="A47" s="1"/>
  <c r="A48" s="1"/>
  <c r="A49" s="1"/>
  <c r="A25"/>
  <c r="A26" s="1"/>
  <c r="A27" s="1"/>
  <c r="A28" s="1"/>
  <c r="A29" s="1"/>
  <c r="A30" s="1"/>
  <c r="A31" s="1"/>
  <c r="A32" s="1"/>
  <c r="A33" s="1"/>
  <c r="A34" s="1"/>
  <c r="G21"/>
  <c r="G18"/>
  <c r="N75" i="5"/>
  <c r="O75" s="1"/>
  <c r="F48" i="7" l="1"/>
  <c r="F49"/>
  <c r="F43"/>
  <c r="F42"/>
  <c r="F47"/>
  <c r="F46"/>
  <c r="F44"/>
  <c r="F45"/>
  <c r="A14" l="1"/>
  <c r="A13" s="1"/>
  <c r="G19"/>
  <c r="G20"/>
  <c r="C20" i="8"/>
  <c r="C21"/>
  <c r="C24"/>
  <c r="C45" l="1"/>
  <c r="C52"/>
  <c r="C35"/>
  <c r="C34"/>
  <c r="C11"/>
  <c r="C33"/>
  <c r="C58"/>
  <c r="L61"/>
  <c r="A49"/>
  <c r="A50" s="1"/>
  <c r="A51" s="1"/>
  <c r="A52" s="1"/>
  <c r="A53" s="1"/>
  <c r="A54" s="1"/>
  <c r="A55" s="1"/>
  <c r="A56" s="1"/>
  <c r="A57" s="1"/>
  <c r="A58" s="1"/>
  <c r="A59" s="1"/>
  <c r="A60" s="1"/>
  <c r="A61" s="1"/>
  <c r="H46"/>
  <c r="L46" s="1"/>
  <c r="M46" s="1"/>
  <c r="A12"/>
  <c r="A13" s="1"/>
  <c r="A14" s="1"/>
  <c r="A15" s="1"/>
  <c r="A16" s="1"/>
  <c r="A17" s="1"/>
  <c r="A18" s="1"/>
  <c r="A19" s="1"/>
  <c r="C43"/>
  <c r="C42"/>
  <c r="C41"/>
  <c r="C40"/>
  <c r="C36"/>
  <c r="C29"/>
  <c r="C16"/>
  <c r="C14"/>
  <c r="M61" l="1"/>
  <c r="A15" i="7"/>
  <c r="A20" i="8"/>
  <c r="A21" s="1"/>
  <c r="A22" s="1"/>
  <c r="A23" s="1"/>
  <c r="A24" s="1"/>
  <c r="A25" s="1"/>
  <c r="A26" s="1"/>
  <c r="A27" s="1"/>
  <c r="A28" s="1"/>
  <c r="A29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N81" i="5" l="1"/>
  <c r="O81" s="1"/>
  <c r="N77"/>
  <c r="O77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AI17" i="2" l="1"/>
  <c r="CN17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F17"/>
  <c r="AC17"/>
  <c r="Z17"/>
  <c r="W17"/>
  <c r="T17"/>
  <c r="Q17"/>
  <c r="N17"/>
  <c r="K17"/>
  <c r="H17"/>
  <c r="E17"/>
  <c r="B17"/>
  <c r="R30" i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Q260"/>
  <c r="P260"/>
  <c r="O260"/>
  <c r="N260"/>
  <c r="M260"/>
  <c r="L260"/>
  <c r="K260"/>
  <c r="I260"/>
  <c r="H260"/>
  <c r="G260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Q259"/>
  <c r="P259"/>
  <c r="O259"/>
  <c r="N259"/>
  <c r="M259"/>
  <c r="L259"/>
  <c r="K259"/>
  <c r="I259"/>
  <c r="H259"/>
  <c r="G259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Q258"/>
  <c r="P258"/>
  <c r="O258"/>
  <c r="N258"/>
  <c r="M258"/>
  <c r="L258"/>
  <c r="K258"/>
  <c r="I258"/>
  <c r="H258"/>
  <c r="G258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Q257"/>
  <c r="P257"/>
  <c r="O257"/>
  <c r="N257"/>
  <c r="M257"/>
  <c r="L257"/>
  <c r="K257"/>
  <c r="I257"/>
  <c r="H257"/>
  <c r="G257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Q256"/>
  <c r="P256"/>
  <c r="O256"/>
  <c r="N256"/>
  <c r="M256"/>
  <c r="L256"/>
  <c r="K256"/>
  <c r="I256"/>
  <c r="H256"/>
  <c r="G256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Q255"/>
  <c r="P255"/>
  <c r="O255"/>
  <c r="N255"/>
  <c r="M255"/>
  <c r="L255"/>
  <c r="K255"/>
  <c r="I255"/>
  <c r="H255"/>
  <c r="G255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Q254"/>
  <c r="P254"/>
  <c r="O254"/>
  <c r="N254"/>
  <c r="M254"/>
  <c r="L254"/>
  <c r="K254"/>
  <c r="I254"/>
  <c r="H254"/>
  <c r="G254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Q253"/>
  <c r="P253"/>
  <c r="O253"/>
  <c r="N253"/>
  <c r="M253"/>
  <c r="L253"/>
  <c r="K253"/>
  <c r="I253"/>
  <c r="H253"/>
  <c r="G253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Q252"/>
  <c r="P252"/>
  <c r="O252"/>
  <c r="N252"/>
  <c r="M252"/>
  <c r="L252"/>
  <c r="K252"/>
  <c r="I252"/>
  <c r="H252"/>
  <c r="G252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Q251"/>
  <c r="P251"/>
  <c r="O251"/>
  <c r="N251"/>
  <c r="M251"/>
  <c r="L251"/>
  <c r="K251"/>
  <c r="I251"/>
  <c r="H251"/>
  <c r="G251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Q250"/>
  <c r="P250"/>
  <c r="O250"/>
  <c r="N250"/>
  <c r="M250"/>
  <c r="L250"/>
  <c r="K250"/>
  <c r="I250"/>
  <c r="H250"/>
  <c r="G250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Q249"/>
  <c r="P249"/>
  <c r="O249"/>
  <c r="N249"/>
  <c r="M249"/>
  <c r="L249"/>
  <c r="K249"/>
  <c r="I249"/>
  <c r="H249"/>
  <c r="G249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Q248"/>
  <c r="P248"/>
  <c r="O248"/>
  <c r="N248"/>
  <c r="M248"/>
  <c r="L248"/>
  <c r="K248"/>
  <c r="I248"/>
  <c r="H248"/>
  <c r="G248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Q247"/>
  <c r="P247"/>
  <c r="O247"/>
  <c r="N247"/>
  <c r="M247"/>
  <c r="L247"/>
  <c r="K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Q233"/>
  <c r="P233"/>
  <c r="O233"/>
  <c r="N233"/>
  <c r="M233"/>
  <c r="L233"/>
  <c r="K233"/>
  <c r="I233"/>
  <c r="H233"/>
  <c r="G233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Q232"/>
  <c r="P232"/>
  <c r="O232"/>
  <c r="N232"/>
  <c r="M232"/>
  <c r="L232"/>
  <c r="K232"/>
  <c r="I232"/>
  <c r="H232"/>
  <c r="G232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Q231"/>
  <c r="P231"/>
  <c r="O231"/>
  <c r="N231"/>
  <c r="M231"/>
  <c r="L231"/>
  <c r="K231"/>
  <c r="I231"/>
  <c r="H231"/>
  <c r="G231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Q230"/>
  <c r="P230"/>
  <c r="O230"/>
  <c r="N230"/>
  <c r="M230"/>
  <c r="L230"/>
  <c r="K230"/>
  <c r="I230"/>
  <c r="H230"/>
  <c r="G230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Q229"/>
  <c r="P229"/>
  <c r="O229"/>
  <c r="N229"/>
  <c r="M229"/>
  <c r="L229"/>
  <c r="K229"/>
  <c r="I229"/>
  <c r="H229"/>
  <c r="G229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Q228"/>
  <c r="P228"/>
  <c r="O228"/>
  <c r="N228"/>
  <c r="M228"/>
  <c r="L228"/>
  <c r="K228"/>
  <c r="I228"/>
  <c r="H228"/>
  <c r="G228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Q227"/>
  <c r="P227"/>
  <c r="O227"/>
  <c r="N227"/>
  <c r="M227"/>
  <c r="L227"/>
  <c r="K227"/>
  <c r="I227"/>
  <c r="H227"/>
  <c r="G227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Q226"/>
  <c r="P226"/>
  <c r="O226"/>
  <c r="N226"/>
  <c r="M226"/>
  <c r="L226"/>
  <c r="K226"/>
  <c r="I226"/>
  <c r="H226"/>
  <c r="G226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Q225"/>
  <c r="P225"/>
  <c r="O225"/>
  <c r="N225"/>
  <c r="M225"/>
  <c r="L225"/>
  <c r="K225"/>
  <c r="I225"/>
  <c r="H225"/>
  <c r="G225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Q224"/>
  <c r="P224"/>
  <c r="O224"/>
  <c r="N224"/>
  <c r="M224"/>
  <c r="L224"/>
  <c r="K224"/>
  <c r="I224"/>
  <c r="H224"/>
  <c r="G224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Q223"/>
  <c r="P223"/>
  <c r="O223"/>
  <c r="N223"/>
  <c r="M223"/>
  <c r="L223"/>
  <c r="K223"/>
  <c r="I223"/>
  <c r="H223"/>
  <c r="G223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Q222"/>
  <c r="P222"/>
  <c r="O222"/>
  <c r="N222"/>
  <c r="M222"/>
  <c r="L222"/>
  <c r="K222"/>
  <c r="I222"/>
  <c r="H222"/>
  <c r="G222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Q221"/>
  <c r="P221"/>
  <c r="O221"/>
  <c r="N221"/>
  <c r="M221"/>
  <c r="L221"/>
  <c r="K221"/>
  <c r="I221"/>
  <c r="H221"/>
  <c r="G221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Q220"/>
  <c r="P220"/>
  <c r="O220"/>
  <c r="N220"/>
  <c r="M220"/>
  <c r="L220"/>
  <c r="K220"/>
  <c r="I220"/>
  <c r="H220"/>
  <c r="G220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Q219"/>
  <c r="P219"/>
  <c r="O219"/>
  <c r="N219"/>
  <c r="M219"/>
  <c r="L219"/>
  <c r="K219"/>
  <c r="I219"/>
  <c r="H219"/>
  <c r="G219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Q218"/>
  <c r="P218"/>
  <c r="O218"/>
  <c r="N218"/>
  <c r="M218"/>
  <c r="L218"/>
  <c r="K218"/>
  <c r="I218"/>
  <c r="H218"/>
  <c r="G218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Q217"/>
  <c r="P217"/>
  <c r="O217"/>
  <c r="N217"/>
  <c r="M217"/>
  <c r="L217"/>
  <c r="K217"/>
  <c r="I217"/>
  <c r="H217"/>
  <c r="G217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Q216"/>
  <c r="P216"/>
  <c r="O216"/>
  <c r="N216"/>
  <c r="M216"/>
  <c r="L216"/>
  <c r="K216"/>
  <c r="I216"/>
  <c r="H216"/>
  <c r="G216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Q215"/>
  <c r="P215"/>
  <c r="O215"/>
  <c r="N215"/>
  <c r="M215"/>
  <c r="L215"/>
  <c r="K215"/>
  <c r="I215"/>
  <c r="H215"/>
  <c r="G215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Q214"/>
  <c r="P214"/>
  <c r="O214"/>
  <c r="N214"/>
  <c r="M214"/>
  <c r="L214"/>
  <c r="K214"/>
  <c r="I214"/>
  <c r="H214"/>
  <c r="G214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Q213"/>
  <c r="P213"/>
  <c r="O213"/>
  <c r="N213"/>
  <c r="M213"/>
  <c r="L213"/>
  <c r="K213"/>
  <c r="I213"/>
  <c r="H213"/>
  <c r="G213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Q212"/>
  <c r="P212"/>
  <c r="O212"/>
  <c r="N212"/>
  <c r="M212"/>
  <c r="L212"/>
  <c r="K212"/>
  <c r="I212"/>
  <c r="H212"/>
  <c r="G212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Q211"/>
  <c r="P211"/>
  <c r="O211"/>
  <c r="N211"/>
  <c r="M211"/>
  <c r="L211"/>
  <c r="K211"/>
  <c r="I211"/>
  <c r="H211"/>
  <c r="G211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Q210"/>
  <c r="P210"/>
  <c r="O210"/>
  <c r="N210"/>
  <c r="M210"/>
  <c r="L210"/>
  <c r="K210"/>
  <c r="I210"/>
  <c r="H210"/>
  <c r="G210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Q209"/>
  <c r="P209"/>
  <c r="O209"/>
  <c r="N209"/>
  <c r="M209"/>
  <c r="L209"/>
  <c r="K209"/>
  <c r="I209"/>
  <c r="H209"/>
  <c r="G209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Q208"/>
  <c r="P208"/>
  <c r="O208"/>
  <c r="N208"/>
  <c r="M208"/>
  <c r="L208"/>
  <c r="K208"/>
  <c r="I208"/>
  <c r="H208"/>
  <c r="G208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Q207"/>
  <c r="P207"/>
  <c r="O207"/>
  <c r="N207"/>
  <c r="M207"/>
  <c r="L207"/>
  <c r="K207"/>
  <c r="I207"/>
  <c r="H207"/>
  <c r="G207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Q206"/>
  <c r="P206"/>
  <c r="O206"/>
  <c r="N206"/>
  <c r="M206"/>
  <c r="L206"/>
  <c r="K206"/>
  <c r="I206"/>
  <c r="H206"/>
  <c r="G206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Q205"/>
  <c r="P205"/>
  <c r="O205"/>
  <c r="N205"/>
  <c r="M205"/>
  <c r="L205"/>
  <c r="K205"/>
  <c r="I205"/>
  <c r="H205"/>
  <c r="G205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Q204"/>
  <c r="P204"/>
  <c r="O204"/>
  <c r="N204"/>
  <c r="M204"/>
  <c r="L204"/>
  <c r="K204"/>
  <c r="I204"/>
  <c r="H204"/>
  <c r="G204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Q203"/>
  <c r="P203"/>
  <c r="O203"/>
  <c r="N203"/>
  <c r="M203"/>
  <c r="L203"/>
  <c r="K203"/>
  <c r="I203"/>
  <c r="H203"/>
  <c r="G203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Q202"/>
  <c r="P202"/>
  <c r="O202"/>
  <c r="N202"/>
  <c r="M202"/>
  <c r="L202"/>
  <c r="K202"/>
  <c r="I202"/>
  <c r="H202"/>
  <c r="G202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Q201"/>
  <c r="P201"/>
  <c r="O201"/>
  <c r="N201"/>
  <c r="M201"/>
  <c r="L201"/>
  <c r="K201"/>
  <c r="I201"/>
  <c r="H201"/>
  <c r="G201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Q200"/>
  <c r="P200"/>
  <c r="O200"/>
  <c r="N200"/>
  <c r="M200"/>
  <c r="L200"/>
  <c r="K200"/>
  <c r="I200"/>
  <c r="H200"/>
  <c r="G200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Q199"/>
  <c r="P199"/>
  <c r="O199"/>
  <c r="N199"/>
  <c r="M199"/>
  <c r="L199"/>
  <c r="K199"/>
  <c r="I199"/>
  <c r="H199"/>
  <c r="G199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Q198"/>
  <c r="P198"/>
  <c r="O198"/>
  <c r="N198"/>
  <c r="M198"/>
  <c r="L198"/>
  <c r="K198"/>
  <c r="I198"/>
  <c r="H198"/>
  <c r="G198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Q197"/>
  <c r="P197"/>
  <c r="O197"/>
  <c r="N197"/>
  <c r="M197"/>
  <c r="L197"/>
  <c r="K197"/>
  <c r="I197"/>
  <c r="H197"/>
  <c r="G197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Q196"/>
  <c r="P196"/>
  <c r="O196"/>
  <c r="N196"/>
  <c r="M196"/>
  <c r="L196"/>
  <c r="K196"/>
  <c r="I196"/>
  <c r="H196"/>
  <c r="G196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Q195"/>
  <c r="P195"/>
  <c r="O195"/>
  <c r="N195"/>
  <c r="M195"/>
  <c r="L195"/>
  <c r="K195"/>
  <c r="I195"/>
  <c r="H195"/>
  <c r="G195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Q194"/>
  <c r="P194"/>
  <c r="O194"/>
  <c r="N194"/>
  <c r="M194"/>
  <c r="L194"/>
  <c r="K194"/>
  <c r="I194"/>
  <c r="H194"/>
  <c r="G194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Q193"/>
  <c r="P193"/>
  <c r="O193"/>
  <c r="N193"/>
  <c r="M193"/>
  <c r="L193"/>
  <c r="K193"/>
  <c r="I193"/>
  <c r="H193"/>
  <c r="G193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Q192"/>
  <c r="P192"/>
  <c r="O192"/>
  <c r="N192"/>
  <c r="M192"/>
  <c r="L192"/>
  <c r="K192"/>
  <c r="I192"/>
  <c r="H192"/>
  <c r="G192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Q191"/>
  <c r="P191"/>
  <c r="O191"/>
  <c r="N191"/>
  <c r="M191"/>
  <c r="L191"/>
  <c r="K191"/>
  <c r="I191"/>
  <c r="H191"/>
  <c r="G191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Q190"/>
  <c r="P190"/>
  <c r="O190"/>
  <c r="N190"/>
  <c r="M190"/>
  <c r="L190"/>
  <c r="K190"/>
  <c r="I190"/>
  <c r="H190"/>
  <c r="G190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Q189"/>
  <c r="P189"/>
  <c r="O189"/>
  <c r="N189"/>
  <c r="M189"/>
  <c r="L189"/>
  <c r="K189"/>
  <c r="I189"/>
  <c r="H189"/>
  <c r="G189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Q188"/>
  <c r="P188"/>
  <c r="O188"/>
  <c r="N188"/>
  <c r="M188"/>
  <c r="L188"/>
  <c r="K188"/>
  <c r="I188"/>
  <c r="H188"/>
  <c r="G188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Q187"/>
  <c r="P187"/>
  <c r="O187"/>
  <c r="N187"/>
  <c r="M187"/>
  <c r="L187"/>
  <c r="K187"/>
  <c r="I187"/>
  <c r="H187"/>
  <c r="G187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Q186"/>
  <c r="P186"/>
  <c r="O186"/>
  <c r="N186"/>
  <c r="M186"/>
  <c r="L186"/>
  <c r="K186"/>
  <c r="I186"/>
  <c r="H186"/>
  <c r="G186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Q185"/>
  <c r="P185"/>
  <c r="O185"/>
  <c r="N185"/>
  <c r="M185"/>
  <c r="L185"/>
  <c r="K185"/>
  <c r="I185"/>
  <c r="H185"/>
  <c r="G185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Q184"/>
  <c r="P184"/>
  <c r="O184"/>
  <c r="N184"/>
  <c r="M184"/>
  <c r="L184"/>
  <c r="K184"/>
  <c r="I184"/>
  <c r="H184"/>
  <c r="G184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Q183"/>
  <c r="P183"/>
  <c r="O183"/>
  <c r="N183"/>
  <c r="M183"/>
  <c r="L183"/>
  <c r="K183"/>
  <c r="I183"/>
  <c r="H183"/>
  <c r="G183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Q182"/>
  <c r="P182"/>
  <c r="O182"/>
  <c r="N182"/>
  <c r="M182"/>
  <c r="L182"/>
  <c r="K182"/>
  <c r="I182"/>
  <c r="H182"/>
  <c r="G182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Q181"/>
  <c r="P181"/>
  <c r="O181"/>
  <c r="N181"/>
  <c r="M181"/>
  <c r="L181"/>
  <c r="K181"/>
  <c r="I181"/>
  <c r="H181"/>
  <c r="G181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Q180"/>
  <c r="P180"/>
  <c r="O180"/>
  <c r="N180"/>
  <c r="M180"/>
  <c r="L180"/>
  <c r="K180"/>
  <c r="I180"/>
  <c r="H180"/>
  <c r="G180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Q179"/>
  <c r="P179"/>
  <c r="O179"/>
  <c r="N179"/>
  <c r="M179"/>
  <c r="L179"/>
  <c r="K179"/>
  <c r="I179"/>
  <c r="H179"/>
  <c r="G179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Q178"/>
  <c r="P178"/>
  <c r="O178"/>
  <c r="N178"/>
  <c r="M178"/>
  <c r="L178"/>
  <c r="K178"/>
  <c r="I178"/>
  <c r="H178"/>
  <c r="G178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Q177"/>
  <c r="P177"/>
  <c r="O177"/>
  <c r="N177"/>
  <c r="M177"/>
  <c r="L177"/>
  <c r="K177"/>
  <c r="I177"/>
  <c r="H177"/>
  <c r="G177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Q176"/>
  <c r="P176"/>
  <c r="O176"/>
  <c r="N176"/>
  <c r="M176"/>
  <c r="L176"/>
  <c r="K176"/>
  <c r="I176"/>
  <c r="H176"/>
  <c r="G176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Q175"/>
  <c r="P175"/>
  <c r="O175"/>
  <c r="N175"/>
  <c r="M175"/>
  <c r="L175"/>
  <c r="K175"/>
  <c r="I175"/>
  <c r="H175"/>
  <c r="G175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Q174"/>
  <c r="P174"/>
  <c r="O174"/>
  <c r="N174"/>
  <c r="M174"/>
  <c r="L174"/>
  <c r="K174"/>
  <c r="I174"/>
  <c r="H174"/>
  <c r="G174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Q173"/>
  <c r="P173"/>
  <c r="O173"/>
  <c r="N173"/>
  <c r="M173"/>
  <c r="L173"/>
  <c r="K173"/>
  <c r="I173"/>
  <c r="H173"/>
  <c r="G173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Q172"/>
  <c r="P172"/>
  <c r="O172"/>
  <c r="N172"/>
  <c r="M172"/>
  <c r="L172"/>
  <c r="K172"/>
  <c r="I172"/>
  <c r="H172"/>
  <c r="G172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Q171"/>
  <c r="P171"/>
  <c r="O171"/>
  <c r="N171"/>
  <c r="M171"/>
  <c r="L171"/>
  <c r="K171"/>
  <c r="I171"/>
  <c r="H171"/>
  <c r="G171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Q170"/>
  <c r="P170"/>
  <c r="O170"/>
  <c r="N170"/>
  <c r="M170"/>
  <c r="L170"/>
  <c r="K170"/>
  <c r="I170"/>
  <c r="H170"/>
  <c r="G170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Q169"/>
  <c r="P169"/>
  <c r="O169"/>
  <c r="N169"/>
  <c r="M169"/>
  <c r="L169"/>
  <c r="K169"/>
  <c r="I169"/>
  <c r="H169"/>
  <c r="G169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Q168"/>
  <c r="P168"/>
  <c r="O168"/>
  <c r="N168"/>
  <c r="M168"/>
  <c r="L168"/>
  <c r="K168"/>
  <c r="I168"/>
  <c r="H168"/>
  <c r="G168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Q167"/>
  <c r="P167"/>
  <c r="O167"/>
  <c r="N167"/>
  <c r="M167"/>
  <c r="L167"/>
  <c r="K167"/>
  <c r="I167"/>
  <c r="H167"/>
  <c r="G167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Q166"/>
  <c r="P166"/>
  <c r="O166"/>
  <c r="N166"/>
  <c r="M166"/>
  <c r="L166"/>
  <c r="K166"/>
  <c r="I166"/>
  <c r="H166"/>
  <c r="G166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Q165"/>
  <c r="P165"/>
  <c r="O165"/>
  <c r="N165"/>
  <c r="M165"/>
  <c r="L165"/>
  <c r="K165"/>
  <c r="I165"/>
  <c r="H165"/>
  <c r="G165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Q164"/>
  <c r="P164"/>
  <c r="O164"/>
  <c r="N164"/>
  <c r="M164"/>
  <c r="L164"/>
  <c r="K164"/>
  <c r="I164"/>
  <c r="H164"/>
  <c r="G164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Q163"/>
  <c r="P163"/>
  <c r="O163"/>
  <c r="N163"/>
  <c r="M163"/>
  <c r="L163"/>
  <c r="K163"/>
  <c r="I163"/>
  <c r="H163"/>
  <c r="G163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Q162"/>
  <c r="P162"/>
  <c r="O162"/>
  <c r="N162"/>
  <c r="M162"/>
  <c r="L162"/>
  <c r="K162"/>
  <c r="I162"/>
  <c r="H162"/>
  <c r="G162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Q161"/>
  <c r="P161"/>
  <c r="O161"/>
  <c r="N161"/>
  <c r="M161"/>
  <c r="L161"/>
  <c r="K161"/>
  <c r="I161"/>
  <c r="H161"/>
  <c r="G161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Q160"/>
  <c r="P160"/>
  <c r="O160"/>
  <c r="N160"/>
  <c r="M160"/>
  <c r="L160"/>
  <c r="K160"/>
  <c r="I160"/>
  <c r="H160"/>
  <c r="G160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Q159"/>
  <c r="P159"/>
  <c r="O159"/>
  <c r="N159"/>
  <c r="M159"/>
  <c r="L159"/>
  <c r="K159"/>
  <c r="I159"/>
  <c r="H159"/>
  <c r="G159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Q158"/>
  <c r="P158"/>
  <c r="O158"/>
  <c r="N158"/>
  <c r="M158"/>
  <c r="L158"/>
  <c r="K158"/>
  <c r="I158"/>
  <c r="H158"/>
  <c r="G158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Q157"/>
  <c r="P157"/>
  <c r="O157"/>
  <c r="N157"/>
  <c r="M157"/>
  <c r="L157"/>
  <c r="K157"/>
  <c r="I157"/>
  <c r="H157"/>
  <c r="G157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Q156"/>
  <c r="P156"/>
  <c r="O156"/>
  <c r="N156"/>
  <c r="M156"/>
  <c r="L156"/>
  <c r="K156"/>
  <c r="I156"/>
  <c r="H156"/>
  <c r="G156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Q155"/>
  <c r="P155"/>
  <c r="O155"/>
  <c r="N155"/>
  <c r="M155"/>
  <c r="L155"/>
  <c r="K155"/>
  <c r="I155"/>
  <c r="H155"/>
  <c r="G155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Q154"/>
  <c r="P154"/>
  <c r="O154"/>
  <c r="N154"/>
  <c r="M154"/>
  <c r="L154"/>
  <c r="K154"/>
  <c r="I154"/>
  <c r="H154"/>
  <c r="G154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Q153"/>
  <c r="P153"/>
  <c r="O153"/>
  <c r="N153"/>
  <c r="M153"/>
  <c r="L153"/>
  <c r="K153"/>
  <c r="I153"/>
  <c r="H153"/>
  <c r="G153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A14" i="2"/>
  <c r="G16" i="5"/>
  <c r="G29"/>
  <c r="G42"/>
  <c r="F160" i="1"/>
  <c r="D27" i="5" s="1"/>
  <c r="F168" i="1"/>
  <c r="F180"/>
  <c r="D75" i="5" s="1"/>
  <c r="F184" i="1"/>
  <c r="D49" i="8" s="1"/>
  <c r="H49" s="1"/>
  <c r="L49" s="1"/>
  <c r="M49" s="1"/>
  <c r="F204" i="1"/>
  <c r="D11" i="8" s="1"/>
  <c r="F212" i="1"/>
  <c r="D19" i="8" s="1"/>
  <c r="F216" i="1"/>
  <c r="D23" i="8" s="1"/>
  <c r="F224" i="1"/>
  <c r="D39" i="8" s="1"/>
  <c r="F228" i="1"/>
  <c r="D41" i="8" s="1"/>
  <c r="F232" i="1"/>
  <c r="D45" i="8" s="1"/>
  <c r="F236" i="1"/>
  <c r="F240"/>
  <c r="F244"/>
  <c r="F144"/>
  <c r="D33" i="5" s="1"/>
  <c r="F148" i="1"/>
  <c r="D15" i="5" s="1"/>
  <c r="F164" i="1"/>
  <c r="D40" i="5" s="1"/>
  <c r="S40" s="1"/>
  <c r="F176" i="1"/>
  <c r="D77" i="5" s="1"/>
  <c r="F192" i="1"/>
  <c r="D57" i="8" s="1"/>
  <c r="H57" s="1"/>
  <c r="L57" s="1"/>
  <c r="M57" s="1"/>
  <c r="F196" i="1"/>
  <c r="D61" i="8" s="1"/>
  <c r="F200" i="1"/>
  <c r="D29" i="8" s="1"/>
  <c r="F208" i="1"/>
  <c r="D15" i="8" s="1"/>
  <c r="F220" i="1"/>
  <c r="D35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D23" i="5" s="1"/>
  <c r="F172" i="1"/>
  <c r="D46" i="5" s="1"/>
  <c r="F188" i="1"/>
  <c r="D53" i="8" s="1"/>
  <c r="H53" s="1"/>
  <c r="L53" s="1"/>
  <c r="M53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F151"/>
  <c r="D18" i="5" s="1"/>
  <c r="F155" i="1"/>
  <c r="D22" i="5" s="1"/>
  <c r="F159" i="1"/>
  <c r="D26" i="5" s="1"/>
  <c r="F163" i="1"/>
  <c r="D39" i="5" s="1"/>
  <c r="F167" i="1"/>
  <c r="D43" i="5" s="1"/>
  <c r="F171" i="1"/>
  <c r="D45" i="5" s="1"/>
  <c r="F175" i="1"/>
  <c r="D49" i="5" s="1"/>
  <c r="F179" i="1"/>
  <c r="D73" i="5" s="1"/>
  <c r="S73" s="1"/>
  <c r="F183" i="1"/>
  <c r="F187"/>
  <c r="D52" i="8" s="1"/>
  <c r="H52" s="1"/>
  <c r="L52" s="1"/>
  <c r="M52" s="1"/>
  <c r="F191" i="1"/>
  <c r="D56" i="8" s="1"/>
  <c r="H56" s="1"/>
  <c r="L56" s="1"/>
  <c r="M56" s="1"/>
  <c r="F195" i="1"/>
  <c r="D60" i="8" s="1"/>
  <c r="H60" s="1"/>
  <c r="L60" s="1"/>
  <c r="M60" s="1"/>
  <c r="F199" i="1"/>
  <c r="D28" i="8" s="1"/>
  <c r="F203" i="1"/>
  <c r="D33" i="8" s="1"/>
  <c r="F207" i="1"/>
  <c r="D14" i="8" s="1"/>
  <c r="F211" i="1"/>
  <c r="D18" i="8" s="1"/>
  <c r="F215" i="1"/>
  <c r="D22" i="8" s="1"/>
  <c r="F219" i="1"/>
  <c r="D34" i="8" s="1"/>
  <c r="F223" i="1"/>
  <c r="D38" i="8" s="1"/>
  <c r="F227" i="1"/>
  <c r="F231"/>
  <c r="D44" i="8" s="1"/>
  <c r="F235" i="1"/>
  <c r="F239"/>
  <c r="F243"/>
  <c r="F145"/>
  <c r="D34" i="5" s="1"/>
  <c r="F153" i="1"/>
  <c r="D20" i="5" s="1"/>
  <c r="F157" i="1"/>
  <c r="D24" i="5" s="1"/>
  <c r="F165" i="1"/>
  <c r="D41" i="5" s="1"/>
  <c r="F169" i="1"/>
  <c r="F173"/>
  <c r="D47" i="5" s="1"/>
  <c r="F177" i="1"/>
  <c r="D81" i="5" s="1"/>
  <c r="F181" i="1"/>
  <c r="D11" i="5" s="1"/>
  <c r="F189" i="1"/>
  <c r="D54" i="8" s="1"/>
  <c r="H54" s="1"/>
  <c r="L54" s="1"/>
  <c r="M54" s="1"/>
  <c r="F197" i="1"/>
  <c r="D26" i="8" s="1"/>
  <c r="F201" i="1"/>
  <c r="D31" i="8" s="1"/>
  <c r="F229" i="1"/>
  <c r="D42" i="8" s="1"/>
  <c r="F146" i="1"/>
  <c r="D13" i="5" s="1"/>
  <c r="S13" s="1"/>
  <c r="F150" i="1"/>
  <c r="D17" i="5" s="1"/>
  <c r="F154" i="1"/>
  <c r="D21" i="5" s="1"/>
  <c r="F158" i="1"/>
  <c r="D25" i="5" s="1"/>
  <c r="F162" i="1"/>
  <c r="D38" i="5" s="1"/>
  <c r="F166" i="1"/>
  <c r="D42" i="5" s="1"/>
  <c r="F170" i="1"/>
  <c r="D44" i="5" s="1"/>
  <c r="F174" i="1"/>
  <c r="D48" i="5" s="1"/>
  <c r="S48" s="1"/>
  <c r="F178" i="1"/>
  <c r="F182"/>
  <c r="D12" i="5" s="1"/>
  <c r="F186" i="1"/>
  <c r="D51" i="8" s="1"/>
  <c r="H51" s="1"/>
  <c r="L51" s="1"/>
  <c r="M51" s="1"/>
  <c r="F190" i="1"/>
  <c r="D55" i="8" s="1"/>
  <c r="H55" s="1"/>
  <c r="L55" s="1"/>
  <c r="M55" s="1"/>
  <c r="F194" i="1"/>
  <c r="D59" i="8" s="1"/>
  <c r="H59" s="1"/>
  <c r="L59" s="1"/>
  <c r="M59" s="1"/>
  <c r="F198" i="1"/>
  <c r="D27" i="8" s="1"/>
  <c r="F202" i="1"/>
  <c r="D32" i="8" s="1"/>
  <c r="F206" i="1"/>
  <c r="D13" i="8" s="1"/>
  <c r="F210" i="1"/>
  <c r="D17" i="8" s="1"/>
  <c r="F214" i="1"/>
  <c r="D21" i="8" s="1"/>
  <c r="F218" i="1"/>
  <c r="D25" i="8" s="1"/>
  <c r="F222" i="1"/>
  <c r="D37" i="8" s="1"/>
  <c r="F226" i="1"/>
  <c r="F230"/>
  <c r="D43" i="8" s="1"/>
  <c r="F234" i="1"/>
  <c r="F238"/>
  <c r="F242"/>
  <c r="F246"/>
  <c r="F259"/>
  <c r="F149"/>
  <c r="D16" i="5" s="1"/>
  <c r="F161" i="1"/>
  <c r="D35" i="5" s="1"/>
  <c r="F185" i="1"/>
  <c r="D50" i="8" s="1"/>
  <c r="H50" s="1"/>
  <c r="L50" s="1"/>
  <c r="M50" s="1"/>
  <c r="F193" i="1"/>
  <c r="D58" i="8" s="1"/>
  <c r="H58" s="1"/>
  <c r="L58" s="1"/>
  <c r="M58" s="1"/>
  <c r="F205" i="1"/>
  <c r="D12" i="8" s="1"/>
  <c r="F209" i="1"/>
  <c r="D16" i="8" s="1"/>
  <c r="F213" i="1"/>
  <c r="D20" i="8" s="1"/>
  <c r="F217" i="1"/>
  <c r="D24" i="8" s="1"/>
  <c r="F221" i="1"/>
  <c r="D36" i="8" s="1"/>
  <c r="F225" i="1"/>
  <c r="D40" i="8" s="1"/>
  <c r="F233" i="1"/>
  <c r="F237"/>
  <c r="F241"/>
  <c r="F245"/>
  <c r="F261"/>
  <c r="F152"/>
  <c r="D19" i="5" s="1"/>
  <c r="F248" i="1"/>
  <c r="D60" i="5" s="1"/>
  <c r="F249" i="1"/>
  <c r="D61" i="5" s="1"/>
  <c r="F252" i="1"/>
  <c r="F253"/>
  <c r="D65" i="5" s="1"/>
  <c r="S65" s="1"/>
  <c r="F256" i="1"/>
  <c r="D68" i="5" s="1"/>
  <c r="S68" s="1"/>
  <c r="F257" i="1"/>
  <c r="D69" i="5" s="1"/>
  <c r="F250" i="1"/>
  <c r="D62" i="5" s="1"/>
  <c r="S62" s="1"/>
  <c r="F254" i="1"/>
  <c r="D66" i="5" s="1"/>
  <c r="S66" s="1"/>
  <c r="F258" i="1"/>
  <c r="D70" i="5" s="1"/>
  <c r="S70" s="1"/>
  <c r="F247" i="1"/>
  <c r="D57" i="5" s="1"/>
  <c r="F251" i="1"/>
  <c r="D63" i="5" s="1"/>
  <c r="S63" s="1"/>
  <c r="F255" i="1"/>
  <c r="G86" i="5" l="1"/>
  <c r="H48" i="8"/>
  <c r="L48" s="1"/>
  <c r="M48" s="1"/>
  <c r="D48"/>
  <c r="G12"/>
  <c r="D14" i="5"/>
  <c r="S64"/>
  <c r="D64"/>
  <c r="D67"/>
  <c r="S67" s="1"/>
  <c r="S76"/>
  <c r="E75"/>
  <c r="I75"/>
  <c r="S75"/>
  <c r="S80"/>
  <c r="S77"/>
  <c r="S58"/>
  <c r="S59"/>
  <c r="S57"/>
  <c r="S74"/>
  <c r="S79"/>
  <c r="S83"/>
  <c r="S78"/>
  <c r="S84"/>
  <c r="S41"/>
  <c r="G38" i="8"/>
  <c r="H38" s="1"/>
  <c r="L38" s="1"/>
  <c r="M38" s="1"/>
  <c r="G37"/>
  <c r="H37" s="1"/>
  <c r="L37" s="1"/>
  <c r="M37" s="1"/>
  <c r="G35"/>
  <c r="H35" s="1"/>
  <c r="L35" s="1"/>
  <c r="M35" s="1"/>
  <c r="G11"/>
  <c r="H11" s="1"/>
  <c r="L11" s="1"/>
  <c r="S34" i="5"/>
  <c r="G33" i="8"/>
  <c r="H33" s="1"/>
  <c r="L33" s="1"/>
  <c r="M33" s="1"/>
  <c r="S43" i="5"/>
  <c r="G40" i="8"/>
  <c r="H40" s="1"/>
  <c r="L40" s="1"/>
  <c r="M40" s="1"/>
  <c r="G16"/>
  <c r="H16" s="1"/>
  <c r="L16" s="1"/>
  <c r="M16" s="1"/>
  <c r="E77" i="5"/>
  <c r="I77"/>
  <c r="S27"/>
  <c r="G25" i="8"/>
  <c r="H25" s="1"/>
  <c r="L25" s="1"/>
  <c r="S16" i="5"/>
  <c r="G14" i="8"/>
  <c r="H14" s="1"/>
  <c r="L14" s="1"/>
  <c r="G45"/>
  <c r="H45" s="1"/>
  <c r="L45" s="1"/>
  <c r="M45" s="1"/>
  <c r="G23"/>
  <c r="H23" s="1"/>
  <c r="L23" s="1"/>
  <c r="M23" s="1"/>
  <c r="G36"/>
  <c r="H36" s="1"/>
  <c r="L36" s="1"/>
  <c r="M36" s="1"/>
  <c r="S46" i="5"/>
  <c r="G43" i="8"/>
  <c r="H43" s="1"/>
  <c r="L43" s="1"/>
  <c r="M43" s="1"/>
  <c r="G34"/>
  <c r="H34" s="1"/>
  <c r="L34" s="1"/>
  <c r="M34" s="1"/>
  <c r="S42" i="5"/>
  <c r="G39" i="8"/>
  <c r="H39" s="1"/>
  <c r="L39" s="1"/>
  <c r="M39" s="1"/>
  <c r="S17" i="5"/>
  <c r="G15" i="8"/>
  <c r="H15" s="1"/>
  <c r="L15" s="1"/>
  <c r="G44"/>
  <c r="H44" s="1"/>
  <c r="G18"/>
  <c r="H18" s="1"/>
  <c r="L18" s="1"/>
  <c r="M18" s="1"/>
  <c r="S45" i="5"/>
  <c r="G42" i="8"/>
  <c r="H42" s="1"/>
  <c r="L42" s="1"/>
  <c r="M42" s="1"/>
  <c r="S22" i="5"/>
  <c r="G20" i="8"/>
  <c r="H20" s="1"/>
  <c r="L20" s="1"/>
  <c r="M20" s="1"/>
  <c r="G32"/>
  <c r="H32" s="1"/>
  <c r="L32" s="1"/>
  <c r="H12"/>
  <c r="L12" s="1"/>
  <c r="G17"/>
  <c r="H17" s="1"/>
  <c r="L17" s="1"/>
  <c r="S44" i="5"/>
  <c r="G41" i="8"/>
  <c r="H41" s="1"/>
  <c r="L41" s="1"/>
  <c r="M41" s="1"/>
  <c r="G19"/>
  <c r="H19" s="1"/>
  <c r="L19" s="1"/>
  <c r="I81" i="5"/>
  <c r="S81"/>
  <c r="S82"/>
  <c r="E81"/>
  <c r="S24"/>
  <c r="G22" i="8"/>
  <c r="H22" s="1"/>
  <c r="L22" s="1"/>
  <c r="S26" i="5"/>
  <c r="G24" i="8"/>
  <c r="H24" s="1"/>
  <c r="L24" s="1"/>
  <c r="M24" s="1"/>
  <c r="G21"/>
  <c r="H21" s="1"/>
  <c r="L21" s="1"/>
  <c r="M21" s="1"/>
  <c r="S15" i="5"/>
  <c r="G13" i="8"/>
  <c r="H13" s="1"/>
  <c r="L13" s="1"/>
  <c r="E63" i="5"/>
  <c r="I63"/>
  <c r="E66"/>
  <c r="I66"/>
  <c r="J75" l="1"/>
  <c r="M75"/>
  <c r="H21" i="7"/>
  <c r="M21" s="1"/>
  <c r="O21" s="1"/>
  <c r="P21" s="1"/>
  <c r="H20"/>
  <c r="L20" s="1"/>
  <c r="R20" s="1"/>
  <c r="L21"/>
  <c r="R21" s="1"/>
  <c r="S35" i="5"/>
  <c r="S36"/>
  <c r="S37"/>
  <c r="H18" i="7"/>
  <c r="J63" i="5"/>
  <c r="J66"/>
  <c r="L18" i="7" l="1"/>
  <c r="R18" s="1"/>
  <c r="M18"/>
  <c r="O18" s="1"/>
  <c r="Q21"/>
  <c r="M13" i="8"/>
  <c r="G49" i="7"/>
  <c r="M19" i="8"/>
  <c r="G46" i="7"/>
  <c r="M17" i="8"/>
  <c r="M15"/>
  <c r="M25"/>
  <c r="M20" i="7"/>
  <c r="O20" s="1"/>
  <c r="M11" i="8"/>
  <c r="J81" i="5"/>
  <c r="M81"/>
  <c r="M32" i="8"/>
  <c r="G48" i="7"/>
  <c r="G44"/>
  <c r="M14" i="8"/>
  <c r="M77" i="5"/>
  <c r="J77"/>
  <c r="M22" i="8"/>
  <c r="G45" i="7"/>
  <c r="M12" i="8"/>
  <c r="H19" i="7"/>
  <c r="L19" s="1"/>
  <c r="R19" s="1"/>
  <c r="B4" i="5"/>
  <c r="B3"/>
  <c r="N73"/>
  <c r="O73" s="1"/>
  <c r="E73"/>
  <c r="L70"/>
  <c r="H34" i="7"/>
  <c r="E69" i="5"/>
  <c r="E67"/>
  <c r="E64"/>
  <c r="E61"/>
  <c r="A60"/>
  <c r="A61" s="1"/>
  <c r="A62" s="1"/>
  <c r="A63" s="1"/>
  <c r="A64" s="1"/>
  <c r="A65" s="1"/>
  <c r="A66" s="1"/>
  <c r="A67" s="1"/>
  <c r="A68" s="1"/>
  <c r="A69" s="1"/>
  <c r="A70" s="1"/>
  <c r="E57"/>
  <c r="S50"/>
  <c r="L49"/>
  <c r="H49"/>
  <c r="L48"/>
  <c r="H48"/>
  <c r="L47"/>
  <c r="H47"/>
  <c r="E47"/>
  <c r="L46"/>
  <c r="H46"/>
  <c r="E46"/>
  <c r="L45"/>
  <c r="H45"/>
  <c r="L44"/>
  <c r="M44" s="1"/>
  <c r="J44"/>
  <c r="H44"/>
  <c r="E44"/>
  <c r="L43"/>
  <c r="H43"/>
  <c r="L42"/>
  <c r="L65" s="1"/>
  <c r="H42"/>
  <c r="L41"/>
  <c r="J41"/>
  <c r="H41"/>
  <c r="L40"/>
  <c r="L62" s="1"/>
  <c r="H40"/>
  <c r="L39"/>
  <c r="L61" s="1"/>
  <c r="H39"/>
  <c r="L38"/>
  <c r="N38" s="1"/>
  <c r="H38"/>
  <c r="L35"/>
  <c r="N35" s="1"/>
  <c r="J35"/>
  <c r="H35"/>
  <c r="E35"/>
  <c r="L34"/>
  <c r="H34"/>
  <c r="I34"/>
  <c r="J34" s="1"/>
  <c r="L33"/>
  <c r="N33" s="1"/>
  <c r="H33"/>
  <c r="I33"/>
  <c r="L32"/>
  <c r="N32" s="1"/>
  <c r="H32"/>
  <c r="L31"/>
  <c r="N31" s="1"/>
  <c r="H31"/>
  <c r="L30"/>
  <c r="N30" s="1"/>
  <c r="H30"/>
  <c r="L29"/>
  <c r="N29" s="1"/>
  <c r="H29"/>
  <c r="L28"/>
  <c r="N28" s="1"/>
  <c r="H28"/>
  <c r="L27"/>
  <c r="N27" s="1"/>
  <c r="O27" s="1"/>
  <c r="H27"/>
  <c r="L26"/>
  <c r="N26" s="1"/>
  <c r="H26"/>
  <c r="I26"/>
  <c r="L25"/>
  <c r="N25" s="1"/>
  <c r="I25"/>
  <c r="E25"/>
  <c r="L24"/>
  <c r="N24" s="1"/>
  <c r="J24"/>
  <c r="H24"/>
  <c r="E24"/>
  <c r="L23"/>
  <c r="N23" s="1"/>
  <c r="J23"/>
  <c r="H23"/>
  <c r="E23"/>
  <c r="L22"/>
  <c r="H22"/>
  <c r="L21"/>
  <c r="M21" s="1"/>
  <c r="J21"/>
  <c r="H21"/>
  <c r="E21"/>
  <c r="L20"/>
  <c r="N20" s="1"/>
  <c r="J20"/>
  <c r="H20"/>
  <c r="E20"/>
  <c r="L19"/>
  <c r="N19" s="1"/>
  <c r="O19" s="1"/>
  <c r="H19"/>
  <c r="E19"/>
  <c r="L18"/>
  <c r="N18" s="1"/>
  <c r="H18"/>
  <c r="E18"/>
  <c r="L17"/>
  <c r="N17" s="1"/>
  <c r="H17"/>
  <c r="E17"/>
  <c r="L16"/>
  <c r="N16" s="1"/>
  <c r="H16"/>
  <c r="E16"/>
  <c r="L15"/>
  <c r="M15" s="1"/>
  <c r="J15"/>
  <c r="H15"/>
  <c r="E15"/>
  <c r="L14"/>
  <c r="N14" s="1"/>
  <c r="H14"/>
  <c r="L13"/>
  <c r="N13" s="1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Q18" i="7" l="1"/>
  <c r="P18"/>
  <c r="Q20"/>
  <c r="P20"/>
  <c r="M45"/>
  <c r="O45" s="1"/>
  <c r="L45"/>
  <c r="R45" s="1"/>
  <c r="L46"/>
  <c r="R46" s="1"/>
  <c r="M46"/>
  <c r="O46" s="1"/>
  <c r="L48"/>
  <c r="R48" s="1"/>
  <c r="M48"/>
  <c r="O48" s="1"/>
  <c r="M19"/>
  <c r="O19" s="1"/>
  <c r="Q19" s="1"/>
  <c r="L44"/>
  <c r="R44" s="1"/>
  <c r="M44"/>
  <c r="O44" s="1"/>
  <c r="L49"/>
  <c r="R49" s="1"/>
  <c r="M49"/>
  <c r="O49" s="1"/>
  <c r="L67" i="5"/>
  <c r="N67" s="1"/>
  <c r="O67" s="1"/>
  <c r="L66"/>
  <c r="N41"/>
  <c r="O41" s="1"/>
  <c r="L63"/>
  <c r="M24"/>
  <c r="H14" i="7" s="1"/>
  <c r="A28" i="5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H28" i="7" s="1"/>
  <c r="O28" i="5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8"/>
  <c r="J68" s="1"/>
  <c r="O16"/>
  <c r="O17"/>
  <c r="O18"/>
  <c r="O30"/>
  <c r="I12"/>
  <c r="M12" s="1"/>
  <c r="M20"/>
  <c r="H25"/>
  <c r="E27"/>
  <c r="E34"/>
  <c r="M35"/>
  <c r="E38"/>
  <c r="M41"/>
  <c r="H26" i="7"/>
  <c r="E48" i="5"/>
  <c r="I60"/>
  <c r="J60" s="1"/>
  <c r="E62"/>
  <c r="O25"/>
  <c r="L64"/>
  <c r="N64" s="1"/>
  <c r="O64" s="1"/>
  <c r="O14"/>
  <c r="N21"/>
  <c r="O21" s="1"/>
  <c r="N40"/>
  <c r="O40" s="1"/>
  <c r="I47"/>
  <c r="J47" s="1"/>
  <c r="S47"/>
  <c r="I57"/>
  <c r="J57" s="1"/>
  <c r="E60"/>
  <c r="I65"/>
  <c r="J65" s="1"/>
  <c r="E68"/>
  <c r="I70"/>
  <c r="J70" s="1"/>
  <c r="I73"/>
  <c r="O31"/>
  <c r="S49"/>
  <c r="E12"/>
  <c r="E22"/>
  <c r="M23"/>
  <c r="S23" s="1"/>
  <c r="E26"/>
  <c r="E33"/>
  <c r="E45"/>
  <c r="I46"/>
  <c r="J46" s="1"/>
  <c r="H13" i="7"/>
  <c r="E49" i="5"/>
  <c r="I62"/>
  <c r="J62" s="1"/>
  <c r="E65"/>
  <c r="N70"/>
  <c r="O70" s="1"/>
  <c r="N22"/>
  <c r="O22" s="1"/>
  <c r="J25"/>
  <c r="M25"/>
  <c r="E39"/>
  <c r="S39"/>
  <c r="H29" i="7"/>
  <c r="E41" i="5"/>
  <c r="N65"/>
  <c r="O65" s="1"/>
  <c r="M34"/>
  <c r="N34"/>
  <c r="O34" s="1"/>
  <c r="I16"/>
  <c r="I18"/>
  <c r="O20"/>
  <c r="J26"/>
  <c r="J33"/>
  <c r="I17"/>
  <c r="O23"/>
  <c r="I39"/>
  <c r="E40"/>
  <c r="H27" i="7"/>
  <c r="N62" i="5"/>
  <c r="O62" s="1"/>
  <c r="N44"/>
  <c r="O44" s="1"/>
  <c r="N46"/>
  <c r="O46" s="1"/>
  <c r="N48"/>
  <c r="O48" s="1"/>
  <c r="L57"/>
  <c r="L60"/>
  <c r="I61"/>
  <c r="J61" s="1"/>
  <c r="N61"/>
  <c r="O61" s="1"/>
  <c r="I64"/>
  <c r="J64" s="1"/>
  <c r="I67"/>
  <c r="J67" s="1"/>
  <c r="L68"/>
  <c r="I69"/>
  <c r="J69" s="1"/>
  <c r="E70"/>
  <c r="H33" i="7"/>
  <c r="L69" i="5"/>
  <c r="I42"/>
  <c r="I43"/>
  <c r="N45"/>
  <c r="O45" s="1"/>
  <c r="N47"/>
  <c r="O47" s="1"/>
  <c r="N49"/>
  <c r="O49" s="1"/>
  <c r="I11"/>
  <c r="A266" i="2"/>
  <c r="A736"/>
  <c r="A123"/>
  <c r="A528"/>
  <c r="A775"/>
  <c r="A45"/>
  <c r="A514"/>
  <c r="A395"/>
  <c r="A779"/>
  <c r="A307"/>
  <c r="A782"/>
  <c r="A42"/>
  <c r="A974"/>
  <c r="A603"/>
  <c r="A897"/>
  <c r="A758"/>
  <c r="A522"/>
  <c r="A384"/>
  <c r="A623"/>
  <c r="A376"/>
  <c r="A193"/>
  <c r="A200"/>
  <c r="A302"/>
  <c r="A900"/>
  <c r="A814"/>
  <c r="A391"/>
  <c r="A1003"/>
  <c r="A248"/>
  <c r="A575"/>
  <c r="A984"/>
  <c r="A996"/>
  <c r="A478"/>
  <c r="A845"/>
  <c r="A954"/>
  <c r="A992"/>
  <c r="A968"/>
  <c r="A369"/>
  <c r="A402"/>
  <c r="A929"/>
  <c r="A661"/>
  <c r="A755"/>
  <c r="A819"/>
  <c r="A325"/>
  <c r="A220"/>
  <c r="A963"/>
  <c r="A437"/>
  <c r="A155"/>
  <c r="A706"/>
  <c r="A837"/>
  <c r="A202"/>
  <c r="A523"/>
  <c r="A223"/>
  <c r="A961"/>
  <c r="A175"/>
  <c r="A188"/>
  <c r="A944"/>
  <c r="A91"/>
  <c r="A669"/>
  <c r="A652"/>
  <c r="A774"/>
  <c r="A717"/>
  <c r="A896"/>
  <c r="A601"/>
  <c r="A532"/>
  <c r="A749"/>
  <c r="A1016"/>
  <c r="A882"/>
  <c r="A44"/>
  <c r="A506"/>
  <c r="A902"/>
  <c r="A926"/>
  <c r="A421"/>
  <c r="A611"/>
  <c r="A339"/>
  <c r="A69"/>
  <c r="A301"/>
  <c r="A37"/>
  <c r="A574"/>
  <c r="A846"/>
  <c r="A557"/>
  <c r="A216"/>
  <c r="A377"/>
  <c r="A671"/>
  <c r="A48"/>
  <c r="A513"/>
  <c r="A345"/>
  <c r="A212"/>
  <c r="A364"/>
  <c r="A507"/>
  <c r="A898"/>
  <c r="A126"/>
  <c r="A353"/>
  <c r="A707"/>
  <c r="A569"/>
  <c r="A340"/>
  <c r="A113"/>
  <c r="A633"/>
  <c r="A893"/>
  <c r="A431"/>
  <c r="A726"/>
  <c r="A874"/>
  <c r="A546"/>
  <c r="A578"/>
  <c r="A396"/>
  <c r="A827"/>
  <c r="A935"/>
  <c r="A550"/>
  <c r="A63"/>
  <c r="A433"/>
  <c r="A617"/>
  <c r="A400"/>
  <c r="A1013"/>
  <c r="A499"/>
  <c r="A582"/>
  <c r="A309"/>
  <c r="A334"/>
  <c r="A68"/>
  <c r="A287"/>
  <c r="A423"/>
  <c r="A699"/>
  <c r="A796"/>
  <c r="A371"/>
  <c r="A1017"/>
  <c r="A231"/>
  <c r="A880"/>
  <c r="A521"/>
  <c r="A872"/>
  <c r="A858"/>
  <c r="A848"/>
  <c r="A781"/>
  <c r="A854"/>
  <c r="A152"/>
  <c r="A829"/>
  <c r="A278"/>
  <c r="A293"/>
  <c r="A486"/>
  <c r="A456"/>
  <c r="A843"/>
  <c r="A467"/>
  <c r="A1002"/>
  <c r="A99"/>
  <c r="A526"/>
  <c r="A761"/>
  <c r="A294"/>
  <c r="A208"/>
  <c r="A722"/>
  <c r="A579"/>
  <c r="A973"/>
  <c r="A616"/>
  <c r="A639"/>
  <c r="A496"/>
  <c r="A295"/>
  <c r="A683"/>
  <c r="A504"/>
  <c r="A730"/>
  <c r="A744"/>
  <c r="A682"/>
  <c r="A98"/>
  <c r="A70"/>
  <c r="A457"/>
  <c r="A279"/>
  <c r="A684"/>
  <c r="A170"/>
  <c r="A491"/>
  <c r="A184"/>
  <c r="A933"/>
  <c r="A149"/>
  <c r="A450"/>
  <c r="A407"/>
  <c r="A570"/>
  <c r="A518"/>
  <c r="A150"/>
  <c r="A409"/>
  <c r="A631"/>
  <c r="A332"/>
  <c r="A129"/>
  <c r="A804"/>
  <c r="A205"/>
  <c r="A702"/>
  <c r="A911"/>
  <c r="A89"/>
  <c r="A713"/>
  <c r="A289"/>
  <c r="A538"/>
  <c r="A392"/>
  <c r="A765"/>
  <c r="A925"/>
  <c r="A64"/>
  <c r="A472"/>
  <c r="A503"/>
  <c r="A268"/>
  <c r="A448"/>
  <c r="A607"/>
  <c r="A198"/>
  <c r="A447"/>
  <c r="A79"/>
  <c r="A358"/>
  <c r="A806"/>
  <c r="A252"/>
  <c r="A372"/>
  <c r="A953"/>
  <c r="A386"/>
  <c r="A84"/>
  <c r="A95"/>
  <c r="A927"/>
  <c r="A404"/>
  <c r="A425"/>
  <c r="A972"/>
  <c r="A61"/>
  <c r="A183"/>
  <c r="A388"/>
  <c r="A990"/>
  <c r="A101"/>
  <c r="A998"/>
  <c r="A1011"/>
  <c r="A712"/>
  <c r="A71"/>
  <c r="A1000"/>
  <c r="A30"/>
  <c r="A378"/>
  <c r="A367"/>
  <c r="A434"/>
  <c r="A919"/>
  <c r="A817"/>
  <c r="A844"/>
  <c r="A809"/>
  <c r="A359"/>
  <c r="A824"/>
  <c r="A573"/>
  <c r="A137"/>
  <c r="A495"/>
  <c r="A988"/>
  <c r="A161"/>
  <c r="A868"/>
  <c r="A711"/>
  <c r="A957"/>
  <c r="A783"/>
  <c r="A347"/>
  <c r="A685"/>
  <c r="A451"/>
  <c r="A987"/>
  <c r="A292"/>
  <c r="A602"/>
  <c r="A600"/>
  <c r="A668"/>
  <c r="A341"/>
  <c r="A800"/>
  <c r="A417"/>
  <c r="A238"/>
  <c r="A1008"/>
  <c r="A876"/>
  <c r="A189"/>
  <c r="A959"/>
  <c r="A321"/>
  <c r="A938"/>
  <c r="A326"/>
  <c r="A368"/>
  <c r="A255"/>
  <c r="A310"/>
  <c r="A114"/>
  <c r="A777"/>
  <c r="A80"/>
  <c r="A757"/>
  <c r="A454"/>
  <c r="A139"/>
  <c r="A834"/>
  <c r="A795"/>
  <c r="A525"/>
  <c r="A117"/>
  <c r="A160"/>
  <c r="A644"/>
  <c r="A857"/>
  <c r="A710"/>
  <c r="A110"/>
  <c r="A153"/>
  <c r="A296"/>
  <c r="A687"/>
  <c r="A246"/>
  <c r="A256"/>
  <c r="A272"/>
  <c r="A419"/>
  <c r="A1009"/>
  <c r="A672"/>
  <c r="A613"/>
  <c r="A785"/>
  <c r="A887"/>
  <c r="A762"/>
  <c r="A162"/>
  <c r="A969"/>
  <c r="A34"/>
  <c r="A449"/>
  <c r="A25"/>
  <c r="A138"/>
  <c r="A554"/>
  <c r="A190"/>
  <c r="A72"/>
  <c r="A635"/>
  <c r="A412"/>
  <c r="A771"/>
  <c r="A766"/>
  <c r="A910"/>
  <c r="A593"/>
  <c r="A323"/>
  <c r="A128"/>
  <c r="A792"/>
  <c r="A960"/>
  <c r="A658"/>
  <c r="A505"/>
  <c r="A798"/>
  <c r="A780"/>
  <c r="A97"/>
  <c r="A144"/>
  <c r="A237"/>
  <c r="A1005"/>
  <c r="A261"/>
  <c r="A562"/>
  <c r="A700"/>
  <c r="A192"/>
  <c r="A664"/>
  <c r="A385"/>
  <c r="A264"/>
  <c r="A977"/>
  <c r="A445"/>
  <c r="A335"/>
  <c r="A254"/>
  <c r="A210"/>
  <c r="A464"/>
  <c r="A875"/>
  <c r="A218"/>
  <c r="A604"/>
  <c r="A605"/>
  <c r="A820"/>
  <c r="A975"/>
  <c r="A498"/>
  <c r="A654"/>
  <c r="A236"/>
  <c r="A675"/>
  <c r="A383"/>
  <c r="A267"/>
  <c r="A282"/>
  <c r="A965"/>
  <c r="A500"/>
  <c r="A642"/>
  <c r="A262"/>
  <c r="A475"/>
  <c r="A455"/>
  <c r="A127"/>
  <c r="A517"/>
  <c r="A492"/>
  <c r="A647"/>
  <c r="A283"/>
  <c r="A35"/>
  <c r="A52"/>
  <c r="A558"/>
  <c r="A435"/>
  <c r="A753"/>
  <c r="A553"/>
  <c r="A629"/>
  <c r="A329"/>
  <c r="A628"/>
  <c r="A363"/>
  <c r="A849"/>
  <c r="A65"/>
  <c r="A983"/>
  <c r="A907"/>
  <c r="A362"/>
  <c r="A618"/>
  <c r="A970"/>
  <c r="A823"/>
  <c r="A273"/>
  <c r="A164"/>
  <c r="A348"/>
  <c r="A275"/>
  <c r="A734"/>
  <c r="A239"/>
  <c r="A589"/>
  <c r="A746"/>
  <c r="A894"/>
  <c r="A622"/>
  <c r="A860"/>
  <c r="A120"/>
  <c r="A767"/>
  <c r="A319"/>
  <c r="A997"/>
  <c r="A930"/>
  <c r="A581"/>
  <c r="A890"/>
  <c r="A265"/>
  <c r="A38"/>
  <c r="A121"/>
  <c r="A912"/>
  <c r="A851"/>
  <c r="A96"/>
  <c r="A648"/>
  <c r="A690"/>
  <c r="A842"/>
  <c r="A826"/>
  <c r="A873"/>
  <c r="A125"/>
  <c r="A469"/>
  <c r="A945"/>
  <c r="A878"/>
  <c r="A308"/>
  <c r="A939"/>
  <c r="A36"/>
  <c r="A185"/>
  <c r="A738"/>
  <c r="A276"/>
  <c r="A453"/>
  <c r="A461"/>
  <c r="A111"/>
  <c r="A171"/>
  <c r="A597"/>
  <c r="A330"/>
  <c r="A122"/>
  <c r="A609"/>
  <c r="A864"/>
  <c r="A105"/>
  <c r="A176"/>
  <c r="A527"/>
  <c r="A187"/>
  <c r="A484"/>
  <c r="A487"/>
  <c r="A549"/>
  <c r="A401"/>
  <c r="A93"/>
  <c r="A471"/>
  <c r="A394"/>
  <c r="A888"/>
  <c r="A679"/>
  <c r="A194"/>
  <c r="A312"/>
  <c r="A856"/>
  <c r="A285"/>
  <c r="A793"/>
  <c r="A543"/>
  <c r="A859"/>
  <c r="A967"/>
  <c r="A853"/>
  <c r="A422"/>
  <c r="A655"/>
  <c r="A379"/>
  <c r="A191"/>
  <c r="A444"/>
  <c r="A196"/>
  <c r="A476"/>
  <c r="A592"/>
  <c r="A442"/>
  <c r="A931"/>
  <c r="A770"/>
  <c r="A698"/>
  <c r="A815"/>
  <c r="A748"/>
  <c r="A488"/>
  <c r="A430"/>
  <c r="A83"/>
  <c r="A650"/>
  <c r="A134"/>
  <c r="A913"/>
  <c r="A955"/>
  <c r="A291"/>
  <c r="A459"/>
  <c r="A670"/>
  <c r="A812"/>
  <c r="A788"/>
  <c r="A365"/>
  <c r="A197"/>
  <c r="A87"/>
  <c r="A588"/>
  <c r="A641"/>
  <c r="A427"/>
  <c r="A186"/>
  <c r="A331"/>
  <c r="A201"/>
  <c r="A918"/>
  <c r="A446"/>
  <c r="A981"/>
  <c r="A143"/>
  <c r="A660"/>
  <c r="A241"/>
  <c r="A304"/>
  <c r="A397"/>
  <c r="A351"/>
  <c r="A166"/>
  <c r="A716"/>
  <c r="A232"/>
  <c r="A203"/>
  <c r="A739"/>
  <c r="A441"/>
  <c r="A566"/>
  <c r="A529"/>
  <c r="A280"/>
  <c r="A747"/>
  <c r="A740"/>
  <c r="A327"/>
  <c r="A33"/>
  <c r="A432"/>
  <c r="A257"/>
  <c r="A862"/>
  <c r="A835"/>
  <c r="A54"/>
  <c r="A157"/>
  <c r="A271"/>
  <c r="A799"/>
  <c r="A32"/>
  <c r="A986"/>
  <c r="A916"/>
  <c r="A320"/>
  <c r="A206"/>
  <c r="A23"/>
  <c r="A989"/>
  <c r="A305"/>
  <c r="A57"/>
  <c r="A474"/>
  <c r="A207"/>
  <c r="A619"/>
  <c r="A354"/>
  <c r="A463"/>
  <c r="A626"/>
  <c r="A630"/>
  <c r="A104"/>
  <c r="A590"/>
  <c r="A952"/>
  <c r="A681"/>
  <c r="A390"/>
  <c r="A299"/>
  <c r="A131"/>
  <c r="A645"/>
  <c r="A728"/>
  <c r="A701"/>
  <c r="A55"/>
  <c r="A545"/>
  <c r="A940"/>
  <c r="A349"/>
  <c r="A502"/>
  <c r="A338"/>
  <c r="A811"/>
  <c r="A993"/>
  <c r="A551"/>
  <c r="A883"/>
  <c r="A343"/>
  <c r="A791"/>
  <c r="A999"/>
  <c r="A946"/>
  <c r="A760"/>
  <c r="A958"/>
  <c r="A805"/>
  <c r="A985"/>
  <c r="A18"/>
  <c r="A914"/>
  <c r="A40"/>
  <c r="A536"/>
  <c r="A980"/>
  <c r="A410"/>
  <c r="A124"/>
  <c r="A370"/>
  <c r="A731"/>
  <c r="A583"/>
  <c r="A284"/>
  <c r="A724"/>
  <c r="A751"/>
  <c r="A831"/>
  <c r="A596"/>
  <c r="A234"/>
  <c r="A443"/>
  <c r="A615"/>
  <c r="A172"/>
  <c r="A577"/>
  <c r="A899"/>
  <c r="A165"/>
  <c r="A317"/>
  <c r="A956"/>
  <c r="A695"/>
  <c r="A29"/>
  <c r="A825"/>
  <c r="A923"/>
  <c r="A470"/>
  <c r="A328"/>
  <c r="A643"/>
  <c r="A27"/>
  <c r="A133"/>
  <c r="A361"/>
  <c r="A393"/>
  <c r="A270"/>
  <c r="A481"/>
  <c r="A640"/>
  <c r="A119"/>
  <c r="A863"/>
  <c r="A901"/>
  <c r="A822"/>
  <c r="A173"/>
  <c r="A142"/>
  <c r="A673"/>
  <c r="A697"/>
  <c r="A659"/>
  <c r="A535"/>
  <c r="A154"/>
  <c r="A544"/>
  <c r="A708"/>
  <c r="A209"/>
  <c r="A75"/>
  <c r="A807"/>
  <c r="A440"/>
  <c r="A116"/>
  <c r="A608"/>
  <c r="A458"/>
  <c r="A381"/>
  <c r="A168"/>
  <c r="A147"/>
  <c r="A638"/>
  <c r="A115"/>
  <c r="A483"/>
  <c r="A180"/>
  <c r="A177"/>
  <c r="A743"/>
  <c r="A877"/>
  <c r="A225"/>
  <c r="A59"/>
  <c r="A533"/>
  <c r="A881"/>
  <c r="A20"/>
  <c r="A928"/>
  <c r="A228"/>
  <c r="A866"/>
  <c r="A903"/>
  <c r="A950"/>
  <c r="A646"/>
  <c r="A636"/>
  <c r="A530"/>
  <c r="A620"/>
  <c r="A686"/>
  <c r="A585"/>
  <c r="A941"/>
  <c r="A595"/>
  <c r="A24"/>
  <c r="A136"/>
  <c r="A169"/>
  <c r="A696"/>
  <c r="A763"/>
  <c r="A90"/>
  <c r="A667"/>
  <c r="A148"/>
  <c r="A542"/>
  <c r="A140"/>
  <c r="A251"/>
  <c r="A729"/>
  <c r="A920"/>
  <c r="A46"/>
  <c r="A821"/>
  <c r="A515"/>
  <c r="A303"/>
  <c r="A67"/>
  <c r="A594"/>
  <c r="A159"/>
  <c r="A978"/>
  <c r="A217"/>
  <c r="A552"/>
  <c r="A356"/>
  <c r="A723"/>
  <c r="A233"/>
  <c r="A178"/>
  <c r="A885"/>
  <c r="A663"/>
  <c r="A979"/>
  <c r="A694"/>
  <c r="A995"/>
  <c r="A861"/>
  <c r="A86"/>
  <c r="A1001"/>
  <c r="A666"/>
  <c r="A51"/>
  <c r="A167"/>
  <c r="A466"/>
  <c r="A74"/>
  <c r="A665"/>
  <c r="A479"/>
  <c r="A424"/>
  <c r="A657"/>
  <c r="A60"/>
  <c r="A769"/>
  <c r="A865"/>
  <c r="A624"/>
  <c r="A632"/>
  <c r="A614"/>
  <c r="A229"/>
  <c r="A106"/>
  <c r="A406"/>
  <c r="A473"/>
  <c r="A1015"/>
  <c r="A932"/>
  <c r="A962"/>
  <c r="A315"/>
  <c r="A727"/>
  <c r="A871"/>
  <c r="A403"/>
  <c r="A288"/>
  <c r="A85"/>
  <c r="A937"/>
  <c r="A541"/>
  <c r="A227"/>
  <c r="A199"/>
  <c r="A243"/>
  <c r="A107"/>
  <c r="A649"/>
  <c r="A298"/>
  <c r="A163"/>
  <c r="A300"/>
  <c r="A839"/>
  <c r="A786"/>
  <c r="A689"/>
  <c r="A1006"/>
  <c r="A195"/>
  <c r="A598"/>
  <c r="A102"/>
  <c r="A924"/>
  <c r="A22"/>
  <c r="A915"/>
  <c r="A204"/>
  <c r="A692"/>
  <c r="A715"/>
  <c r="A704"/>
  <c r="A742"/>
  <c r="A77"/>
  <c r="A556"/>
  <c r="A493"/>
  <c r="A991"/>
  <c r="A135"/>
  <c r="A936"/>
  <c r="A745"/>
  <c r="A43"/>
  <c r="A242"/>
  <c r="A768"/>
  <c r="A480"/>
  <c r="A591"/>
  <c r="A705"/>
  <c r="A567"/>
  <c r="A420"/>
  <c r="A132"/>
  <c r="A490"/>
  <c r="A28"/>
  <c r="A703"/>
  <c r="A224"/>
  <c r="A735"/>
  <c r="A181"/>
  <c r="A399"/>
  <c r="A76"/>
  <c r="A653"/>
  <c r="A934"/>
  <c r="A387"/>
  <c r="A634"/>
  <c r="A720"/>
  <c r="A599"/>
  <c r="A656"/>
  <c r="A587"/>
  <c r="A714"/>
  <c r="A314"/>
  <c r="A510"/>
  <c r="A182"/>
  <c r="A565"/>
  <c r="A240"/>
  <c r="A512"/>
  <c r="A374"/>
  <c r="A324"/>
  <c r="A879"/>
  <c r="A909"/>
  <c r="A1004"/>
  <c r="A838"/>
  <c r="A571"/>
  <c r="A693"/>
  <c r="A540"/>
  <c r="A405"/>
  <c r="A66"/>
  <c r="A674"/>
  <c r="A485"/>
  <c r="A855"/>
  <c r="A380"/>
  <c r="A719"/>
  <c r="A947"/>
  <c r="A752"/>
  <c r="A813"/>
  <c r="A982"/>
  <c r="A352"/>
  <c r="A39"/>
  <c r="A497"/>
  <c r="A754"/>
  <c r="A547"/>
  <c r="A235"/>
  <c r="A468"/>
  <c r="A830"/>
  <c r="A625"/>
  <c r="A895"/>
  <c r="A360"/>
  <c r="A92"/>
  <c r="A230"/>
  <c r="A389"/>
  <c r="A621"/>
  <c r="A773"/>
  <c r="A414"/>
  <c r="A366"/>
  <c r="A676"/>
  <c r="A564"/>
  <c r="A803"/>
  <c r="A561"/>
  <c r="A884"/>
  <c r="A808"/>
  <c r="A222"/>
  <c r="A801"/>
  <c r="A516"/>
  <c r="A531"/>
  <c r="A429"/>
  <c r="A718"/>
  <c r="A886"/>
  <c r="A436"/>
  <c r="A732"/>
  <c r="A438"/>
  <c r="A559"/>
  <c r="A797"/>
  <c r="A892"/>
  <c r="A889"/>
  <c r="A260"/>
  <c r="A286"/>
  <c r="A258"/>
  <c r="A794"/>
  <c r="A555"/>
  <c r="A130"/>
  <c r="A678"/>
  <c r="A489"/>
  <c r="A281"/>
  <c r="A247"/>
  <c r="A833"/>
  <c r="A784"/>
  <c r="A563"/>
  <c r="A263"/>
  <c r="A88"/>
  <c r="A428"/>
  <c r="A221"/>
  <c r="A922"/>
  <c r="A112"/>
  <c r="A917"/>
  <c r="A772"/>
  <c r="A539"/>
  <c r="A297"/>
  <c r="A226"/>
  <c r="A350"/>
  <c r="A322"/>
  <c r="A342"/>
  <c r="A586"/>
  <c r="A637"/>
  <c r="A733"/>
  <c r="A398"/>
  <c r="A891"/>
  <c r="A776"/>
  <c r="A460"/>
  <c r="A19"/>
  <c r="A841"/>
  <c r="A509"/>
  <c r="A56"/>
  <c r="A58"/>
  <c r="A333"/>
  <c r="A756"/>
  <c r="A759"/>
  <c r="A179"/>
  <c r="A971"/>
  <c r="A606"/>
  <c r="A41"/>
  <c r="A408"/>
  <c r="A219"/>
  <c r="A867"/>
  <c r="A1012"/>
  <c r="A828"/>
  <c r="A725"/>
  <c r="A249"/>
  <c r="A53"/>
  <c r="A572"/>
  <c r="A651"/>
  <c r="A47"/>
  <c r="A852"/>
  <c r="A1007"/>
  <c r="A103"/>
  <c r="A850"/>
  <c r="A274"/>
  <c r="A141"/>
  <c r="A118"/>
  <c r="A49"/>
  <c r="A78"/>
  <c r="A100"/>
  <c r="A214"/>
  <c r="A949"/>
  <c r="A373"/>
  <c r="A413"/>
  <c r="A964"/>
  <c r="A1010"/>
  <c r="A465"/>
  <c r="A146"/>
  <c r="A976"/>
  <c r="A156"/>
  <c r="A439"/>
  <c r="A306"/>
  <c r="A313"/>
  <c r="A942"/>
  <c r="A627"/>
  <c r="A662"/>
  <c r="A269"/>
  <c r="A840"/>
  <c r="A245"/>
  <c r="A174"/>
  <c r="A211"/>
  <c r="A145"/>
  <c r="A73"/>
  <c r="A355"/>
  <c r="A94"/>
  <c r="A787"/>
  <c r="A418"/>
  <c r="A869"/>
  <c r="A802"/>
  <c r="A948"/>
  <c r="A534"/>
  <c r="A741"/>
  <c r="A494"/>
  <c r="A1014"/>
  <c r="A709"/>
  <c r="A462"/>
  <c r="A62"/>
  <c r="A501"/>
  <c r="A816"/>
  <c r="A344"/>
  <c r="A416"/>
  <c r="A151"/>
  <c r="A382"/>
  <c r="A482"/>
  <c r="A452"/>
  <c r="A336"/>
  <c r="A415"/>
  <c r="A691"/>
  <c r="A26"/>
  <c r="A778"/>
  <c r="A790"/>
  <c r="A215"/>
  <c r="A994"/>
  <c r="A426"/>
  <c r="A290"/>
  <c r="A346"/>
  <c r="A750"/>
  <c r="A836"/>
  <c r="A764"/>
  <c r="A680"/>
  <c r="A31"/>
  <c r="A108"/>
  <c r="A580"/>
  <c r="A908"/>
  <c r="A21"/>
  <c r="A50"/>
  <c r="A158"/>
  <c r="A520"/>
  <c r="A677"/>
  <c r="A250"/>
  <c r="A688"/>
  <c r="A375"/>
  <c r="A721"/>
  <c r="A576"/>
  <c r="A818"/>
  <c r="A951"/>
  <c r="A508"/>
  <c r="A259"/>
  <c r="A810"/>
  <c r="A906"/>
  <c r="A610"/>
  <c r="A560"/>
  <c r="A511"/>
  <c r="A943"/>
  <c r="A109"/>
  <c r="A253"/>
  <c r="A244"/>
  <c r="A737"/>
  <c r="A612"/>
  <c r="A213"/>
  <c r="A411"/>
  <c r="A921"/>
  <c r="A548"/>
  <c r="A584"/>
  <c r="A537"/>
  <c r="A870"/>
  <c r="A832"/>
  <c r="A337"/>
  <c r="A357"/>
  <c r="A311"/>
  <c r="A789"/>
  <c r="A519"/>
  <c r="A316"/>
  <c r="A82"/>
  <c r="A847"/>
  <c r="A318"/>
  <c r="A966"/>
  <c r="A277"/>
  <c r="A524"/>
  <c r="A81"/>
  <c r="A905"/>
  <c r="A568"/>
  <c r="A477"/>
  <c r="A904"/>
  <c r="H86" i="5" l="1"/>
  <c r="M11"/>
  <c r="P19" i="7"/>
  <c r="Q45"/>
  <c r="P45"/>
  <c r="Q44"/>
  <c r="P44"/>
  <c r="Q48"/>
  <c r="P48"/>
  <c r="Q46"/>
  <c r="P46"/>
  <c r="Q49"/>
  <c r="P49"/>
  <c r="N63" i="5"/>
  <c r="O63" s="1"/>
  <c r="M63"/>
  <c r="N66"/>
  <c r="O66" s="1"/>
  <c r="M66"/>
  <c r="H24" i="7"/>
  <c r="M65" i="5"/>
  <c r="M38"/>
  <c r="M49"/>
  <c r="M13"/>
  <c r="M45"/>
  <c r="J27"/>
  <c r="J12"/>
  <c r="J19"/>
  <c r="M46"/>
  <c r="M22"/>
  <c r="H25" i="7" s="1"/>
  <c r="M47" i="5"/>
  <c r="J40"/>
  <c r="M62"/>
  <c r="M64"/>
  <c r="M48"/>
  <c r="M73"/>
  <c r="J73"/>
  <c r="M70"/>
  <c r="M57"/>
  <c r="N57"/>
  <c r="O57" s="1"/>
  <c r="J17"/>
  <c r="M17"/>
  <c r="J16"/>
  <c r="M16"/>
  <c r="J11"/>
  <c r="J42"/>
  <c r="M42"/>
  <c r="M68"/>
  <c r="N68"/>
  <c r="O68" s="1"/>
  <c r="J18"/>
  <c r="M18"/>
  <c r="M69"/>
  <c r="N69"/>
  <c r="O69" s="1"/>
  <c r="J39"/>
  <c r="M39"/>
  <c r="M43"/>
  <c r="J43"/>
  <c r="M60"/>
  <c r="N60"/>
  <c r="O60" s="1"/>
  <c r="M61"/>
  <c r="M67"/>
  <c r="O86" l="1"/>
  <c r="B4" i="7"/>
  <c r="A4"/>
  <c r="B3"/>
  <c r="A3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J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J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10" i="2" s="1"/>
  <c r="C8" i="1"/>
  <c r="G27" s="1"/>
  <c r="C6"/>
  <c r="C6" i="2" s="1"/>
  <c r="F373" i="1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D29" i="5" s="1"/>
  <c r="F143" i="1"/>
  <c r="D32" i="5" s="1"/>
  <c r="S14"/>
  <c r="D28" i="3"/>
  <c r="E28" s="1"/>
  <c r="D10"/>
  <c r="D14"/>
  <c r="E14" s="1"/>
  <c r="D18"/>
  <c r="E18" s="1"/>
  <c r="D22"/>
  <c r="E22" s="1"/>
  <c r="D35"/>
  <c r="D39"/>
  <c r="E39" s="1"/>
  <c r="D41"/>
  <c r="J41" s="1"/>
  <c r="G26" i="7" s="1"/>
  <c r="D45" i="3"/>
  <c r="J45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30" i="5" s="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31" i="5" s="1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G13" i="7" s="1"/>
  <c r="M13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8" i="5" s="1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B14" i="2"/>
  <c r="C8"/>
  <c r="D86" i="5" l="1"/>
  <c r="D47" i="3"/>
  <c r="L26" i="7"/>
  <c r="R26" s="1"/>
  <c r="M26"/>
  <c r="O26" s="1"/>
  <c r="G29" i="8"/>
  <c r="H29" s="1"/>
  <c r="S32" i="5"/>
  <c r="G31" i="8"/>
  <c r="H31" s="1"/>
  <c r="L31" s="1"/>
  <c r="S29" i="5"/>
  <c r="G27" i="8"/>
  <c r="H27" s="1"/>
  <c r="L27" s="1"/>
  <c r="G26"/>
  <c r="H26" s="1"/>
  <c r="L26" s="1"/>
  <c r="G28"/>
  <c r="H28" s="1"/>
  <c r="L28" s="1"/>
  <c r="G42" i="7" s="1"/>
  <c r="L42" s="1"/>
  <c r="E43" i="3"/>
  <c r="E45"/>
  <c r="G34" i="7"/>
  <c r="E41" i="3"/>
  <c r="E42"/>
  <c r="G24" i="7"/>
  <c r="E14" i="5"/>
  <c r="I14"/>
  <c r="J26" i="3"/>
  <c r="J36"/>
  <c r="E11"/>
  <c r="J11"/>
  <c r="E35"/>
  <c r="J35"/>
  <c r="J10"/>
  <c r="E10"/>
  <c r="J32"/>
  <c r="J34"/>
  <c r="G31" i="7" s="1"/>
  <c r="J33" i="3"/>
  <c r="G30" i="7" s="1"/>
  <c r="J24" i="3"/>
  <c r="E24"/>
  <c r="E25"/>
  <c r="J25"/>
  <c r="J12"/>
  <c r="J13"/>
  <c r="A15"/>
  <c r="J37"/>
  <c r="G27" i="7" s="1"/>
  <c r="A39" i="3"/>
  <c r="J27"/>
  <c r="A29"/>
  <c r="E14" i="2"/>
  <c r="I27" i="1"/>
  <c r="E28" i="5" l="1"/>
  <c r="S28"/>
  <c r="I30"/>
  <c r="J30" s="1"/>
  <c r="S30"/>
  <c r="I31"/>
  <c r="J31" s="1"/>
  <c r="S31"/>
  <c r="M27" i="7"/>
  <c r="O27" s="1"/>
  <c r="L27"/>
  <c r="R27" s="1"/>
  <c r="P26"/>
  <c r="Q26"/>
  <c r="H32"/>
  <c r="I28" i="5"/>
  <c r="M28" s="1"/>
  <c r="E32"/>
  <c r="I32"/>
  <c r="M32" s="1"/>
  <c r="H15" i="7" s="1"/>
  <c r="E31" i="5"/>
  <c r="M28" i="8"/>
  <c r="G47" i="7"/>
  <c r="M27" i="8"/>
  <c r="L30"/>
  <c r="M30" s="1"/>
  <c r="L29"/>
  <c r="I29" i="5"/>
  <c r="J29" s="1"/>
  <c r="E29"/>
  <c r="E30"/>
  <c r="G43" i="7"/>
  <c r="M26" i="8"/>
  <c r="M31"/>
  <c r="O13" i="7"/>
  <c r="L13"/>
  <c r="R13" s="1"/>
  <c r="M34"/>
  <c r="O34" s="1"/>
  <c r="L34"/>
  <c r="R34" s="1"/>
  <c r="M24"/>
  <c r="O24" s="1"/>
  <c r="P24" s="1"/>
  <c r="L24"/>
  <c r="R24" s="1"/>
  <c r="E32" i="3"/>
  <c r="E47" s="1"/>
  <c r="G32" i="7"/>
  <c r="M30" i="5"/>
  <c r="M14"/>
  <c r="J14"/>
  <c r="J28" i="3"/>
  <c r="A30"/>
  <c r="J14"/>
  <c r="G12" i="7" s="1"/>
  <c r="A16" i="3"/>
  <c r="J38"/>
  <c r="G29" i="7" s="1"/>
  <c r="A40" i="3"/>
  <c r="J27" i="1"/>
  <c r="H14" i="2"/>
  <c r="E86" i="5" l="1"/>
  <c r="M31"/>
  <c r="I86"/>
  <c r="H12" i="7"/>
  <c r="P27"/>
  <c r="Q27"/>
  <c r="J28" i="5"/>
  <c r="H31" i="7"/>
  <c r="M31" s="1"/>
  <c r="O31" s="1"/>
  <c r="P31" s="1"/>
  <c r="H30"/>
  <c r="M30" s="1"/>
  <c r="O30" s="1"/>
  <c r="P30" s="1"/>
  <c r="J32" i="5"/>
  <c r="M29"/>
  <c r="M42" i="7"/>
  <c r="O42" s="1"/>
  <c r="R42"/>
  <c r="M29" i="8"/>
  <c r="M43" i="7"/>
  <c r="O43" s="1"/>
  <c r="L43"/>
  <c r="R43" s="1"/>
  <c r="L47"/>
  <c r="R47" s="1"/>
  <c r="M47"/>
  <c r="O47" s="1"/>
  <c r="L32"/>
  <c r="R32" s="1"/>
  <c r="P13"/>
  <c r="Q13"/>
  <c r="P34"/>
  <c r="Q34"/>
  <c r="Q24"/>
  <c r="M29"/>
  <c r="O29" s="1"/>
  <c r="L29"/>
  <c r="R29" s="1"/>
  <c r="M32"/>
  <c r="O32" s="1"/>
  <c r="J39" i="3"/>
  <c r="G33" i="7" s="1"/>
  <c r="J29" i="3"/>
  <c r="G15" i="7" s="1"/>
  <c r="A31" i="3"/>
  <c r="A32" s="1"/>
  <c r="J15"/>
  <c r="A17"/>
  <c r="K27" i="1"/>
  <c r="K14" i="2"/>
  <c r="M86" i="5" l="1"/>
  <c r="J86"/>
  <c r="M12" i="7"/>
  <c r="M15"/>
  <c r="O15" s="1"/>
  <c r="L15"/>
  <c r="R15" s="1"/>
  <c r="L30"/>
  <c r="R30" s="1"/>
  <c r="L12"/>
  <c r="R12" s="1"/>
  <c r="L31"/>
  <c r="R31" s="1"/>
  <c r="P47"/>
  <c r="Q47"/>
  <c r="Q43"/>
  <c r="P43"/>
  <c r="P42"/>
  <c r="Q42"/>
  <c r="Q32"/>
  <c r="P32"/>
  <c r="M33"/>
  <c r="O33" s="1"/>
  <c r="L33"/>
  <c r="R33" s="1"/>
  <c r="P29"/>
  <c r="Q29"/>
  <c r="J16" i="3"/>
  <c r="A18"/>
  <c r="J40"/>
  <c r="N14" i="2"/>
  <c r="L27" i="1"/>
  <c r="P52" i="7" l="1"/>
  <c r="Q33"/>
  <c r="O12"/>
  <c r="Q30"/>
  <c r="Q31"/>
  <c r="Q15"/>
  <c r="P15"/>
  <c r="P33"/>
  <c r="J17" i="3"/>
  <c r="A19"/>
  <c r="M27" i="1"/>
  <c r="Q14" i="2"/>
  <c r="Q12" i="7" l="1"/>
  <c r="P12"/>
  <c r="J18" i="3"/>
  <c r="A20"/>
  <c r="N27" i="1"/>
  <c r="T14" i="2"/>
  <c r="J19" i="3" l="1"/>
  <c r="G25" i="7" s="1"/>
  <c r="M25" s="1"/>
  <c r="A21" i="3"/>
  <c r="O27" i="1"/>
  <c r="W14" i="2"/>
  <c r="O25" i="7" l="1"/>
  <c r="L25"/>
  <c r="R25" s="1"/>
  <c r="J20" i="3"/>
  <c r="A22"/>
  <c r="P27" i="1"/>
  <c r="Z14" i="2"/>
  <c r="P25" i="7" l="1"/>
  <c r="Q25"/>
  <c r="J21" i="3"/>
  <c r="G14" i="7" s="1"/>
  <c r="M14" s="1"/>
  <c r="A23" i="3"/>
  <c r="Q27" i="1"/>
  <c r="AC14" i="2"/>
  <c r="L14" i="7" l="1"/>
  <c r="R14" s="1"/>
  <c r="J22" i="3"/>
  <c r="A24"/>
  <c r="J23" s="1"/>
  <c r="G28" i="7" s="1"/>
  <c r="M28" s="1"/>
  <c r="R27" i="1"/>
  <c r="AI14" i="2" s="1"/>
  <c r="AF14"/>
  <c r="O28" i="7" l="1"/>
  <c r="L28"/>
  <c r="R28" s="1"/>
  <c r="S27" i="1"/>
  <c r="P28" i="7" l="1"/>
  <c r="Q28"/>
  <c r="AL14" i="2"/>
  <c r="T27" i="1"/>
  <c r="AO14" i="2" l="1"/>
  <c r="U27" i="1"/>
  <c r="AR14" i="2" l="1"/>
  <c r="V27" i="1"/>
  <c r="W27" l="1"/>
  <c r="AU14" i="2"/>
  <c r="AX14" l="1"/>
  <c r="X27" i="1"/>
  <c r="BA14" i="2" l="1"/>
  <c r="Y27" i="1"/>
  <c r="Z27" l="1"/>
  <c r="BD14" i="2"/>
  <c r="BG14" l="1"/>
  <c r="AA27" i="1"/>
  <c r="AB27" l="1"/>
  <c r="BJ14" i="2"/>
  <c r="BM14" l="1"/>
  <c r="AC27" i="1"/>
  <c r="AD27" l="1"/>
  <c r="BP14" i="2"/>
  <c r="BS14" l="1"/>
  <c r="AE27" i="1"/>
  <c r="AF27" l="1"/>
  <c r="BV14" i="2"/>
  <c r="BY14" l="1"/>
  <c r="AG27" i="1"/>
  <c r="AH27" l="1"/>
  <c r="CB14" i="2"/>
  <c r="CE14" l="1"/>
  <c r="AI27" i="1"/>
  <c r="AJ27" l="1"/>
  <c r="CH14" i="2"/>
  <c r="CK14" l="1"/>
  <c r="AK27" i="1"/>
  <c r="CN14" i="2" s="1"/>
  <c r="O14" i="7"/>
  <c r="P14" l="1"/>
  <c r="P37" s="1"/>
  <c r="Q14"/>
</calcChain>
</file>

<file path=xl/sharedStrings.xml><?xml version="1.0" encoding="utf-8"?>
<sst xmlns="http://schemas.openxmlformats.org/spreadsheetml/2006/main" count="1554" uniqueCount="557">
  <si>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</si>
  <si>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</si>
  <si>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</si>
  <si>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</si>
  <si>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</si>
  <si>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</si>
  <si>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</si>
  <si>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</si>
  <si>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</si>
  <si>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</si>
  <si>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</si>
  <si>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</si>
  <si>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</si>
  <si>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</si>
  <si>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</si>
  <si>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</si>
  <si>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</si>
  <si>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</si>
  <si>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</si>
  <si>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</si>
  <si>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</si>
  <si>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</si>
  <si>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</si>
  <si>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</si>
  <si>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</si>
  <si>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</si>
  <si>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</si>
  <si>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</si>
  <si>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</si>
  <si>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</si>
  <si>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</si>
  <si>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</si>
  <si>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</si>
  <si>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</si>
  <si>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</si>
  <si>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</si>
  <si>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</si>
  <si>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</si>
  <si>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</si>
  <si>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</si>
  <si>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</si>
  <si>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</si>
  <si>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</si>
  <si>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</si>
  <si>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</si>
  <si>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</si>
  <si>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</si>
  <si>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</si>
  <si>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</si>
  <si>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</si>
  <si>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</si>
  <si>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</si>
  <si>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PHYSICAL C/S</t>
  </si>
  <si>
    <t>SERVINGS</t>
  </si>
  <si>
    <t xml:space="preserve">DIFFERENCE 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</si>
  <si>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</si>
  <si>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</si>
  <si>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</si>
  <si>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</si>
  <si>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</si>
  <si>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</si>
  <si>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</si>
  <si>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</si>
  <si>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</si>
  <si>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USAGE IN SALES</t>
  </si>
  <si>
    <t>WASTAGE</t>
  </si>
  <si>
    <t xml:space="preserve">SIDE ORDER /FOC </t>
  </si>
  <si>
    <t xml:space="preserve">K LUNCH / K DINNER </t>
  </si>
  <si>
    <t xml:space="preserve">BOOK INVENTORY </t>
  </si>
  <si>
    <t>O/S</t>
  </si>
  <si>
    <t>STAFF FOOD</t>
  </si>
  <si>
    <t>(A)</t>
  </si>
  <si>
    <t>(B)</t>
  </si>
  <si>
    <t>(B) -(A)</t>
  </si>
  <si>
    <t>UOM</t>
  </si>
  <si>
    <t>PCS</t>
  </si>
  <si>
    <t>MUSHROOM SAUCE</t>
  </si>
  <si>
    <t>BLACK PEPPER SAUCE</t>
  </si>
  <si>
    <t xml:space="preserve">MONTHLY SERVINGS: SAUCE </t>
  </si>
  <si>
    <t>GRAM</t>
  </si>
  <si>
    <t xml:space="preserve">GRAM </t>
  </si>
  <si>
    <t xml:space="preserve">PART (A)  :  USAGE -MAIN COURSE &amp; SNACK FOOD MATERIAL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</si>
  <si>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</si>
  <si>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</si>
  <si>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</si>
  <si>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</si>
  <si>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</si>
  <si>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</si>
  <si>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</si>
  <si>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</si>
  <si>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</si>
  <si>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</si>
  <si>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</si>
  <si>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</si>
  <si>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</si>
  <si>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</si>
  <si>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</si>
  <si>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</si>
  <si>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</si>
  <si>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</si>
  <si>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</si>
  <si>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</si>
  <si>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</si>
  <si>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</si>
  <si>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</si>
  <si>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</si>
  <si>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</si>
  <si>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</si>
  <si>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</si>
  <si>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</si>
  <si>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</si>
  <si>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</si>
  <si>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</si>
  <si>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</si>
  <si>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</si>
  <si>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</si>
  <si>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</si>
  <si>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</si>
  <si>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</si>
  <si>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</si>
  <si>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</si>
  <si>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</si>
  <si>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</si>
  <si>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</si>
  <si>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</si>
  <si>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</si>
  <si>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</si>
  <si>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</si>
  <si>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</si>
  <si>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</si>
  <si>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</si>
  <si>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</si>
  <si>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</si>
  <si>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</si>
  <si>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</si>
  <si>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</si>
  <si>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</si>
  <si>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</si>
  <si>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</si>
  <si>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</si>
  <si>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</si>
  <si>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</si>
  <si>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</si>
  <si>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</si>
  <si>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</si>
  <si>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</si>
  <si>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</si>
  <si>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</si>
  <si>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</si>
  <si>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</si>
  <si>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</si>
  <si>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</si>
  <si>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</si>
  <si>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</si>
  <si>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</si>
  <si>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</si>
  <si>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</si>
  <si>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</si>
  <si>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</si>
  <si>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</si>
  <si>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</si>
  <si>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</si>
  <si>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</si>
  <si>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</si>
  <si>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</si>
  <si>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</si>
  <si>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</si>
  <si>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</si>
  <si>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</si>
  <si>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</si>
  <si>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</si>
  <si>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</si>
  <si>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</si>
  <si>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</si>
  <si>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</si>
  <si>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</si>
  <si>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</si>
  <si>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</si>
  <si>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</si>
  <si>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</si>
  <si>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</si>
  <si>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</si>
  <si>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</si>
  <si>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</si>
  <si>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</si>
  <si>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</si>
  <si>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</si>
  <si>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</si>
  <si>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</si>
  <si>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</si>
  <si>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</si>
  <si>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</si>
  <si>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</si>
  <si>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</si>
  <si>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</si>
  <si>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</si>
  <si>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</si>
  <si>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</si>
  <si>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</si>
  <si>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</si>
  <si>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</si>
  <si>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</si>
  <si>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</si>
  <si>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</si>
  <si>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</si>
  <si>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</si>
  <si>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</si>
  <si>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</si>
  <si>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</si>
  <si>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</si>
  <si>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</si>
  <si>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</si>
  <si>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</si>
  <si>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</si>
  <si>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</si>
  <si>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</si>
  <si>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</si>
  <si>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</si>
  <si>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</si>
  <si>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</si>
  <si>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</si>
  <si>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</si>
  <si>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</si>
  <si>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</si>
  <si>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</si>
  <si>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</si>
  <si>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</si>
  <si>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</si>
  <si>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</si>
  <si>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</si>
  <si>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</si>
  <si>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</si>
  <si>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</si>
  <si>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</si>
  <si>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</si>
  <si>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</si>
  <si>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</si>
  <si>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</si>
  <si>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</si>
  <si>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</si>
  <si>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</si>
  <si>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</si>
  <si>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</si>
  <si>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</si>
  <si>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</si>
  <si>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</si>
  <si>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</si>
  <si>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</si>
  <si>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</si>
  <si>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</si>
  <si>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</si>
  <si>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</si>
  <si>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</si>
  <si>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</si>
  <si>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</si>
  <si>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</si>
  <si>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</si>
  <si>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</si>
  <si>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</si>
  <si>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</si>
  <si>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</si>
  <si>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</si>
  <si>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</si>
  <si>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</si>
  <si>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</si>
  <si>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</si>
  <si>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</si>
  <si>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</si>
  <si>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</si>
  <si>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</si>
  <si>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</si>
  <si>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</si>
  <si>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</si>
  <si>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</si>
  <si>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</si>
  <si>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</si>
  <si>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</si>
  <si>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</si>
  <si>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</si>
  <si>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</si>
  <si>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</si>
  <si>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</si>
  <si>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</si>
  <si>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</si>
  <si>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</si>
  <si>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</si>
  <si>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</si>
  <si>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</si>
  <si>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</si>
  <si>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</si>
  <si>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</si>
  <si>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</si>
  <si>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</si>
  <si>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</si>
  <si>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</si>
  <si>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</si>
  <si>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</si>
  <si>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</si>
  <si>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</si>
  <si>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</si>
  <si>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</si>
  <si>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</si>
  <si>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</si>
  <si>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</si>
  <si>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</si>
  <si>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</si>
  <si>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</si>
  <si>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</si>
  <si>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</si>
  <si>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</si>
  <si>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</si>
  <si>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</si>
  <si>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</si>
  <si>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</si>
  <si>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</si>
  <si>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</si>
  <si>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</si>
  <si>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</si>
  <si>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</si>
  <si>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</si>
  <si>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THAI ROLL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</si>
  <si>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</si>
  <si>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</si>
  <si>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</si>
  <si>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</si>
  <si>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</si>
  <si>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</si>
  <si>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</si>
  <si>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</si>
  <si>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</si>
  <si>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</si>
  <si>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</si>
  <si>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</si>
  <si>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</si>
  <si>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</si>
  <si>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</si>
  <si>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</si>
  <si>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</si>
  <si>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</si>
  <si>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</si>
  <si>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</si>
  <si>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</si>
  <si>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</si>
  <si>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</si>
  <si>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</si>
  <si>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</si>
  <si>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</si>
  <si>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</si>
  <si>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</si>
  <si>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</si>
  <si>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</si>
  <si>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</si>
  <si>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</si>
  <si>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</si>
  <si>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</si>
  <si>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</si>
  <si>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</si>
  <si>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</si>
  <si>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</si>
  <si>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</si>
  <si>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</si>
  <si>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</si>
  <si>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</si>
  <si>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</si>
  <si>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</si>
  <si>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</si>
  <si>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</si>
  <si>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</si>
  <si>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</si>
  <si>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</si>
  <si>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</si>
  <si>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</si>
  <si>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</si>
  <si>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</si>
  <si>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</si>
  <si>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</si>
  <si>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</si>
  <si>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</si>
  <si>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</si>
  <si>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</si>
  <si>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</si>
  <si>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</si>
  <si>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</si>
  <si>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</si>
  <si>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</si>
  <si>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</si>
  <si>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</si>
  <si>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</si>
  <si>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</si>
  <si>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</si>
  <si>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</si>
  <si>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</si>
  <si>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</si>
  <si>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</si>
  <si>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</si>
  <si>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</si>
  <si>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</si>
  <si>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</si>
  <si>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</si>
  <si>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</si>
  <si>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</si>
  <si>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</si>
  <si>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</si>
  <si>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</si>
  <si>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</si>
  <si>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</si>
  <si>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</si>
  <si>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</si>
  <si>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</si>
  <si>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</si>
  <si>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</si>
  <si>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</si>
  <si>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</si>
  <si>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</si>
  <si>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</si>
  <si>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</si>
  <si>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</si>
  <si>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</si>
  <si>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</si>
  <si>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</si>
  <si>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</si>
  <si>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</si>
  <si>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</si>
  <si>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</si>
  <si>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</si>
  <si>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</si>
  <si>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</si>
  <si>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</si>
  <si>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</si>
  <si>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</si>
  <si>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</si>
  <si>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</si>
  <si>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</si>
  <si>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</si>
  <si>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</si>
  <si>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</si>
  <si>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</si>
  <si>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</si>
  <si>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</si>
  <si>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</si>
  <si>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</si>
  <si>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</si>
  <si>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</si>
  <si>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</si>
  <si>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</si>
  <si>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</si>
  <si>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</si>
  <si>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B</t>
  </si>
  <si>
    <t>E</t>
  </si>
  <si>
    <t>H</t>
  </si>
  <si>
    <t>K</t>
  </si>
  <si>
    <t>N</t>
  </si>
  <si>
    <t>T</t>
  </si>
  <si>
    <t>W</t>
  </si>
  <si>
    <t>Z</t>
  </si>
  <si>
    <t>AC</t>
  </si>
  <si>
    <t>AF</t>
  </si>
  <si>
    <t>AI</t>
  </si>
  <si>
    <t>AL</t>
  </si>
  <si>
    <t>AO</t>
  </si>
  <si>
    <t>AR</t>
  </si>
  <si>
    <t>AU</t>
  </si>
  <si>
    <t>AX</t>
  </si>
  <si>
    <t>BA</t>
  </si>
  <si>
    <t>BD</t>
  </si>
  <si>
    <t>BG</t>
  </si>
  <si>
    <t>BJ</t>
  </si>
  <si>
    <t>BM</t>
  </si>
  <si>
    <t>BP</t>
  </si>
  <si>
    <t>BS</t>
  </si>
  <si>
    <t>BV</t>
  </si>
  <si>
    <t>BY</t>
  </si>
  <si>
    <t>CB</t>
  </si>
  <si>
    <t>CE</t>
  </si>
  <si>
    <t>CH</t>
  </si>
  <si>
    <t>CK</t>
  </si>
  <si>
    <t>CN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</si>
  <si>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</si>
  <si>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</si>
  <si>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</si>
  <si>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</si>
  <si>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</si>
  <si>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</si>
  <si>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</si>
  <si>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</si>
  <si>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</si>
  <si>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</si>
  <si>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</si>
  <si>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</si>
  <si>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</si>
  <si>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</si>
  <si>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</si>
  <si>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</si>
  <si>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</si>
  <si>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</si>
  <si>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</si>
  <si>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</si>
  <si>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</si>
  <si>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</si>
  <si>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</si>
  <si>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</si>
  <si>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</si>
  <si>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</si>
  <si>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</si>
  <si>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</si>
  <si>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</si>
  <si>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</si>
  <si>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</si>
  <si>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</si>
  <si>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</si>
  <si>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</si>
  <si>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</si>
  <si>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</si>
  <si>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</si>
  <si>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</si>
  <si>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</si>
  <si>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</si>
  <si>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</si>
  <si>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</si>
  <si>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</si>
  <si>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</si>
  <si>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</si>
  <si>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</si>
  <si>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</si>
  <si>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</si>
  <si>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</si>
  <si>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</si>
  <si>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</si>
  <si>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</si>
  <si>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</si>
  <si>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</si>
  <si>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</si>
  <si>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</si>
  <si>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</si>
  <si>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</si>
  <si>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</si>
  <si>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</si>
  <si>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</si>
  <si>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KG</t>
  </si>
  <si>
    <t xml:space="preserve">USAGE IN </t>
  </si>
  <si>
    <t xml:space="preserve">PARTY </t>
  </si>
  <si>
    <t xml:space="preserve">MONTHLY KITCHEN STOCK ANALYSIS </t>
  </si>
  <si>
    <t>STOCK DIFFERENCE  OVER USAGE</t>
  </si>
  <si>
    <t>PURCHASE OVER USAGE</t>
  </si>
  <si>
    <t xml:space="preserve">RM </t>
  </si>
  <si>
    <t>UNIT COST</t>
  </si>
  <si>
    <t>TOTAL USAGE</t>
  </si>
  <si>
    <t>RM (KG)</t>
  </si>
  <si>
    <t>TOMATO SAUCE ( KIMBALL )</t>
  </si>
  <si>
    <t>MAYONNAISE</t>
  </si>
  <si>
    <t xml:space="preserve">NACHO CHEESE DIP </t>
  </si>
  <si>
    <t>MCCAIN ONION RING</t>
  </si>
  <si>
    <t>MCCAIN SPIRAL FRIES</t>
  </si>
  <si>
    <t>MCCAIN PRODUCTS</t>
  </si>
  <si>
    <t>FROZEN FOODS</t>
  </si>
  <si>
    <t>MAIN COURSE MATERIAL</t>
  </si>
  <si>
    <t xml:space="preserve">G.TOTAL 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</si>
</sst>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[$RM-4409]#,##0.00"/>
    <numFmt numFmtId="173" formatCode="0_ "/>
  </numFmts>
  <fonts count="6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0"/>
      <name val="Arial"/>
      <family val="2"/>
    </font>
    <font>
      <b/>
      <u/>
      <sz val="28"/>
      <color theme="1"/>
      <name val="Calibri"/>
      <family val="2"/>
      <scheme val="minor"/>
    </font>
    <font>
      <b/>
      <u/>
      <sz val="12.5"/>
      <color rgb="FFFFFF00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ck">
        <color theme="1"/>
      </left>
      <right style="thick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dashDotDot">
        <color theme="0" tint="-0.499984740745262"/>
      </left>
      <right style="thick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ck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ck">
        <color theme="1"/>
      </left>
      <right style="thick">
        <color theme="1"/>
      </right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 style="dashDotDot">
        <color theme="0" tint="-0.499984740745262"/>
      </bottom>
      <diagonal/>
    </border>
    <border>
      <left/>
      <right style="thick">
        <color theme="1"/>
      </right>
      <top/>
      <bottom style="dashDotDot">
        <color theme="0" tint="-0.499984740745262"/>
      </bottom>
      <diagonal/>
    </border>
    <border>
      <left style="dashDotDot">
        <color theme="0" tint="-0.499984740745262"/>
      </left>
      <right style="thick">
        <color theme="1"/>
      </right>
      <top/>
      <bottom style="dashDotDot">
        <color theme="0" tint="-0.499984740745262"/>
      </bottom>
      <diagonal/>
    </border>
    <border>
      <left style="medium">
        <color theme="1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theme="1"/>
      </left>
      <right/>
      <top/>
      <bottom style="dashDotDot">
        <color theme="0" tint="-0.499984740745262"/>
      </bottom>
      <diagonal/>
    </border>
    <border>
      <left/>
      <right/>
      <top/>
      <bottom style="dashDotDot">
        <color theme="0" tint="-0.499984740745262"/>
      </bottom>
      <diagonal/>
    </border>
    <border>
      <left/>
      <right style="thick">
        <color theme="1"/>
      </right>
      <top/>
      <bottom/>
      <diagonal/>
    </border>
    <border>
      <left/>
      <right style="medium">
        <color theme="1"/>
      </right>
      <top/>
      <bottom style="dashDotDot">
        <color theme="0" tint="-0.499984740745262"/>
      </bottom>
      <diagonal/>
    </border>
    <border>
      <left/>
      <right style="medium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theme="0" tint="-0.499984740745262"/>
      </bottom>
      <diagonal/>
    </border>
    <border>
      <left style="thick">
        <color indexed="64"/>
      </left>
      <right style="thick">
        <color indexed="64"/>
      </right>
      <top/>
      <bottom style="dashDotDot">
        <color theme="0" tint="-0.499984740745262"/>
      </bottom>
      <diagonal/>
    </border>
    <border>
      <left style="thick">
        <color indexed="64"/>
      </left>
      <right style="medium">
        <color indexed="64"/>
      </right>
      <top/>
      <bottom style="dashDotDot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ck">
        <color indexed="64"/>
      </left>
      <right style="thick">
        <color indexed="64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ck">
        <color indexed="64"/>
      </left>
      <right style="medium">
        <color indexed="64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medium">
        <color theme="1"/>
      </left>
      <right/>
      <top style="dashDotDot">
        <color theme="0" tint="-0.499984740745262"/>
      </top>
      <bottom/>
      <diagonal/>
    </border>
    <border>
      <left style="thick">
        <color theme="1"/>
      </left>
      <right style="thick">
        <color theme="1"/>
      </right>
      <top style="dashDotDot">
        <color theme="0" tint="-0.499984740745262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ashDotDot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theme="1"/>
      </right>
      <top/>
      <bottom style="dashDotDot">
        <color theme="0" tint="-0.499984740745262"/>
      </bottom>
      <diagonal/>
    </border>
    <border>
      <left style="thick">
        <color indexed="64"/>
      </left>
      <right style="thick">
        <color theme="1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ck">
        <color indexed="64"/>
      </left>
      <right style="thick">
        <color theme="1"/>
      </right>
      <top style="dashDotDot">
        <color theme="0" tint="-0.499984740745262"/>
      </top>
      <bottom style="thick">
        <color indexed="64"/>
      </bottom>
      <diagonal/>
    </border>
    <border>
      <left/>
      <right style="thick">
        <color theme="1"/>
      </right>
      <top style="dashDotDot">
        <color theme="0" tint="-0.499984740745262"/>
      </top>
      <bottom style="thick">
        <color indexed="64"/>
      </bottom>
      <diagonal/>
    </border>
    <border>
      <left/>
      <right/>
      <top style="dashDotDot">
        <color theme="0" tint="-0.499984740745262"/>
      </top>
      <bottom style="thick">
        <color indexed="64"/>
      </bottom>
      <diagonal/>
    </border>
    <border>
      <left style="thick">
        <color theme="1"/>
      </left>
      <right/>
      <top style="dashDotDot">
        <color theme="0" tint="-0.499984740745262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dashDotDot">
        <color theme="0" tint="-0.499984740745262"/>
      </top>
      <bottom style="thick">
        <color indexed="64"/>
      </bottom>
      <diagonal/>
    </border>
    <border>
      <left/>
      <right style="medium">
        <color theme="1"/>
      </right>
      <top style="dashDotDot">
        <color theme="0" tint="-0.499984740745262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theme="0" tint="-0.499984740745262"/>
      </top>
      <bottom style="thick">
        <color indexed="64"/>
      </bottom>
      <diagonal/>
    </border>
    <border>
      <left style="thick">
        <color theme="1"/>
      </left>
      <right/>
      <top style="thick">
        <color indexed="64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dashDotDot">
        <color theme="0" tint="-0.499984740745262"/>
      </bottom>
      <diagonal/>
    </border>
    <border>
      <left style="thick">
        <color theme="1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ck">
        <color theme="1"/>
      </right>
      <top style="thick">
        <color indexed="64"/>
      </top>
      <bottom/>
      <diagonal/>
    </border>
    <border>
      <left style="thick">
        <color theme="1"/>
      </left>
      <right style="thick">
        <color indexed="64"/>
      </right>
      <top/>
      <bottom style="dashDotDot">
        <color theme="0" tint="-0.499984740745262"/>
      </bottom>
      <diagonal/>
    </border>
    <border>
      <left style="thick">
        <color theme="1"/>
      </left>
      <right style="thick">
        <color indexed="64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08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Border="1" applyAlignment="1"/>
    <xf numFmtId="0" fontId="35" fillId="0" borderId="4" xfId="0" applyFont="1" applyBorder="1" applyAlignment="1"/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18" fillId="0" borderId="53" xfId="8" applyFont="1" applyFill="1" applyBorder="1" applyAlignment="1" applyProtection="1">
      <alignment horizontal="left"/>
      <protection locked="0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3" xfId="0" applyFill="1" applyBorder="1" applyAlignment="1"/>
    <xf numFmtId="0" fontId="18" fillId="0" borderId="60" xfId="7" applyFont="1" applyFill="1" applyBorder="1" applyAlignment="1">
      <alignment horizontal="center"/>
    </xf>
    <xf numFmtId="0" fontId="0" fillId="0" borderId="61" xfId="0" applyBorder="1" applyAlignment="1"/>
    <xf numFmtId="0" fontId="0" fillId="0" borderId="56" xfId="0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 wrapText="1"/>
    </xf>
    <xf numFmtId="0" fontId="0" fillId="0" borderId="58" xfId="0" applyBorder="1" applyAlignment="1">
      <alignment horizontal="left"/>
    </xf>
    <xf numFmtId="0" fontId="0" fillId="0" borderId="62" xfId="0" applyBorder="1" applyAlignment="1">
      <alignment horizontal="center"/>
    </xf>
    <xf numFmtId="0" fontId="21" fillId="2" borderId="63" xfId="0" applyFont="1" applyFill="1" applyBorder="1" applyAlignment="1">
      <alignment horizontal="center" wrapText="1"/>
    </xf>
    <xf numFmtId="0" fontId="18" fillId="0" borderId="51" xfId="8" applyFont="1" applyFill="1" applyBorder="1" applyAlignment="1" applyProtection="1">
      <alignment horizontal="center"/>
      <protection locked="0"/>
    </xf>
    <xf numFmtId="3" fontId="0" fillId="0" borderId="56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 wrapText="1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1" fillId="2" borderId="0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protection locked="0"/>
    </xf>
    <xf numFmtId="3" fontId="0" fillId="0" borderId="56" xfId="0" applyNumberFormat="1" applyBorder="1" applyAlignment="1" applyProtection="1">
      <protection locked="0"/>
    </xf>
    <xf numFmtId="0" fontId="28" fillId="0" borderId="0" xfId="0" applyFont="1" applyAlignme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17" fontId="28" fillId="0" borderId="0" xfId="0" applyNumberFormat="1" applyFont="1" applyAlignment="1" applyProtection="1">
      <alignment horizontal="left"/>
    </xf>
    <xf numFmtId="17" fontId="28" fillId="0" borderId="0" xfId="0" applyNumberFormat="1" applyFont="1" applyAlignment="1" applyProtection="1">
      <alignment horizontal="center"/>
    </xf>
    <xf numFmtId="0" fontId="18" fillId="0" borderId="1" xfId="10" applyFont="1" applyFill="1" applyBorder="1" applyAlignment="1">
      <alignment vertical="center"/>
    </xf>
    <xf numFmtId="0" fontId="22" fillId="2" borderId="77" xfId="8" applyFont="1" applyFill="1" applyBorder="1" applyAlignment="1">
      <alignment horizontal="right" vertical="center"/>
    </xf>
    <xf numFmtId="0" fontId="22" fillId="2" borderId="79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67" xfId="0" applyFont="1" applyBorder="1" applyAlignment="1" applyProtection="1">
      <alignment horizontal="left"/>
      <protection hidden="1"/>
    </xf>
    <xf numFmtId="0" fontId="14" fillId="0" borderId="68" xfId="0" applyFont="1" applyBorder="1" applyAlignment="1" applyProtection="1">
      <alignment horizontal="left"/>
      <protection hidden="1"/>
    </xf>
    <xf numFmtId="0" fontId="14" fillId="0" borderId="68" xfId="0" applyFont="1" applyBorder="1" applyAlignment="1" applyProtection="1">
      <alignment horizontal="center"/>
      <protection hidden="1"/>
    </xf>
    <xf numFmtId="0" fontId="15" fillId="0" borderId="68" xfId="0" applyFont="1" applyBorder="1" applyAlignment="1" applyProtection="1">
      <alignment horizontal="left"/>
      <protection hidden="1"/>
    </xf>
    <xf numFmtId="0" fontId="14" fillId="0" borderId="69" xfId="0" applyFont="1" applyBorder="1" applyAlignment="1" applyProtection="1">
      <alignment horizontal="left"/>
      <protection hidden="1"/>
    </xf>
    <xf numFmtId="0" fontId="14" fillId="0" borderId="7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71" xfId="0" applyFont="1" applyBorder="1" applyAlignment="1" applyProtection="1">
      <alignment horizontal="left"/>
      <protection hidden="1"/>
    </xf>
    <xf numFmtId="0" fontId="14" fillId="0" borderId="72" xfId="0" applyFont="1" applyBorder="1" applyAlignment="1" applyProtection="1">
      <alignment horizontal="left"/>
      <protection hidden="1"/>
    </xf>
    <xf numFmtId="0" fontId="14" fillId="0" borderId="72" xfId="0" applyFont="1" applyBorder="1" applyAlignment="1" applyProtection="1">
      <alignment horizontal="center"/>
      <protection hidden="1"/>
    </xf>
    <xf numFmtId="0" fontId="15" fillId="0" borderId="72" xfId="0" applyFont="1" applyBorder="1" applyAlignment="1" applyProtection="1">
      <alignment horizontal="left"/>
      <protection hidden="1"/>
    </xf>
    <xf numFmtId="0" fontId="14" fillId="0" borderId="73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14" fillId="0" borderId="28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37" fillId="0" borderId="1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8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85" xfId="0" applyFont="1" applyBorder="1" applyAlignment="1">
      <alignment horizontal="center"/>
    </xf>
    <xf numFmtId="0" fontId="18" fillId="0" borderId="86" xfId="3" applyFont="1" applyBorder="1" applyAlignment="1">
      <alignment horizontal="left"/>
    </xf>
    <xf numFmtId="166" fontId="18" fillId="0" borderId="86" xfId="14" applyNumberFormat="1" applyFont="1" applyFill="1" applyBorder="1" applyAlignment="1" applyProtection="1">
      <alignment horizontal="right"/>
    </xf>
    <xf numFmtId="0" fontId="18" fillId="0" borderId="86" xfId="9" applyFont="1" applyBorder="1" applyAlignment="1">
      <alignment horizontal="center"/>
    </xf>
    <xf numFmtId="169" fontId="18" fillId="0" borderId="86" xfId="15" applyNumberFormat="1" applyFont="1" applyFill="1" applyBorder="1" applyAlignment="1" applyProtection="1">
      <alignment horizontal="center"/>
    </xf>
    <xf numFmtId="0" fontId="19" fillId="0" borderId="87" xfId="4" applyFont="1" applyFill="1" applyBorder="1" applyAlignment="1">
      <alignment horizontal="center"/>
    </xf>
    <xf numFmtId="166" fontId="19" fillId="0" borderId="8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85" xfId="0" applyFont="1" applyFill="1" applyBorder="1" applyAlignment="1">
      <alignment horizontal="center"/>
    </xf>
    <xf numFmtId="0" fontId="0" fillId="0" borderId="85" xfId="0" applyFont="1" applyFill="1" applyBorder="1" applyAlignment="1"/>
    <xf numFmtId="0" fontId="18" fillId="0" borderId="8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85" xfId="6" applyFont="1" applyFill="1" applyBorder="1" applyAlignment="1">
      <alignment horizontal="left"/>
    </xf>
    <xf numFmtId="166" fontId="18" fillId="0" borderId="86" xfId="14" applyNumberFormat="1" applyFont="1" applyFill="1" applyBorder="1" applyAlignment="1" applyProtection="1"/>
    <xf numFmtId="0" fontId="0" fillId="0" borderId="89" xfId="0" applyFont="1" applyFill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18" fillId="0" borderId="8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90" xfId="0" applyFont="1" applyBorder="1" applyAlignment="1"/>
    <xf numFmtId="0" fontId="18" fillId="0" borderId="9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91" xfId="9" applyFont="1" applyFill="1" applyBorder="1" applyAlignment="1"/>
    <xf numFmtId="0" fontId="19" fillId="11" borderId="92" xfId="9" applyFont="1" applyFill="1" applyBorder="1" applyAlignment="1"/>
    <xf numFmtId="166" fontId="19" fillId="8" borderId="86" xfId="1" applyNumberFormat="1" applyFont="1" applyFill="1" applyBorder="1" applyAlignment="1" applyProtection="1">
      <alignment horizontal="center"/>
    </xf>
    <xf numFmtId="0" fontId="19" fillId="11" borderId="86" xfId="15" applyNumberFormat="1" applyFont="1" applyFill="1" applyBorder="1" applyAlignment="1" applyProtection="1">
      <alignment horizontal="center"/>
    </xf>
    <xf numFmtId="169" fontId="19" fillId="11" borderId="86" xfId="15" applyNumberFormat="1" applyFont="1" applyFill="1" applyBorder="1" applyAlignment="1" applyProtection="1">
      <alignment horizontal="center"/>
    </xf>
    <xf numFmtId="0" fontId="19" fillId="12" borderId="93" xfId="9" applyFont="1" applyFill="1" applyBorder="1" applyAlignment="1">
      <alignment horizontal="center"/>
    </xf>
    <xf numFmtId="166" fontId="19" fillId="12" borderId="9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61" fillId="0" borderId="0" xfId="0" applyNumberFormat="1" applyFont="1" applyAlignment="1" applyProtection="1">
      <alignment horizontal="left" vertical="top"/>
      <protection locked="0"/>
    </xf>
    <xf numFmtId="1" fontId="61" fillId="0" borderId="0" xfId="0" applyNumberFormat="1" applyFont="1" applyAlignment="1" applyProtection="1">
      <alignment horizontal="righ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2" fillId="0" borderId="0" xfId="0" applyNumberFormat="1" applyFont="1" applyAlignment="1" applyProtection="1">
      <alignment horizontal="left" vertical="center" indent="1"/>
      <protection hidden="1"/>
    </xf>
    <xf numFmtId="170" fontId="62" fillId="0" borderId="23" xfId="0" applyNumberFormat="1" applyFont="1" applyBorder="1" applyAlignment="1" applyProtection="1">
      <alignment horizontal="left" vertical="center" indent="1"/>
      <protection hidden="1"/>
    </xf>
    <xf numFmtId="170" fontId="62" fillId="0" borderId="26" xfId="0" applyNumberFormat="1" applyFont="1" applyBorder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76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95" xfId="0" applyNumberFormat="1" applyFont="1" applyBorder="1" applyAlignment="1" applyProtection="1">
      <alignment horizontal="left"/>
      <protection locked="0"/>
    </xf>
    <xf numFmtId="0" fontId="37" fillId="0" borderId="95" xfId="0" applyFont="1" applyBorder="1" applyAlignment="1" applyProtection="1">
      <alignment horizontal="left"/>
      <protection locked="0"/>
    </xf>
    <xf numFmtId="0" fontId="14" fillId="0" borderId="95" xfId="0" applyFont="1" applyBorder="1" applyAlignment="1" applyProtection="1">
      <alignment horizontal="left"/>
      <protection locked="0" hidden="1"/>
    </xf>
    <xf numFmtId="0" fontId="14" fillId="0" borderId="95" xfId="0" applyFont="1" applyBorder="1" applyAlignment="1" applyProtection="1">
      <alignment horizontal="left" vertical="center"/>
      <protection locked="0" hidden="1"/>
    </xf>
    <xf numFmtId="0" fontId="0" fillId="0" borderId="95" xfId="0" applyFont="1" applyBorder="1" applyAlignment="1" applyProtection="1">
      <alignment horizontal="left" vertical="center" indent="1"/>
      <protection locked="0" hidden="1"/>
    </xf>
    <xf numFmtId="0" fontId="14" fillId="0" borderId="95" xfId="0" applyFont="1" applyBorder="1" applyAlignment="1" applyProtection="1">
      <alignment horizontal="left" vertical="center" indent="1"/>
      <protection locked="0" hidden="1"/>
    </xf>
    <xf numFmtId="0" fontId="9" fillId="0" borderId="95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96" xfId="0" applyNumberFormat="1" applyFont="1" applyBorder="1" applyAlignment="1" applyProtection="1">
      <alignment horizontal="left"/>
      <protection locked="0"/>
    </xf>
    <xf numFmtId="0" fontId="37" fillId="0" borderId="96" xfId="0" applyFont="1" applyBorder="1" applyAlignment="1" applyProtection="1">
      <alignment horizontal="left"/>
      <protection locked="0"/>
    </xf>
    <xf numFmtId="0" fontId="14" fillId="0" borderId="96" xfId="0" applyFont="1" applyBorder="1" applyAlignment="1" applyProtection="1">
      <alignment horizontal="left"/>
      <protection locked="0" hidden="1"/>
    </xf>
    <xf numFmtId="0" fontId="14" fillId="0" borderId="97" xfId="0" applyFont="1" applyBorder="1" applyAlignment="1" applyProtection="1">
      <alignment horizontal="left"/>
      <protection hidden="1"/>
    </xf>
    <xf numFmtId="0" fontId="14" fillId="0" borderId="77" xfId="0" applyFont="1" applyBorder="1" applyAlignment="1" applyProtection="1">
      <alignment horizontal="left"/>
      <protection hidden="1"/>
    </xf>
    <xf numFmtId="0" fontId="14" fillId="0" borderId="78" xfId="0" applyFont="1" applyBorder="1" applyAlignment="1" applyProtection="1">
      <alignment horizontal="left"/>
      <protection hidden="1"/>
    </xf>
    <xf numFmtId="0" fontId="14" fillId="0" borderId="79" xfId="0" applyFont="1" applyBorder="1" applyAlignment="1" applyProtection="1">
      <alignment horizontal="left"/>
      <protection hidden="1"/>
    </xf>
    <xf numFmtId="0" fontId="9" fillId="0" borderId="95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70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19" fillId="0" borderId="74" xfId="10" applyFont="1" applyFill="1" applyBorder="1" applyAlignment="1">
      <alignment vertical="center"/>
    </xf>
    <xf numFmtId="0" fontId="19" fillId="0" borderId="99" xfId="10" applyFont="1" applyFill="1" applyBorder="1" applyAlignment="1">
      <alignment vertical="center"/>
    </xf>
    <xf numFmtId="171" fontId="19" fillId="0" borderId="100" xfId="10" applyNumberFormat="1" applyFont="1" applyFill="1" applyBorder="1" applyAlignment="1">
      <alignment vertical="center"/>
    </xf>
    <xf numFmtId="167" fontId="19" fillId="0" borderId="101" xfId="10" applyNumberFormat="1" applyFont="1" applyFill="1" applyBorder="1" applyAlignment="1">
      <alignment horizontal="right" vertical="center" wrapText="1"/>
    </xf>
    <xf numFmtId="167" fontId="19" fillId="0" borderId="99" xfId="10" applyNumberFormat="1" applyFont="1" applyFill="1" applyBorder="1" applyAlignment="1">
      <alignment horizontal="right" vertical="center" wrapText="1"/>
    </xf>
    <xf numFmtId="167" fontId="22" fillId="0" borderId="102" xfId="10" applyNumberFormat="1" applyFont="1" applyFill="1" applyBorder="1" applyAlignment="1">
      <alignment vertical="center" wrapText="1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167" fontId="22" fillId="0" borderId="68" xfId="10" applyNumberFormat="1" applyFont="1" applyFill="1" applyBorder="1" applyAlignment="1">
      <alignment vertical="center" wrapText="1"/>
    </xf>
    <xf numFmtId="167" fontId="22" fillId="2" borderId="105" xfId="10" applyNumberFormat="1" applyFont="1" applyFill="1" applyBorder="1" applyAlignment="1">
      <alignment vertical="center" wrapText="1"/>
    </xf>
    <xf numFmtId="0" fontId="8" fillId="4" borderId="106" xfId="7" applyFont="1" applyFill="1" applyBorder="1" applyAlignment="1">
      <alignment horizontal="center" vertical="center"/>
    </xf>
    <xf numFmtId="4" fontId="22" fillId="2" borderId="107" xfId="8" applyNumberFormat="1" applyFont="1" applyFill="1" applyBorder="1" applyAlignment="1">
      <alignment horizontal="right" vertical="center"/>
    </xf>
    <xf numFmtId="0" fontId="8" fillId="4" borderId="108" xfId="7" applyFont="1" applyFill="1" applyBorder="1" applyAlignment="1">
      <alignment horizontal="center" vertical="center"/>
    </xf>
    <xf numFmtId="4" fontId="22" fillId="2" borderId="109" xfId="8" applyNumberFormat="1" applyFont="1" applyFill="1" applyBorder="1" applyAlignment="1">
      <alignment horizontal="right" vertical="center"/>
    </xf>
    <xf numFmtId="0" fontId="18" fillId="0" borderId="106" xfId="7" applyFont="1" applyFill="1" applyBorder="1" applyAlignment="1">
      <alignment horizontal="center" vertical="center"/>
    </xf>
    <xf numFmtId="4" fontId="21" fillId="2" borderId="78" xfId="1" applyNumberFormat="1" applyFont="1" applyFill="1" applyBorder="1" applyAlignment="1" applyProtection="1">
      <alignment horizontal="right" vertical="center"/>
    </xf>
    <xf numFmtId="0" fontId="18" fillId="0" borderId="110" xfId="7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left" vertical="center"/>
    </xf>
    <xf numFmtId="171" fontId="18" fillId="0" borderId="111" xfId="1" applyNumberFormat="1" applyFont="1" applyFill="1" applyBorder="1" applyAlignment="1" applyProtection="1">
      <alignment horizontal="center" vertical="center"/>
    </xf>
    <xf numFmtId="0" fontId="18" fillId="0" borderId="111" xfId="8" applyFont="1" applyFill="1" applyBorder="1" applyAlignment="1" applyProtection="1">
      <alignment horizontal="right" vertical="center"/>
      <protection locked="0"/>
    </xf>
    <xf numFmtId="0" fontId="18" fillId="0" borderId="72" xfId="8" applyFont="1" applyFill="1" applyBorder="1" applyAlignment="1" applyProtection="1">
      <alignment horizontal="right" vertical="center"/>
      <protection locked="0"/>
    </xf>
    <xf numFmtId="0" fontId="18" fillId="0" borderId="112" xfId="8" applyFont="1" applyFill="1" applyBorder="1" applyAlignment="1" applyProtection="1">
      <alignment horizontal="right" vertical="center"/>
      <protection locked="0"/>
    </xf>
    <xf numFmtId="4" fontId="21" fillId="2" borderId="112" xfId="1" applyNumberFormat="1" applyFont="1" applyFill="1" applyBorder="1" applyAlignment="1" applyProtection="1">
      <alignment horizontal="right" vertical="center"/>
    </xf>
    <xf numFmtId="168" fontId="0" fillId="0" borderId="72" xfId="0" applyNumberFormat="1" applyFont="1" applyFill="1" applyBorder="1" applyAlignment="1">
      <alignment horizontal="right" vertical="center"/>
    </xf>
    <xf numFmtId="0" fontId="18" fillId="5" borderId="112" xfId="8" applyFont="1" applyFill="1" applyBorder="1" applyAlignment="1" applyProtection="1">
      <alignment horizontal="left" vertical="center"/>
      <protection locked="0"/>
    </xf>
    <xf numFmtId="0" fontId="18" fillId="5" borderId="113" xfId="8" applyFont="1" applyFill="1" applyBorder="1" applyAlignment="1" applyProtection="1">
      <alignment horizontal="center" vertical="center"/>
      <protection locked="0"/>
    </xf>
    <xf numFmtId="168" fontId="18" fillId="5" borderId="98" xfId="8" applyNumberFormat="1" applyFont="1" applyFill="1" applyBorder="1" applyAlignment="1">
      <alignment horizontal="right" vertical="center"/>
    </xf>
    <xf numFmtId="4" fontId="21" fillId="2" borderId="79" xfId="1" applyNumberFormat="1" applyFont="1" applyFill="1" applyBorder="1" applyAlignment="1" applyProtection="1">
      <alignment horizontal="right" vertical="center"/>
    </xf>
    <xf numFmtId="0" fontId="7" fillId="0" borderId="55" xfId="8" applyFont="1" applyFill="1" applyBorder="1" applyAlignment="1" applyProtection="1">
      <alignment horizontal="left"/>
      <protection locked="0"/>
    </xf>
    <xf numFmtId="0" fontId="7" fillId="0" borderId="55" xfId="0" applyFont="1" applyBorder="1" applyAlignment="1">
      <alignment horizontal="left"/>
    </xf>
    <xf numFmtId="0" fontId="7" fillId="0" borderId="55" xfId="0" applyFont="1" applyFill="1" applyBorder="1" applyAlignment="1">
      <alignment horizontal="left"/>
    </xf>
    <xf numFmtId="0" fontId="63" fillId="0" borderId="0" xfId="0" applyFont="1" applyAlignment="1"/>
    <xf numFmtId="0" fontId="8" fillId="0" borderId="0" xfId="0" applyFont="1" applyAlignment="1"/>
    <xf numFmtId="0" fontId="0" fillId="13" borderId="114" xfId="0" applyFont="1" applyFill="1" applyBorder="1" applyAlignment="1" applyProtection="1">
      <alignment horizontal="right" vertical="center" wrapText="1"/>
    </xf>
    <xf numFmtId="0" fontId="0" fillId="13" borderId="115" xfId="0" applyFont="1" applyFill="1" applyBorder="1" applyAlignment="1" applyProtection="1">
      <alignment horizontal="right" vertical="center"/>
    </xf>
    <xf numFmtId="172" fontId="0" fillId="13" borderId="117" xfId="0" applyNumberFormat="1" applyFont="1" applyFill="1" applyBorder="1" applyAlignment="1" applyProtection="1">
      <alignment horizontal="right" vertical="center"/>
    </xf>
    <xf numFmtId="172" fontId="0" fillId="13" borderId="118" xfId="0" applyNumberFormat="1" applyFont="1" applyFill="1" applyBorder="1" applyAlignment="1" applyProtection="1">
      <alignment horizontal="right" vertical="center"/>
    </xf>
    <xf numFmtId="10" fontId="0" fillId="13" borderId="120" xfId="0" applyNumberFormat="1" applyFont="1" applyFill="1" applyBorder="1" applyAlignment="1" applyProtection="1">
      <alignment horizontal="right"/>
    </xf>
    <xf numFmtId="10" fontId="0" fillId="13" borderId="121" xfId="0" applyNumberFormat="1" applyFont="1" applyFill="1" applyBorder="1" applyAlignment="1" applyProtection="1">
      <alignment horizontal="right"/>
    </xf>
    <xf numFmtId="4" fontId="8" fillId="0" borderId="0" xfId="0" applyNumberFormat="1" applyFont="1" applyAlignment="1"/>
    <xf numFmtId="4" fontId="0" fillId="0" borderId="0" xfId="0" applyNumberFormat="1" applyAlignment="1"/>
    <xf numFmtId="4" fontId="28" fillId="0" borderId="0" xfId="0" applyNumberFormat="1" applyFont="1" applyAlignment="1" applyProtection="1"/>
    <xf numFmtId="4" fontId="0" fillId="13" borderId="10" xfId="0" applyNumberFormat="1" applyFont="1" applyFill="1" applyBorder="1" applyAlignment="1">
      <alignment horizontal="center"/>
    </xf>
    <xf numFmtId="4" fontId="0" fillId="13" borderId="6" xfId="0" applyNumberFormat="1" applyFont="1" applyFill="1" applyBorder="1" applyAlignment="1">
      <alignment horizontal="center"/>
    </xf>
    <xf numFmtId="4" fontId="0" fillId="13" borderId="116" xfId="0" applyNumberFormat="1" applyFont="1" applyFill="1" applyBorder="1" applyAlignment="1">
      <alignment horizontal="center"/>
    </xf>
    <xf numFmtId="4" fontId="0" fillId="13" borderId="119" xfId="0" applyNumberFormat="1" applyFont="1" applyFill="1" applyBorder="1" applyAlignment="1">
      <alignment horizontal="center"/>
    </xf>
    <xf numFmtId="4" fontId="0" fillId="0" borderId="0" xfId="0" applyNumberFormat="1" applyBorder="1" applyAlignment="1"/>
    <xf numFmtId="0" fontId="21" fillId="2" borderId="122" xfId="0" applyFont="1" applyFill="1" applyBorder="1" applyAlignment="1">
      <alignment horizontal="center" wrapText="1"/>
    </xf>
    <xf numFmtId="0" fontId="21" fillId="2" borderId="66" xfId="0" applyFont="1" applyFill="1" applyBorder="1" applyAlignment="1">
      <alignment horizontal="center"/>
    </xf>
    <xf numFmtId="4" fontId="0" fillId="0" borderId="56" xfId="0" applyNumberFormat="1" applyBorder="1" applyAlignment="1">
      <alignment horizontal="center"/>
    </xf>
    <xf numFmtId="4" fontId="0" fillId="0" borderId="53" xfId="0" applyNumberFormat="1" applyBorder="1" applyAlignment="1">
      <alignment horizontal="center"/>
    </xf>
    <xf numFmtId="0" fontId="18" fillId="0" borderId="123" xfId="7" applyFont="1" applyFill="1" applyBorder="1" applyAlignment="1">
      <alignment horizontal="center"/>
    </xf>
    <xf numFmtId="0" fontId="18" fillId="0" borderId="124" xfId="8" applyFont="1" applyFill="1" applyBorder="1" applyAlignment="1" applyProtection="1">
      <alignment horizontal="left"/>
      <protection locked="0"/>
    </xf>
    <xf numFmtId="0" fontId="0" fillId="0" borderId="124" xfId="0" applyBorder="1" applyAlignment="1">
      <alignment horizontal="center"/>
    </xf>
    <xf numFmtId="0" fontId="60" fillId="0" borderId="0" xfId="0" applyNumberFormat="1" applyFont="1" applyAlignment="1">
      <alignment horizontal="left" vertical="top"/>
    </xf>
    <xf numFmtId="173" fontId="60" fillId="0" borderId="0" xfId="0" applyNumberFormat="1" applyFont="1" applyAlignment="1">
      <alignment horizontal="right" vertical="top"/>
    </xf>
    <xf numFmtId="37" fontId="60" fillId="0" borderId="0" xfId="0" applyNumberFormat="1" applyFont="1" applyAlignment="1">
      <alignment horizontal="right" vertical="top"/>
    </xf>
    <xf numFmtId="0" fontId="60" fillId="0" borderId="0" xfId="0" applyFont="1" applyAlignment="1">
      <alignment horizontal="left" vertical="top"/>
    </xf>
    <xf numFmtId="0" fontId="21" fillId="2" borderId="125" xfId="0" applyFont="1" applyFill="1" applyBorder="1" applyAlignment="1">
      <alignment horizontal="center"/>
    </xf>
    <xf numFmtId="0" fontId="21" fillId="2" borderId="126" xfId="0" applyFont="1" applyFill="1" applyBorder="1" applyAlignment="1">
      <alignment horizontal="center"/>
    </xf>
    <xf numFmtId="0" fontId="0" fillId="0" borderId="117" xfId="0" applyBorder="1" applyAlignment="1">
      <alignment horizontal="center"/>
    </xf>
    <xf numFmtId="0" fontId="18" fillId="0" borderId="120" xfId="8" applyFont="1" applyFill="1" applyBorder="1" applyAlignment="1" applyProtection="1">
      <alignment horizontal="center"/>
      <protection locked="0"/>
    </xf>
    <xf numFmtId="0" fontId="0" fillId="0" borderId="127" xfId="0" applyFill="1" applyBorder="1" applyAlignment="1">
      <alignment horizontal="center"/>
    </xf>
    <xf numFmtId="0" fontId="64" fillId="14" borderId="128" xfId="8" applyFont="1" applyFill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55" xfId="0" applyFill="1" applyBorder="1" applyAlignment="1" applyProtection="1">
      <alignment horizontal="center"/>
      <protection locked="0"/>
    </xf>
    <xf numFmtId="0" fontId="0" fillId="0" borderId="51" xfId="0" applyFill="1" applyBorder="1" applyAlignment="1" applyProtection="1">
      <alignment horizontal="center"/>
      <protection locked="0"/>
    </xf>
    <xf numFmtId="3" fontId="0" fillId="0" borderId="58" xfId="0" applyNumberFormat="1" applyFill="1" applyBorder="1" applyAlignment="1">
      <alignment horizontal="center"/>
    </xf>
    <xf numFmtId="0" fontId="0" fillId="0" borderId="56" xfId="0" applyFill="1" applyBorder="1" applyAlignment="1" applyProtection="1">
      <alignment horizontal="center"/>
      <protection locked="0"/>
    </xf>
    <xf numFmtId="0" fontId="0" fillId="0" borderId="53" xfId="0" applyFill="1" applyBorder="1" applyAlignment="1" applyProtection="1">
      <alignment horizontal="center"/>
      <protection locked="0"/>
    </xf>
    <xf numFmtId="3" fontId="0" fillId="0" borderId="57" xfId="0" applyNumberFormat="1" applyFill="1" applyBorder="1" applyAlignment="1">
      <alignment horizontal="center"/>
    </xf>
    <xf numFmtId="3" fontId="0" fillId="0" borderId="56" xfId="0" applyNumberFormat="1" applyFill="1" applyBorder="1" applyAlignment="1" applyProtection="1">
      <alignment horizontal="center"/>
      <protection locked="0"/>
    </xf>
    <xf numFmtId="3" fontId="0" fillId="0" borderId="58" xfId="0" applyNumberFormat="1" applyFill="1" applyBorder="1" applyAlignment="1" applyProtection="1">
      <alignment horizontal="center"/>
      <protection locked="0"/>
    </xf>
    <xf numFmtId="3" fontId="0" fillId="0" borderId="53" xfId="0" applyNumberFormat="1" applyFill="1" applyBorder="1" applyAlignment="1">
      <alignment horizontal="center"/>
    </xf>
    <xf numFmtId="3" fontId="0" fillId="0" borderId="55" xfId="0" applyNumberFormat="1" applyFill="1" applyBorder="1" applyAlignment="1">
      <alignment horizontal="center"/>
    </xf>
    <xf numFmtId="3" fontId="0" fillId="0" borderId="52" xfId="0" applyNumberFormat="1" applyFill="1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2" xfId="0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0" fontId="0" fillId="0" borderId="33" xfId="0" applyFont="1" applyBorder="1" applyAlignment="1" applyProtection="1">
      <alignment horizontal="right" vertical="center"/>
      <protection hidden="1"/>
    </xf>
    <xf numFmtId="0" fontId="0" fillId="0" borderId="20" xfId="0" applyFont="1" applyBorder="1" applyAlignment="1" applyProtection="1">
      <alignment horizontal="right" vertical="center"/>
      <protection hidden="1"/>
    </xf>
    <xf numFmtId="0" fontId="0" fillId="0" borderId="22" xfId="0" applyFont="1" applyBorder="1" applyAlignment="1" applyProtection="1">
      <alignment horizontal="right" vertical="center"/>
      <protection hidden="1"/>
    </xf>
    <xf numFmtId="0" fontId="0" fillId="0" borderId="24" xfId="0" applyFont="1" applyBorder="1" applyAlignment="1" applyProtection="1">
      <alignment horizontal="right" vertical="center"/>
      <protection hidden="1"/>
    </xf>
    <xf numFmtId="0" fontId="0" fillId="0" borderId="25" xfId="0" applyFont="1" applyBorder="1" applyAlignment="1" applyProtection="1">
      <alignment horizontal="right" vertical="center"/>
      <protection hidden="1"/>
    </xf>
    <xf numFmtId="170" fontId="62" fillId="0" borderId="26" xfId="0" applyNumberFormat="1" applyFont="1" applyBorder="1" applyAlignment="1" applyProtection="1">
      <alignment horizontal="right" vertical="center"/>
      <protection hidden="1"/>
    </xf>
    <xf numFmtId="165" fontId="0" fillId="0" borderId="30" xfId="0" applyNumberFormat="1" applyFont="1" applyBorder="1" applyAlignment="1" applyProtection="1">
      <alignment horizontal="right" vertical="center"/>
      <protection locked="0" hidden="1"/>
    </xf>
    <xf numFmtId="165" fontId="0" fillId="0" borderId="31" xfId="0" applyNumberFormat="1" applyFont="1" applyBorder="1" applyAlignment="1" applyProtection="1">
      <alignment horizontal="right" vertical="center"/>
      <protection locked="0" hidden="1"/>
    </xf>
    <xf numFmtId="0" fontId="0" fillId="0" borderId="28" xfId="0" applyFont="1" applyBorder="1" applyAlignment="1" applyProtection="1">
      <alignment horizontal="right" vertical="center"/>
      <protection hidden="1"/>
    </xf>
    <xf numFmtId="0" fontId="21" fillId="2" borderId="129" xfId="0" applyFont="1" applyFill="1" applyBorder="1" applyAlignment="1">
      <alignment horizontal="center"/>
    </xf>
    <xf numFmtId="0" fontId="21" fillId="2" borderId="130" xfId="0" applyFont="1" applyFill="1" applyBorder="1" applyAlignment="1">
      <alignment horizontal="left"/>
    </xf>
    <xf numFmtId="0" fontId="21" fillId="2" borderId="130" xfId="0" applyFont="1" applyFill="1" applyBorder="1" applyAlignment="1">
      <alignment horizontal="center"/>
    </xf>
    <xf numFmtId="0" fontId="21" fillId="2" borderId="130" xfId="0" applyFont="1" applyFill="1" applyBorder="1" applyAlignment="1" applyProtection="1">
      <alignment horizontal="center" wrapText="1"/>
      <protection locked="0"/>
    </xf>
    <xf numFmtId="0" fontId="21" fillId="2" borderId="130" xfId="0" applyFont="1" applyFill="1" applyBorder="1" applyAlignment="1" applyProtection="1">
      <alignment horizontal="center"/>
      <protection locked="0"/>
    </xf>
    <xf numFmtId="0" fontId="21" fillId="2" borderId="130" xfId="0" applyFont="1" applyFill="1" applyBorder="1" applyAlignment="1">
      <alignment horizontal="center" wrapText="1"/>
    </xf>
    <xf numFmtId="4" fontId="0" fillId="13" borderId="131" xfId="0" applyNumberFormat="1" applyFont="1" applyFill="1" applyBorder="1" applyAlignment="1">
      <alignment horizontal="center"/>
    </xf>
    <xf numFmtId="0" fontId="21" fillId="2" borderId="133" xfId="0" applyFont="1" applyFill="1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37" xfId="0" applyBorder="1" applyAlignment="1">
      <alignment horizontal="center"/>
    </xf>
    <xf numFmtId="0" fontId="7" fillId="0" borderId="138" xfId="0" applyFont="1" applyFill="1" applyBorder="1" applyAlignment="1">
      <alignment horizontal="left"/>
    </xf>
    <xf numFmtId="0" fontId="0" fillId="0" borderId="139" xfId="0" applyFill="1" applyBorder="1" applyAlignment="1">
      <alignment horizontal="center"/>
    </xf>
    <xf numFmtId="0" fontId="0" fillId="0" borderId="138" xfId="0" applyFill="1" applyBorder="1" applyAlignment="1" applyProtection="1">
      <alignment horizontal="center"/>
      <protection locked="0"/>
    </xf>
    <xf numFmtId="0" fontId="0" fillId="0" borderId="140" xfId="0" applyFill="1" applyBorder="1" applyAlignment="1" applyProtection="1">
      <alignment horizontal="center"/>
      <protection locked="0"/>
    </xf>
    <xf numFmtId="3" fontId="0" fillId="0" borderId="141" xfId="0" applyNumberFormat="1" applyBorder="1" applyAlignment="1">
      <alignment horizontal="center"/>
    </xf>
    <xf numFmtId="3" fontId="0" fillId="0" borderId="138" xfId="0" applyNumberFormat="1" applyBorder="1" applyAlignment="1">
      <alignment horizontal="center"/>
    </xf>
    <xf numFmtId="0" fontId="0" fillId="0" borderId="141" xfId="0" applyFill="1" applyBorder="1" applyAlignment="1" applyProtection="1">
      <alignment horizontal="center"/>
      <protection locked="0"/>
    </xf>
    <xf numFmtId="4" fontId="0" fillId="13" borderId="143" xfId="0" applyNumberFormat="1" applyFont="1" applyFill="1" applyBorder="1" applyAlignment="1">
      <alignment horizontal="center"/>
    </xf>
    <xf numFmtId="10" fontId="0" fillId="13" borderId="127" xfId="0" applyNumberFormat="1" applyFont="1" applyFill="1" applyBorder="1" applyAlignment="1" applyProtection="1">
      <alignment horizontal="right"/>
    </xf>
    <xf numFmtId="3" fontId="0" fillId="16" borderId="65" xfId="0" applyNumberFormat="1" applyFill="1" applyBorder="1" applyAlignment="1">
      <alignment horizontal="center"/>
    </xf>
    <xf numFmtId="3" fontId="0" fillId="16" borderId="64" xfId="0" applyNumberFormat="1" applyFont="1" applyFill="1" applyBorder="1" applyAlignment="1">
      <alignment horizontal="center"/>
    </xf>
    <xf numFmtId="3" fontId="0" fillId="16" borderId="65" xfId="0" applyNumberFormat="1" applyFont="1" applyFill="1" applyBorder="1" applyAlignment="1">
      <alignment horizontal="center"/>
    </xf>
    <xf numFmtId="3" fontId="0" fillId="16" borderId="142" xfId="0" applyNumberFormat="1" applyFont="1" applyFill="1" applyBorder="1" applyAlignment="1">
      <alignment horizontal="center"/>
    </xf>
    <xf numFmtId="4" fontId="0" fillId="16" borderId="131" xfId="0" applyNumberFormat="1" applyFont="1" applyFill="1" applyBorder="1" applyAlignment="1">
      <alignment horizontal="center"/>
    </xf>
    <xf numFmtId="4" fontId="0" fillId="16" borderId="6" xfId="0" applyNumberFormat="1" applyFont="1" applyFill="1" applyBorder="1" applyAlignment="1">
      <alignment horizont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29" fillId="0" borderId="5" xfId="0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alignment horizontal="left"/>
      <protection locked="0"/>
    </xf>
    <xf numFmtId="4" fontId="14" fillId="0" borderId="4" xfId="0" applyNumberFormat="1" applyFont="1" applyFill="1" applyBorder="1" applyAlignment="1" applyProtection="1">
      <alignment horizontal="center"/>
      <protection locked="0"/>
    </xf>
    <xf numFmtId="0" fontId="41" fillId="0" borderId="4" xfId="0" applyFont="1" applyFill="1" applyBorder="1" applyAlignment="1" applyProtection="1">
      <protection locked="0"/>
    </xf>
    <xf numFmtId="0" fontId="41" fillId="0" borderId="4" xfId="0" applyFont="1" applyFill="1" applyBorder="1" applyAlignment="1" applyProtection="1">
      <alignment horizontal="right"/>
      <protection locked="0"/>
    </xf>
    <xf numFmtId="4" fontId="41" fillId="0" borderId="4" xfId="0" applyNumberFormat="1" applyFont="1" applyFill="1" applyBorder="1" applyAlignment="1" applyProtection="1">
      <alignment horizontal="center"/>
      <protection locked="0"/>
    </xf>
    <xf numFmtId="4" fontId="42" fillId="0" borderId="4" xfId="0" applyNumberFormat="1" applyFont="1" applyFill="1" applyBorder="1" applyAlignment="1" applyProtection="1">
      <alignment horizontal="right"/>
      <protection locked="0"/>
    </xf>
    <xf numFmtId="4" fontId="41" fillId="0" borderId="9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168" fontId="0" fillId="0" borderId="8" xfId="0" applyNumberFormat="1" applyFont="1" applyFill="1" applyBorder="1" applyAlignment="1" applyProtection="1">
      <protection locked="0"/>
    </xf>
    <xf numFmtId="0" fontId="43" fillId="0" borderId="15" xfId="10" applyFont="1" applyFill="1" applyBorder="1" applyAlignment="1"/>
    <xf numFmtId="0" fontId="43" fillId="0" borderId="18" xfId="10" applyFont="1" applyFill="1" applyBorder="1" applyAlignment="1"/>
    <xf numFmtId="4" fontId="43" fillId="0" borderId="16" xfId="10" applyNumberFormat="1" applyFont="1" applyFill="1" applyBorder="1" applyAlignment="1">
      <alignment horizontal="center"/>
    </xf>
    <xf numFmtId="0" fontId="44" fillId="0" borderId="18" xfId="10" applyFont="1" applyFill="1" applyBorder="1" applyAlignment="1">
      <alignment horizontal="center"/>
    </xf>
    <xf numFmtId="167" fontId="43" fillId="2" borderId="10" xfId="10" applyNumberFormat="1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44" fillId="4" borderId="1" xfId="7" applyFont="1" applyFill="1" applyBorder="1" applyAlignment="1">
      <alignment horizontal="center"/>
    </xf>
    <xf numFmtId="0" fontId="44" fillId="4" borderId="10" xfId="7" applyFont="1" applyFill="1" applyBorder="1" applyAlignment="1">
      <alignment horizontal="left"/>
    </xf>
    <xf numFmtId="4" fontId="44" fillId="4" borderId="7" xfId="7" applyNumberFormat="1" applyFont="1" applyFill="1" applyBorder="1" applyAlignment="1">
      <alignment horizontal="center"/>
    </xf>
    <xf numFmtId="0" fontId="44" fillId="4" borderId="12" xfId="8" applyFont="1" applyFill="1" applyBorder="1" applyAlignment="1">
      <alignment horizontal="center"/>
    </xf>
    <xf numFmtId="4" fontId="44" fillId="4" borderId="7" xfId="8" applyNumberFormat="1" applyFont="1" applyFill="1" applyBorder="1" applyAlignment="1">
      <alignment horizontal="right"/>
    </xf>
    <xf numFmtId="0" fontId="44" fillId="0" borderId="10" xfId="8" applyFont="1" applyFill="1" applyBorder="1" applyAlignment="1">
      <alignment horizontal="center"/>
    </xf>
    <xf numFmtId="4" fontId="44" fillId="4" borderId="7" xfId="8" applyNumberFormat="1" applyFont="1" applyFill="1" applyBorder="1" applyAlignment="1">
      <alignment horizontal="center"/>
    </xf>
    <xf numFmtId="167" fontId="43" fillId="2" borderId="11" xfId="10" applyNumberFormat="1" applyFont="1" applyFill="1" applyBorder="1" applyAlignment="1">
      <alignment horizontal="center" wrapText="1"/>
    </xf>
    <xf numFmtId="4" fontId="44" fillId="7" borderId="1" xfId="8" applyNumberFormat="1" applyFont="1" applyFill="1" applyBorder="1" applyAlignment="1">
      <alignment horizontal="center"/>
    </xf>
    <xf numFmtId="2" fontId="44" fillId="7" borderId="7" xfId="8" applyNumberFormat="1" applyFont="1" applyFill="1" applyBorder="1" applyAlignment="1">
      <alignment horizontal="center"/>
    </xf>
    <xf numFmtId="4" fontId="45" fillId="2" borderId="1" xfId="8" applyNumberFormat="1" applyFont="1" applyFill="1" applyBorder="1" applyAlignment="1">
      <alignment horizontal="center"/>
    </xf>
    <xf numFmtId="2" fontId="45" fillId="2" borderId="7" xfId="8" applyNumberFormat="1" applyFont="1" applyFill="1" applyBorder="1" applyAlignment="1">
      <alignment horizontal="center"/>
    </xf>
    <xf numFmtId="0" fontId="44" fillId="4" borderId="5" xfId="7" applyFont="1" applyFill="1" applyBorder="1" applyAlignment="1">
      <alignment horizontal="center"/>
    </xf>
    <xf numFmtId="0" fontId="44" fillId="4" borderId="6" xfId="7" applyFont="1" applyFill="1" applyBorder="1" applyAlignment="1">
      <alignment horizontal="left"/>
    </xf>
    <xf numFmtId="4" fontId="44" fillId="4" borderId="9" xfId="8" applyNumberFormat="1" applyFont="1" applyFill="1" applyBorder="1" applyAlignment="1">
      <alignment horizontal="center"/>
    </xf>
    <xf numFmtId="0" fontId="44" fillId="4" borderId="14" xfId="8" applyFont="1" applyFill="1" applyBorder="1" applyAlignment="1">
      <alignment horizontal="center"/>
    </xf>
    <xf numFmtId="4" fontId="44" fillId="4" borderId="9" xfId="8" applyNumberFormat="1" applyFont="1" applyFill="1" applyBorder="1" applyAlignment="1">
      <alignment horizontal="right"/>
    </xf>
    <xf numFmtId="0" fontId="44" fillId="0" borderId="6" xfId="8" applyFont="1" applyFill="1" applyBorder="1" applyAlignment="1">
      <alignment horizontal="center"/>
    </xf>
    <xf numFmtId="4" fontId="44" fillId="7" borderId="5" xfId="8" applyNumberFormat="1" applyFont="1" applyFill="1" applyBorder="1" applyAlignment="1">
      <alignment horizontal="center"/>
    </xf>
    <xf numFmtId="2" fontId="44" fillId="7" borderId="9" xfId="8" applyNumberFormat="1" applyFont="1" applyFill="1" applyBorder="1" applyAlignment="1">
      <alignment horizontal="center"/>
    </xf>
    <xf numFmtId="4" fontId="45" fillId="2" borderId="5" xfId="8" applyNumberFormat="1" applyFont="1" applyFill="1" applyBorder="1" applyAlignment="1">
      <alignment horizontal="center"/>
    </xf>
    <xf numFmtId="2" fontId="45" fillId="2" borderId="9" xfId="8" applyNumberFormat="1" applyFont="1" applyFill="1" applyBorder="1" applyAlignment="1">
      <alignment horizontal="center"/>
    </xf>
    <xf numFmtId="0" fontId="8" fillId="5" borderId="5" xfId="8" applyFont="1" applyFill="1" applyBorder="1" applyAlignment="1">
      <alignment horizontal="left"/>
    </xf>
    <xf numFmtId="0" fontId="8" fillId="5" borderId="14" xfId="8" applyFont="1" applyFill="1" applyBorder="1" applyAlignment="1">
      <alignment horizontal="center"/>
    </xf>
    <xf numFmtId="168" fontId="7" fillId="5" borderId="9" xfId="8" applyNumberFormat="1" applyFont="1" applyFill="1" applyBorder="1" applyAlignment="1">
      <alignment horizontal="right"/>
    </xf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21" fillId="2" borderId="144" xfId="0" applyFont="1" applyFill="1" applyBorder="1" applyAlignment="1">
      <alignment horizontal="center" wrapText="1"/>
    </xf>
    <xf numFmtId="0" fontId="21" fillId="2" borderId="145" xfId="0" applyFont="1" applyFill="1" applyBorder="1" applyAlignment="1">
      <alignment horizontal="center"/>
    </xf>
    <xf numFmtId="0" fontId="21" fillId="2" borderId="148" xfId="0" applyFont="1" applyFill="1" applyBorder="1" applyAlignment="1" applyProtection="1">
      <alignment horizontal="left" wrapText="1"/>
      <protection locked="0"/>
    </xf>
    <xf numFmtId="0" fontId="21" fillId="2" borderId="63" xfId="0" applyFont="1" applyFill="1" applyBorder="1" applyAlignment="1" applyProtection="1">
      <alignment horizontal="left"/>
      <protection locked="0"/>
    </xf>
    <xf numFmtId="0" fontId="21" fillId="2" borderId="125" xfId="0" applyFont="1" applyFill="1" applyBorder="1" applyAlignment="1">
      <alignment horizontal="center" wrapText="1"/>
    </xf>
    <xf numFmtId="3" fontId="0" fillId="0" borderId="117" xfId="0" applyNumberFormat="1" applyBorder="1" applyAlignment="1">
      <alignment horizontal="center"/>
    </xf>
    <xf numFmtId="3" fontId="0" fillId="0" borderId="120" xfId="0" applyNumberFormat="1" applyBorder="1" applyAlignment="1">
      <alignment horizontal="center"/>
    </xf>
    <xf numFmtId="3" fontId="0" fillId="0" borderId="127" xfId="0" applyNumberFormat="1" applyBorder="1" applyAlignment="1">
      <alignment horizontal="center"/>
    </xf>
    <xf numFmtId="0" fontId="0" fillId="0" borderId="149" xfId="0" applyFill="1" applyBorder="1" applyAlignment="1" applyProtection="1">
      <alignment horizontal="center"/>
      <protection locked="0"/>
    </xf>
    <xf numFmtId="0" fontId="0" fillId="0" borderId="150" xfId="0" applyFill="1" applyBorder="1" applyAlignment="1" applyProtection="1">
      <alignment horizontal="center"/>
      <protection locked="0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4" fontId="35" fillId="0" borderId="0" xfId="0" applyNumberFormat="1" applyFont="1" applyBorder="1" applyAlignment="1" applyProtection="1">
      <alignment horizontal="center"/>
      <protection locked="0"/>
    </xf>
    <xf numFmtId="4" fontId="35" fillId="0" borderId="0" xfId="0" applyNumberFormat="1" applyFont="1" applyBorder="1" applyAlignment="1">
      <alignment horizontal="center"/>
    </xf>
    <xf numFmtId="4" fontId="35" fillId="0" borderId="151" xfId="0" applyNumberFormat="1" applyFont="1" applyBorder="1" applyAlignment="1"/>
    <xf numFmtId="0" fontId="35" fillId="0" borderId="0" xfId="0" applyFont="1" applyBorder="1" applyAlignment="1"/>
    <xf numFmtId="4" fontId="0" fillId="16" borderId="6" xfId="0" applyNumberFormat="1" applyFill="1" applyBorder="1" applyAlignment="1">
      <alignment horizontal="center"/>
    </xf>
    <xf numFmtId="3" fontId="0" fillId="15" borderId="58" xfId="0" applyNumberFormat="1" applyFill="1" applyBorder="1" applyAlignment="1" applyProtection="1">
      <alignment horizontal="center"/>
      <protection locked="0"/>
    </xf>
    <xf numFmtId="3" fontId="0" fillId="15" borderId="55" xfId="0" applyNumberFormat="1" applyFill="1" applyBorder="1" applyAlignment="1" applyProtection="1">
      <alignment horizontal="center"/>
      <protection locked="0"/>
    </xf>
    <xf numFmtId="0" fontId="0" fillId="15" borderId="140" xfId="0" applyFill="1" applyBorder="1" applyAlignment="1" applyProtection="1">
      <alignment horizontal="center"/>
      <protection locked="0"/>
    </xf>
    <xf numFmtId="0" fontId="0" fillId="15" borderId="146" xfId="0" applyFill="1" applyBorder="1" applyAlignment="1" applyProtection="1">
      <alignment horizontal="center"/>
      <protection locked="0"/>
    </xf>
    <xf numFmtId="3" fontId="0" fillId="15" borderId="147" xfId="0" applyNumberFormat="1" applyFill="1" applyBorder="1" applyAlignment="1" applyProtection="1">
      <alignment horizontal="center"/>
      <protection locked="0"/>
    </xf>
    <xf numFmtId="0" fontId="0" fillId="15" borderId="147" xfId="0" applyFill="1" applyBorder="1" applyAlignment="1" applyProtection="1">
      <alignment horizontal="center"/>
      <protection locked="0"/>
    </xf>
    <xf numFmtId="0" fontId="0" fillId="13" borderId="132" xfId="0" applyFont="1" applyFill="1" applyBorder="1" applyAlignment="1" applyProtection="1">
      <alignment horizontal="right" wrapText="1"/>
    </xf>
    <xf numFmtId="0" fontId="0" fillId="13" borderId="125" xfId="0" applyFont="1" applyFill="1" applyBorder="1" applyAlignment="1" applyProtection="1">
      <alignment horizontal="right" wrapText="1"/>
    </xf>
    <xf numFmtId="0" fontId="0" fillId="13" borderId="115" xfId="0" applyFont="1" applyFill="1" applyBorder="1" applyAlignment="1" applyProtection="1">
      <alignment horizontal="right"/>
    </xf>
    <xf numFmtId="0" fontId="0" fillId="13" borderId="134" xfId="0" applyFont="1" applyFill="1" applyBorder="1" applyAlignment="1" applyProtection="1">
      <alignment horizontal="right"/>
    </xf>
    <xf numFmtId="4" fontId="0" fillId="0" borderId="55" xfId="0" applyNumberFormat="1" applyBorder="1" applyAlignment="1">
      <alignment horizontal="center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6" fillId="0" borderId="74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75" xfId="0" applyFont="1" applyBorder="1" applyAlignment="1" applyProtection="1">
      <alignment horizontal="left"/>
      <protection hidden="1"/>
    </xf>
    <xf numFmtId="0" fontId="14" fillId="0" borderId="71" xfId="0" applyFont="1" applyBorder="1" applyAlignment="1" applyProtection="1">
      <alignment horizontal="left"/>
      <protection hidden="1"/>
    </xf>
    <xf numFmtId="0" fontId="14" fillId="0" borderId="98" xfId="0" applyFont="1" applyBorder="1" applyAlignment="1" applyProtection="1">
      <alignment horizontal="left"/>
      <protection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167" fontId="44" fillId="7" borderId="15" xfId="10" applyNumberFormat="1" applyFont="1" applyFill="1" applyBorder="1" applyAlignment="1">
      <alignment horizontal="center" wrapText="1"/>
    </xf>
    <xf numFmtId="167" fontId="44" fillId="7" borderId="16" xfId="10" applyNumberFormat="1" applyFont="1" applyFill="1" applyBorder="1" applyAlignment="1">
      <alignment horizontal="center" wrapText="1"/>
    </xf>
    <xf numFmtId="167" fontId="45" fillId="2" borderId="15" xfId="10" applyNumberFormat="1" applyFont="1" applyFill="1" applyBorder="1" applyAlignment="1">
      <alignment horizontal="center" wrapText="1"/>
    </xf>
    <xf numFmtId="167" fontId="45" fillId="2" borderId="16" xfId="10" applyNumberFormat="1" applyFont="1" applyFill="1" applyBorder="1" applyAlignment="1">
      <alignment horizontal="center" wrapText="1"/>
    </xf>
    <xf numFmtId="0" fontId="19" fillId="5" borderId="80" xfId="11" applyFont="1" applyFill="1" applyBorder="1" applyAlignment="1">
      <alignment horizontal="center"/>
    </xf>
    <xf numFmtId="0" fontId="19" fillId="5" borderId="81" xfId="11" applyFont="1" applyFill="1" applyBorder="1" applyAlignment="1">
      <alignment horizontal="center"/>
    </xf>
    <xf numFmtId="0" fontId="19" fillId="5" borderId="82" xfId="11" applyFont="1" applyFill="1" applyBorder="1" applyAlignment="1">
      <alignment horizontal="center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80" xfId="11" applyFont="1" applyFill="1" applyBorder="1" applyAlignment="1">
      <alignment horizontal="center" vertical="center"/>
    </xf>
    <xf numFmtId="0" fontId="19" fillId="5" borderId="81" xfId="11" applyFont="1" applyFill="1" applyBorder="1" applyAlignment="1">
      <alignment horizontal="center" vertical="center"/>
    </xf>
    <xf numFmtId="0" fontId="19" fillId="5" borderId="82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wrapText="1"/>
    </xf>
    <xf numFmtId="167" fontId="43" fillId="0" borderId="15" xfId="10" applyNumberFormat="1" applyFont="1" applyFill="1" applyBorder="1" applyAlignment="1">
      <alignment horizontal="center" wrapText="1"/>
    </xf>
    <xf numFmtId="167" fontId="43" fillId="0" borderId="16" xfId="10" applyNumberFormat="1" applyFont="1" applyFill="1" applyBorder="1" applyAlignment="1">
      <alignment horizont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19" fillId="5" borderId="103" xfId="11" applyFont="1" applyFill="1" applyBorder="1" applyAlignment="1">
      <alignment horizontal="center" vertical="center"/>
    </xf>
    <xf numFmtId="0" fontId="19" fillId="5" borderId="68" xfId="11" applyFont="1" applyFill="1" applyBorder="1" applyAlignment="1">
      <alignment horizontal="center" vertical="center"/>
    </xf>
    <xf numFmtId="0" fontId="19" fillId="5" borderId="104" xfId="11" applyFont="1" applyFill="1" applyBorder="1" applyAlignment="1">
      <alignment horizontal="center" vertical="center"/>
    </xf>
    <xf numFmtId="0" fontId="17" fillId="0" borderId="83" xfId="4" applyFont="1" applyFill="1" applyBorder="1" applyAlignment="1">
      <alignment horizontal="center"/>
    </xf>
    <xf numFmtId="0" fontId="49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Sales%20Report/Incentive%20Scheme/Product%20Sales%20Log/TSU/TSU201305%20Product%20Sales%20L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  <row r="10">
          <cell r="C10">
            <v>3.29</v>
          </cell>
        </row>
        <row r="11">
          <cell r="C11">
            <v>3.02</v>
          </cell>
        </row>
        <row r="12">
          <cell r="C12">
            <v>3.45</v>
          </cell>
        </row>
        <row r="13">
          <cell r="C13">
            <v>3.45</v>
          </cell>
        </row>
        <row r="14">
          <cell r="C14">
            <v>3.32</v>
          </cell>
        </row>
        <row r="15">
          <cell r="C15">
            <v>3.16</v>
          </cell>
        </row>
        <row r="16">
          <cell r="C16">
            <v>2.41</v>
          </cell>
        </row>
        <row r="17">
          <cell r="C17">
            <v>2.8</v>
          </cell>
        </row>
        <row r="18">
          <cell r="C18">
            <v>2.08</v>
          </cell>
        </row>
        <row r="19">
          <cell r="C19">
            <v>2.3199999999999998</v>
          </cell>
        </row>
        <row r="20">
          <cell r="C20">
            <v>1.6</v>
          </cell>
        </row>
        <row r="21">
          <cell r="C21">
            <v>3.56</v>
          </cell>
        </row>
        <row r="22">
          <cell r="C22">
            <v>3.16</v>
          </cell>
        </row>
        <row r="23">
          <cell r="C23">
            <v>2.59</v>
          </cell>
        </row>
        <row r="24">
          <cell r="C24">
            <v>4.71</v>
          </cell>
        </row>
        <row r="25">
          <cell r="C25">
            <v>3.54</v>
          </cell>
        </row>
        <row r="26">
          <cell r="C26">
            <v>4.41</v>
          </cell>
        </row>
        <row r="27">
          <cell r="C27">
            <v>4.43</v>
          </cell>
        </row>
        <row r="28">
          <cell r="C28">
            <v>4.75</v>
          </cell>
        </row>
        <row r="29">
          <cell r="C29">
            <v>5.98</v>
          </cell>
        </row>
        <row r="30">
          <cell r="C30">
            <v>4.29</v>
          </cell>
        </row>
        <row r="31">
          <cell r="C31">
            <v>2.1</v>
          </cell>
        </row>
        <row r="32">
          <cell r="C32">
            <v>4.9400000000000004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1.76</v>
          </cell>
        </row>
        <row r="37">
          <cell r="C37">
            <v>2.15</v>
          </cell>
        </row>
        <row r="38">
          <cell r="C38">
            <v>1.56</v>
          </cell>
        </row>
        <row r="39">
          <cell r="C39">
            <v>2.5</v>
          </cell>
        </row>
        <row r="40">
          <cell r="C40">
            <v>2.67</v>
          </cell>
        </row>
        <row r="41">
          <cell r="C41">
            <v>1.24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4.5</v>
          </cell>
        </row>
        <row r="45">
          <cell r="C45">
            <v>2.4300000000000002</v>
          </cell>
        </row>
        <row r="46">
          <cell r="C46">
            <v>3.97</v>
          </cell>
        </row>
        <row r="47">
          <cell r="C47">
            <v>2.1800000000000002</v>
          </cell>
        </row>
        <row r="48">
          <cell r="C48">
            <v>3.61</v>
          </cell>
        </row>
        <row r="49">
          <cell r="C49">
            <v>0</v>
          </cell>
        </row>
        <row r="50">
          <cell r="C50">
            <v>4.3099999999999996</v>
          </cell>
        </row>
        <row r="51">
          <cell r="C51">
            <v>3.69</v>
          </cell>
        </row>
        <row r="52">
          <cell r="C52">
            <v>1.72</v>
          </cell>
        </row>
        <row r="53">
          <cell r="C53">
            <v>1.72</v>
          </cell>
        </row>
        <row r="54">
          <cell r="C54">
            <v>1.34</v>
          </cell>
        </row>
        <row r="55">
          <cell r="C55">
            <v>0.59</v>
          </cell>
        </row>
        <row r="56">
          <cell r="C56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375"/>
  <sheetViews>
    <sheetView showGridLines="0" showZeros="0" topLeftCell="O142" zoomScale="75" zoomScaleNormal="75" workbookViewId="0">
      <selection activeCell="AK140" sqref="AK140:AK321"/>
    </sheetView>
  </sheetViews>
  <sheetFormatPr defaultColWidth="0" defaultRowHeight="33.75" customHeight="1"/>
  <cols>
    <col min="1" max="1" width="5.7109375" style="205" customWidth="1"/>
    <col min="2" max="2" width="30.5703125" style="205" customWidth="1"/>
    <col min="3" max="3" width="6.7109375" style="205" customWidth="1"/>
    <col min="4" max="4" width="34.7109375" style="205" customWidth="1"/>
    <col min="5" max="5" width="13.7109375" style="206" customWidth="1"/>
    <col min="6" max="6" width="10.7109375" style="207" customWidth="1"/>
    <col min="7" max="37" width="10.7109375" style="205" customWidth="1"/>
    <col min="38" max="38" width="0" style="205" hidden="1" customWidth="1"/>
    <col min="39" max="16384" width="20.7109375" style="205" hidden="1"/>
  </cols>
  <sheetData>
    <row r="1" spans="1:37" ht="33.75" customHeight="1" thickBot="1"/>
    <row r="2" spans="1:37" s="209" customFormat="1" ht="33.75" customHeight="1">
      <c r="A2" s="205"/>
      <c r="B2" s="208"/>
      <c r="E2" s="210"/>
      <c r="F2" s="211"/>
      <c r="AK2" s="212"/>
    </row>
    <row r="3" spans="1:37" s="215" customFormat="1" ht="33.75" customHeight="1">
      <c r="A3" s="205"/>
      <c r="B3" s="213"/>
      <c r="C3" s="214" t="s">
        <v>20</v>
      </c>
      <c r="E3" s="216"/>
      <c r="F3" s="217"/>
      <c r="AK3" s="218"/>
    </row>
    <row r="4" spans="1:37" s="220" customFormat="1" ht="33.75" customHeight="1" thickBot="1">
      <c r="A4" s="205"/>
      <c r="B4" s="219"/>
      <c r="E4" s="221"/>
      <c r="F4" s="222"/>
      <c r="AK4" s="223"/>
    </row>
    <row r="5" spans="1:37" s="209" customFormat="1" ht="33.75" customHeight="1" thickBot="1">
      <c r="A5" s="205"/>
      <c r="B5" s="208"/>
      <c r="E5" s="210"/>
      <c r="F5" s="211"/>
      <c r="AK5" s="212"/>
    </row>
    <row r="6" spans="1:37" s="215" customFormat="1" ht="33.75" customHeight="1" thickBot="1">
      <c r="A6" s="205"/>
      <c r="B6" s="213" t="s">
        <v>4</v>
      </c>
      <c r="C6" s="761" t="str">
        <f ca="1">MID(CELL("FILENAME",$A$1),FIND("[",CELL("FILENAME",$A$1))+1,3)</f>
        <v>KDA</v>
      </c>
      <c r="D6" s="762"/>
      <c r="E6" s="216"/>
      <c r="F6" s="217"/>
      <c r="AK6" s="218"/>
    </row>
    <row r="7" spans="1:37" s="215" customFormat="1" ht="33.75" customHeight="1" thickBot="1">
      <c r="A7" s="205"/>
      <c r="B7" s="213"/>
      <c r="E7" s="216"/>
      <c r="F7" s="217"/>
      <c r="AK7" s="218"/>
    </row>
    <row r="8" spans="1:37" s="215" customFormat="1" ht="33.75" customHeight="1" thickBot="1">
      <c r="A8" s="205"/>
      <c r="B8" s="213" t="s">
        <v>5</v>
      </c>
      <c r="C8" s="761" t="str">
        <f ca="1">MID(CELL("FILENAME",$A$1),FIND("[",CELL("FILENAME",$A$1))+4,4)</f>
        <v>2013</v>
      </c>
      <c r="D8" s="763"/>
      <c r="E8" s="216"/>
      <c r="F8" s="217"/>
      <c r="AK8" s="218"/>
    </row>
    <row r="9" spans="1:37" s="215" customFormat="1" ht="33.75" customHeight="1" thickBot="1">
      <c r="A9" s="205"/>
      <c r="B9" s="213"/>
      <c r="E9" s="216"/>
      <c r="F9" s="217"/>
      <c r="AK9" s="218"/>
    </row>
    <row r="10" spans="1:37" s="215" customFormat="1" ht="33.75" customHeight="1" thickBot="1">
      <c r="A10" s="205"/>
      <c r="B10" s="213" t="s">
        <v>6</v>
      </c>
      <c r="C10" s="761" t="str">
        <f ca="1">INDEX($C$12:$C$23,MID(CELL("FILENAME",$A$1),FIND("[",CELL("FILENAME",$A$1))+8,2),1)</f>
        <v>MAY</v>
      </c>
      <c r="D10" s="763"/>
      <c r="E10" s="216"/>
      <c r="F10" s="217"/>
      <c r="AK10" s="218"/>
    </row>
    <row r="11" spans="1:37" s="220" customFormat="1" ht="33.75" customHeight="1" thickBot="1">
      <c r="A11" s="205"/>
      <c r="B11" s="219"/>
      <c r="E11" s="221"/>
      <c r="F11" s="222"/>
      <c r="AK11" s="223"/>
    </row>
    <row r="12" spans="1:37" ht="33.75" hidden="1" customHeight="1">
      <c r="B12" s="224" t="s">
        <v>6</v>
      </c>
      <c r="C12" s="215" t="s">
        <v>7</v>
      </c>
      <c r="D12" s="215"/>
      <c r="E12" s="216"/>
      <c r="F12" s="217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8"/>
    </row>
    <row r="13" spans="1:37" ht="33.75" hidden="1" customHeight="1">
      <c r="B13" s="224"/>
      <c r="C13" s="215" t="s">
        <v>8</v>
      </c>
      <c r="D13" s="215"/>
      <c r="E13" s="216"/>
      <c r="F13" s="217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8"/>
    </row>
    <row r="14" spans="1:37" ht="33.75" hidden="1" customHeight="1">
      <c r="B14" s="224"/>
      <c r="C14" s="215" t="s">
        <v>9</v>
      </c>
      <c r="D14" s="215"/>
      <c r="E14" s="216"/>
      <c r="F14" s="217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8"/>
    </row>
    <row r="15" spans="1:37" ht="33.75" hidden="1" customHeight="1">
      <c r="B15" s="224"/>
      <c r="C15" s="215" t="s">
        <v>10</v>
      </c>
      <c r="D15" s="215"/>
      <c r="E15" s="216"/>
      <c r="F15" s="217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8"/>
    </row>
    <row r="16" spans="1:37" ht="33.75" hidden="1" customHeight="1">
      <c r="B16" s="224"/>
      <c r="C16" s="215" t="s">
        <v>11</v>
      </c>
      <c r="D16" s="215"/>
      <c r="E16" s="216"/>
      <c r="F16" s="217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8"/>
    </row>
    <row r="17" spans="1:37" ht="33.75" hidden="1" customHeight="1">
      <c r="B17" s="224"/>
      <c r="C17" s="215" t="s">
        <v>12</v>
      </c>
      <c r="D17" s="215"/>
      <c r="E17" s="216"/>
      <c r="F17" s="217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8"/>
    </row>
    <row r="18" spans="1:37" ht="33.75" hidden="1" customHeight="1">
      <c r="B18" s="224"/>
      <c r="C18" s="215" t="s">
        <v>13</v>
      </c>
      <c r="D18" s="215"/>
      <c r="E18" s="216"/>
      <c r="F18" s="217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8"/>
    </row>
    <row r="19" spans="1:37" ht="33.75" hidden="1" customHeight="1">
      <c r="B19" s="224"/>
      <c r="C19" s="215" t="s">
        <v>14</v>
      </c>
      <c r="D19" s="215"/>
      <c r="E19" s="216"/>
      <c r="F19" s="217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8"/>
    </row>
    <row r="20" spans="1:37" ht="33.75" hidden="1" customHeight="1">
      <c r="B20" s="224"/>
      <c r="C20" s="215" t="s">
        <v>15</v>
      </c>
      <c r="D20" s="215"/>
      <c r="E20" s="216"/>
      <c r="F20" s="217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8"/>
    </row>
    <row r="21" spans="1:37" ht="33.75" hidden="1" customHeight="1">
      <c r="B21" s="224"/>
      <c r="C21" s="215" t="s">
        <v>16</v>
      </c>
      <c r="D21" s="215"/>
      <c r="E21" s="216"/>
      <c r="F21" s="217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8"/>
    </row>
    <row r="22" spans="1:37" ht="33.75" hidden="1" customHeight="1">
      <c r="B22" s="224"/>
      <c r="C22" s="215" t="s">
        <v>17</v>
      </c>
      <c r="D22" s="215"/>
      <c r="E22" s="216"/>
      <c r="F22" s="217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8"/>
    </row>
    <row r="23" spans="1:37" ht="33.75" hidden="1" customHeight="1">
      <c r="B23" s="224"/>
      <c r="C23" s="215" t="s">
        <v>18</v>
      </c>
      <c r="D23" s="215"/>
      <c r="E23" s="216"/>
      <c r="F23" s="217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8"/>
    </row>
    <row r="24" spans="1:37" ht="33.75" hidden="1" customHeight="1">
      <c r="B24" s="225"/>
      <c r="C24" s="226"/>
      <c r="D24" s="226"/>
      <c r="E24" s="227"/>
      <c r="F24" s="228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9"/>
    </row>
    <row r="25" spans="1:37" ht="33.75" customHeight="1" thickBot="1"/>
    <row r="26" spans="1:37" s="234" customFormat="1" ht="33.75" customHeight="1">
      <c r="A26" s="205"/>
      <c r="B26" s="208" t="s">
        <v>0</v>
      </c>
      <c r="C26" s="468"/>
      <c r="D26" s="469" t="s">
        <v>2</v>
      </c>
      <c r="E26" s="462" t="s">
        <v>23</v>
      </c>
      <c r="F26" s="230" t="s">
        <v>3</v>
      </c>
      <c r="G26" s="231"/>
      <c r="H26" s="231"/>
      <c r="I26" s="231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3"/>
    </row>
    <row r="27" spans="1:37" s="215" customFormat="1" ht="33.75" customHeight="1">
      <c r="A27" s="205"/>
      <c r="B27" s="213"/>
      <c r="C27" s="235"/>
      <c r="D27" s="470"/>
      <c r="E27" s="463" t="s">
        <v>24</v>
      </c>
      <c r="F27" s="236" t="s">
        <v>19</v>
      </c>
      <c r="G27" s="237">
        <f ca="1">DATE(C8,MID(CELL("FILENAME",$A$1),FIND("[",CELL("FILENAME",$A$1))+8,2),1)</f>
        <v>41395</v>
      </c>
      <c r="H27" s="237">
        <f ca="1">IFERROR(IF(MONTH(G27+1)&lt;=MONTH($G$27),G27+1,""),"")</f>
        <v>41396</v>
      </c>
      <c r="I27" s="237">
        <f t="shared" ref="I27:AK27" ca="1" si="0">IFERROR(IF(MONTH(H27+1)&lt;=MONTH($G$27),H27+1,""),"")</f>
        <v>41397</v>
      </c>
      <c r="J27" s="237">
        <f t="shared" ca="1" si="0"/>
        <v>41398</v>
      </c>
      <c r="K27" s="237">
        <f t="shared" ca="1" si="0"/>
        <v>41399</v>
      </c>
      <c r="L27" s="237">
        <f t="shared" ca="1" si="0"/>
        <v>41400</v>
      </c>
      <c r="M27" s="237">
        <f t="shared" ca="1" si="0"/>
        <v>41401</v>
      </c>
      <c r="N27" s="237">
        <f t="shared" ca="1" si="0"/>
        <v>41402</v>
      </c>
      <c r="O27" s="237">
        <f t="shared" ca="1" si="0"/>
        <v>41403</v>
      </c>
      <c r="P27" s="237">
        <f t="shared" ca="1" si="0"/>
        <v>41404</v>
      </c>
      <c r="Q27" s="237">
        <f t="shared" ca="1" si="0"/>
        <v>41405</v>
      </c>
      <c r="R27" s="237">
        <f t="shared" ca="1" si="0"/>
        <v>41406</v>
      </c>
      <c r="S27" s="237">
        <f t="shared" ca="1" si="0"/>
        <v>41407</v>
      </c>
      <c r="T27" s="237">
        <f t="shared" ca="1" si="0"/>
        <v>41408</v>
      </c>
      <c r="U27" s="237">
        <f t="shared" ca="1" si="0"/>
        <v>41409</v>
      </c>
      <c r="V27" s="237">
        <f t="shared" ca="1" si="0"/>
        <v>41410</v>
      </c>
      <c r="W27" s="237">
        <f t="shared" ca="1" si="0"/>
        <v>41411</v>
      </c>
      <c r="X27" s="237">
        <f t="shared" ca="1" si="0"/>
        <v>41412</v>
      </c>
      <c r="Y27" s="237">
        <f t="shared" ca="1" si="0"/>
        <v>41413</v>
      </c>
      <c r="Z27" s="237">
        <f t="shared" ca="1" si="0"/>
        <v>41414</v>
      </c>
      <c r="AA27" s="237">
        <f t="shared" ca="1" si="0"/>
        <v>41415</v>
      </c>
      <c r="AB27" s="237">
        <f t="shared" ca="1" si="0"/>
        <v>41416</v>
      </c>
      <c r="AC27" s="237">
        <f t="shared" ca="1" si="0"/>
        <v>41417</v>
      </c>
      <c r="AD27" s="237">
        <f t="shared" ca="1" si="0"/>
        <v>41418</v>
      </c>
      <c r="AE27" s="237">
        <f t="shared" ca="1" si="0"/>
        <v>41419</v>
      </c>
      <c r="AF27" s="237">
        <f t="shared" ca="1" si="0"/>
        <v>41420</v>
      </c>
      <c r="AG27" s="237">
        <f t="shared" ca="1" si="0"/>
        <v>41421</v>
      </c>
      <c r="AH27" s="237">
        <f t="shared" ca="1" si="0"/>
        <v>41422</v>
      </c>
      <c r="AI27" s="237">
        <f t="shared" ca="1" si="0"/>
        <v>41423</v>
      </c>
      <c r="AJ27" s="237">
        <f t="shared" ca="1" si="0"/>
        <v>41424</v>
      </c>
      <c r="AK27" s="237">
        <f t="shared" ca="1" si="0"/>
        <v>41425</v>
      </c>
    </row>
    <row r="28" spans="1:37" s="215" customFormat="1" ht="33.75" customHeight="1">
      <c r="A28" s="205"/>
      <c r="B28" s="213"/>
      <c r="C28" s="235"/>
      <c r="D28" s="470"/>
      <c r="E28" s="463" t="s">
        <v>25</v>
      </c>
      <c r="F28" s="236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</row>
    <row r="29" spans="1:37" s="240" customFormat="1" ht="33.75" customHeight="1" thickBot="1">
      <c r="A29" s="205"/>
      <c r="B29" s="764"/>
      <c r="C29" s="765"/>
      <c r="D29" s="471"/>
      <c r="E29" s="464"/>
      <c r="F29" s="238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</row>
    <row r="30" spans="1:37" ht="33.75" hidden="1" customHeight="1">
      <c r="B30" s="465" t="s">
        <v>390</v>
      </c>
      <c r="C30" s="466"/>
      <c r="D30" s="467" t="s">
        <v>26</v>
      </c>
      <c r="E30" s="453">
        <v>12</v>
      </c>
      <c r="F30" s="241">
        <f t="shared" ref="F30:F93" si="1">SUM($G30:$AK30)</f>
        <v>0</v>
      </c>
      <c r="G30" s="242">
        <f>IFERROR($E30*SUMIF('Daily Log'!$B$18:$B$1017,$B30,'Daily Log'!$C$18:$C$1017),0)</f>
        <v>0</v>
      </c>
      <c r="H30" s="242">
        <f>IFERROR($E30*SUMIF('Daily Log'!$E$18:$E$1017,$B30,'Daily Log'!$F$18:$F$1017),0)</f>
        <v>0</v>
      </c>
      <c r="I30" s="242">
        <f>IFERROR($E30*SUMIF('Daily Log'!$H$18:$H$1017,$B30,'Daily Log'!$I$18:$I$1017),0)</f>
        <v>0</v>
      </c>
      <c r="J30" s="242">
        <f>IFERROR($E30*SUMIF('Daily Log'!$K$18:$K$1017,$B30,'Daily Log'!$L$18:$L$1017),0)</f>
        <v>0</v>
      </c>
      <c r="K30" s="242">
        <f>IFERROR($E30*SUMIF('Daily Log'!$N$18:$N$1017,$B30,'Daily Log'!$O$18:$O$1017),0)</f>
        <v>0</v>
      </c>
      <c r="L30" s="242">
        <f>IFERROR($E30*SUMIF('Daily Log'!$Q$18:$Q$1017,$B30,'Daily Log'!$R$18:$R$1017),0)</f>
        <v>0</v>
      </c>
      <c r="M30" s="242">
        <f>IFERROR($E30*SUMIF('Daily Log'!$T$18:$T$1017,$B30,'Daily Log'!$U$18:$U$1017),0)</f>
        <v>0</v>
      </c>
      <c r="N30" s="242">
        <f>IFERROR($E30*SUMIF('Daily Log'!$W$18:$W$1017,$B30,'Daily Log'!$X$18:$X$1017),0)</f>
        <v>0</v>
      </c>
      <c r="O30" s="242">
        <f>IFERROR($E30*SUMIF('Daily Log'!$Z$18:$Z$1017,$B30,'Daily Log'!$AA$18:$AA$1017),0)</f>
        <v>0</v>
      </c>
      <c r="P30" s="242">
        <f>IFERROR($E30*SUMIF('Daily Log'!$AC$18:$AC$1017,$B30,'Daily Log'!$AD$18:$AD$1017),0)</f>
        <v>0</v>
      </c>
      <c r="Q30" s="242">
        <f>IFERROR($E30*SUMIF('Daily Log'!$AF$18:$AF$1017,$B30,'Daily Log'!$AG$18:$AG$1017),0)</f>
        <v>0</v>
      </c>
      <c r="R30" s="242">
        <f>IFERROR($E30*SUMIF('Daily Log'!$AI$18:$AI$1017,$B30,'Daily Log'!$AJ$18:$AJ$1017),0)</f>
        <v>0</v>
      </c>
      <c r="S30" s="242">
        <f>IFERROR($E30*SUMIF('Daily Log'!$AL$18:$AL$1017,$B30,'Daily Log'!$AM$18:$AM$1017),0)</f>
        <v>0</v>
      </c>
      <c r="T30" s="242">
        <f>IFERROR($E30*SUMIF('Daily Log'!$AO$18:$AO$1017,$B30,'Daily Log'!$AP$18:$AP$1017),0)</f>
        <v>0</v>
      </c>
      <c r="U30" s="242">
        <f>IFERROR($E30*SUMIF('Daily Log'!$AR$18:$AR$1017,$B30,'Daily Log'!$AS$18:$AS$1017),0)</f>
        <v>0</v>
      </c>
      <c r="V30" s="242">
        <f>IFERROR($E30*SUMIF('Daily Log'!$AU$18:$AU$1017,$B30,'Daily Log'!$AV$18:$AV$1017),0)</f>
        <v>0</v>
      </c>
      <c r="W30" s="242">
        <f>IFERROR($E30*SUMIF('Daily Log'!$AX$18:$AX$1017,$B30,'Daily Log'!$AY$18:$AY$1017),0)</f>
        <v>0</v>
      </c>
      <c r="X30" s="242">
        <f>IFERROR($E30*SUMIF('Daily Log'!$BA$18:$BA$1017,$B30,'Daily Log'!$BB$18:$BB$1017),0)</f>
        <v>0</v>
      </c>
      <c r="Y30" s="242">
        <f>IFERROR($E30*SUMIF('Daily Log'!$BD$18:$BD$1017,$B30,'Daily Log'!$BE$18:$BE$1017),0)</f>
        <v>0</v>
      </c>
      <c r="Z30" s="242">
        <f>IFERROR($E30*SUMIF('Daily Log'!$BG$18:$BG$1017,$B30,'Daily Log'!$BH$18:$BH$1017),0)</f>
        <v>0</v>
      </c>
      <c r="AA30" s="242">
        <f>IFERROR($E30*SUMIF('Daily Log'!$BJ$18:$BJ$1017,$B30,'Daily Log'!$BK$18:$BK$1017),0)</f>
        <v>0</v>
      </c>
      <c r="AB30" s="242">
        <f>IFERROR($E30*SUMIF('Daily Log'!$BM$18:$BM$1017,$B30,'Daily Log'!$BN$18:$BN$1017),0)</f>
        <v>0</v>
      </c>
      <c r="AC30" s="242">
        <f>IFERROR($E30*SUMIF('Daily Log'!$BP$18:$BP$1017,$B30,'Daily Log'!$BQ$18:$BQ$1017),0)</f>
        <v>0</v>
      </c>
      <c r="AD30" s="242">
        <f>IFERROR($E30*SUMIF('Daily Log'!$BS$18:$BS$1017,$B30,'Daily Log'!$BT$18:$BT$1017),0)</f>
        <v>0</v>
      </c>
      <c r="AE30" s="242">
        <f>IFERROR($E30*SUMIF('Daily Log'!$BV$18:$BV$1017,$B30,'Daily Log'!$BW$18:$BW$1017),0)</f>
        <v>0</v>
      </c>
      <c r="AF30" s="242">
        <f>IFERROR($E30*SUMIF('Daily Log'!$BY$18:$BY$1017,$B30,'Daily Log'!$BZ$18:$BZ$1017),0)</f>
        <v>0</v>
      </c>
      <c r="AG30" s="242">
        <f>IFERROR($E30*SUMIF('Daily Log'!$CB$18:$CB$1017,$B30,'Daily Log'!$CC$18:$CC$1017),0)</f>
        <v>0</v>
      </c>
      <c r="AH30" s="242">
        <f>IFERROR($E30*SUMIF('Daily Log'!$CE$18:$CE$1017,$B30,'Daily Log'!$CF$18:$CF$1017),0)</f>
        <v>0</v>
      </c>
      <c r="AI30" s="242">
        <f>IFERROR($E30*SUMIF('Daily Log'!$CH$18:$CH$1017,$B30,'Daily Log'!$CI$18:$CI$1017),0)</f>
        <v>0</v>
      </c>
      <c r="AJ30" s="242">
        <f>IFERROR($E30*SUMIF('Daily Log'!$CK$18:$CK$1017,$B30,'Daily Log'!$CL$18:$CL$1017),0)</f>
        <v>0</v>
      </c>
      <c r="AK30" s="242">
        <f>IFERROR($E30*SUMIF('Daily Log'!$CN$18:$CN$1017,$B30,'Daily Log'!$CO$18:$CO$1017),0)</f>
        <v>0</v>
      </c>
    </row>
    <row r="31" spans="1:37" ht="33.75" hidden="1" customHeight="1">
      <c r="B31" s="455" t="s">
        <v>83</v>
      </c>
      <c r="C31" s="456"/>
      <c r="D31" s="457" t="s">
        <v>26</v>
      </c>
      <c r="E31" s="453">
        <v>12</v>
      </c>
      <c r="F31" s="243">
        <f t="shared" si="1"/>
        <v>0</v>
      </c>
      <c r="G31" s="244">
        <f>IFERROR($E31*SUMIF('Daily Log'!$B$18:$B$1017,$B31,'Daily Log'!$C$18:$C$1017),0)</f>
        <v>0</v>
      </c>
      <c r="H31" s="244">
        <f>IFERROR($E31*SUMIF('Daily Log'!$E$18:$E$1017,$B31,'Daily Log'!$F$18:$F$1017),0)</f>
        <v>0</v>
      </c>
      <c r="I31" s="244">
        <f>IFERROR($E31*SUMIF('Daily Log'!$H$18:$H$1017,$B31,'Daily Log'!$I$18:$I$1017),0)</f>
        <v>0</v>
      </c>
      <c r="J31" s="244">
        <f>IFERROR($E31*SUMIF('Daily Log'!$K$18:$K$1017,$B31,'Daily Log'!$L$18:$L$1017),0)</f>
        <v>0</v>
      </c>
      <c r="K31" s="244">
        <f>IFERROR($E31*SUMIF('Daily Log'!$N$18:$N$1017,$B31,'Daily Log'!$O$18:$O$1017),0)</f>
        <v>0</v>
      </c>
      <c r="L31" s="244">
        <f>IFERROR($E31*SUMIF('Daily Log'!$Q$18:$Q$1017,$B31,'Daily Log'!$R$18:$R$1017),0)</f>
        <v>0</v>
      </c>
      <c r="M31" s="244">
        <f>IFERROR($E31*SUMIF('Daily Log'!$T$18:$T$1017,$B31,'Daily Log'!$U$18:$U$1017),0)</f>
        <v>0</v>
      </c>
      <c r="N31" s="244">
        <f>IFERROR($E31*SUMIF('Daily Log'!$W$18:$W$1017,$B31,'Daily Log'!$X$18:$X$1017),0)</f>
        <v>0</v>
      </c>
      <c r="O31" s="244">
        <f>IFERROR($E31*SUMIF('Daily Log'!$Z$18:$Z$1017,$B31,'Daily Log'!$AA$18:$AA$1017),0)</f>
        <v>0</v>
      </c>
      <c r="P31" s="244">
        <f>IFERROR($E31*SUMIF('Daily Log'!$AC$18:$AC$1017,$B31,'Daily Log'!$AD$18:$AD$1017),0)</f>
        <v>0</v>
      </c>
      <c r="Q31" s="244">
        <f>IFERROR($E31*SUMIF('Daily Log'!$AF$18:$AF$1017,$B31,'Daily Log'!$AG$18:$AG$1017),0)</f>
        <v>0</v>
      </c>
      <c r="R31" s="244">
        <f>IFERROR($E31*SUMIF('Daily Log'!$AI$18:$AI$1017,$B31,'Daily Log'!$AJ$18:$AJ$1017),0)</f>
        <v>0</v>
      </c>
      <c r="S31" s="244">
        <f>IFERROR($E31*SUMIF('Daily Log'!$AL$18:$AL$1017,$B31,'Daily Log'!$AM$18:$AM$1017),0)</f>
        <v>0</v>
      </c>
      <c r="T31" s="244">
        <f>IFERROR($E31*SUMIF('Daily Log'!$AO$18:$AO$1017,$B31,'Daily Log'!$AP$18:$AP$1017),0)</f>
        <v>0</v>
      </c>
      <c r="U31" s="244">
        <f>IFERROR($E31*SUMIF('Daily Log'!$AR$18:$AR$1017,$B31,'Daily Log'!$AS$18:$AS$1017),0)</f>
        <v>0</v>
      </c>
      <c r="V31" s="244">
        <f>IFERROR($E31*SUMIF('Daily Log'!$AU$18:$AU$1017,$B31,'Daily Log'!$AV$18:$AV$1017),0)</f>
        <v>0</v>
      </c>
      <c r="W31" s="244">
        <f>IFERROR($E31*SUMIF('Daily Log'!$AX$18:$AX$1017,$B31,'Daily Log'!$AY$18:$AY$1017),0)</f>
        <v>0</v>
      </c>
      <c r="X31" s="244">
        <f>IFERROR($E31*SUMIF('Daily Log'!$BA$18:$BA$1017,$B31,'Daily Log'!$BB$18:$BB$1017),0)</f>
        <v>0</v>
      </c>
      <c r="Y31" s="244">
        <f>IFERROR($E31*SUMIF('Daily Log'!$BD$18:$BD$1017,$B31,'Daily Log'!$BE$18:$BE$1017),0)</f>
        <v>0</v>
      </c>
      <c r="Z31" s="244">
        <f>IFERROR($E31*SUMIF('Daily Log'!$BG$18:$BG$1017,$B31,'Daily Log'!$BH$18:$BH$1017),0)</f>
        <v>0</v>
      </c>
      <c r="AA31" s="244">
        <f>IFERROR($E31*SUMIF('Daily Log'!$BJ$18:$BJ$1017,$B31,'Daily Log'!$BK$18:$BK$1017),0)</f>
        <v>0</v>
      </c>
      <c r="AB31" s="244">
        <f>IFERROR($E31*SUMIF('Daily Log'!$BM$18:$BM$1017,$B31,'Daily Log'!$BN$18:$BN$1017),0)</f>
        <v>0</v>
      </c>
      <c r="AC31" s="244">
        <f>IFERROR($E31*SUMIF('Daily Log'!$BP$18:$BP$1017,$B31,'Daily Log'!$BQ$18:$BQ$1017),0)</f>
        <v>0</v>
      </c>
      <c r="AD31" s="244">
        <f>IFERROR($E31*SUMIF('Daily Log'!$BS$18:$BS$1017,$B31,'Daily Log'!$BT$18:$BT$1017),0)</f>
        <v>0</v>
      </c>
      <c r="AE31" s="244">
        <f>IFERROR($E31*SUMIF('Daily Log'!$BV$18:$BV$1017,$B31,'Daily Log'!$BW$18:$BW$1017),0)</f>
        <v>0</v>
      </c>
      <c r="AF31" s="244">
        <f>IFERROR($E31*SUMIF('Daily Log'!$BY$18:$BY$1017,$B31,'Daily Log'!$BZ$18:$BZ$1017),0)</f>
        <v>0</v>
      </c>
      <c r="AG31" s="244">
        <f>IFERROR($E31*SUMIF('Daily Log'!$CB$18:$CB$1017,$B31,'Daily Log'!$CC$18:$CC$1017),0)</f>
        <v>0</v>
      </c>
      <c r="AH31" s="244">
        <f>IFERROR($E31*SUMIF('Daily Log'!$CE$18:$CE$1017,$B31,'Daily Log'!$CF$18:$CF$1017),0)</f>
        <v>0</v>
      </c>
      <c r="AI31" s="244">
        <f>IFERROR($E31*SUMIF('Daily Log'!$CH$18:$CH$1017,$B31,'Daily Log'!$CI$18:$CI$1017),0)</f>
        <v>0</v>
      </c>
      <c r="AJ31" s="244">
        <f>IFERROR($E31*SUMIF('Daily Log'!$CK$18:$CK$1017,$B31,'Daily Log'!$CL$18:$CL$1017),0)</f>
        <v>0</v>
      </c>
      <c r="AK31" s="244">
        <f>IFERROR($E31*SUMIF('Daily Log'!$CN$18:$CN$1017,$B31,'Daily Log'!$CO$18:$CO$1017),0)</f>
        <v>0</v>
      </c>
    </row>
    <row r="32" spans="1:37" ht="33.75" hidden="1" customHeight="1">
      <c r="B32" s="455" t="s">
        <v>84</v>
      </c>
      <c r="C32" s="456"/>
      <c r="D32" s="457" t="s">
        <v>26</v>
      </c>
      <c r="E32" s="453">
        <v>12</v>
      </c>
      <c r="F32" s="243">
        <f t="shared" si="1"/>
        <v>0</v>
      </c>
      <c r="G32" s="244">
        <f>IFERROR($E32*SUMIF('Daily Log'!$B$18:$B$1017,$B32,'Daily Log'!$C$18:$C$1017),0)</f>
        <v>0</v>
      </c>
      <c r="H32" s="244">
        <f>IFERROR($E32*SUMIF('Daily Log'!$E$18:$E$1017,$B32,'Daily Log'!$F$18:$F$1017),0)</f>
        <v>0</v>
      </c>
      <c r="I32" s="244">
        <f>IFERROR($E32*SUMIF('Daily Log'!$H$18:$H$1017,$B32,'Daily Log'!$I$18:$I$1017),0)</f>
        <v>0</v>
      </c>
      <c r="J32" s="244">
        <f>IFERROR($E32*SUMIF('Daily Log'!$K$18:$K$1017,$B32,'Daily Log'!$L$18:$L$1017),0)</f>
        <v>0</v>
      </c>
      <c r="K32" s="244">
        <f>IFERROR($E32*SUMIF('Daily Log'!$N$18:$N$1017,$B32,'Daily Log'!$O$18:$O$1017),0)</f>
        <v>0</v>
      </c>
      <c r="L32" s="244">
        <f>IFERROR($E32*SUMIF('Daily Log'!$Q$18:$Q$1017,$B32,'Daily Log'!$R$18:$R$1017),0)</f>
        <v>0</v>
      </c>
      <c r="M32" s="244">
        <f>IFERROR($E32*SUMIF('Daily Log'!$T$18:$T$1017,$B32,'Daily Log'!$U$18:$U$1017),0)</f>
        <v>0</v>
      </c>
      <c r="N32" s="244">
        <f>IFERROR($E32*SUMIF('Daily Log'!$W$18:$W$1017,$B32,'Daily Log'!$X$18:$X$1017),0)</f>
        <v>0</v>
      </c>
      <c r="O32" s="244">
        <f>IFERROR($E32*SUMIF('Daily Log'!$Z$18:$Z$1017,$B32,'Daily Log'!$AA$18:$AA$1017),0)</f>
        <v>0</v>
      </c>
      <c r="P32" s="244">
        <f>IFERROR($E32*SUMIF('Daily Log'!$AC$18:$AC$1017,$B32,'Daily Log'!$AD$18:$AD$1017),0)</f>
        <v>0</v>
      </c>
      <c r="Q32" s="244">
        <f>IFERROR($E32*SUMIF('Daily Log'!$AF$18:$AF$1017,$B32,'Daily Log'!$AG$18:$AG$1017),0)</f>
        <v>0</v>
      </c>
      <c r="R32" s="244">
        <f>IFERROR($E32*SUMIF('Daily Log'!$AI$18:$AI$1017,$B32,'Daily Log'!$AJ$18:$AJ$1017),0)</f>
        <v>0</v>
      </c>
      <c r="S32" s="244">
        <f>IFERROR($E32*SUMIF('Daily Log'!$AL$18:$AL$1017,$B32,'Daily Log'!$AM$18:$AM$1017),0)</f>
        <v>0</v>
      </c>
      <c r="T32" s="244">
        <f>IFERROR($E32*SUMIF('Daily Log'!$AO$18:$AO$1017,$B32,'Daily Log'!$AP$18:$AP$1017),0)</f>
        <v>0</v>
      </c>
      <c r="U32" s="244">
        <f>IFERROR($E32*SUMIF('Daily Log'!$AR$18:$AR$1017,$B32,'Daily Log'!$AS$18:$AS$1017),0)</f>
        <v>0</v>
      </c>
      <c r="V32" s="244">
        <f>IFERROR($E32*SUMIF('Daily Log'!$AU$18:$AU$1017,$B32,'Daily Log'!$AV$18:$AV$1017),0)</f>
        <v>0</v>
      </c>
      <c r="W32" s="244">
        <f>IFERROR($E32*SUMIF('Daily Log'!$AX$18:$AX$1017,$B32,'Daily Log'!$AY$18:$AY$1017),0)</f>
        <v>0</v>
      </c>
      <c r="X32" s="244">
        <f>IFERROR($E32*SUMIF('Daily Log'!$BA$18:$BA$1017,$B32,'Daily Log'!$BB$18:$BB$1017),0)</f>
        <v>0</v>
      </c>
      <c r="Y32" s="244">
        <f>IFERROR($E32*SUMIF('Daily Log'!$BD$18:$BD$1017,$B32,'Daily Log'!$BE$18:$BE$1017),0)</f>
        <v>0</v>
      </c>
      <c r="Z32" s="244">
        <f>IFERROR($E32*SUMIF('Daily Log'!$BG$18:$BG$1017,$B32,'Daily Log'!$BH$18:$BH$1017),0)</f>
        <v>0</v>
      </c>
      <c r="AA32" s="244">
        <f>IFERROR($E32*SUMIF('Daily Log'!$BJ$18:$BJ$1017,$B32,'Daily Log'!$BK$18:$BK$1017),0)</f>
        <v>0</v>
      </c>
      <c r="AB32" s="244">
        <f>IFERROR($E32*SUMIF('Daily Log'!$BM$18:$BM$1017,$B32,'Daily Log'!$BN$18:$BN$1017),0)</f>
        <v>0</v>
      </c>
      <c r="AC32" s="244">
        <f>IFERROR($E32*SUMIF('Daily Log'!$BP$18:$BP$1017,$B32,'Daily Log'!$BQ$18:$BQ$1017),0)</f>
        <v>0</v>
      </c>
      <c r="AD32" s="244">
        <f>IFERROR($E32*SUMIF('Daily Log'!$BS$18:$BS$1017,$B32,'Daily Log'!$BT$18:$BT$1017),0)</f>
        <v>0</v>
      </c>
      <c r="AE32" s="244">
        <f>IFERROR($E32*SUMIF('Daily Log'!$BV$18:$BV$1017,$B32,'Daily Log'!$BW$18:$BW$1017),0)</f>
        <v>0</v>
      </c>
      <c r="AF32" s="244">
        <f>IFERROR($E32*SUMIF('Daily Log'!$BY$18:$BY$1017,$B32,'Daily Log'!$BZ$18:$BZ$1017),0)</f>
        <v>0</v>
      </c>
      <c r="AG32" s="244">
        <f>IFERROR($E32*SUMIF('Daily Log'!$CB$18:$CB$1017,$B32,'Daily Log'!$CC$18:$CC$1017),0)</f>
        <v>0</v>
      </c>
      <c r="AH32" s="244">
        <f>IFERROR($E32*SUMIF('Daily Log'!$CE$18:$CE$1017,$B32,'Daily Log'!$CF$18:$CF$1017),0)</f>
        <v>0</v>
      </c>
      <c r="AI32" s="244">
        <f>IFERROR($E32*SUMIF('Daily Log'!$CH$18:$CH$1017,$B32,'Daily Log'!$CI$18:$CI$1017),0)</f>
        <v>0</v>
      </c>
      <c r="AJ32" s="244">
        <f>IFERROR($E32*SUMIF('Daily Log'!$CK$18:$CK$1017,$B32,'Daily Log'!$CL$18:$CL$1017),0)</f>
        <v>0</v>
      </c>
      <c r="AK32" s="244">
        <f>IFERROR($E32*SUMIF('Daily Log'!$CN$18:$CN$1017,$B32,'Daily Log'!$CO$18:$CO$1017),0)</f>
        <v>0</v>
      </c>
    </row>
    <row r="33" spans="2:37" ht="33.75" hidden="1" customHeight="1">
      <c r="B33" s="455" t="s">
        <v>85</v>
      </c>
      <c r="C33" s="456"/>
      <c r="D33" s="457" t="s">
        <v>26</v>
      </c>
      <c r="E33" s="453">
        <v>12</v>
      </c>
      <c r="F33" s="243">
        <f t="shared" si="1"/>
        <v>0</v>
      </c>
      <c r="G33" s="244">
        <f>IFERROR($E33*SUMIF('Daily Log'!$B$18:$B$1017,$B33,'Daily Log'!$C$18:$C$1017),0)</f>
        <v>0</v>
      </c>
      <c r="H33" s="244">
        <f>IFERROR($E33*SUMIF('Daily Log'!$E$18:$E$1017,$B33,'Daily Log'!$F$18:$F$1017),0)</f>
        <v>0</v>
      </c>
      <c r="I33" s="244">
        <f>IFERROR($E33*SUMIF('Daily Log'!$H$18:$H$1017,$B33,'Daily Log'!$I$18:$I$1017),0)</f>
        <v>0</v>
      </c>
      <c r="J33" s="244">
        <f>IFERROR($E33*SUMIF('Daily Log'!$K$18:$K$1017,$B33,'Daily Log'!$L$18:$L$1017),0)</f>
        <v>0</v>
      </c>
      <c r="K33" s="244">
        <f>IFERROR($E33*SUMIF('Daily Log'!$N$18:$N$1017,$B33,'Daily Log'!$O$18:$O$1017),0)</f>
        <v>0</v>
      </c>
      <c r="L33" s="244">
        <f>IFERROR($E33*SUMIF('Daily Log'!$Q$18:$Q$1017,$B33,'Daily Log'!$R$18:$R$1017),0)</f>
        <v>0</v>
      </c>
      <c r="M33" s="244">
        <f>IFERROR($E33*SUMIF('Daily Log'!$T$18:$T$1017,$B33,'Daily Log'!$U$18:$U$1017),0)</f>
        <v>0</v>
      </c>
      <c r="N33" s="244">
        <f>IFERROR($E33*SUMIF('Daily Log'!$W$18:$W$1017,$B33,'Daily Log'!$X$18:$X$1017),0)</f>
        <v>0</v>
      </c>
      <c r="O33" s="244">
        <f>IFERROR($E33*SUMIF('Daily Log'!$Z$18:$Z$1017,$B33,'Daily Log'!$AA$18:$AA$1017),0)</f>
        <v>0</v>
      </c>
      <c r="P33" s="244">
        <f>IFERROR($E33*SUMIF('Daily Log'!$AC$18:$AC$1017,$B33,'Daily Log'!$AD$18:$AD$1017),0)</f>
        <v>0</v>
      </c>
      <c r="Q33" s="244">
        <f>IFERROR($E33*SUMIF('Daily Log'!$AF$18:$AF$1017,$B33,'Daily Log'!$AG$18:$AG$1017),0)</f>
        <v>0</v>
      </c>
      <c r="R33" s="244">
        <f>IFERROR($E33*SUMIF('Daily Log'!$AI$18:$AI$1017,$B33,'Daily Log'!$AJ$18:$AJ$1017),0)</f>
        <v>0</v>
      </c>
      <c r="S33" s="244">
        <f>IFERROR($E33*SUMIF('Daily Log'!$AL$18:$AL$1017,$B33,'Daily Log'!$AM$18:$AM$1017),0)</f>
        <v>0</v>
      </c>
      <c r="T33" s="244">
        <f>IFERROR($E33*SUMIF('Daily Log'!$AO$18:$AO$1017,$B33,'Daily Log'!$AP$18:$AP$1017),0)</f>
        <v>0</v>
      </c>
      <c r="U33" s="244">
        <f>IFERROR($E33*SUMIF('Daily Log'!$AR$18:$AR$1017,$B33,'Daily Log'!$AS$18:$AS$1017),0)</f>
        <v>0</v>
      </c>
      <c r="V33" s="244">
        <f>IFERROR($E33*SUMIF('Daily Log'!$AU$18:$AU$1017,$B33,'Daily Log'!$AV$18:$AV$1017),0)</f>
        <v>0</v>
      </c>
      <c r="W33" s="244">
        <f>IFERROR($E33*SUMIF('Daily Log'!$AX$18:$AX$1017,$B33,'Daily Log'!$AY$18:$AY$1017),0)</f>
        <v>0</v>
      </c>
      <c r="X33" s="244">
        <f>IFERROR($E33*SUMIF('Daily Log'!$BA$18:$BA$1017,$B33,'Daily Log'!$BB$18:$BB$1017),0)</f>
        <v>0</v>
      </c>
      <c r="Y33" s="244">
        <f>IFERROR($E33*SUMIF('Daily Log'!$BD$18:$BD$1017,$B33,'Daily Log'!$BE$18:$BE$1017),0)</f>
        <v>0</v>
      </c>
      <c r="Z33" s="244">
        <f>IFERROR($E33*SUMIF('Daily Log'!$BG$18:$BG$1017,$B33,'Daily Log'!$BH$18:$BH$1017),0)</f>
        <v>0</v>
      </c>
      <c r="AA33" s="244">
        <f>IFERROR($E33*SUMIF('Daily Log'!$BJ$18:$BJ$1017,$B33,'Daily Log'!$BK$18:$BK$1017),0)</f>
        <v>0</v>
      </c>
      <c r="AB33" s="244">
        <f>IFERROR($E33*SUMIF('Daily Log'!$BM$18:$BM$1017,$B33,'Daily Log'!$BN$18:$BN$1017),0)</f>
        <v>0</v>
      </c>
      <c r="AC33" s="244">
        <f>IFERROR($E33*SUMIF('Daily Log'!$BP$18:$BP$1017,$B33,'Daily Log'!$BQ$18:$BQ$1017),0)</f>
        <v>0</v>
      </c>
      <c r="AD33" s="244">
        <f>IFERROR($E33*SUMIF('Daily Log'!$BS$18:$BS$1017,$B33,'Daily Log'!$BT$18:$BT$1017),0)</f>
        <v>0</v>
      </c>
      <c r="AE33" s="244">
        <f>IFERROR($E33*SUMIF('Daily Log'!$BV$18:$BV$1017,$B33,'Daily Log'!$BW$18:$BW$1017),0)</f>
        <v>0</v>
      </c>
      <c r="AF33" s="244">
        <f>IFERROR($E33*SUMIF('Daily Log'!$BY$18:$BY$1017,$B33,'Daily Log'!$BZ$18:$BZ$1017),0)</f>
        <v>0</v>
      </c>
      <c r="AG33" s="244">
        <f>IFERROR($E33*SUMIF('Daily Log'!$CB$18:$CB$1017,$B33,'Daily Log'!$CC$18:$CC$1017),0)</f>
        <v>0</v>
      </c>
      <c r="AH33" s="244">
        <f>IFERROR($E33*SUMIF('Daily Log'!$CE$18:$CE$1017,$B33,'Daily Log'!$CF$18:$CF$1017),0)</f>
        <v>0</v>
      </c>
      <c r="AI33" s="244">
        <f>IFERROR($E33*SUMIF('Daily Log'!$CH$18:$CH$1017,$B33,'Daily Log'!$CI$18:$CI$1017),0)</f>
        <v>0</v>
      </c>
      <c r="AJ33" s="244">
        <f>IFERROR($E33*SUMIF('Daily Log'!$CK$18:$CK$1017,$B33,'Daily Log'!$CL$18:$CL$1017),0)</f>
        <v>0</v>
      </c>
      <c r="AK33" s="244">
        <f>IFERROR($E33*SUMIF('Daily Log'!$CN$18:$CN$1017,$B33,'Daily Log'!$CO$18:$CO$1017),0)</f>
        <v>0</v>
      </c>
    </row>
    <row r="34" spans="2:37" ht="33.75" hidden="1" customHeight="1">
      <c r="B34" s="455" t="s">
        <v>86</v>
      </c>
      <c r="C34" s="456"/>
      <c r="D34" s="457" t="s">
        <v>26</v>
      </c>
      <c r="E34" s="453">
        <v>12</v>
      </c>
      <c r="F34" s="243">
        <f t="shared" si="1"/>
        <v>0</v>
      </c>
      <c r="G34" s="244">
        <f>IFERROR($E34*SUMIF('Daily Log'!$B$18:$B$1017,$B34,'Daily Log'!$C$18:$C$1017),0)</f>
        <v>0</v>
      </c>
      <c r="H34" s="244">
        <f>IFERROR($E34*SUMIF('Daily Log'!$E$18:$E$1017,$B34,'Daily Log'!$F$18:$F$1017),0)</f>
        <v>0</v>
      </c>
      <c r="I34" s="244">
        <f>IFERROR($E34*SUMIF('Daily Log'!$H$18:$H$1017,$B34,'Daily Log'!$I$18:$I$1017),0)</f>
        <v>0</v>
      </c>
      <c r="J34" s="244">
        <f>IFERROR($E34*SUMIF('Daily Log'!$K$18:$K$1017,$B34,'Daily Log'!$L$18:$L$1017),0)</f>
        <v>0</v>
      </c>
      <c r="K34" s="244">
        <f>IFERROR($E34*SUMIF('Daily Log'!$N$18:$N$1017,$B34,'Daily Log'!$O$18:$O$1017),0)</f>
        <v>0</v>
      </c>
      <c r="L34" s="244">
        <f>IFERROR($E34*SUMIF('Daily Log'!$Q$18:$Q$1017,$B34,'Daily Log'!$R$18:$R$1017),0)</f>
        <v>0</v>
      </c>
      <c r="M34" s="244">
        <f>IFERROR($E34*SUMIF('Daily Log'!$T$18:$T$1017,$B34,'Daily Log'!$U$18:$U$1017),0)</f>
        <v>0</v>
      </c>
      <c r="N34" s="244">
        <f>IFERROR($E34*SUMIF('Daily Log'!$W$18:$W$1017,$B34,'Daily Log'!$X$18:$X$1017),0)</f>
        <v>0</v>
      </c>
      <c r="O34" s="244">
        <f>IFERROR($E34*SUMIF('Daily Log'!$Z$18:$Z$1017,$B34,'Daily Log'!$AA$18:$AA$1017),0)</f>
        <v>0</v>
      </c>
      <c r="P34" s="244">
        <f>IFERROR($E34*SUMIF('Daily Log'!$AC$18:$AC$1017,$B34,'Daily Log'!$AD$18:$AD$1017),0)</f>
        <v>0</v>
      </c>
      <c r="Q34" s="244">
        <f>IFERROR($E34*SUMIF('Daily Log'!$AF$18:$AF$1017,$B34,'Daily Log'!$AG$18:$AG$1017),0)</f>
        <v>0</v>
      </c>
      <c r="R34" s="244">
        <f>IFERROR($E34*SUMIF('Daily Log'!$AI$18:$AI$1017,$B34,'Daily Log'!$AJ$18:$AJ$1017),0)</f>
        <v>0</v>
      </c>
      <c r="S34" s="244">
        <f>IFERROR($E34*SUMIF('Daily Log'!$AL$18:$AL$1017,$B34,'Daily Log'!$AM$18:$AM$1017),0)</f>
        <v>0</v>
      </c>
      <c r="T34" s="244">
        <f>IFERROR($E34*SUMIF('Daily Log'!$AO$18:$AO$1017,$B34,'Daily Log'!$AP$18:$AP$1017),0)</f>
        <v>0</v>
      </c>
      <c r="U34" s="244">
        <f>IFERROR($E34*SUMIF('Daily Log'!$AR$18:$AR$1017,$B34,'Daily Log'!$AS$18:$AS$1017),0)</f>
        <v>0</v>
      </c>
      <c r="V34" s="244">
        <f>IFERROR($E34*SUMIF('Daily Log'!$AU$18:$AU$1017,$B34,'Daily Log'!$AV$18:$AV$1017),0)</f>
        <v>0</v>
      </c>
      <c r="W34" s="244">
        <f>IFERROR($E34*SUMIF('Daily Log'!$AX$18:$AX$1017,$B34,'Daily Log'!$AY$18:$AY$1017),0)</f>
        <v>0</v>
      </c>
      <c r="X34" s="244">
        <f>IFERROR($E34*SUMIF('Daily Log'!$BA$18:$BA$1017,$B34,'Daily Log'!$BB$18:$BB$1017),0)</f>
        <v>0</v>
      </c>
      <c r="Y34" s="244">
        <f>IFERROR($E34*SUMIF('Daily Log'!$BD$18:$BD$1017,$B34,'Daily Log'!$BE$18:$BE$1017),0)</f>
        <v>0</v>
      </c>
      <c r="Z34" s="244">
        <f>IFERROR($E34*SUMIF('Daily Log'!$BG$18:$BG$1017,$B34,'Daily Log'!$BH$18:$BH$1017),0)</f>
        <v>0</v>
      </c>
      <c r="AA34" s="244">
        <f>IFERROR($E34*SUMIF('Daily Log'!$BJ$18:$BJ$1017,$B34,'Daily Log'!$BK$18:$BK$1017),0)</f>
        <v>0</v>
      </c>
      <c r="AB34" s="244">
        <f>IFERROR($E34*SUMIF('Daily Log'!$BM$18:$BM$1017,$B34,'Daily Log'!$BN$18:$BN$1017),0)</f>
        <v>0</v>
      </c>
      <c r="AC34" s="244">
        <f>IFERROR($E34*SUMIF('Daily Log'!$BP$18:$BP$1017,$B34,'Daily Log'!$BQ$18:$BQ$1017),0)</f>
        <v>0</v>
      </c>
      <c r="AD34" s="244">
        <f>IFERROR($E34*SUMIF('Daily Log'!$BS$18:$BS$1017,$B34,'Daily Log'!$BT$18:$BT$1017),0)</f>
        <v>0</v>
      </c>
      <c r="AE34" s="244">
        <f>IFERROR($E34*SUMIF('Daily Log'!$BV$18:$BV$1017,$B34,'Daily Log'!$BW$18:$BW$1017),0)</f>
        <v>0</v>
      </c>
      <c r="AF34" s="244">
        <f>IFERROR($E34*SUMIF('Daily Log'!$BY$18:$BY$1017,$B34,'Daily Log'!$BZ$18:$BZ$1017),0)</f>
        <v>0</v>
      </c>
      <c r="AG34" s="244">
        <f>IFERROR($E34*SUMIF('Daily Log'!$CB$18:$CB$1017,$B34,'Daily Log'!$CC$18:$CC$1017),0)</f>
        <v>0</v>
      </c>
      <c r="AH34" s="244">
        <f>IFERROR($E34*SUMIF('Daily Log'!$CE$18:$CE$1017,$B34,'Daily Log'!$CF$18:$CF$1017),0)</f>
        <v>0</v>
      </c>
      <c r="AI34" s="244">
        <f>IFERROR($E34*SUMIF('Daily Log'!$CH$18:$CH$1017,$B34,'Daily Log'!$CI$18:$CI$1017),0)</f>
        <v>0</v>
      </c>
      <c r="AJ34" s="244">
        <f>IFERROR($E34*SUMIF('Daily Log'!$CK$18:$CK$1017,$B34,'Daily Log'!$CL$18:$CL$1017),0)</f>
        <v>0</v>
      </c>
      <c r="AK34" s="244">
        <f>IFERROR($E34*SUMIF('Daily Log'!$CN$18:$CN$1017,$B34,'Daily Log'!$CO$18:$CO$1017),0)</f>
        <v>0</v>
      </c>
    </row>
    <row r="35" spans="2:37" ht="33.75" hidden="1" customHeight="1">
      <c r="B35" s="455" t="s">
        <v>87</v>
      </c>
      <c r="C35" s="456"/>
      <c r="D35" s="457" t="s">
        <v>26</v>
      </c>
      <c r="E35" s="453">
        <v>12</v>
      </c>
      <c r="F35" s="243">
        <f t="shared" si="1"/>
        <v>0</v>
      </c>
      <c r="G35" s="244">
        <f>IFERROR($E35*SUMIF('Daily Log'!$B$18:$B$1017,$B35,'Daily Log'!$C$18:$C$1017),0)</f>
        <v>0</v>
      </c>
      <c r="H35" s="244">
        <f>IFERROR($E35*SUMIF('Daily Log'!$E$18:$E$1017,$B35,'Daily Log'!$F$18:$F$1017),0)</f>
        <v>0</v>
      </c>
      <c r="I35" s="244">
        <f>IFERROR($E35*SUMIF('Daily Log'!$H$18:$H$1017,$B35,'Daily Log'!$I$18:$I$1017),0)</f>
        <v>0</v>
      </c>
      <c r="J35" s="244">
        <f>IFERROR($E35*SUMIF('Daily Log'!$K$18:$K$1017,$B35,'Daily Log'!$L$18:$L$1017),0)</f>
        <v>0</v>
      </c>
      <c r="K35" s="244">
        <f>IFERROR($E35*SUMIF('Daily Log'!$N$18:$N$1017,$B35,'Daily Log'!$O$18:$O$1017),0)</f>
        <v>0</v>
      </c>
      <c r="L35" s="244">
        <f>IFERROR($E35*SUMIF('Daily Log'!$Q$18:$Q$1017,$B35,'Daily Log'!$R$18:$R$1017),0)</f>
        <v>0</v>
      </c>
      <c r="M35" s="244">
        <f>IFERROR($E35*SUMIF('Daily Log'!$T$18:$T$1017,$B35,'Daily Log'!$U$18:$U$1017),0)</f>
        <v>0</v>
      </c>
      <c r="N35" s="244">
        <f>IFERROR($E35*SUMIF('Daily Log'!$W$18:$W$1017,$B35,'Daily Log'!$X$18:$X$1017),0)</f>
        <v>0</v>
      </c>
      <c r="O35" s="244">
        <f>IFERROR($E35*SUMIF('Daily Log'!$Z$18:$Z$1017,$B35,'Daily Log'!$AA$18:$AA$1017),0)</f>
        <v>0</v>
      </c>
      <c r="P35" s="244">
        <f>IFERROR($E35*SUMIF('Daily Log'!$AC$18:$AC$1017,$B35,'Daily Log'!$AD$18:$AD$1017),0)</f>
        <v>0</v>
      </c>
      <c r="Q35" s="244">
        <f>IFERROR($E35*SUMIF('Daily Log'!$AF$18:$AF$1017,$B35,'Daily Log'!$AG$18:$AG$1017),0)</f>
        <v>0</v>
      </c>
      <c r="R35" s="244">
        <f>IFERROR($E35*SUMIF('Daily Log'!$AI$18:$AI$1017,$B35,'Daily Log'!$AJ$18:$AJ$1017),0)</f>
        <v>0</v>
      </c>
      <c r="S35" s="244">
        <f>IFERROR($E35*SUMIF('Daily Log'!$AL$18:$AL$1017,$B35,'Daily Log'!$AM$18:$AM$1017),0)</f>
        <v>0</v>
      </c>
      <c r="T35" s="244">
        <f>IFERROR($E35*SUMIF('Daily Log'!$AO$18:$AO$1017,$B35,'Daily Log'!$AP$18:$AP$1017),0)</f>
        <v>0</v>
      </c>
      <c r="U35" s="244">
        <f>IFERROR($E35*SUMIF('Daily Log'!$AR$18:$AR$1017,$B35,'Daily Log'!$AS$18:$AS$1017),0)</f>
        <v>0</v>
      </c>
      <c r="V35" s="244">
        <f>IFERROR($E35*SUMIF('Daily Log'!$AU$18:$AU$1017,$B35,'Daily Log'!$AV$18:$AV$1017),0)</f>
        <v>0</v>
      </c>
      <c r="W35" s="244">
        <f>IFERROR($E35*SUMIF('Daily Log'!$AX$18:$AX$1017,$B35,'Daily Log'!$AY$18:$AY$1017),0)</f>
        <v>0</v>
      </c>
      <c r="X35" s="244">
        <f>IFERROR($E35*SUMIF('Daily Log'!$BA$18:$BA$1017,$B35,'Daily Log'!$BB$18:$BB$1017),0)</f>
        <v>0</v>
      </c>
      <c r="Y35" s="244">
        <f>IFERROR($E35*SUMIF('Daily Log'!$BD$18:$BD$1017,$B35,'Daily Log'!$BE$18:$BE$1017),0)</f>
        <v>0</v>
      </c>
      <c r="Z35" s="244">
        <f>IFERROR($E35*SUMIF('Daily Log'!$BG$18:$BG$1017,$B35,'Daily Log'!$BH$18:$BH$1017),0)</f>
        <v>0</v>
      </c>
      <c r="AA35" s="244">
        <f>IFERROR($E35*SUMIF('Daily Log'!$BJ$18:$BJ$1017,$B35,'Daily Log'!$BK$18:$BK$1017),0)</f>
        <v>0</v>
      </c>
      <c r="AB35" s="244">
        <f>IFERROR($E35*SUMIF('Daily Log'!$BM$18:$BM$1017,$B35,'Daily Log'!$BN$18:$BN$1017),0)</f>
        <v>0</v>
      </c>
      <c r="AC35" s="244">
        <f>IFERROR($E35*SUMIF('Daily Log'!$BP$18:$BP$1017,$B35,'Daily Log'!$BQ$18:$BQ$1017),0)</f>
        <v>0</v>
      </c>
      <c r="AD35" s="244">
        <f>IFERROR($E35*SUMIF('Daily Log'!$BS$18:$BS$1017,$B35,'Daily Log'!$BT$18:$BT$1017),0)</f>
        <v>0</v>
      </c>
      <c r="AE35" s="244">
        <f>IFERROR($E35*SUMIF('Daily Log'!$BV$18:$BV$1017,$B35,'Daily Log'!$BW$18:$BW$1017),0)</f>
        <v>0</v>
      </c>
      <c r="AF35" s="244">
        <f>IFERROR($E35*SUMIF('Daily Log'!$BY$18:$BY$1017,$B35,'Daily Log'!$BZ$18:$BZ$1017),0)</f>
        <v>0</v>
      </c>
      <c r="AG35" s="244">
        <f>IFERROR($E35*SUMIF('Daily Log'!$CB$18:$CB$1017,$B35,'Daily Log'!$CC$18:$CC$1017),0)</f>
        <v>0</v>
      </c>
      <c r="AH35" s="244">
        <f>IFERROR($E35*SUMIF('Daily Log'!$CE$18:$CE$1017,$B35,'Daily Log'!$CF$18:$CF$1017),0)</f>
        <v>0</v>
      </c>
      <c r="AI35" s="244">
        <f>IFERROR($E35*SUMIF('Daily Log'!$CH$18:$CH$1017,$B35,'Daily Log'!$CI$18:$CI$1017),0)</f>
        <v>0</v>
      </c>
      <c r="AJ35" s="244">
        <f>IFERROR($E35*SUMIF('Daily Log'!$CK$18:$CK$1017,$B35,'Daily Log'!$CL$18:$CL$1017),0)</f>
        <v>0</v>
      </c>
      <c r="AK35" s="244">
        <f>IFERROR($E35*SUMIF('Daily Log'!$CN$18:$CN$1017,$B35,'Daily Log'!$CO$18:$CO$1017),0)</f>
        <v>0</v>
      </c>
    </row>
    <row r="36" spans="2:37" ht="33.75" hidden="1" customHeight="1">
      <c r="B36" s="455" t="s">
        <v>88</v>
      </c>
      <c r="C36" s="456"/>
      <c r="D36" s="457" t="s">
        <v>26</v>
      </c>
      <c r="E36" s="453">
        <v>12</v>
      </c>
      <c r="F36" s="243">
        <f t="shared" si="1"/>
        <v>0</v>
      </c>
      <c r="G36" s="244">
        <f>IFERROR($E36*SUMIF('Daily Log'!$B$18:$B$1017,$B36,'Daily Log'!$C$18:$C$1017),0)</f>
        <v>0</v>
      </c>
      <c r="H36" s="244">
        <f>IFERROR($E36*SUMIF('Daily Log'!$E$18:$E$1017,$B36,'Daily Log'!$F$18:$F$1017),0)</f>
        <v>0</v>
      </c>
      <c r="I36" s="244">
        <f>IFERROR($E36*SUMIF('Daily Log'!$H$18:$H$1017,$B36,'Daily Log'!$I$18:$I$1017),0)</f>
        <v>0</v>
      </c>
      <c r="J36" s="244">
        <f>IFERROR($E36*SUMIF('Daily Log'!$K$18:$K$1017,$B36,'Daily Log'!$L$18:$L$1017),0)</f>
        <v>0</v>
      </c>
      <c r="K36" s="244">
        <f>IFERROR($E36*SUMIF('Daily Log'!$N$18:$N$1017,$B36,'Daily Log'!$O$18:$O$1017),0)</f>
        <v>0</v>
      </c>
      <c r="L36" s="244">
        <f>IFERROR($E36*SUMIF('Daily Log'!$Q$18:$Q$1017,$B36,'Daily Log'!$R$18:$R$1017),0)</f>
        <v>0</v>
      </c>
      <c r="M36" s="244">
        <f>IFERROR($E36*SUMIF('Daily Log'!$T$18:$T$1017,$B36,'Daily Log'!$U$18:$U$1017),0)</f>
        <v>0</v>
      </c>
      <c r="N36" s="244">
        <f>IFERROR($E36*SUMIF('Daily Log'!$W$18:$W$1017,$B36,'Daily Log'!$X$18:$X$1017),0)</f>
        <v>0</v>
      </c>
      <c r="O36" s="244">
        <f>IFERROR($E36*SUMIF('Daily Log'!$Z$18:$Z$1017,$B36,'Daily Log'!$AA$18:$AA$1017),0)</f>
        <v>0</v>
      </c>
      <c r="P36" s="244">
        <f>IFERROR($E36*SUMIF('Daily Log'!$AC$18:$AC$1017,$B36,'Daily Log'!$AD$18:$AD$1017),0)</f>
        <v>0</v>
      </c>
      <c r="Q36" s="244">
        <f>IFERROR($E36*SUMIF('Daily Log'!$AF$18:$AF$1017,$B36,'Daily Log'!$AG$18:$AG$1017),0)</f>
        <v>0</v>
      </c>
      <c r="R36" s="244">
        <f>IFERROR($E36*SUMIF('Daily Log'!$AI$18:$AI$1017,$B36,'Daily Log'!$AJ$18:$AJ$1017),0)</f>
        <v>0</v>
      </c>
      <c r="S36" s="244">
        <f>IFERROR($E36*SUMIF('Daily Log'!$AL$18:$AL$1017,$B36,'Daily Log'!$AM$18:$AM$1017),0)</f>
        <v>0</v>
      </c>
      <c r="T36" s="244">
        <f>IFERROR($E36*SUMIF('Daily Log'!$AO$18:$AO$1017,$B36,'Daily Log'!$AP$18:$AP$1017),0)</f>
        <v>0</v>
      </c>
      <c r="U36" s="244">
        <f>IFERROR($E36*SUMIF('Daily Log'!$AR$18:$AR$1017,$B36,'Daily Log'!$AS$18:$AS$1017),0)</f>
        <v>0</v>
      </c>
      <c r="V36" s="244">
        <f>IFERROR($E36*SUMIF('Daily Log'!$AU$18:$AU$1017,$B36,'Daily Log'!$AV$18:$AV$1017),0)</f>
        <v>0</v>
      </c>
      <c r="W36" s="244">
        <f>IFERROR($E36*SUMIF('Daily Log'!$AX$18:$AX$1017,$B36,'Daily Log'!$AY$18:$AY$1017),0)</f>
        <v>0</v>
      </c>
      <c r="X36" s="244">
        <f>IFERROR($E36*SUMIF('Daily Log'!$BA$18:$BA$1017,$B36,'Daily Log'!$BB$18:$BB$1017),0)</f>
        <v>0</v>
      </c>
      <c r="Y36" s="244">
        <f>IFERROR($E36*SUMIF('Daily Log'!$BD$18:$BD$1017,$B36,'Daily Log'!$BE$18:$BE$1017),0)</f>
        <v>0</v>
      </c>
      <c r="Z36" s="244">
        <f>IFERROR($E36*SUMIF('Daily Log'!$BG$18:$BG$1017,$B36,'Daily Log'!$BH$18:$BH$1017),0)</f>
        <v>0</v>
      </c>
      <c r="AA36" s="244">
        <f>IFERROR($E36*SUMIF('Daily Log'!$BJ$18:$BJ$1017,$B36,'Daily Log'!$BK$18:$BK$1017),0)</f>
        <v>0</v>
      </c>
      <c r="AB36" s="244">
        <f>IFERROR($E36*SUMIF('Daily Log'!$BM$18:$BM$1017,$B36,'Daily Log'!$BN$18:$BN$1017),0)</f>
        <v>0</v>
      </c>
      <c r="AC36" s="244">
        <f>IFERROR($E36*SUMIF('Daily Log'!$BP$18:$BP$1017,$B36,'Daily Log'!$BQ$18:$BQ$1017),0)</f>
        <v>0</v>
      </c>
      <c r="AD36" s="244">
        <f>IFERROR($E36*SUMIF('Daily Log'!$BS$18:$BS$1017,$B36,'Daily Log'!$BT$18:$BT$1017),0)</f>
        <v>0</v>
      </c>
      <c r="AE36" s="244">
        <f>IFERROR($E36*SUMIF('Daily Log'!$BV$18:$BV$1017,$B36,'Daily Log'!$BW$18:$BW$1017),0)</f>
        <v>0</v>
      </c>
      <c r="AF36" s="244">
        <f>IFERROR($E36*SUMIF('Daily Log'!$BY$18:$BY$1017,$B36,'Daily Log'!$BZ$18:$BZ$1017),0)</f>
        <v>0</v>
      </c>
      <c r="AG36" s="244">
        <f>IFERROR($E36*SUMIF('Daily Log'!$CB$18:$CB$1017,$B36,'Daily Log'!$CC$18:$CC$1017),0)</f>
        <v>0</v>
      </c>
      <c r="AH36" s="244">
        <f>IFERROR($E36*SUMIF('Daily Log'!$CE$18:$CE$1017,$B36,'Daily Log'!$CF$18:$CF$1017),0)</f>
        <v>0</v>
      </c>
      <c r="AI36" s="244">
        <f>IFERROR($E36*SUMIF('Daily Log'!$CH$18:$CH$1017,$B36,'Daily Log'!$CI$18:$CI$1017),0)</f>
        <v>0</v>
      </c>
      <c r="AJ36" s="244">
        <f>IFERROR($E36*SUMIF('Daily Log'!$CK$18:$CK$1017,$B36,'Daily Log'!$CL$18:$CL$1017),0)</f>
        <v>0</v>
      </c>
      <c r="AK36" s="244">
        <f>IFERROR($E36*SUMIF('Daily Log'!$CN$18:$CN$1017,$B36,'Daily Log'!$CO$18:$CO$1017),0)</f>
        <v>0</v>
      </c>
    </row>
    <row r="37" spans="2:37" ht="33.75" hidden="1" customHeight="1">
      <c r="B37" s="455" t="s">
        <v>89</v>
      </c>
      <c r="C37" s="456"/>
      <c r="D37" s="457" t="s">
        <v>26</v>
      </c>
      <c r="E37" s="454">
        <v>1</v>
      </c>
      <c r="F37" s="243">
        <f t="shared" si="1"/>
        <v>0</v>
      </c>
      <c r="G37" s="244">
        <f>IFERROR($E37*SUMIF('Daily Log'!$B$18:$B$1017,$B37,'Daily Log'!$C$18:$C$1017),0)</f>
        <v>0</v>
      </c>
      <c r="H37" s="244">
        <f>IFERROR($E37*SUMIF('Daily Log'!$E$18:$E$1017,$B37,'Daily Log'!$F$18:$F$1017),0)</f>
        <v>0</v>
      </c>
      <c r="I37" s="244">
        <f>IFERROR($E37*SUMIF('Daily Log'!$H$18:$H$1017,$B37,'Daily Log'!$I$18:$I$1017),0)</f>
        <v>0</v>
      </c>
      <c r="J37" s="244">
        <f>IFERROR($E37*SUMIF('Daily Log'!$K$18:$K$1017,$B37,'Daily Log'!$L$18:$L$1017),0)</f>
        <v>0</v>
      </c>
      <c r="K37" s="244">
        <f>IFERROR($E37*SUMIF('Daily Log'!$N$18:$N$1017,$B37,'Daily Log'!$O$18:$O$1017),0)</f>
        <v>0</v>
      </c>
      <c r="L37" s="244">
        <f>IFERROR($E37*SUMIF('Daily Log'!$Q$18:$Q$1017,$B37,'Daily Log'!$R$18:$R$1017),0)</f>
        <v>0</v>
      </c>
      <c r="M37" s="244">
        <f>IFERROR($E37*SUMIF('Daily Log'!$T$18:$T$1017,$B37,'Daily Log'!$U$18:$U$1017),0)</f>
        <v>0</v>
      </c>
      <c r="N37" s="244">
        <f>IFERROR($E37*SUMIF('Daily Log'!$W$18:$W$1017,$B37,'Daily Log'!$X$18:$X$1017),0)</f>
        <v>0</v>
      </c>
      <c r="O37" s="244">
        <f>IFERROR($E37*SUMIF('Daily Log'!$Z$18:$Z$1017,$B37,'Daily Log'!$AA$18:$AA$1017),0)</f>
        <v>0</v>
      </c>
      <c r="P37" s="244">
        <f>IFERROR($E37*SUMIF('Daily Log'!$AC$18:$AC$1017,$B37,'Daily Log'!$AD$18:$AD$1017),0)</f>
        <v>0</v>
      </c>
      <c r="Q37" s="244">
        <f>IFERROR($E37*SUMIF('Daily Log'!$AF$18:$AF$1017,$B37,'Daily Log'!$AG$18:$AG$1017),0)</f>
        <v>0</v>
      </c>
      <c r="R37" s="244">
        <f>IFERROR($E37*SUMIF('Daily Log'!$AI$18:$AI$1017,$B37,'Daily Log'!$AJ$18:$AJ$1017),0)</f>
        <v>0</v>
      </c>
      <c r="S37" s="244">
        <f>IFERROR($E37*SUMIF('Daily Log'!$AL$18:$AL$1017,$B37,'Daily Log'!$AM$18:$AM$1017),0)</f>
        <v>0</v>
      </c>
      <c r="T37" s="244">
        <f>IFERROR($E37*SUMIF('Daily Log'!$AO$18:$AO$1017,$B37,'Daily Log'!$AP$18:$AP$1017),0)</f>
        <v>0</v>
      </c>
      <c r="U37" s="244">
        <f>IFERROR($E37*SUMIF('Daily Log'!$AR$18:$AR$1017,$B37,'Daily Log'!$AS$18:$AS$1017),0)</f>
        <v>0</v>
      </c>
      <c r="V37" s="244">
        <f>IFERROR($E37*SUMIF('Daily Log'!$AU$18:$AU$1017,$B37,'Daily Log'!$AV$18:$AV$1017),0)</f>
        <v>0</v>
      </c>
      <c r="W37" s="244">
        <f>IFERROR($E37*SUMIF('Daily Log'!$AX$18:$AX$1017,$B37,'Daily Log'!$AY$18:$AY$1017),0)</f>
        <v>0</v>
      </c>
      <c r="X37" s="244">
        <f>IFERROR($E37*SUMIF('Daily Log'!$BA$18:$BA$1017,$B37,'Daily Log'!$BB$18:$BB$1017),0)</f>
        <v>0</v>
      </c>
      <c r="Y37" s="244">
        <f>IFERROR($E37*SUMIF('Daily Log'!$BD$18:$BD$1017,$B37,'Daily Log'!$BE$18:$BE$1017),0)</f>
        <v>0</v>
      </c>
      <c r="Z37" s="244">
        <f>IFERROR($E37*SUMIF('Daily Log'!$BG$18:$BG$1017,$B37,'Daily Log'!$BH$18:$BH$1017),0)</f>
        <v>0</v>
      </c>
      <c r="AA37" s="244">
        <f>IFERROR($E37*SUMIF('Daily Log'!$BJ$18:$BJ$1017,$B37,'Daily Log'!$BK$18:$BK$1017),0)</f>
        <v>0</v>
      </c>
      <c r="AB37" s="244">
        <f>IFERROR($E37*SUMIF('Daily Log'!$BM$18:$BM$1017,$B37,'Daily Log'!$BN$18:$BN$1017),0)</f>
        <v>0</v>
      </c>
      <c r="AC37" s="244">
        <f>IFERROR($E37*SUMIF('Daily Log'!$BP$18:$BP$1017,$B37,'Daily Log'!$BQ$18:$BQ$1017),0)</f>
        <v>0</v>
      </c>
      <c r="AD37" s="244">
        <f>IFERROR($E37*SUMIF('Daily Log'!$BS$18:$BS$1017,$B37,'Daily Log'!$BT$18:$BT$1017),0)</f>
        <v>0</v>
      </c>
      <c r="AE37" s="244">
        <f>IFERROR($E37*SUMIF('Daily Log'!$BV$18:$BV$1017,$B37,'Daily Log'!$BW$18:$BW$1017),0)</f>
        <v>0</v>
      </c>
      <c r="AF37" s="244">
        <f>IFERROR($E37*SUMIF('Daily Log'!$BY$18:$BY$1017,$B37,'Daily Log'!$BZ$18:$BZ$1017),0)</f>
        <v>0</v>
      </c>
      <c r="AG37" s="244">
        <f>IFERROR($E37*SUMIF('Daily Log'!$CB$18:$CB$1017,$B37,'Daily Log'!$CC$18:$CC$1017),0)</f>
        <v>0</v>
      </c>
      <c r="AH37" s="244">
        <f>IFERROR($E37*SUMIF('Daily Log'!$CE$18:$CE$1017,$B37,'Daily Log'!$CF$18:$CF$1017),0)</f>
        <v>0</v>
      </c>
      <c r="AI37" s="244">
        <f>IFERROR($E37*SUMIF('Daily Log'!$CH$18:$CH$1017,$B37,'Daily Log'!$CI$18:$CI$1017),0)</f>
        <v>0</v>
      </c>
      <c r="AJ37" s="244">
        <f>IFERROR($E37*SUMIF('Daily Log'!$CK$18:$CK$1017,$B37,'Daily Log'!$CL$18:$CL$1017),0)</f>
        <v>0</v>
      </c>
      <c r="AK37" s="244">
        <f>IFERROR($E37*SUMIF('Daily Log'!$CN$18:$CN$1017,$B37,'Daily Log'!$CO$18:$CO$1017),0)</f>
        <v>0</v>
      </c>
    </row>
    <row r="38" spans="2:37" ht="33.75" hidden="1" customHeight="1">
      <c r="B38" s="455" t="s">
        <v>90</v>
      </c>
      <c r="C38" s="456"/>
      <c r="D38" s="457" t="s">
        <v>26</v>
      </c>
      <c r="E38" s="454">
        <v>4</v>
      </c>
      <c r="F38" s="243">
        <f t="shared" si="1"/>
        <v>0</v>
      </c>
      <c r="G38" s="244">
        <f>IFERROR($E38*SUMIF('Daily Log'!$B$18:$B$1017,$B38,'Daily Log'!$C$18:$C$1017),0)</f>
        <v>0</v>
      </c>
      <c r="H38" s="244">
        <f>IFERROR($E38*SUMIF('Daily Log'!$E$18:$E$1017,$B38,'Daily Log'!$F$18:$F$1017),0)</f>
        <v>0</v>
      </c>
      <c r="I38" s="244">
        <f>IFERROR($E38*SUMIF('Daily Log'!$H$18:$H$1017,$B38,'Daily Log'!$I$18:$I$1017),0)</f>
        <v>0</v>
      </c>
      <c r="J38" s="244">
        <f>IFERROR($E38*SUMIF('Daily Log'!$K$18:$K$1017,$B38,'Daily Log'!$L$18:$L$1017),0)</f>
        <v>0</v>
      </c>
      <c r="K38" s="244">
        <f>IFERROR($E38*SUMIF('Daily Log'!$N$18:$N$1017,$B38,'Daily Log'!$O$18:$O$1017),0)</f>
        <v>0</v>
      </c>
      <c r="L38" s="244">
        <f>IFERROR($E38*SUMIF('Daily Log'!$Q$18:$Q$1017,$B38,'Daily Log'!$R$18:$R$1017),0)</f>
        <v>0</v>
      </c>
      <c r="M38" s="244">
        <f>IFERROR($E38*SUMIF('Daily Log'!$T$18:$T$1017,$B38,'Daily Log'!$U$18:$U$1017),0)</f>
        <v>0</v>
      </c>
      <c r="N38" s="244">
        <f>IFERROR($E38*SUMIF('Daily Log'!$W$18:$W$1017,$B38,'Daily Log'!$X$18:$X$1017),0)</f>
        <v>0</v>
      </c>
      <c r="O38" s="244">
        <f>IFERROR($E38*SUMIF('Daily Log'!$Z$18:$Z$1017,$B38,'Daily Log'!$AA$18:$AA$1017),0)</f>
        <v>0</v>
      </c>
      <c r="P38" s="244">
        <f>IFERROR($E38*SUMIF('Daily Log'!$AC$18:$AC$1017,$B38,'Daily Log'!$AD$18:$AD$1017),0)</f>
        <v>0</v>
      </c>
      <c r="Q38" s="244">
        <f>IFERROR($E38*SUMIF('Daily Log'!$AF$18:$AF$1017,$B38,'Daily Log'!$AG$18:$AG$1017),0)</f>
        <v>0</v>
      </c>
      <c r="R38" s="244">
        <f>IFERROR($E38*SUMIF('Daily Log'!$AI$18:$AI$1017,$B38,'Daily Log'!$AJ$18:$AJ$1017),0)</f>
        <v>0</v>
      </c>
      <c r="S38" s="244">
        <f>IFERROR($E38*SUMIF('Daily Log'!$AL$18:$AL$1017,$B38,'Daily Log'!$AM$18:$AM$1017),0)</f>
        <v>0</v>
      </c>
      <c r="T38" s="244">
        <f>IFERROR($E38*SUMIF('Daily Log'!$AO$18:$AO$1017,$B38,'Daily Log'!$AP$18:$AP$1017),0)</f>
        <v>0</v>
      </c>
      <c r="U38" s="244">
        <f>IFERROR($E38*SUMIF('Daily Log'!$AR$18:$AR$1017,$B38,'Daily Log'!$AS$18:$AS$1017),0)</f>
        <v>0</v>
      </c>
      <c r="V38" s="244">
        <f>IFERROR($E38*SUMIF('Daily Log'!$AU$18:$AU$1017,$B38,'Daily Log'!$AV$18:$AV$1017),0)</f>
        <v>0</v>
      </c>
      <c r="W38" s="244">
        <f>IFERROR($E38*SUMIF('Daily Log'!$AX$18:$AX$1017,$B38,'Daily Log'!$AY$18:$AY$1017),0)</f>
        <v>0</v>
      </c>
      <c r="X38" s="244">
        <f>IFERROR($E38*SUMIF('Daily Log'!$BA$18:$BA$1017,$B38,'Daily Log'!$BB$18:$BB$1017),0)</f>
        <v>0</v>
      </c>
      <c r="Y38" s="244">
        <f>IFERROR($E38*SUMIF('Daily Log'!$BD$18:$BD$1017,$B38,'Daily Log'!$BE$18:$BE$1017),0)</f>
        <v>0</v>
      </c>
      <c r="Z38" s="244">
        <f>IFERROR($E38*SUMIF('Daily Log'!$BG$18:$BG$1017,$B38,'Daily Log'!$BH$18:$BH$1017),0)</f>
        <v>0</v>
      </c>
      <c r="AA38" s="244">
        <f>IFERROR($E38*SUMIF('Daily Log'!$BJ$18:$BJ$1017,$B38,'Daily Log'!$BK$18:$BK$1017),0)</f>
        <v>0</v>
      </c>
      <c r="AB38" s="244">
        <f>IFERROR($E38*SUMIF('Daily Log'!$BM$18:$BM$1017,$B38,'Daily Log'!$BN$18:$BN$1017),0)</f>
        <v>0</v>
      </c>
      <c r="AC38" s="244">
        <f>IFERROR($E38*SUMIF('Daily Log'!$BP$18:$BP$1017,$B38,'Daily Log'!$BQ$18:$BQ$1017),0)</f>
        <v>0</v>
      </c>
      <c r="AD38" s="244">
        <f>IFERROR($E38*SUMIF('Daily Log'!$BS$18:$BS$1017,$B38,'Daily Log'!$BT$18:$BT$1017),0)</f>
        <v>0</v>
      </c>
      <c r="AE38" s="244">
        <f>IFERROR($E38*SUMIF('Daily Log'!$BV$18:$BV$1017,$B38,'Daily Log'!$BW$18:$BW$1017),0)</f>
        <v>0</v>
      </c>
      <c r="AF38" s="244">
        <f>IFERROR($E38*SUMIF('Daily Log'!$BY$18:$BY$1017,$B38,'Daily Log'!$BZ$18:$BZ$1017),0)</f>
        <v>0</v>
      </c>
      <c r="AG38" s="244">
        <f>IFERROR($E38*SUMIF('Daily Log'!$CB$18:$CB$1017,$B38,'Daily Log'!$CC$18:$CC$1017),0)</f>
        <v>0</v>
      </c>
      <c r="AH38" s="244">
        <f>IFERROR($E38*SUMIF('Daily Log'!$CE$18:$CE$1017,$B38,'Daily Log'!$CF$18:$CF$1017),0)</f>
        <v>0</v>
      </c>
      <c r="AI38" s="244">
        <f>IFERROR($E38*SUMIF('Daily Log'!$CH$18:$CH$1017,$B38,'Daily Log'!$CI$18:$CI$1017),0)</f>
        <v>0</v>
      </c>
      <c r="AJ38" s="244">
        <f>IFERROR($E38*SUMIF('Daily Log'!$CK$18:$CK$1017,$B38,'Daily Log'!$CL$18:$CL$1017),0)</f>
        <v>0</v>
      </c>
      <c r="AK38" s="244">
        <f>IFERROR($E38*SUMIF('Daily Log'!$CN$18:$CN$1017,$B38,'Daily Log'!$CO$18:$CO$1017),0)</f>
        <v>0</v>
      </c>
    </row>
    <row r="39" spans="2:37" ht="33.75" hidden="1" customHeight="1">
      <c r="B39" s="455" t="s">
        <v>91</v>
      </c>
      <c r="C39" s="456"/>
      <c r="D39" s="457" t="s">
        <v>26</v>
      </c>
      <c r="E39" s="454">
        <v>12</v>
      </c>
      <c r="F39" s="243">
        <f t="shared" si="1"/>
        <v>0</v>
      </c>
      <c r="G39" s="244">
        <f>IFERROR($E39*SUMIF('Daily Log'!$B$18:$B$1017,$B39,'Daily Log'!$C$18:$C$1017),0)</f>
        <v>0</v>
      </c>
      <c r="H39" s="244">
        <f>IFERROR($E39*SUMIF('Daily Log'!$E$18:$E$1017,$B39,'Daily Log'!$F$18:$F$1017),0)</f>
        <v>0</v>
      </c>
      <c r="I39" s="244">
        <f>IFERROR($E39*SUMIF('Daily Log'!$H$18:$H$1017,$B39,'Daily Log'!$I$18:$I$1017),0)</f>
        <v>0</v>
      </c>
      <c r="J39" s="244">
        <f>IFERROR($E39*SUMIF('Daily Log'!$K$18:$K$1017,$B39,'Daily Log'!$L$18:$L$1017),0)</f>
        <v>0</v>
      </c>
      <c r="K39" s="244">
        <f>IFERROR($E39*SUMIF('Daily Log'!$N$18:$N$1017,$B39,'Daily Log'!$O$18:$O$1017),0)</f>
        <v>0</v>
      </c>
      <c r="L39" s="244">
        <f>IFERROR($E39*SUMIF('Daily Log'!$Q$18:$Q$1017,$B39,'Daily Log'!$R$18:$R$1017),0)</f>
        <v>0</v>
      </c>
      <c r="M39" s="244">
        <f>IFERROR($E39*SUMIF('Daily Log'!$T$18:$T$1017,$B39,'Daily Log'!$U$18:$U$1017),0)</f>
        <v>0</v>
      </c>
      <c r="N39" s="244">
        <f>IFERROR($E39*SUMIF('Daily Log'!$W$18:$W$1017,$B39,'Daily Log'!$X$18:$X$1017),0)</f>
        <v>0</v>
      </c>
      <c r="O39" s="244">
        <f>IFERROR($E39*SUMIF('Daily Log'!$Z$18:$Z$1017,$B39,'Daily Log'!$AA$18:$AA$1017),0)</f>
        <v>0</v>
      </c>
      <c r="P39" s="244">
        <f>IFERROR($E39*SUMIF('Daily Log'!$AC$18:$AC$1017,$B39,'Daily Log'!$AD$18:$AD$1017),0)</f>
        <v>0</v>
      </c>
      <c r="Q39" s="244">
        <f>IFERROR($E39*SUMIF('Daily Log'!$AF$18:$AF$1017,$B39,'Daily Log'!$AG$18:$AG$1017),0)</f>
        <v>0</v>
      </c>
      <c r="R39" s="244">
        <f>IFERROR($E39*SUMIF('Daily Log'!$AI$18:$AI$1017,$B39,'Daily Log'!$AJ$18:$AJ$1017),0)</f>
        <v>0</v>
      </c>
      <c r="S39" s="244">
        <f>IFERROR($E39*SUMIF('Daily Log'!$AL$18:$AL$1017,$B39,'Daily Log'!$AM$18:$AM$1017),0)</f>
        <v>0</v>
      </c>
      <c r="T39" s="244">
        <f>IFERROR($E39*SUMIF('Daily Log'!$AO$18:$AO$1017,$B39,'Daily Log'!$AP$18:$AP$1017),0)</f>
        <v>0</v>
      </c>
      <c r="U39" s="244">
        <f>IFERROR($E39*SUMIF('Daily Log'!$AR$18:$AR$1017,$B39,'Daily Log'!$AS$18:$AS$1017),0)</f>
        <v>0</v>
      </c>
      <c r="V39" s="244">
        <f>IFERROR($E39*SUMIF('Daily Log'!$AU$18:$AU$1017,$B39,'Daily Log'!$AV$18:$AV$1017),0)</f>
        <v>0</v>
      </c>
      <c r="W39" s="244">
        <f>IFERROR($E39*SUMIF('Daily Log'!$AX$18:$AX$1017,$B39,'Daily Log'!$AY$18:$AY$1017),0)</f>
        <v>0</v>
      </c>
      <c r="X39" s="244">
        <f>IFERROR($E39*SUMIF('Daily Log'!$BA$18:$BA$1017,$B39,'Daily Log'!$BB$18:$BB$1017),0)</f>
        <v>0</v>
      </c>
      <c r="Y39" s="244">
        <f>IFERROR($E39*SUMIF('Daily Log'!$BD$18:$BD$1017,$B39,'Daily Log'!$BE$18:$BE$1017),0)</f>
        <v>0</v>
      </c>
      <c r="Z39" s="244">
        <f>IFERROR($E39*SUMIF('Daily Log'!$BG$18:$BG$1017,$B39,'Daily Log'!$BH$18:$BH$1017),0)</f>
        <v>0</v>
      </c>
      <c r="AA39" s="244">
        <f>IFERROR($E39*SUMIF('Daily Log'!$BJ$18:$BJ$1017,$B39,'Daily Log'!$BK$18:$BK$1017),0)</f>
        <v>0</v>
      </c>
      <c r="AB39" s="244">
        <f>IFERROR($E39*SUMIF('Daily Log'!$BM$18:$BM$1017,$B39,'Daily Log'!$BN$18:$BN$1017),0)</f>
        <v>0</v>
      </c>
      <c r="AC39" s="244">
        <f>IFERROR($E39*SUMIF('Daily Log'!$BP$18:$BP$1017,$B39,'Daily Log'!$BQ$18:$BQ$1017),0)</f>
        <v>0</v>
      </c>
      <c r="AD39" s="244">
        <f>IFERROR($E39*SUMIF('Daily Log'!$BS$18:$BS$1017,$B39,'Daily Log'!$BT$18:$BT$1017),0)</f>
        <v>0</v>
      </c>
      <c r="AE39" s="244">
        <f>IFERROR($E39*SUMIF('Daily Log'!$BV$18:$BV$1017,$B39,'Daily Log'!$BW$18:$BW$1017),0)</f>
        <v>0</v>
      </c>
      <c r="AF39" s="244">
        <f>IFERROR($E39*SUMIF('Daily Log'!$BY$18:$BY$1017,$B39,'Daily Log'!$BZ$18:$BZ$1017),0)</f>
        <v>0</v>
      </c>
      <c r="AG39" s="244">
        <f>IFERROR($E39*SUMIF('Daily Log'!$CB$18:$CB$1017,$B39,'Daily Log'!$CC$18:$CC$1017),0)</f>
        <v>0</v>
      </c>
      <c r="AH39" s="244">
        <f>IFERROR($E39*SUMIF('Daily Log'!$CE$18:$CE$1017,$B39,'Daily Log'!$CF$18:$CF$1017),0)</f>
        <v>0</v>
      </c>
      <c r="AI39" s="244">
        <f>IFERROR($E39*SUMIF('Daily Log'!$CH$18:$CH$1017,$B39,'Daily Log'!$CI$18:$CI$1017),0)</f>
        <v>0</v>
      </c>
      <c r="AJ39" s="244">
        <f>IFERROR($E39*SUMIF('Daily Log'!$CK$18:$CK$1017,$B39,'Daily Log'!$CL$18:$CL$1017),0)</f>
        <v>0</v>
      </c>
      <c r="AK39" s="244">
        <f>IFERROR($E39*SUMIF('Daily Log'!$CN$18:$CN$1017,$B39,'Daily Log'!$CO$18:$CO$1017),0)</f>
        <v>0</v>
      </c>
    </row>
    <row r="40" spans="2:37" ht="33.75" hidden="1" customHeight="1">
      <c r="B40" s="455" t="s">
        <v>92</v>
      </c>
      <c r="C40" s="456"/>
      <c r="D40" s="457" t="s">
        <v>26</v>
      </c>
      <c r="E40" s="454">
        <v>1</v>
      </c>
      <c r="F40" s="243">
        <f t="shared" si="1"/>
        <v>0</v>
      </c>
      <c r="G40" s="244">
        <f>IFERROR($E40*SUMIF('Daily Log'!$B$18:$B$1017,$B40,'Daily Log'!$C$18:$C$1017),0)</f>
        <v>0</v>
      </c>
      <c r="H40" s="244">
        <f>IFERROR($E40*SUMIF('Daily Log'!$E$18:$E$1017,$B40,'Daily Log'!$F$18:$F$1017),0)</f>
        <v>0</v>
      </c>
      <c r="I40" s="244">
        <f>IFERROR($E40*SUMIF('Daily Log'!$H$18:$H$1017,$B40,'Daily Log'!$I$18:$I$1017),0)</f>
        <v>0</v>
      </c>
      <c r="J40" s="244">
        <f>IFERROR($E40*SUMIF('Daily Log'!$K$18:$K$1017,$B40,'Daily Log'!$L$18:$L$1017),0)</f>
        <v>0</v>
      </c>
      <c r="K40" s="244">
        <f>IFERROR($E40*SUMIF('Daily Log'!$N$18:$N$1017,$B40,'Daily Log'!$O$18:$O$1017),0)</f>
        <v>0</v>
      </c>
      <c r="L40" s="244">
        <f>IFERROR($E40*SUMIF('Daily Log'!$Q$18:$Q$1017,$B40,'Daily Log'!$R$18:$R$1017),0)</f>
        <v>0</v>
      </c>
      <c r="M40" s="244">
        <f>IFERROR($E40*SUMIF('Daily Log'!$T$18:$T$1017,$B40,'Daily Log'!$U$18:$U$1017),0)</f>
        <v>0</v>
      </c>
      <c r="N40" s="244">
        <f>IFERROR($E40*SUMIF('Daily Log'!$W$18:$W$1017,$B40,'Daily Log'!$X$18:$X$1017),0)</f>
        <v>0</v>
      </c>
      <c r="O40" s="244">
        <f>IFERROR($E40*SUMIF('Daily Log'!$Z$18:$Z$1017,$B40,'Daily Log'!$AA$18:$AA$1017),0)</f>
        <v>0</v>
      </c>
      <c r="P40" s="244">
        <f>IFERROR($E40*SUMIF('Daily Log'!$AC$18:$AC$1017,$B40,'Daily Log'!$AD$18:$AD$1017),0)</f>
        <v>0</v>
      </c>
      <c r="Q40" s="244">
        <f>IFERROR($E40*SUMIF('Daily Log'!$AF$18:$AF$1017,$B40,'Daily Log'!$AG$18:$AG$1017),0)</f>
        <v>0</v>
      </c>
      <c r="R40" s="244">
        <f>IFERROR($E40*SUMIF('Daily Log'!$AI$18:$AI$1017,$B40,'Daily Log'!$AJ$18:$AJ$1017),0)</f>
        <v>0</v>
      </c>
      <c r="S40" s="244">
        <f>IFERROR($E40*SUMIF('Daily Log'!$AL$18:$AL$1017,$B40,'Daily Log'!$AM$18:$AM$1017),0)</f>
        <v>0</v>
      </c>
      <c r="T40" s="244">
        <f>IFERROR($E40*SUMIF('Daily Log'!$AO$18:$AO$1017,$B40,'Daily Log'!$AP$18:$AP$1017),0)</f>
        <v>0</v>
      </c>
      <c r="U40" s="244">
        <f>IFERROR($E40*SUMIF('Daily Log'!$AR$18:$AR$1017,$B40,'Daily Log'!$AS$18:$AS$1017),0)</f>
        <v>0</v>
      </c>
      <c r="V40" s="244">
        <f>IFERROR($E40*SUMIF('Daily Log'!$AU$18:$AU$1017,$B40,'Daily Log'!$AV$18:$AV$1017),0)</f>
        <v>0</v>
      </c>
      <c r="W40" s="244">
        <f>IFERROR($E40*SUMIF('Daily Log'!$AX$18:$AX$1017,$B40,'Daily Log'!$AY$18:$AY$1017),0)</f>
        <v>0</v>
      </c>
      <c r="X40" s="244">
        <f>IFERROR($E40*SUMIF('Daily Log'!$BA$18:$BA$1017,$B40,'Daily Log'!$BB$18:$BB$1017),0)</f>
        <v>0</v>
      </c>
      <c r="Y40" s="244">
        <f>IFERROR($E40*SUMIF('Daily Log'!$BD$18:$BD$1017,$B40,'Daily Log'!$BE$18:$BE$1017),0)</f>
        <v>0</v>
      </c>
      <c r="Z40" s="244">
        <f>IFERROR($E40*SUMIF('Daily Log'!$BG$18:$BG$1017,$B40,'Daily Log'!$BH$18:$BH$1017),0)</f>
        <v>0</v>
      </c>
      <c r="AA40" s="244">
        <f>IFERROR($E40*SUMIF('Daily Log'!$BJ$18:$BJ$1017,$B40,'Daily Log'!$BK$18:$BK$1017),0)</f>
        <v>0</v>
      </c>
      <c r="AB40" s="244">
        <f>IFERROR($E40*SUMIF('Daily Log'!$BM$18:$BM$1017,$B40,'Daily Log'!$BN$18:$BN$1017),0)</f>
        <v>0</v>
      </c>
      <c r="AC40" s="244">
        <f>IFERROR($E40*SUMIF('Daily Log'!$BP$18:$BP$1017,$B40,'Daily Log'!$BQ$18:$BQ$1017),0)</f>
        <v>0</v>
      </c>
      <c r="AD40" s="244">
        <f>IFERROR($E40*SUMIF('Daily Log'!$BS$18:$BS$1017,$B40,'Daily Log'!$BT$18:$BT$1017),0)</f>
        <v>0</v>
      </c>
      <c r="AE40" s="244">
        <f>IFERROR($E40*SUMIF('Daily Log'!$BV$18:$BV$1017,$B40,'Daily Log'!$BW$18:$BW$1017),0)</f>
        <v>0</v>
      </c>
      <c r="AF40" s="244">
        <f>IFERROR($E40*SUMIF('Daily Log'!$BY$18:$BY$1017,$B40,'Daily Log'!$BZ$18:$BZ$1017),0)</f>
        <v>0</v>
      </c>
      <c r="AG40" s="244">
        <f>IFERROR($E40*SUMIF('Daily Log'!$CB$18:$CB$1017,$B40,'Daily Log'!$CC$18:$CC$1017),0)</f>
        <v>0</v>
      </c>
      <c r="AH40" s="244">
        <f>IFERROR($E40*SUMIF('Daily Log'!$CE$18:$CE$1017,$B40,'Daily Log'!$CF$18:$CF$1017),0)</f>
        <v>0</v>
      </c>
      <c r="AI40" s="244">
        <f>IFERROR($E40*SUMIF('Daily Log'!$CH$18:$CH$1017,$B40,'Daily Log'!$CI$18:$CI$1017),0)</f>
        <v>0</v>
      </c>
      <c r="AJ40" s="244">
        <f>IFERROR($E40*SUMIF('Daily Log'!$CK$18:$CK$1017,$B40,'Daily Log'!$CL$18:$CL$1017),0)</f>
        <v>0</v>
      </c>
      <c r="AK40" s="244">
        <f>IFERROR($E40*SUMIF('Daily Log'!$CN$18:$CN$1017,$B40,'Daily Log'!$CO$18:$CO$1017),0)</f>
        <v>0</v>
      </c>
    </row>
    <row r="41" spans="2:37" ht="33.75" hidden="1" customHeight="1">
      <c r="B41" s="455" t="s">
        <v>93</v>
      </c>
      <c r="C41" s="456"/>
      <c r="D41" s="457" t="s">
        <v>26</v>
      </c>
      <c r="E41" s="454">
        <v>4</v>
      </c>
      <c r="F41" s="243">
        <f t="shared" si="1"/>
        <v>0</v>
      </c>
      <c r="G41" s="244">
        <f>IFERROR($E41*SUMIF('Daily Log'!$B$18:$B$1017,$B41,'Daily Log'!$C$18:$C$1017),0)</f>
        <v>0</v>
      </c>
      <c r="H41" s="244">
        <f>IFERROR($E41*SUMIF('Daily Log'!$E$18:$E$1017,$B41,'Daily Log'!$F$18:$F$1017),0)</f>
        <v>0</v>
      </c>
      <c r="I41" s="244">
        <f>IFERROR($E41*SUMIF('Daily Log'!$H$18:$H$1017,$B41,'Daily Log'!$I$18:$I$1017),0)</f>
        <v>0</v>
      </c>
      <c r="J41" s="244">
        <f>IFERROR($E41*SUMIF('Daily Log'!$K$18:$K$1017,$B41,'Daily Log'!$L$18:$L$1017),0)</f>
        <v>0</v>
      </c>
      <c r="K41" s="244">
        <f>IFERROR($E41*SUMIF('Daily Log'!$N$18:$N$1017,$B41,'Daily Log'!$O$18:$O$1017),0)</f>
        <v>0</v>
      </c>
      <c r="L41" s="244">
        <f>IFERROR($E41*SUMIF('Daily Log'!$Q$18:$Q$1017,$B41,'Daily Log'!$R$18:$R$1017),0)</f>
        <v>0</v>
      </c>
      <c r="M41" s="244">
        <f>IFERROR($E41*SUMIF('Daily Log'!$T$18:$T$1017,$B41,'Daily Log'!$U$18:$U$1017),0)</f>
        <v>0</v>
      </c>
      <c r="N41" s="244">
        <f>IFERROR($E41*SUMIF('Daily Log'!$W$18:$W$1017,$B41,'Daily Log'!$X$18:$X$1017),0)</f>
        <v>0</v>
      </c>
      <c r="O41" s="244">
        <f>IFERROR($E41*SUMIF('Daily Log'!$Z$18:$Z$1017,$B41,'Daily Log'!$AA$18:$AA$1017),0)</f>
        <v>0</v>
      </c>
      <c r="P41" s="244">
        <f>IFERROR($E41*SUMIF('Daily Log'!$AC$18:$AC$1017,$B41,'Daily Log'!$AD$18:$AD$1017),0)</f>
        <v>0</v>
      </c>
      <c r="Q41" s="244">
        <f>IFERROR($E41*SUMIF('Daily Log'!$AF$18:$AF$1017,$B41,'Daily Log'!$AG$18:$AG$1017),0)</f>
        <v>0</v>
      </c>
      <c r="R41" s="244">
        <f>IFERROR($E41*SUMIF('Daily Log'!$AI$18:$AI$1017,$B41,'Daily Log'!$AJ$18:$AJ$1017),0)</f>
        <v>0</v>
      </c>
      <c r="S41" s="244">
        <f>IFERROR($E41*SUMIF('Daily Log'!$AL$18:$AL$1017,$B41,'Daily Log'!$AM$18:$AM$1017),0)</f>
        <v>0</v>
      </c>
      <c r="T41" s="244">
        <f>IFERROR($E41*SUMIF('Daily Log'!$AO$18:$AO$1017,$B41,'Daily Log'!$AP$18:$AP$1017),0)</f>
        <v>0</v>
      </c>
      <c r="U41" s="244">
        <f>IFERROR($E41*SUMIF('Daily Log'!$AR$18:$AR$1017,$B41,'Daily Log'!$AS$18:$AS$1017),0)</f>
        <v>0</v>
      </c>
      <c r="V41" s="244">
        <f>IFERROR($E41*SUMIF('Daily Log'!$AU$18:$AU$1017,$B41,'Daily Log'!$AV$18:$AV$1017),0)</f>
        <v>0</v>
      </c>
      <c r="W41" s="244">
        <f>IFERROR($E41*SUMIF('Daily Log'!$AX$18:$AX$1017,$B41,'Daily Log'!$AY$18:$AY$1017),0)</f>
        <v>0</v>
      </c>
      <c r="X41" s="244">
        <f>IFERROR($E41*SUMIF('Daily Log'!$BA$18:$BA$1017,$B41,'Daily Log'!$BB$18:$BB$1017),0)</f>
        <v>0</v>
      </c>
      <c r="Y41" s="244">
        <f>IFERROR($E41*SUMIF('Daily Log'!$BD$18:$BD$1017,$B41,'Daily Log'!$BE$18:$BE$1017),0)</f>
        <v>0</v>
      </c>
      <c r="Z41" s="244">
        <f>IFERROR($E41*SUMIF('Daily Log'!$BG$18:$BG$1017,$B41,'Daily Log'!$BH$18:$BH$1017),0)</f>
        <v>0</v>
      </c>
      <c r="AA41" s="244">
        <f>IFERROR($E41*SUMIF('Daily Log'!$BJ$18:$BJ$1017,$B41,'Daily Log'!$BK$18:$BK$1017),0)</f>
        <v>0</v>
      </c>
      <c r="AB41" s="244">
        <f>IFERROR($E41*SUMIF('Daily Log'!$BM$18:$BM$1017,$B41,'Daily Log'!$BN$18:$BN$1017),0)</f>
        <v>0</v>
      </c>
      <c r="AC41" s="244">
        <f>IFERROR($E41*SUMIF('Daily Log'!$BP$18:$BP$1017,$B41,'Daily Log'!$BQ$18:$BQ$1017),0)</f>
        <v>0</v>
      </c>
      <c r="AD41" s="244">
        <f>IFERROR($E41*SUMIF('Daily Log'!$BS$18:$BS$1017,$B41,'Daily Log'!$BT$18:$BT$1017),0)</f>
        <v>0</v>
      </c>
      <c r="AE41" s="244">
        <f>IFERROR($E41*SUMIF('Daily Log'!$BV$18:$BV$1017,$B41,'Daily Log'!$BW$18:$BW$1017),0)</f>
        <v>0</v>
      </c>
      <c r="AF41" s="244">
        <f>IFERROR($E41*SUMIF('Daily Log'!$BY$18:$BY$1017,$B41,'Daily Log'!$BZ$18:$BZ$1017),0)</f>
        <v>0</v>
      </c>
      <c r="AG41" s="244">
        <f>IFERROR($E41*SUMIF('Daily Log'!$CB$18:$CB$1017,$B41,'Daily Log'!$CC$18:$CC$1017),0)</f>
        <v>0</v>
      </c>
      <c r="AH41" s="244">
        <f>IFERROR($E41*SUMIF('Daily Log'!$CE$18:$CE$1017,$B41,'Daily Log'!$CF$18:$CF$1017),0)</f>
        <v>0</v>
      </c>
      <c r="AI41" s="244">
        <f>IFERROR($E41*SUMIF('Daily Log'!$CH$18:$CH$1017,$B41,'Daily Log'!$CI$18:$CI$1017),0)</f>
        <v>0</v>
      </c>
      <c r="AJ41" s="244">
        <f>IFERROR($E41*SUMIF('Daily Log'!$CK$18:$CK$1017,$B41,'Daily Log'!$CL$18:$CL$1017),0)</f>
        <v>0</v>
      </c>
      <c r="AK41" s="244">
        <f>IFERROR($E41*SUMIF('Daily Log'!$CN$18:$CN$1017,$B41,'Daily Log'!$CO$18:$CO$1017),0)</f>
        <v>0</v>
      </c>
    </row>
    <row r="42" spans="2:37" ht="33.75" hidden="1" customHeight="1">
      <c r="B42" s="455" t="s">
        <v>94</v>
      </c>
      <c r="C42" s="456"/>
      <c r="D42" s="457" t="s">
        <v>26</v>
      </c>
      <c r="E42" s="454">
        <v>12</v>
      </c>
      <c r="F42" s="243">
        <f t="shared" si="1"/>
        <v>0</v>
      </c>
      <c r="G42" s="244">
        <f>IFERROR($E42*SUMIF('Daily Log'!$B$18:$B$1017,$B42,'Daily Log'!$C$18:$C$1017),0)</f>
        <v>0</v>
      </c>
      <c r="H42" s="244">
        <f>IFERROR($E42*SUMIF('Daily Log'!$E$18:$E$1017,$B42,'Daily Log'!$F$18:$F$1017),0)</f>
        <v>0</v>
      </c>
      <c r="I42" s="244">
        <f>IFERROR($E42*SUMIF('Daily Log'!$H$18:$H$1017,$B42,'Daily Log'!$I$18:$I$1017),0)</f>
        <v>0</v>
      </c>
      <c r="J42" s="244">
        <f>IFERROR($E42*SUMIF('Daily Log'!$K$18:$K$1017,$B42,'Daily Log'!$L$18:$L$1017),0)</f>
        <v>0</v>
      </c>
      <c r="K42" s="244">
        <f>IFERROR($E42*SUMIF('Daily Log'!$N$18:$N$1017,$B42,'Daily Log'!$O$18:$O$1017),0)</f>
        <v>0</v>
      </c>
      <c r="L42" s="244">
        <f>IFERROR($E42*SUMIF('Daily Log'!$Q$18:$Q$1017,$B42,'Daily Log'!$R$18:$R$1017),0)</f>
        <v>0</v>
      </c>
      <c r="M42" s="244">
        <f>IFERROR($E42*SUMIF('Daily Log'!$T$18:$T$1017,$B42,'Daily Log'!$U$18:$U$1017),0)</f>
        <v>0</v>
      </c>
      <c r="N42" s="244">
        <f>IFERROR($E42*SUMIF('Daily Log'!$W$18:$W$1017,$B42,'Daily Log'!$X$18:$X$1017),0)</f>
        <v>0</v>
      </c>
      <c r="O42" s="244">
        <f>IFERROR($E42*SUMIF('Daily Log'!$Z$18:$Z$1017,$B42,'Daily Log'!$AA$18:$AA$1017),0)</f>
        <v>0</v>
      </c>
      <c r="P42" s="244">
        <f>IFERROR($E42*SUMIF('Daily Log'!$AC$18:$AC$1017,$B42,'Daily Log'!$AD$18:$AD$1017),0)</f>
        <v>0</v>
      </c>
      <c r="Q42" s="244">
        <f>IFERROR($E42*SUMIF('Daily Log'!$AF$18:$AF$1017,$B42,'Daily Log'!$AG$18:$AG$1017),0)</f>
        <v>0</v>
      </c>
      <c r="R42" s="244">
        <f>IFERROR($E42*SUMIF('Daily Log'!$AI$18:$AI$1017,$B42,'Daily Log'!$AJ$18:$AJ$1017),0)</f>
        <v>0</v>
      </c>
      <c r="S42" s="244">
        <f>IFERROR($E42*SUMIF('Daily Log'!$AL$18:$AL$1017,$B42,'Daily Log'!$AM$18:$AM$1017),0)</f>
        <v>0</v>
      </c>
      <c r="T42" s="244">
        <f>IFERROR($E42*SUMIF('Daily Log'!$AO$18:$AO$1017,$B42,'Daily Log'!$AP$18:$AP$1017),0)</f>
        <v>0</v>
      </c>
      <c r="U42" s="244">
        <f>IFERROR($E42*SUMIF('Daily Log'!$AR$18:$AR$1017,$B42,'Daily Log'!$AS$18:$AS$1017),0)</f>
        <v>0</v>
      </c>
      <c r="V42" s="244">
        <f>IFERROR($E42*SUMIF('Daily Log'!$AU$18:$AU$1017,$B42,'Daily Log'!$AV$18:$AV$1017),0)</f>
        <v>0</v>
      </c>
      <c r="W42" s="244">
        <f>IFERROR($E42*SUMIF('Daily Log'!$AX$18:$AX$1017,$B42,'Daily Log'!$AY$18:$AY$1017),0)</f>
        <v>0</v>
      </c>
      <c r="X42" s="244">
        <f>IFERROR($E42*SUMIF('Daily Log'!$BA$18:$BA$1017,$B42,'Daily Log'!$BB$18:$BB$1017),0)</f>
        <v>0</v>
      </c>
      <c r="Y42" s="244">
        <f>IFERROR($E42*SUMIF('Daily Log'!$BD$18:$BD$1017,$B42,'Daily Log'!$BE$18:$BE$1017),0)</f>
        <v>0</v>
      </c>
      <c r="Z42" s="244">
        <f>IFERROR($E42*SUMIF('Daily Log'!$BG$18:$BG$1017,$B42,'Daily Log'!$BH$18:$BH$1017),0)</f>
        <v>0</v>
      </c>
      <c r="AA42" s="244">
        <f>IFERROR($E42*SUMIF('Daily Log'!$BJ$18:$BJ$1017,$B42,'Daily Log'!$BK$18:$BK$1017),0)</f>
        <v>0</v>
      </c>
      <c r="AB42" s="244">
        <f>IFERROR($E42*SUMIF('Daily Log'!$BM$18:$BM$1017,$B42,'Daily Log'!$BN$18:$BN$1017),0)</f>
        <v>0</v>
      </c>
      <c r="AC42" s="244">
        <f>IFERROR($E42*SUMIF('Daily Log'!$BP$18:$BP$1017,$B42,'Daily Log'!$BQ$18:$BQ$1017),0)</f>
        <v>0</v>
      </c>
      <c r="AD42" s="244">
        <f>IFERROR($E42*SUMIF('Daily Log'!$BS$18:$BS$1017,$B42,'Daily Log'!$BT$18:$BT$1017),0)</f>
        <v>0</v>
      </c>
      <c r="AE42" s="244">
        <f>IFERROR($E42*SUMIF('Daily Log'!$BV$18:$BV$1017,$B42,'Daily Log'!$BW$18:$BW$1017),0)</f>
        <v>0</v>
      </c>
      <c r="AF42" s="244">
        <f>IFERROR($E42*SUMIF('Daily Log'!$BY$18:$BY$1017,$B42,'Daily Log'!$BZ$18:$BZ$1017),0)</f>
        <v>0</v>
      </c>
      <c r="AG42" s="244">
        <f>IFERROR($E42*SUMIF('Daily Log'!$CB$18:$CB$1017,$B42,'Daily Log'!$CC$18:$CC$1017),0)</f>
        <v>0</v>
      </c>
      <c r="AH42" s="244">
        <f>IFERROR($E42*SUMIF('Daily Log'!$CE$18:$CE$1017,$B42,'Daily Log'!$CF$18:$CF$1017),0)</f>
        <v>0</v>
      </c>
      <c r="AI42" s="244">
        <f>IFERROR($E42*SUMIF('Daily Log'!$CH$18:$CH$1017,$B42,'Daily Log'!$CI$18:$CI$1017),0)</f>
        <v>0</v>
      </c>
      <c r="AJ42" s="244">
        <f>IFERROR($E42*SUMIF('Daily Log'!$CK$18:$CK$1017,$B42,'Daily Log'!$CL$18:$CL$1017),0)</f>
        <v>0</v>
      </c>
      <c r="AK42" s="244">
        <f>IFERROR($E42*SUMIF('Daily Log'!$CN$18:$CN$1017,$B42,'Daily Log'!$CO$18:$CO$1017),0)</f>
        <v>0</v>
      </c>
    </row>
    <row r="43" spans="2:37" ht="33.75" hidden="1" customHeight="1">
      <c r="B43" s="455" t="s">
        <v>95</v>
      </c>
      <c r="C43" s="456"/>
      <c r="D43" s="457" t="s">
        <v>26</v>
      </c>
      <c r="E43" s="454">
        <v>1</v>
      </c>
      <c r="F43" s="243">
        <f t="shared" si="1"/>
        <v>0</v>
      </c>
      <c r="G43" s="244">
        <f>IFERROR($E43*SUMIF('Daily Log'!$B$18:$B$1017,$B43,'Daily Log'!$C$18:$C$1017),0)</f>
        <v>0</v>
      </c>
      <c r="H43" s="244">
        <f>IFERROR($E43*SUMIF('Daily Log'!$E$18:$E$1017,$B43,'Daily Log'!$F$18:$F$1017),0)</f>
        <v>0</v>
      </c>
      <c r="I43" s="244">
        <f>IFERROR($E43*SUMIF('Daily Log'!$H$18:$H$1017,$B43,'Daily Log'!$I$18:$I$1017),0)</f>
        <v>0</v>
      </c>
      <c r="J43" s="244">
        <f>IFERROR($E43*SUMIF('Daily Log'!$K$18:$K$1017,$B43,'Daily Log'!$L$18:$L$1017),0)</f>
        <v>0</v>
      </c>
      <c r="K43" s="244">
        <f>IFERROR($E43*SUMIF('Daily Log'!$N$18:$N$1017,$B43,'Daily Log'!$O$18:$O$1017),0)</f>
        <v>0</v>
      </c>
      <c r="L43" s="244">
        <f>IFERROR($E43*SUMIF('Daily Log'!$Q$18:$Q$1017,$B43,'Daily Log'!$R$18:$R$1017),0)</f>
        <v>0</v>
      </c>
      <c r="M43" s="244">
        <f>IFERROR($E43*SUMIF('Daily Log'!$T$18:$T$1017,$B43,'Daily Log'!$U$18:$U$1017),0)</f>
        <v>0</v>
      </c>
      <c r="N43" s="244">
        <f>IFERROR($E43*SUMIF('Daily Log'!$W$18:$W$1017,$B43,'Daily Log'!$X$18:$X$1017),0)</f>
        <v>0</v>
      </c>
      <c r="O43" s="244">
        <f>IFERROR($E43*SUMIF('Daily Log'!$Z$18:$Z$1017,$B43,'Daily Log'!$AA$18:$AA$1017),0)</f>
        <v>0</v>
      </c>
      <c r="P43" s="244">
        <f>IFERROR($E43*SUMIF('Daily Log'!$AC$18:$AC$1017,$B43,'Daily Log'!$AD$18:$AD$1017),0)</f>
        <v>0</v>
      </c>
      <c r="Q43" s="244">
        <f>IFERROR($E43*SUMIF('Daily Log'!$AF$18:$AF$1017,$B43,'Daily Log'!$AG$18:$AG$1017),0)</f>
        <v>0</v>
      </c>
      <c r="R43" s="244">
        <f>IFERROR($E43*SUMIF('Daily Log'!$AI$18:$AI$1017,$B43,'Daily Log'!$AJ$18:$AJ$1017),0)</f>
        <v>0</v>
      </c>
      <c r="S43" s="244">
        <f>IFERROR($E43*SUMIF('Daily Log'!$AL$18:$AL$1017,$B43,'Daily Log'!$AM$18:$AM$1017),0)</f>
        <v>0</v>
      </c>
      <c r="T43" s="244">
        <f>IFERROR($E43*SUMIF('Daily Log'!$AO$18:$AO$1017,$B43,'Daily Log'!$AP$18:$AP$1017),0)</f>
        <v>0</v>
      </c>
      <c r="U43" s="244">
        <f>IFERROR($E43*SUMIF('Daily Log'!$AR$18:$AR$1017,$B43,'Daily Log'!$AS$18:$AS$1017),0)</f>
        <v>0</v>
      </c>
      <c r="V43" s="244">
        <f>IFERROR($E43*SUMIF('Daily Log'!$AU$18:$AU$1017,$B43,'Daily Log'!$AV$18:$AV$1017),0)</f>
        <v>0</v>
      </c>
      <c r="W43" s="244">
        <f>IFERROR($E43*SUMIF('Daily Log'!$AX$18:$AX$1017,$B43,'Daily Log'!$AY$18:$AY$1017),0)</f>
        <v>0</v>
      </c>
      <c r="X43" s="244">
        <f>IFERROR($E43*SUMIF('Daily Log'!$BA$18:$BA$1017,$B43,'Daily Log'!$BB$18:$BB$1017),0)</f>
        <v>0</v>
      </c>
      <c r="Y43" s="244">
        <f>IFERROR($E43*SUMIF('Daily Log'!$BD$18:$BD$1017,$B43,'Daily Log'!$BE$18:$BE$1017),0)</f>
        <v>0</v>
      </c>
      <c r="Z43" s="244">
        <f>IFERROR($E43*SUMIF('Daily Log'!$BG$18:$BG$1017,$B43,'Daily Log'!$BH$18:$BH$1017),0)</f>
        <v>0</v>
      </c>
      <c r="AA43" s="244">
        <f>IFERROR($E43*SUMIF('Daily Log'!$BJ$18:$BJ$1017,$B43,'Daily Log'!$BK$18:$BK$1017),0)</f>
        <v>0</v>
      </c>
      <c r="AB43" s="244">
        <f>IFERROR($E43*SUMIF('Daily Log'!$BM$18:$BM$1017,$B43,'Daily Log'!$BN$18:$BN$1017),0)</f>
        <v>0</v>
      </c>
      <c r="AC43" s="244">
        <f>IFERROR($E43*SUMIF('Daily Log'!$BP$18:$BP$1017,$B43,'Daily Log'!$BQ$18:$BQ$1017),0)</f>
        <v>0</v>
      </c>
      <c r="AD43" s="244">
        <f>IFERROR($E43*SUMIF('Daily Log'!$BS$18:$BS$1017,$B43,'Daily Log'!$BT$18:$BT$1017),0)</f>
        <v>0</v>
      </c>
      <c r="AE43" s="244">
        <f>IFERROR($E43*SUMIF('Daily Log'!$BV$18:$BV$1017,$B43,'Daily Log'!$BW$18:$BW$1017),0)</f>
        <v>0</v>
      </c>
      <c r="AF43" s="244">
        <f>IFERROR($E43*SUMIF('Daily Log'!$BY$18:$BY$1017,$B43,'Daily Log'!$BZ$18:$BZ$1017),0)</f>
        <v>0</v>
      </c>
      <c r="AG43" s="244">
        <f>IFERROR($E43*SUMIF('Daily Log'!$CB$18:$CB$1017,$B43,'Daily Log'!$CC$18:$CC$1017),0)</f>
        <v>0</v>
      </c>
      <c r="AH43" s="244">
        <f>IFERROR($E43*SUMIF('Daily Log'!$CE$18:$CE$1017,$B43,'Daily Log'!$CF$18:$CF$1017),0)</f>
        <v>0</v>
      </c>
      <c r="AI43" s="244">
        <f>IFERROR($E43*SUMIF('Daily Log'!$CH$18:$CH$1017,$B43,'Daily Log'!$CI$18:$CI$1017),0)</f>
        <v>0</v>
      </c>
      <c r="AJ43" s="244">
        <f>IFERROR($E43*SUMIF('Daily Log'!$CK$18:$CK$1017,$B43,'Daily Log'!$CL$18:$CL$1017),0)</f>
        <v>0</v>
      </c>
      <c r="AK43" s="244">
        <f>IFERROR($E43*SUMIF('Daily Log'!$CN$18:$CN$1017,$B43,'Daily Log'!$CO$18:$CO$1017),0)</f>
        <v>0</v>
      </c>
    </row>
    <row r="44" spans="2:37" ht="33.75" hidden="1" customHeight="1">
      <c r="B44" s="455" t="s">
        <v>96</v>
      </c>
      <c r="C44" s="456"/>
      <c r="D44" s="457" t="s">
        <v>26</v>
      </c>
      <c r="E44" s="454">
        <v>4</v>
      </c>
      <c r="F44" s="243">
        <f t="shared" si="1"/>
        <v>0</v>
      </c>
      <c r="G44" s="244">
        <f>IFERROR($E44*SUMIF('Daily Log'!$B$18:$B$1017,$B44,'Daily Log'!$C$18:$C$1017),0)</f>
        <v>0</v>
      </c>
      <c r="H44" s="244">
        <f>IFERROR($E44*SUMIF('Daily Log'!$E$18:$E$1017,$B44,'Daily Log'!$F$18:$F$1017),0)</f>
        <v>0</v>
      </c>
      <c r="I44" s="244">
        <f>IFERROR($E44*SUMIF('Daily Log'!$H$18:$H$1017,$B44,'Daily Log'!$I$18:$I$1017),0)</f>
        <v>0</v>
      </c>
      <c r="J44" s="244">
        <f>IFERROR($E44*SUMIF('Daily Log'!$K$18:$K$1017,$B44,'Daily Log'!$L$18:$L$1017),0)</f>
        <v>0</v>
      </c>
      <c r="K44" s="244">
        <f>IFERROR($E44*SUMIF('Daily Log'!$N$18:$N$1017,$B44,'Daily Log'!$O$18:$O$1017),0)</f>
        <v>0</v>
      </c>
      <c r="L44" s="244">
        <f>IFERROR($E44*SUMIF('Daily Log'!$Q$18:$Q$1017,$B44,'Daily Log'!$R$18:$R$1017),0)</f>
        <v>0</v>
      </c>
      <c r="M44" s="244">
        <f>IFERROR($E44*SUMIF('Daily Log'!$T$18:$T$1017,$B44,'Daily Log'!$U$18:$U$1017),0)</f>
        <v>0</v>
      </c>
      <c r="N44" s="244">
        <f>IFERROR($E44*SUMIF('Daily Log'!$W$18:$W$1017,$B44,'Daily Log'!$X$18:$X$1017),0)</f>
        <v>0</v>
      </c>
      <c r="O44" s="244">
        <f>IFERROR($E44*SUMIF('Daily Log'!$Z$18:$Z$1017,$B44,'Daily Log'!$AA$18:$AA$1017),0)</f>
        <v>0</v>
      </c>
      <c r="P44" s="244">
        <f>IFERROR($E44*SUMIF('Daily Log'!$AC$18:$AC$1017,$B44,'Daily Log'!$AD$18:$AD$1017),0)</f>
        <v>0</v>
      </c>
      <c r="Q44" s="244">
        <f>IFERROR($E44*SUMIF('Daily Log'!$AF$18:$AF$1017,$B44,'Daily Log'!$AG$18:$AG$1017),0)</f>
        <v>0</v>
      </c>
      <c r="R44" s="244">
        <f>IFERROR($E44*SUMIF('Daily Log'!$AI$18:$AI$1017,$B44,'Daily Log'!$AJ$18:$AJ$1017),0)</f>
        <v>0</v>
      </c>
      <c r="S44" s="244">
        <f>IFERROR($E44*SUMIF('Daily Log'!$AL$18:$AL$1017,$B44,'Daily Log'!$AM$18:$AM$1017),0)</f>
        <v>0</v>
      </c>
      <c r="T44" s="244">
        <f>IFERROR($E44*SUMIF('Daily Log'!$AO$18:$AO$1017,$B44,'Daily Log'!$AP$18:$AP$1017),0)</f>
        <v>0</v>
      </c>
      <c r="U44" s="244">
        <f>IFERROR($E44*SUMIF('Daily Log'!$AR$18:$AR$1017,$B44,'Daily Log'!$AS$18:$AS$1017),0)</f>
        <v>0</v>
      </c>
      <c r="V44" s="244">
        <f>IFERROR($E44*SUMIF('Daily Log'!$AU$18:$AU$1017,$B44,'Daily Log'!$AV$18:$AV$1017),0)</f>
        <v>0</v>
      </c>
      <c r="W44" s="244">
        <f>IFERROR($E44*SUMIF('Daily Log'!$AX$18:$AX$1017,$B44,'Daily Log'!$AY$18:$AY$1017),0)</f>
        <v>0</v>
      </c>
      <c r="X44" s="244">
        <f>IFERROR($E44*SUMIF('Daily Log'!$BA$18:$BA$1017,$B44,'Daily Log'!$BB$18:$BB$1017),0)</f>
        <v>0</v>
      </c>
      <c r="Y44" s="244">
        <f>IFERROR($E44*SUMIF('Daily Log'!$BD$18:$BD$1017,$B44,'Daily Log'!$BE$18:$BE$1017),0)</f>
        <v>0</v>
      </c>
      <c r="Z44" s="244">
        <f>IFERROR($E44*SUMIF('Daily Log'!$BG$18:$BG$1017,$B44,'Daily Log'!$BH$18:$BH$1017),0)</f>
        <v>0</v>
      </c>
      <c r="AA44" s="244">
        <f>IFERROR($E44*SUMIF('Daily Log'!$BJ$18:$BJ$1017,$B44,'Daily Log'!$BK$18:$BK$1017),0)</f>
        <v>0</v>
      </c>
      <c r="AB44" s="244">
        <f>IFERROR($E44*SUMIF('Daily Log'!$BM$18:$BM$1017,$B44,'Daily Log'!$BN$18:$BN$1017),0)</f>
        <v>0</v>
      </c>
      <c r="AC44" s="244">
        <f>IFERROR($E44*SUMIF('Daily Log'!$BP$18:$BP$1017,$B44,'Daily Log'!$BQ$18:$BQ$1017),0)</f>
        <v>0</v>
      </c>
      <c r="AD44" s="244">
        <f>IFERROR($E44*SUMIF('Daily Log'!$BS$18:$BS$1017,$B44,'Daily Log'!$BT$18:$BT$1017),0)</f>
        <v>0</v>
      </c>
      <c r="AE44" s="244">
        <f>IFERROR($E44*SUMIF('Daily Log'!$BV$18:$BV$1017,$B44,'Daily Log'!$BW$18:$BW$1017),0)</f>
        <v>0</v>
      </c>
      <c r="AF44" s="244">
        <f>IFERROR($E44*SUMIF('Daily Log'!$BY$18:$BY$1017,$B44,'Daily Log'!$BZ$18:$BZ$1017),0)</f>
        <v>0</v>
      </c>
      <c r="AG44" s="244">
        <f>IFERROR($E44*SUMIF('Daily Log'!$CB$18:$CB$1017,$B44,'Daily Log'!$CC$18:$CC$1017),0)</f>
        <v>0</v>
      </c>
      <c r="AH44" s="244">
        <f>IFERROR($E44*SUMIF('Daily Log'!$CE$18:$CE$1017,$B44,'Daily Log'!$CF$18:$CF$1017),0)</f>
        <v>0</v>
      </c>
      <c r="AI44" s="244">
        <f>IFERROR($E44*SUMIF('Daily Log'!$CH$18:$CH$1017,$B44,'Daily Log'!$CI$18:$CI$1017),0)</f>
        <v>0</v>
      </c>
      <c r="AJ44" s="244">
        <f>IFERROR($E44*SUMIF('Daily Log'!$CK$18:$CK$1017,$B44,'Daily Log'!$CL$18:$CL$1017),0)</f>
        <v>0</v>
      </c>
      <c r="AK44" s="244">
        <f>IFERROR($E44*SUMIF('Daily Log'!$CN$18:$CN$1017,$B44,'Daily Log'!$CO$18:$CO$1017),0)</f>
        <v>0</v>
      </c>
    </row>
    <row r="45" spans="2:37" ht="33.75" hidden="1" customHeight="1">
      <c r="B45" s="455" t="s">
        <v>97</v>
      </c>
      <c r="C45" s="456"/>
      <c r="D45" s="457" t="s">
        <v>26</v>
      </c>
      <c r="E45" s="454">
        <v>12</v>
      </c>
      <c r="F45" s="243">
        <f t="shared" si="1"/>
        <v>0</v>
      </c>
      <c r="G45" s="244">
        <f>IFERROR($E45*SUMIF('Daily Log'!$B$18:$B$1017,$B45,'Daily Log'!$C$18:$C$1017),0)</f>
        <v>0</v>
      </c>
      <c r="H45" s="244">
        <f>IFERROR($E45*SUMIF('Daily Log'!$E$18:$E$1017,$B45,'Daily Log'!$F$18:$F$1017),0)</f>
        <v>0</v>
      </c>
      <c r="I45" s="244">
        <f>IFERROR($E45*SUMIF('Daily Log'!$H$18:$H$1017,$B45,'Daily Log'!$I$18:$I$1017),0)</f>
        <v>0</v>
      </c>
      <c r="J45" s="244">
        <f>IFERROR($E45*SUMIF('Daily Log'!$K$18:$K$1017,$B45,'Daily Log'!$L$18:$L$1017),0)</f>
        <v>0</v>
      </c>
      <c r="K45" s="244">
        <f>IFERROR($E45*SUMIF('Daily Log'!$N$18:$N$1017,$B45,'Daily Log'!$O$18:$O$1017),0)</f>
        <v>0</v>
      </c>
      <c r="L45" s="244">
        <f>IFERROR($E45*SUMIF('Daily Log'!$Q$18:$Q$1017,$B45,'Daily Log'!$R$18:$R$1017),0)</f>
        <v>0</v>
      </c>
      <c r="M45" s="244">
        <f>IFERROR($E45*SUMIF('Daily Log'!$T$18:$T$1017,$B45,'Daily Log'!$U$18:$U$1017),0)</f>
        <v>0</v>
      </c>
      <c r="N45" s="244">
        <f>IFERROR($E45*SUMIF('Daily Log'!$W$18:$W$1017,$B45,'Daily Log'!$X$18:$X$1017),0)</f>
        <v>0</v>
      </c>
      <c r="O45" s="244">
        <f>IFERROR($E45*SUMIF('Daily Log'!$Z$18:$Z$1017,$B45,'Daily Log'!$AA$18:$AA$1017),0)</f>
        <v>0</v>
      </c>
      <c r="P45" s="244">
        <f>IFERROR($E45*SUMIF('Daily Log'!$AC$18:$AC$1017,$B45,'Daily Log'!$AD$18:$AD$1017),0)</f>
        <v>0</v>
      </c>
      <c r="Q45" s="244">
        <f>IFERROR($E45*SUMIF('Daily Log'!$AF$18:$AF$1017,$B45,'Daily Log'!$AG$18:$AG$1017),0)</f>
        <v>0</v>
      </c>
      <c r="R45" s="244">
        <f>IFERROR($E45*SUMIF('Daily Log'!$AI$18:$AI$1017,$B45,'Daily Log'!$AJ$18:$AJ$1017),0)</f>
        <v>0</v>
      </c>
      <c r="S45" s="244">
        <f>IFERROR($E45*SUMIF('Daily Log'!$AL$18:$AL$1017,$B45,'Daily Log'!$AM$18:$AM$1017),0)</f>
        <v>0</v>
      </c>
      <c r="T45" s="244">
        <f>IFERROR($E45*SUMIF('Daily Log'!$AO$18:$AO$1017,$B45,'Daily Log'!$AP$18:$AP$1017),0)</f>
        <v>0</v>
      </c>
      <c r="U45" s="244">
        <f>IFERROR($E45*SUMIF('Daily Log'!$AR$18:$AR$1017,$B45,'Daily Log'!$AS$18:$AS$1017),0)</f>
        <v>0</v>
      </c>
      <c r="V45" s="244">
        <f>IFERROR($E45*SUMIF('Daily Log'!$AU$18:$AU$1017,$B45,'Daily Log'!$AV$18:$AV$1017),0)</f>
        <v>0</v>
      </c>
      <c r="W45" s="244">
        <f>IFERROR($E45*SUMIF('Daily Log'!$AX$18:$AX$1017,$B45,'Daily Log'!$AY$18:$AY$1017),0)</f>
        <v>0</v>
      </c>
      <c r="X45" s="244">
        <f>IFERROR($E45*SUMIF('Daily Log'!$BA$18:$BA$1017,$B45,'Daily Log'!$BB$18:$BB$1017),0)</f>
        <v>0</v>
      </c>
      <c r="Y45" s="244">
        <f>IFERROR($E45*SUMIF('Daily Log'!$BD$18:$BD$1017,$B45,'Daily Log'!$BE$18:$BE$1017),0)</f>
        <v>0</v>
      </c>
      <c r="Z45" s="244">
        <f>IFERROR($E45*SUMIF('Daily Log'!$BG$18:$BG$1017,$B45,'Daily Log'!$BH$18:$BH$1017),0)</f>
        <v>0</v>
      </c>
      <c r="AA45" s="244">
        <f>IFERROR($E45*SUMIF('Daily Log'!$BJ$18:$BJ$1017,$B45,'Daily Log'!$BK$18:$BK$1017),0)</f>
        <v>0</v>
      </c>
      <c r="AB45" s="244">
        <f>IFERROR($E45*SUMIF('Daily Log'!$BM$18:$BM$1017,$B45,'Daily Log'!$BN$18:$BN$1017),0)</f>
        <v>0</v>
      </c>
      <c r="AC45" s="244">
        <f>IFERROR($E45*SUMIF('Daily Log'!$BP$18:$BP$1017,$B45,'Daily Log'!$BQ$18:$BQ$1017),0)</f>
        <v>0</v>
      </c>
      <c r="AD45" s="244">
        <f>IFERROR($E45*SUMIF('Daily Log'!$BS$18:$BS$1017,$B45,'Daily Log'!$BT$18:$BT$1017),0)</f>
        <v>0</v>
      </c>
      <c r="AE45" s="244">
        <f>IFERROR($E45*SUMIF('Daily Log'!$BV$18:$BV$1017,$B45,'Daily Log'!$BW$18:$BW$1017),0)</f>
        <v>0</v>
      </c>
      <c r="AF45" s="244">
        <f>IFERROR($E45*SUMIF('Daily Log'!$BY$18:$BY$1017,$B45,'Daily Log'!$BZ$18:$BZ$1017),0)</f>
        <v>0</v>
      </c>
      <c r="AG45" s="244">
        <f>IFERROR($E45*SUMIF('Daily Log'!$CB$18:$CB$1017,$B45,'Daily Log'!$CC$18:$CC$1017),0)</f>
        <v>0</v>
      </c>
      <c r="AH45" s="244">
        <f>IFERROR($E45*SUMIF('Daily Log'!$CE$18:$CE$1017,$B45,'Daily Log'!$CF$18:$CF$1017),0)</f>
        <v>0</v>
      </c>
      <c r="AI45" s="244">
        <f>IFERROR($E45*SUMIF('Daily Log'!$CH$18:$CH$1017,$B45,'Daily Log'!$CI$18:$CI$1017),0)</f>
        <v>0</v>
      </c>
      <c r="AJ45" s="244">
        <f>IFERROR($E45*SUMIF('Daily Log'!$CK$18:$CK$1017,$B45,'Daily Log'!$CL$18:$CL$1017),0)</f>
        <v>0</v>
      </c>
      <c r="AK45" s="244">
        <f>IFERROR($E45*SUMIF('Daily Log'!$CN$18:$CN$1017,$B45,'Daily Log'!$CO$18:$CO$1017),0)</f>
        <v>0</v>
      </c>
    </row>
    <row r="46" spans="2:37" ht="33.75" hidden="1" customHeight="1">
      <c r="B46" s="455" t="s">
        <v>98</v>
      </c>
      <c r="C46" s="456"/>
      <c r="D46" s="457" t="s">
        <v>26</v>
      </c>
      <c r="E46" s="454"/>
      <c r="F46" s="243">
        <f t="shared" si="1"/>
        <v>0</v>
      </c>
      <c r="G46" s="244">
        <f>IFERROR($E46*SUMIF('Daily Log'!$B$18:$B$1017,$B46,'Daily Log'!$C$18:$C$1017),0)</f>
        <v>0</v>
      </c>
      <c r="H46" s="244">
        <f>IFERROR($E46*SUMIF('Daily Log'!$E$18:$E$1017,$B46,'Daily Log'!$F$18:$F$1017),0)</f>
        <v>0</v>
      </c>
      <c r="I46" s="244">
        <f>IFERROR($E46*SUMIF('Daily Log'!$H$18:$H$1017,$B46,'Daily Log'!$I$18:$I$1017),0)</f>
        <v>0</v>
      </c>
      <c r="J46" s="244">
        <f>IFERROR($E46*SUMIF('Daily Log'!$K$18:$K$1017,$B46,'Daily Log'!$L$18:$L$1017),0)</f>
        <v>0</v>
      </c>
      <c r="K46" s="244">
        <f>IFERROR($E46*SUMIF('Daily Log'!$N$18:$N$1017,$B46,'Daily Log'!$O$18:$O$1017),0)</f>
        <v>0</v>
      </c>
      <c r="L46" s="244">
        <f>IFERROR($E46*SUMIF('Daily Log'!$Q$18:$Q$1017,$B46,'Daily Log'!$R$18:$R$1017),0)</f>
        <v>0</v>
      </c>
      <c r="M46" s="244">
        <f>IFERROR($E46*SUMIF('Daily Log'!$T$18:$T$1017,$B46,'Daily Log'!$U$18:$U$1017),0)</f>
        <v>0</v>
      </c>
      <c r="N46" s="244">
        <f>IFERROR($E46*SUMIF('Daily Log'!$W$18:$W$1017,$B46,'Daily Log'!$X$18:$X$1017),0)</f>
        <v>0</v>
      </c>
      <c r="O46" s="244">
        <f>IFERROR($E46*SUMIF('Daily Log'!$Z$18:$Z$1017,$B46,'Daily Log'!$AA$18:$AA$1017),0)</f>
        <v>0</v>
      </c>
      <c r="P46" s="244">
        <f>IFERROR($E46*SUMIF('Daily Log'!$AC$18:$AC$1017,$B46,'Daily Log'!$AD$18:$AD$1017),0)</f>
        <v>0</v>
      </c>
      <c r="Q46" s="244">
        <f>IFERROR($E46*SUMIF('Daily Log'!$AF$18:$AF$1017,$B46,'Daily Log'!$AG$18:$AG$1017),0)</f>
        <v>0</v>
      </c>
      <c r="R46" s="244">
        <f>IFERROR($E46*SUMIF('Daily Log'!$AI$18:$AI$1017,$B46,'Daily Log'!$AJ$18:$AJ$1017),0)</f>
        <v>0</v>
      </c>
      <c r="S46" s="244">
        <f>IFERROR($E46*SUMIF('Daily Log'!$AL$18:$AL$1017,$B46,'Daily Log'!$AM$18:$AM$1017),0)</f>
        <v>0</v>
      </c>
      <c r="T46" s="244">
        <f>IFERROR($E46*SUMIF('Daily Log'!$AO$18:$AO$1017,$B46,'Daily Log'!$AP$18:$AP$1017),0)</f>
        <v>0</v>
      </c>
      <c r="U46" s="244">
        <f>IFERROR($E46*SUMIF('Daily Log'!$AR$18:$AR$1017,$B46,'Daily Log'!$AS$18:$AS$1017),0)</f>
        <v>0</v>
      </c>
      <c r="V46" s="244">
        <f>IFERROR($E46*SUMIF('Daily Log'!$AU$18:$AU$1017,$B46,'Daily Log'!$AV$18:$AV$1017),0)</f>
        <v>0</v>
      </c>
      <c r="W46" s="244">
        <f>IFERROR($E46*SUMIF('Daily Log'!$AX$18:$AX$1017,$B46,'Daily Log'!$AY$18:$AY$1017),0)</f>
        <v>0</v>
      </c>
      <c r="X46" s="244">
        <f>IFERROR($E46*SUMIF('Daily Log'!$BA$18:$BA$1017,$B46,'Daily Log'!$BB$18:$BB$1017),0)</f>
        <v>0</v>
      </c>
      <c r="Y46" s="244">
        <f>IFERROR($E46*SUMIF('Daily Log'!$BD$18:$BD$1017,$B46,'Daily Log'!$BE$18:$BE$1017),0)</f>
        <v>0</v>
      </c>
      <c r="Z46" s="244">
        <f>IFERROR($E46*SUMIF('Daily Log'!$BG$18:$BG$1017,$B46,'Daily Log'!$BH$18:$BH$1017),0)</f>
        <v>0</v>
      </c>
      <c r="AA46" s="244">
        <f>IFERROR($E46*SUMIF('Daily Log'!$BJ$18:$BJ$1017,$B46,'Daily Log'!$BK$18:$BK$1017),0)</f>
        <v>0</v>
      </c>
      <c r="AB46" s="244">
        <f>IFERROR($E46*SUMIF('Daily Log'!$BM$18:$BM$1017,$B46,'Daily Log'!$BN$18:$BN$1017),0)</f>
        <v>0</v>
      </c>
      <c r="AC46" s="244">
        <f>IFERROR($E46*SUMIF('Daily Log'!$BP$18:$BP$1017,$B46,'Daily Log'!$BQ$18:$BQ$1017),0)</f>
        <v>0</v>
      </c>
      <c r="AD46" s="244">
        <f>IFERROR($E46*SUMIF('Daily Log'!$BS$18:$BS$1017,$B46,'Daily Log'!$BT$18:$BT$1017),0)</f>
        <v>0</v>
      </c>
      <c r="AE46" s="244">
        <f>IFERROR($E46*SUMIF('Daily Log'!$BV$18:$BV$1017,$B46,'Daily Log'!$BW$18:$BW$1017),0)</f>
        <v>0</v>
      </c>
      <c r="AF46" s="244">
        <f>IFERROR($E46*SUMIF('Daily Log'!$BY$18:$BY$1017,$B46,'Daily Log'!$BZ$18:$BZ$1017),0)</f>
        <v>0</v>
      </c>
      <c r="AG46" s="244">
        <f>IFERROR($E46*SUMIF('Daily Log'!$CB$18:$CB$1017,$B46,'Daily Log'!$CC$18:$CC$1017),0)</f>
        <v>0</v>
      </c>
      <c r="AH46" s="244">
        <f>IFERROR($E46*SUMIF('Daily Log'!$CE$18:$CE$1017,$B46,'Daily Log'!$CF$18:$CF$1017),0)</f>
        <v>0</v>
      </c>
      <c r="AI46" s="244">
        <f>IFERROR($E46*SUMIF('Daily Log'!$CH$18:$CH$1017,$B46,'Daily Log'!$CI$18:$CI$1017),0)</f>
        <v>0</v>
      </c>
      <c r="AJ46" s="244">
        <f>IFERROR($E46*SUMIF('Daily Log'!$CK$18:$CK$1017,$B46,'Daily Log'!$CL$18:$CL$1017),0)</f>
        <v>0</v>
      </c>
      <c r="AK46" s="244">
        <f>IFERROR($E46*SUMIF('Daily Log'!$CN$18:$CN$1017,$B46,'Daily Log'!$CO$18:$CO$1017),0)</f>
        <v>0</v>
      </c>
    </row>
    <row r="47" spans="2:37" ht="33.75" hidden="1" customHeight="1">
      <c r="B47" s="455" t="s">
        <v>99</v>
      </c>
      <c r="C47" s="456"/>
      <c r="D47" s="457" t="s">
        <v>26</v>
      </c>
      <c r="E47" s="454"/>
      <c r="F47" s="243">
        <f t="shared" si="1"/>
        <v>0</v>
      </c>
      <c r="G47" s="244">
        <f>IFERROR($E47*SUMIF('Daily Log'!$B$18:$B$1017,$B47,'Daily Log'!$C$18:$C$1017),0)</f>
        <v>0</v>
      </c>
      <c r="H47" s="244">
        <f>IFERROR($E47*SUMIF('Daily Log'!$E$18:$E$1017,$B47,'Daily Log'!$F$18:$F$1017),0)</f>
        <v>0</v>
      </c>
      <c r="I47" s="244">
        <f>IFERROR($E47*SUMIF('Daily Log'!$H$18:$H$1017,$B47,'Daily Log'!$I$18:$I$1017),0)</f>
        <v>0</v>
      </c>
      <c r="J47" s="244">
        <f>IFERROR($E47*SUMIF('Daily Log'!$K$18:$K$1017,$B47,'Daily Log'!$L$18:$L$1017),0)</f>
        <v>0</v>
      </c>
      <c r="K47" s="244">
        <f>IFERROR($E47*SUMIF('Daily Log'!$N$18:$N$1017,$B47,'Daily Log'!$O$18:$O$1017),0)</f>
        <v>0</v>
      </c>
      <c r="L47" s="244">
        <f>IFERROR($E47*SUMIF('Daily Log'!$Q$18:$Q$1017,$B47,'Daily Log'!$R$18:$R$1017),0)</f>
        <v>0</v>
      </c>
      <c r="M47" s="244">
        <f>IFERROR($E47*SUMIF('Daily Log'!$T$18:$T$1017,$B47,'Daily Log'!$U$18:$U$1017),0)</f>
        <v>0</v>
      </c>
      <c r="N47" s="244">
        <f>IFERROR($E47*SUMIF('Daily Log'!$W$18:$W$1017,$B47,'Daily Log'!$X$18:$X$1017),0)</f>
        <v>0</v>
      </c>
      <c r="O47" s="244">
        <f>IFERROR($E47*SUMIF('Daily Log'!$Z$18:$Z$1017,$B47,'Daily Log'!$AA$18:$AA$1017),0)</f>
        <v>0</v>
      </c>
      <c r="P47" s="244">
        <f>IFERROR($E47*SUMIF('Daily Log'!$AC$18:$AC$1017,$B47,'Daily Log'!$AD$18:$AD$1017),0)</f>
        <v>0</v>
      </c>
      <c r="Q47" s="244">
        <f>IFERROR($E47*SUMIF('Daily Log'!$AF$18:$AF$1017,$B47,'Daily Log'!$AG$18:$AG$1017),0)</f>
        <v>0</v>
      </c>
      <c r="R47" s="244">
        <f>IFERROR($E47*SUMIF('Daily Log'!$AI$18:$AI$1017,$B47,'Daily Log'!$AJ$18:$AJ$1017),0)</f>
        <v>0</v>
      </c>
      <c r="S47" s="244">
        <f>IFERROR($E47*SUMIF('Daily Log'!$AL$18:$AL$1017,$B47,'Daily Log'!$AM$18:$AM$1017),0)</f>
        <v>0</v>
      </c>
      <c r="T47" s="244">
        <f>IFERROR($E47*SUMIF('Daily Log'!$AO$18:$AO$1017,$B47,'Daily Log'!$AP$18:$AP$1017),0)</f>
        <v>0</v>
      </c>
      <c r="U47" s="244">
        <f>IFERROR($E47*SUMIF('Daily Log'!$AR$18:$AR$1017,$B47,'Daily Log'!$AS$18:$AS$1017),0)</f>
        <v>0</v>
      </c>
      <c r="V47" s="244">
        <f>IFERROR($E47*SUMIF('Daily Log'!$AU$18:$AU$1017,$B47,'Daily Log'!$AV$18:$AV$1017),0)</f>
        <v>0</v>
      </c>
      <c r="W47" s="244">
        <f>IFERROR($E47*SUMIF('Daily Log'!$AX$18:$AX$1017,$B47,'Daily Log'!$AY$18:$AY$1017),0)</f>
        <v>0</v>
      </c>
      <c r="X47" s="244">
        <f>IFERROR($E47*SUMIF('Daily Log'!$BA$18:$BA$1017,$B47,'Daily Log'!$BB$18:$BB$1017),0)</f>
        <v>0</v>
      </c>
      <c r="Y47" s="244">
        <f>IFERROR($E47*SUMIF('Daily Log'!$BD$18:$BD$1017,$B47,'Daily Log'!$BE$18:$BE$1017),0)</f>
        <v>0</v>
      </c>
      <c r="Z47" s="244">
        <f>IFERROR($E47*SUMIF('Daily Log'!$BG$18:$BG$1017,$B47,'Daily Log'!$BH$18:$BH$1017),0)</f>
        <v>0</v>
      </c>
      <c r="AA47" s="244">
        <f>IFERROR($E47*SUMIF('Daily Log'!$BJ$18:$BJ$1017,$B47,'Daily Log'!$BK$18:$BK$1017),0)</f>
        <v>0</v>
      </c>
      <c r="AB47" s="244">
        <f>IFERROR($E47*SUMIF('Daily Log'!$BM$18:$BM$1017,$B47,'Daily Log'!$BN$18:$BN$1017),0)</f>
        <v>0</v>
      </c>
      <c r="AC47" s="244">
        <f>IFERROR($E47*SUMIF('Daily Log'!$BP$18:$BP$1017,$B47,'Daily Log'!$BQ$18:$BQ$1017),0)</f>
        <v>0</v>
      </c>
      <c r="AD47" s="244">
        <f>IFERROR($E47*SUMIF('Daily Log'!$BS$18:$BS$1017,$B47,'Daily Log'!$BT$18:$BT$1017),0)</f>
        <v>0</v>
      </c>
      <c r="AE47" s="244">
        <f>IFERROR($E47*SUMIF('Daily Log'!$BV$18:$BV$1017,$B47,'Daily Log'!$BW$18:$BW$1017),0)</f>
        <v>0</v>
      </c>
      <c r="AF47" s="244">
        <f>IFERROR($E47*SUMIF('Daily Log'!$BY$18:$BY$1017,$B47,'Daily Log'!$BZ$18:$BZ$1017),0)</f>
        <v>0</v>
      </c>
      <c r="AG47" s="244">
        <f>IFERROR($E47*SUMIF('Daily Log'!$CB$18:$CB$1017,$B47,'Daily Log'!$CC$18:$CC$1017),0)</f>
        <v>0</v>
      </c>
      <c r="AH47" s="244">
        <f>IFERROR($E47*SUMIF('Daily Log'!$CE$18:$CE$1017,$B47,'Daily Log'!$CF$18:$CF$1017),0)</f>
        <v>0</v>
      </c>
      <c r="AI47" s="244">
        <f>IFERROR($E47*SUMIF('Daily Log'!$CH$18:$CH$1017,$B47,'Daily Log'!$CI$18:$CI$1017),0)</f>
        <v>0</v>
      </c>
      <c r="AJ47" s="244">
        <f>IFERROR($E47*SUMIF('Daily Log'!$CK$18:$CK$1017,$B47,'Daily Log'!$CL$18:$CL$1017),0)</f>
        <v>0</v>
      </c>
      <c r="AK47" s="244">
        <f>IFERROR($E47*SUMIF('Daily Log'!$CN$18:$CN$1017,$B47,'Daily Log'!$CO$18:$CO$1017),0)</f>
        <v>0</v>
      </c>
    </row>
    <row r="48" spans="2:37" ht="33.75" hidden="1" customHeight="1">
      <c r="B48" s="455" t="s">
        <v>100</v>
      </c>
      <c r="C48" s="456"/>
      <c r="D48" s="457" t="s">
        <v>26</v>
      </c>
      <c r="E48" s="454"/>
      <c r="F48" s="243">
        <f t="shared" si="1"/>
        <v>0</v>
      </c>
      <c r="G48" s="244">
        <f>IFERROR($E48*SUMIF('Daily Log'!$B$18:$B$1017,$B48,'Daily Log'!$C$18:$C$1017),0)</f>
        <v>0</v>
      </c>
      <c r="H48" s="244">
        <f>IFERROR($E48*SUMIF('Daily Log'!$E$18:$E$1017,$B48,'Daily Log'!$F$18:$F$1017),0)</f>
        <v>0</v>
      </c>
      <c r="I48" s="244">
        <f>IFERROR($E48*SUMIF('Daily Log'!$H$18:$H$1017,$B48,'Daily Log'!$I$18:$I$1017),0)</f>
        <v>0</v>
      </c>
      <c r="J48" s="244">
        <f>IFERROR($E48*SUMIF('Daily Log'!$K$18:$K$1017,$B48,'Daily Log'!$L$18:$L$1017),0)</f>
        <v>0</v>
      </c>
      <c r="K48" s="244">
        <f>IFERROR($E48*SUMIF('Daily Log'!$N$18:$N$1017,$B48,'Daily Log'!$O$18:$O$1017),0)</f>
        <v>0</v>
      </c>
      <c r="L48" s="244">
        <f>IFERROR($E48*SUMIF('Daily Log'!$Q$18:$Q$1017,$B48,'Daily Log'!$R$18:$R$1017),0)</f>
        <v>0</v>
      </c>
      <c r="M48" s="244">
        <f>IFERROR($E48*SUMIF('Daily Log'!$T$18:$T$1017,$B48,'Daily Log'!$U$18:$U$1017),0)</f>
        <v>0</v>
      </c>
      <c r="N48" s="244">
        <f>IFERROR($E48*SUMIF('Daily Log'!$W$18:$W$1017,$B48,'Daily Log'!$X$18:$X$1017),0)</f>
        <v>0</v>
      </c>
      <c r="O48" s="244">
        <f>IFERROR($E48*SUMIF('Daily Log'!$Z$18:$Z$1017,$B48,'Daily Log'!$AA$18:$AA$1017),0)</f>
        <v>0</v>
      </c>
      <c r="P48" s="244">
        <f>IFERROR($E48*SUMIF('Daily Log'!$AC$18:$AC$1017,$B48,'Daily Log'!$AD$18:$AD$1017),0)</f>
        <v>0</v>
      </c>
      <c r="Q48" s="244">
        <f>IFERROR($E48*SUMIF('Daily Log'!$AF$18:$AF$1017,$B48,'Daily Log'!$AG$18:$AG$1017),0)</f>
        <v>0</v>
      </c>
      <c r="R48" s="244">
        <f>IFERROR($E48*SUMIF('Daily Log'!$AI$18:$AI$1017,$B48,'Daily Log'!$AJ$18:$AJ$1017),0)</f>
        <v>0</v>
      </c>
      <c r="S48" s="244">
        <f>IFERROR($E48*SUMIF('Daily Log'!$AL$18:$AL$1017,$B48,'Daily Log'!$AM$18:$AM$1017),0)</f>
        <v>0</v>
      </c>
      <c r="T48" s="244">
        <f>IFERROR($E48*SUMIF('Daily Log'!$AO$18:$AO$1017,$B48,'Daily Log'!$AP$18:$AP$1017),0)</f>
        <v>0</v>
      </c>
      <c r="U48" s="244">
        <f>IFERROR($E48*SUMIF('Daily Log'!$AR$18:$AR$1017,$B48,'Daily Log'!$AS$18:$AS$1017),0)</f>
        <v>0</v>
      </c>
      <c r="V48" s="244">
        <f>IFERROR($E48*SUMIF('Daily Log'!$AU$18:$AU$1017,$B48,'Daily Log'!$AV$18:$AV$1017),0)</f>
        <v>0</v>
      </c>
      <c r="W48" s="244">
        <f>IFERROR($E48*SUMIF('Daily Log'!$AX$18:$AX$1017,$B48,'Daily Log'!$AY$18:$AY$1017),0)</f>
        <v>0</v>
      </c>
      <c r="X48" s="244">
        <f>IFERROR($E48*SUMIF('Daily Log'!$BA$18:$BA$1017,$B48,'Daily Log'!$BB$18:$BB$1017),0)</f>
        <v>0</v>
      </c>
      <c r="Y48" s="244">
        <f>IFERROR($E48*SUMIF('Daily Log'!$BD$18:$BD$1017,$B48,'Daily Log'!$BE$18:$BE$1017),0)</f>
        <v>0</v>
      </c>
      <c r="Z48" s="244">
        <f>IFERROR($E48*SUMIF('Daily Log'!$BG$18:$BG$1017,$B48,'Daily Log'!$BH$18:$BH$1017),0)</f>
        <v>0</v>
      </c>
      <c r="AA48" s="244">
        <f>IFERROR($E48*SUMIF('Daily Log'!$BJ$18:$BJ$1017,$B48,'Daily Log'!$BK$18:$BK$1017),0)</f>
        <v>0</v>
      </c>
      <c r="AB48" s="244">
        <f>IFERROR($E48*SUMIF('Daily Log'!$BM$18:$BM$1017,$B48,'Daily Log'!$BN$18:$BN$1017),0)</f>
        <v>0</v>
      </c>
      <c r="AC48" s="244">
        <f>IFERROR($E48*SUMIF('Daily Log'!$BP$18:$BP$1017,$B48,'Daily Log'!$BQ$18:$BQ$1017),0)</f>
        <v>0</v>
      </c>
      <c r="AD48" s="244">
        <f>IFERROR($E48*SUMIF('Daily Log'!$BS$18:$BS$1017,$B48,'Daily Log'!$BT$18:$BT$1017),0)</f>
        <v>0</v>
      </c>
      <c r="AE48" s="244">
        <f>IFERROR($E48*SUMIF('Daily Log'!$BV$18:$BV$1017,$B48,'Daily Log'!$BW$18:$BW$1017),0)</f>
        <v>0</v>
      </c>
      <c r="AF48" s="244">
        <f>IFERROR($E48*SUMIF('Daily Log'!$BY$18:$BY$1017,$B48,'Daily Log'!$BZ$18:$BZ$1017),0)</f>
        <v>0</v>
      </c>
      <c r="AG48" s="244">
        <f>IFERROR($E48*SUMIF('Daily Log'!$CB$18:$CB$1017,$B48,'Daily Log'!$CC$18:$CC$1017),0)</f>
        <v>0</v>
      </c>
      <c r="AH48" s="244">
        <f>IFERROR($E48*SUMIF('Daily Log'!$CE$18:$CE$1017,$B48,'Daily Log'!$CF$18:$CF$1017),0)</f>
        <v>0</v>
      </c>
      <c r="AI48" s="244">
        <f>IFERROR($E48*SUMIF('Daily Log'!$CH$18:$CH$1017,$B48,'Daily Log'!$CI$18:$CI$1017),0)</f>
        <v>0</v>
      </c>
      <c r="AJ48" s="244">
        <f>IFERROR($E48*SUMIF('Daily Log'!$CK$18:$CK$1017,$B48,'Daily Log'!$CL$18:$CL$1017),0)</f>
        <v>0</v>
      </c>
      <c r="AK48" s="244">
        <f>IFERROR($E48*SUMIF('Daily Log'!$CN$18:$CN$1017,$B48,'Daily Log'!$CO$18:$CO$1017),0)</f>
        <v>0</v>
      </c>
    </row>
    <row r="49" spans="2:37" ht="33.75" hidden="1" customHeight="1">
      <c r="B49" s="455" t="s">
        <v>101</v>
      </c>
      <c r="C49" s="456"/>
      <c r="D49" s="457" t="s">
        <v>26</v>
      </c>
      <c r="E49" s="454"/>
      <c r="F49" s="243">
        <f t="shared" si="1"/>
        <v>0</v>
      </c>
      <c r="G49" s="244">
        <f>IFERROR($E49*SUMIF('Daily Log'!$B$18:$B$1017,$B49,'Daily Log'!$C$18:$C$1017),0)</f>
        <v>0</v>
      </c>
      <c r="H49" s="244">
        <f>IFERROR($E49*SUMIF('Daily Log'!$E$18:$E$1017,$B49,'Daily Log'!$F$18:$F$1017),0)</f>
        <v>0</v>
      </c>
      <c r="I49" s="244">
        <f>IFERROR($E49*SUMIF('Daily Log'!$H$18:$H$1017,$B49,'Daily Log'!$I$18:$I$1017),0)</f>
        <v>0</v>
      </c>
      <c r="J49" s="244">
        <f>IFERROR($E49*SUMIF('Daily Log'!$K$18:$K$1017,$B49,'Daily Log'!$L$18:$L$1017),0)</f>
        <v>0</v>
      </c>
      <c r="K49" s="244">
        <f>IFERROR($E49*SUMIF('Daily Log'!$N$18:$N$1017,$B49,'Daily Log'!$O$18:$O$1017),0)</f>
        <v>0</v>
      </c>
      <c r="L49" s="244">
        <f>IFERROR($E49*SUMIF('Daily Log'!$Q$18:$Q$1017,$B49,'Daily Log'!$R$18:$R$1017),0)</f>
        <v>0</v>
      </c>
      <c r="M49" s="244">
        <f>IFERROR($E49*SUMIF('Daily Log'!$T$18:$T$1017,$B49,'Daily Log'!$U$18:$U$1017),0)</f>
        <v>0</v>
      </c>
      <c r="N49" s="244">
        <f>IFERROR($E49*SUMIF('Daily Log'!$W$18:$W$1017,$B49,'Daily Log'!$X$18:$X$1017),0)</f>
        <v>0</v>
      </c>
      <c r="O49" s="244">
        <f>IFERROR($E49*SUMIF('Daily Log'!$Z$18:$Z$1017,$B49,'Daily Log'!$AA$18:$AA$1017),0)</f>
        <v>0</v>
      </c>
      <c r="P49" s="244">
        <f>IFERROR($E49*SUMIF('Daily Log'!$AC$18:$AC$1017,$B49,'Daily Log'!$AD$18:$AD$1017),0)</f>
        <v>0</v>
      </c>
      <c r="Q49" s="244">
        <f>IFERROR($E49*SUMIF('Daily Log'!$AF$18:$AF$1017,$B49,'Daily Log'!$AG$18:$AG$1017),0)</f>
        <v>0</v>
      </c>
      <c r="R49" s="244">
        <f>IFERROR($E49*SUMIF('Daily Log'!$AI$18:$AI$1017,$B49,'Daily Log'!$AJ$18:$AJ$1017),0)</f>
        <v>0</v>
      </c>
      <c r="S49" s="244">
        <f>IFERROR($E49*SUMIF('Daily Log'!$AL$18:$AL$1017,$B49,'Daily Log'!$AM$18:$AM$1017),0)</f>
        <v>0</v>
      </c>
      <c r="T49" s="244">
        <f>IFERROR($E49*SUMIF('Daily Log'!$AO$18:$AO$1017,$B49,'Daily Log'!$AP$18:$AP$1017),0)</f>
        <v>0</v>
      </c>
      <c r="U49" s="244">
        <f>IFERROR($E49*SUMIF('Daily Log'!$AR$18:$AR$1017,$B49,'Daily Log'!$AS$18:$AS$1017),0)</f>
        <v>0</v>
      </c>
      <c r="V49" s="244">
        <f>IFERROR($E49*SUMIF('Daily Log'!$AU$18:$AU$1017,$B49,'Daily Log'!$AV$18:$AV$1017),0)</f>
        <v>0</v>
      </c>
      <c r="W49" s="244">
        <f>IFERROR($E49*SUMIF('Daily Log'!$AX$18:$AX$1017,$B49,'Daily Log'!$AY$18:$AY$1017),0)</f>
        <v>0</v>
      </c>
      <c r="X49" s="244">
        <f>IFERROR($E49*SUMIF('Daily Log'!$BA$18:$BA$1017,$B49,'Daily Log'!$BB$18:$BB$1017),0)</f>
        <v>0</v>
      </c>
      <c r="Y49" s="244">
        <f>IFERROR($E49*SUMIF('Daily Log'!$BD$18:$BD$1017,$B49,'Daily Log'!$BE$18:$BE$1017),0)</f>
        <v>0</v>
      </c>
      <c r="Z49" s="244">
        <f>IFERROR($E49*SUMIF('Daily Log'!$BG$18:$BG$1017,$B49,'Daily Log'!$BH$18:$BH$1017),0)</f>
        <v>0</v>
      </c>
      <c r="AA49" s="244">
        <f>IFERROR($E49*SUMIF('Daily Log'!$BJ$18:$BJ$1017,$B49,'Daily Log'!$BK$18:$BK$1017),0)</f>
        <v>0</v>
      </c>
      <c r="AB49" s="244">
        <f>IFERROR($E49*SUMIF('Daily Log'!$BM$18:$BM$1017,$B49,'Daily Log'!$BN$18:$BN$1017),0)</f>
        <v>0</v>
      </c>
      <c r="AC49" s="244">
        <f>IFERROR($E49*SUMIF('Daily Log'!$BP$18:$BP$1017,$B49,'Daily Log'!$BQ$18:$BQ$1017),0)</f>
        <v>0</v>
      </c>
      <c r="AD49" s="244">
        <f>IFERROR($E49*SUMIF('Daily Log'!$BS$18:$BS$1017,$B49,'Daily Log'!$BT$18:$BT$1017),0)</f>
        <v>0</v>
      </c>
      <c r="AE49" s="244">
        <f>IFERROR($E49*SUMIF('Daily Log'!$BV$18:$BV$1017,$B49,'Daily Log'!$BW$18:$BW$1017),0)</f>
        <v>0</v>
      </c>
      <c r="AF49" s="244">
        <f>IFERROR($E49*SUMIF('Daily Log'!$BY$18:$BY$1017,$B49,'Daily Log'!$BZ$18:$BZ$1017),0)</f>
        <v>0</v>
      </c>
      <c r="AG49" s="244">
        <f>IFERROR($E49*SUMIF('Daily Log'!$CB$18:$CB$1017,$B49,'Daily Log'!$CC$18:$CC$1017),0)</f>
        <v>0</v>
      </c>
      <c r="AH49" s="244">
        <f>IFERROR($E49*SUMIF('Daily Log'!$CE$18:$CE$1017,$B49,'Daily Log'!$CF$18:$CF$1017),0)</f>
        <v>0</v>
      </c>
      <c r="AI49" s="244">
        <f>IFERROR($E49*SUMIF('Daily Log'!$CH$18:$CH$1017,$B49,'Daily Log'!$CI$18:$CI$1017),0)</f>
        <v>0</v>
      </c>
      <c r="AJ49" s="244">
        <f>IFERROR($E49*SUMIF('Daily Log'!$CK$18:$CK$1017,$B49,'Daily Log'!$CL$18:$CL$1017),0)</f>
        <v>0</v>
      </c>
      <c r="AK49" s="244">
        <f>IFERROR($E49*SUMIF('Daily Log'!$CN$18:$CN$1017,$B49,'Daily Log'!$CO$18:$CO$1017),0)</f>
        <v>0</v>
      </c>
    </row>
    <row r="50" spans="2:37" ht="33.75" hidden="1" customHeight="1">
      <c r="B50" s="455" t="s">
        <v>102</v>
      </c>
      <c r="C50" s="456"/>
      <c r="D50" s="457" t="s">
        <v>298</v>
      </c>
      <c r="E50" s="454">
        <v>1</v>
      </c>
      <c r="F50" s="243">
        <f t="shared" si="1"/>
        <v>0</v>
      </c>
      <c r="G50" s="244">
        <f>IFERROR($E50*SUMIF('Daily Log'!$B$18:$B$1017,$B50,'Daily Log'!$C$18:$C$1017),0)</f>
        <v>0</v>
      </c>
      <c r="H50" s="244">
        <f>IFERROR($E50*SUMIF('Daily Log'!$E$18:$E$1017,$B50,'Daily Log'!$F$18:$F$1017),0)</f>
        <v>0</v>
      </c>
      <c r="I50" s="244">
        <f>IFERROR($E50*SUMIF('Daily Log'!$H$18:$H$1017,$B50,'Daily Log'!$I$18:$I$1017),0)</f>
        <v>0</v>
      </c>
      <c r="J50" s="244">
        <f>IFERROR($E50*SUMIF('Daily Log'!$K$18:$K$1017,$B50,'Daily Log'!$L$18:$L$1017),0)</f>
        <v>0</v>
      </c>
      <c r="K50" s="244">
        <f>IFERROR($E50*SUMIF('Daily Log'!$N$18:$N$1017,$B50,'Daily Log'!$O$18:$O$1017),0)</f>
        <v>0</v>
      </c>
      <c r="L50" s="244">
        <f>IFERROR($E50*SUMIF('Daily Log'!$Q$18:$Q$1017,$B50,'Daily Log'!$R$18:$R$1017),0)</f>
        <v>0</v>
      </c>
      <c r="M50" s="244">
        <f>IFERROR($E50*SUMIF('Daily Log'!$T$18:$T$1017,$B50,'Daily Log'!$U$18:$U$1017),0)</f>
        <v>0</v>
      </c>
      <c r="N50" s="244">
        <f>IFERROR($E50*SUMIF('Daily Log'!$W$18:$W$1017,$B50,'Daily Log'!$X$18:$X$1017),0)</f>
        <v>0</v>
      </c>
      <c r="O50" s="244">
        <f>IFERROR($E50*SUMIF('Daily Log'!$Z$18:$Z$1017,$B50,'Daily Log'!$AA$18:$AA$1017),0)</f>
        <v>0</v>
      </c>
      <c r="P50" s="244">
        <f>IFERROR($E50*SUMIF('Daily Log'!$AC$18:$AC$1017,$B50,'Daily Log'!$AD$18:$AD$1017),0)</f>
        <v>0</v>
      </c>
      <c r="Q50" s="244">
        <f>IFERROR($E50*SUMIF('Daily Log'!$AF$18:$AF$1017,$B50,'Daily Log'!$AG$18:$AG$1017),0)</f>
        <v>0</v>
      </c>
      <c r="R50" s="244">
        <f>IFERROR($E50*SUMIF('Daily Log'!$AI$18:$AI$1017,$B50,'Daily Log'!$AJ$18:$AJ$1017),0)</f>
        <v>0</v>
      </c>
      <c r="S50" s="244">
        <f>IFERROR($E50*SUMIF('Daily Log'!$AL$18:$AL$1017,$B50,'Daily Log'!$AM$18:$AM$1017),0)</f>
        <v>0</v>
      </c>
      <c r="T50" s="244">
        <f>IFERROR($E50*SUMIF('Daily Log'!$AO$18:$AO$1017,$B50,'Daily Log'!$AP$18:$AP$1017),0)</f>
        <v>0</v>
      </c>
      <c r="U50" s="244">
        <f>IFERROR($E50*SUMIF('Daily Log'!$AR$18:$AR$1017,$B50,'Daily Log'!$AS$18:$AS$1017),0)</f>
        <v>0</v>
      </c>
      <c r="V50" s="244">
        <f>IFERROR($E50*SUMIF('Daily Log'!$AU$18:$AU$1017,$B50,'Daily Log'!$AV$18:$AV$1017),0)</f>
        <v>0</v>
      </c>
      <c r="W50" s="244">
        <f>IFERROR($E50*SUMIF('Daily Log'!$AX$18:$AX$1017,$B50,'Daily Log'!$AY$18:$AY$1017),0)</f>
        <v>0</v>
      </c>
      <c r="X50" s="244">
        <f>IFERROR($E50*SUMIF('Daily Log'!$BA$18:$BA$1017,$B50,'Daily Log'!$BB$18:$BB$1017),0)</f>
        <v>0</v>
      </c>
      <c r="Y50" s="244">
        <f>IFERROR($E50*SUMIF('Daily Log'!$BD$18:$BD$1017,$B50,'Daily Log'!$BE$18:$BE$1017),0)</f>
        <v>0</v>
      </c>
      <c r="Z50" s="244">
        <f>IFERROR($E50*SUMIF('Daily Log'!$BG$18:$BG$1017,$B50,'Daily Log'!$BH$18:$BH$1017),0)</f>
        <v>0</v>
      </c>
      <c r="AA50" s="244">
        <f>IFERROR($E50*SUMIF('Daily Log'!$BJ$18:$BJ$1017,$B50,'Daily Log'!$BK$18:$BK$1017),0)</f>
        <v>0</v>
      </c>
      <c r="AB50" s="244">
        <f>IFERROR($E50*SUMIF('Daily Log'!$BM$18:$BM$1017,$B50,'Daily Log'!$BN$18:$BN$1017),0)</f>
        <v>0</v>
      </c>
      <c r="AC50" s="244">
        <f>IFERROR($E50*SUMIF('Daily Log'!$BP$18:$BP$1017,$B50,'Daily Log'!$BQ$18:$BQ$1017),0)</f>
        <v>0</v>
      </c>
      <c r="AD50" s="244">
        <f>IFERROR($E50*SUMIF('Daily Log'!$BS$18:$BS$1017,$B50,'Daily Log'!$BT$18:$BT$1017),0)</f>
        <v>0</v>
      </c>
      <c r="AE50" s="244">
        <f>IFERROR($E50*SUMIF('Daily Log'!$BV$18:$BV$1017,$B50,'Daily Log'!$BW$18:$BW$1017),0)</f>
        <v>0</v>
      </c>
      <c r="AF50" s="244">
        <f>IFERROR($E50*SUMIF('Daily Log'!$BY$18:$BY$1017,$B50,'Daily Log'!$BZ$18:$BZ$1017),0)</f>
        <v>0</v>
      </c>
      <c r="AG50" s="244">
        <f>IFERROR($E50*SUMIF('Daily Log'!$CB$18:$CB$1017,$B50,'Daily Log'!$CC$18:$CC$1017),0)</f>
        <v>0</v>
      </c>
      <c r="AH50" s="244">
        <f>IFERROR($E50*SUMIF('Daily Log'!$CE$18:$CE$1017,$B50,'Daily Log'!$CF$18:$CF$1017),0)</f>
        <v>0</v>
      </c>
      <c r="AI50" s="244">
        <f>IFERROR($E50*SUMIF('Daily Log'!$CH$18:$CH$1017,$B50,'Daily Log'!$CI$18:$CI$1017),0)</f>
        <v>0</v>
      </c>
      <c r="AJ50" s="244">
        <f>IFERROR($E50*SUMIF('Daily Log'!$CK$18:$CK$1017,$B50,'Daily Log'!$CL$18:$CL$1017),0)</f>
        <v>0</v>
      </c>
      <c r="AK50" s="244">
        <f>IFERROR($E50*SUMIF('Daily Log'!$CN$18:$CN$1017,$B50,'Daily Log'!$CO$18:$CO$1017),0)</f>
        <v>0</v>
      </c>
    </row>
    <row r="51" spans="2:37" ht="33.75" hidden="1" customHeight="1">
      <c r="B51" s="455" t="s">
        <v>103</v>
      </c>
      <c r="C51" s="456"/>
      <c r="D51" s="457" t="s">
        <v>298</v>
      </c>
      <c r="E51" s="454">
        <v>1</v>
      </c>
      <c r="F51" s="243">
        <f t="shared" si="1"/>
        <v>0</v>
      </c>
      <c r="G51" s="244">
        <f>IFERROR($E51*SUMIF('Daily Log'!$B$18:$B$1017,$B51,'Daily Log'!$C$18:$C$1017),0)</f>
        <v>0</v>
      </c>
      <c r="H51" s="244">
        <f>IFERROR($E51*SUMIF('Daily Log'!$E$18:$E$1017,$B51,'Daily Log'!$F$18:$F$1017),0)</f>
        <v>0</v>
      </c>
      <c r="I51" s="244">
        <f>IFERROR($E51*SUMIF('Daily Log'!$H$18:$H$1017,$B51,'Daily Log'!$I$18:$I$1017),0)</f>
        <v>0</v>
      </c>
      <c r="J51" s="244">
        <f>IFERROR($E51*SUMIF('Daily Log'!$K$18:$K$1017,$B51,'Daily Log'!$L$18:$L$1017),0)</f>
        <v>0</v>
      </c>
      <c r="K51" s="244">
        <f>IFERROR($E51*SUMIF('Daily Log'!$N$18:$N$1017,$B51,'Daily Log'!$O$18:$O$1017),0)</f>
        <v>0</v>
      </c>
      <c r="L51" s="244">
        <f>IFERROR($E51*SUMIF('Daily Log'!$Q$18:$Q$1017,$B51,'Daily Log'!$R$18:$R$1017),0)</f>
        <v>0</v>
      </c>
      <c r="M51" s="244">
        <f>IFERROR($E51*SUMIF('Daily Log'!$T$18:$T$1017,$B51,'Daily Log'!$U$18:$U$1017),0)</f>
        <v>0</v>
      </c>
      <c r="N51" s="244">
        <f>IFERROR($E51*SUMIF('Daily Log'!$W$18:$W$1017,$B51,'Daily Log'!$X$18:$X$1017),0)</f>
        <v>0</v>
      </c>
      <c r="O51" s="244">
        <f>IFERROR($E51*SUMIF('Daily Log'!$Z$18:$Z$1017,$B51,'Daily Log'!$AA$18:$AA$1017),0)</f>
        <v>0</v>
      </c>
      <c r="P51" s="244">
        <f>IFERROR($E51*SUMIF('Daily Log'!$AC$18:$AC$1017,$B51,'Daily Log'!$AD$18:$AD$1017),0)</f>
        <v>0</v>
      </c>
      <c r="Q51" s="244">
        <f>IFERROR($E51*SUMIF('Daily Log'!$AF$18:$AF$1017,$B51,'Daily Log'!$AG$18:$AG$1017),0)</f>
        <v>0</v>
      </c>
      <c r="R51" s="244">
        <f>IFERROR($E51*SUMIF('Daily Log'!$AI$18:$AI$1017,$B51,'Daily Log'!$AJ$18:$AJ$1017),0)</f>
        <v>0</v>
      </c>
      <c r="S51" s="244">
        <f>IFERROR($E51*SUMIF('Daily Log'!$AL$18:$AL$1017,$B51,'Daily Log'!$AM$18:$AM$1017),0)</f>
        <v>0</v>
      </c>
      <c r="T51" s="244">
        <f>IFERROR($E51*SUMIF('Daily Log'!$AO$18:$AO$1017,$B51,'Daily Log'!$AP$18:$AP$1017),0)</f>
        <v>0</v>
      </c>
      <c r="U51" s="244">
        <f>IFERROR($E51*SUMIF('Daily Log'!$AR$18:$AR$1017,$B51,'Daily Log'!$AS$18:$AS$1017),0)</f>
        <v>0</v>
      </c>
      <c r="V51" s="244">
        <f>IFERROR($E51*SUMIF('Daily Log'!$AU$18:$AU$1017,$B51,'Daily Log'!$AV$18:$AV$1017),0)</f>
        <v>0</v>
      </c>
      <c r="W51" s="244">
        <f>IFERROR($E51*SUMIF('Daily Log'!$AX$18:$AX$1017,$B51,'Daily Log'!$AY$18:$AY$1017),0)</f>
        <v>0</v>
      </c>
      <c r="X51" s="244">
        <f>IFERROR($E51*SUMIF('Daily Log'!$BA$18:$BA$1017,$B51,'Daily Log'!$BB$18:$BB$1017),0)</f>
        <v>0</v>
      </c>
      <c r="Y51" s="244">
        <f>IFERROR($E51*SUMIF('Daily Log'!$BD$18:$BD$1017,$B51,'Daily Log'!$BE$18:$BE$1017),0)</f>
        <v>0</v>
      </c>
      <c r="Z51" s="244">
        <f>IFERROR($E51*SUMIF('Daily Log'!$BG$18:$BG$1017,$B51,'Daily Log'!$BH$18:$BH$1017),0)</f>
        <v>0</v>
      </c>
      <c r="AA51" s="244">
        <f>IFERROR($E51*SUMIF('Daily Log'!$BJ$18:$BJ$1017,$B51,'Daily Log'!$BK$18:$BK$1017),0)</f>
        <v>0</v>
      </c>
      <c r="AB51" s="244">
        <f>IFERROR($E51*SUMIF('Daily Log'!$BM$18:$BM$1017,$B51,'Daily Log'!$BN$18:$BN$1017),0)</f>
        <v>0</v>
      </c>
      <c r="AC51" s="244">
        <f>IFERROR($E51*SUMIF('Daily Log'!$BP$18:$BP$1017,$B51,'Daily Log'!$BQ$18:$BQ$1017),0)</f>
        <v>0</v>
      </c>
      <c r="AD51" s="244">
        <f>IFERROR($E51*SUMIF('Daily Log'!$BS$18:$BS$1017,$B51,'Daily Log'!$BT$18:$BT$1017),0)</f>
        <v>0</v>
      </c>
      <c r="AE51" s="244">
        <f>IFERROR($E51*SUMIF('Daily Log'!$BV$18:$BV$1017,$B51,'Daily Log'!$BW$18:$BW$1017),0)</f>
        <v>0</v>
      </c>
      <c r="AF51" s="244">
        <f>IFERROR($E51*SUMIF('Daily Log'!$BY$18:$BY$1017,$B51,'Daily Log'!$BZ$18:$BZ$1017),0)</f>
        <v>0</v>
      </c>
      <c r="AG51" s="244">
        <f>IFERROR($E51*SUMIF('Daily Log'!$CB$18:$CB$1017,$B51,'Daily Log'!$CC$18:$CC$1017),0)</f>
        <v>0</v>
      </c>
      <c r="AH51" s="244">
        <f>IFERROR($E51*SUMIF('Daily Log'!$CE$18:$CE$1017,$B51,'Daily Log'!$CF$18:$CF$1017),0)</f>
        <v>0</v>
      </c>
      <c r="AI51" s="244">
        <f>IFERROR($E51*SUMIF('Daily Log'!$CH$18:$CH$1017,$B51,'Daily Log'!$CI$18:$CI$1017),0)</f>
        <v>0</v>
      </c>
      <c r="AJ51" s="244">
        <f>IFERROR($E51*SUMIF('Daily Log'!$CK$18:$CK$1017,$B51,'Daily Log'!$CL$18:$CL$1017),0)</f>
        <v>0</v>
      </c>
      <c r="AK51" s="244">
        <f>IFERROR($E51*SUMIF('Daily Log'!$CN$18:$CN$1017,$B51,'Daily Log'!$CO$18:$CO$1017),0)</f>
        <v>0</v>
      </c>
    </row>
    <row r="52" spans="2:37" ht="33.75" hidden="1" customHeight="1">
      <c r="B52" s="455" t="s">
        <v>104</v>
      </c>
      <c r="C52" s="456"/>
      <c r="D52" s="457" t="s">
        <v>298</v>
      </c>
      <c r="E52" s="454">
        <v>1</v>
      </c>
      <c r="F52" s="243">
        <f t="shared" si="1"/>
        <v>0</v>
      </c>
      <c r="G52" s="244">
        <f>IFERROR($E52*SUMIF('Daily Log'!$B$18:$B$1017,$B52,'Daily Log'!$C$18:$C$1017),0)</f>
        <v>0</v>
      </c>
      <c r="H52" s="244">
        <f>IFERROR($E52*SUMIF('Daily Log'!$E$18:$E$1017,$B52,'Daily Log'!$F$18:$F$1017),0)</f>
        <v>0</v>
      </c>
      <c r="I52" s="244">
        <f>IFERROR($E52*SUMIF('Daily Log'!$H$18:$H$1017,$B52,'Daily Log'!$I$18:$I$1017),0)</f>
        <v>0</v>
      </c>
      <c r="J52" s="244">
        <f>IFERROR($E52*SUMIF('Daily Log'!$K$18:$K$1017,$B52,'Daily Log'!$L$18:$L$1017),0)</f>
        <v>0</v>
      </c>
      <c r="K52" s="244">
        <f>IFERROR($E52*SUMIF('Daily Log'!$N$18:$N$1017,$B52,'Daily Log'!$O$18:$O$1017),0)</f>
        <v>0</v>
      </c>
      <c r="L52" s="244">
        <f>IFERROR($E52*SUMIF('Daily Log'!$Q$18:$Q$1017,$B52,'Daily Log'!$R$18:$R$1017),0)</f>
        <v>0</v>
      </c>
      <c r="M52" s="244">
        <f>IFERROR($E52*SUMIF('Daily Log'!$T$18:$T$1017,$B52,'Daily Log'!$U$18:$U$1017),0)</f>
        <v>0</v>
      </c>
      <c r="N52" s="244">
        <f>IFERROR($E52*SUMIF('Daily Log'!$W$18:$W$1017,$B52,'Daily Log'!$X$18:$X$1017),0)</f>
        <v>0</v>
      </c>
      <c r="O52" s="244">
        <f>IFERROR($E52*SUMIF('Daily Log'!$Z$18:$Z$1017,$B52,'Daily Log'!$AA$18:$AA$1017),0)</f>
        <v>0</v>
      </c>
      <c r="P52" s="244">
        <f>IFERROR($E52*SUMIF('Daily Log'!$AC$18:$AC$1017,$B52,'Daily Log'!$AD$18:$AD$1017),0)</f>
        <v>0</v>
      </c>
      <c r="Q52" s="244">
        <f>IFERROR($E52*SUMIF('Daily Log'!$AF$18:$AF$1017,$B52,'Daily Log'!$AG$18:$AG$1017),0)</f>
        <v>0</v>
      </c>
      <c r="R52" s="244">
        <f>IFERROR($E52*SUMIF('Daily Log'!$AI$18:$AI$1017,$B52,'Daily Log'!$AJ$18:$AJ$1017),0)</f>
        <v>0</v>
      </c>
      <c r="S52" s="244">
        <f>IFERROR($E52*SUMIF('Daily Log'!$AL$18:$AL$1017,$B52,'Daily Log'!$AM$18:$AM$1017),0)</f>
        <v>0</v>
      </c>
      <c r="T52" s="244">
        <f>IFERROR($E52*SUMIF('Daily Log'!$AO$18:$AO$1017,$B52,'Daily Log'!$AP$18:$AP$1017),0)</f>
        <v>0</v>
      </c>
      <c r="U52" s="244">
        <f>IFERROR($E52*SUMIF('Daily Log'!$AR$18:$AR$1017,$B52,'Daily Log'!$AS$18:$AS$1017),0)</f>
        <v>0</v>
      </c>
      <c r="V52" s="244">
        <f>IFERROR($E52*SUMIF('Daily Log'!$AU$18:$AU$1017,$B52,'Daily Log'!$AV$18:$AV$1017),0)</f>
        <v>0</v>
      </c>
      <c r="W52" s="244">
        <f>IFERROR($E52*SUMIF('Daily Log'!$AX$18:$AX$1017,$B52,'Daily Log'!$AY$18:$AY$1017),0)</f>
        <v>0</v>
      </c>
      <c r="X52" s="244">
        <f>IFERROR($E52*SUMIF('Daily Log'!$BA$18:$BA$1017,$B52,'Daily Log'!$BB$18:$BB$1017),0)</f>
        <v>0</v>
      </c>
      <c r="Y52" s="244">
        <f>IFERROR($E52*SUMIF('Daily Log'!$BD$18:$BD$1017,$B52,'Daily Log'!$BE$18:$BE$1017),0)</f>
        <v>0</v>
      </c>
      <c r="Z52" s="244">
        <f>IFERROR($E52*SUMIF('Daily Log'!$BG$18:$BG$1017,$B52,'Daily Log'!$BH$18:$BH$1017),0)</f>
        <v>0</v>
      </c>
      <c r="AA52" s="244">
        <f>IFERROR($E52*SUMIF('Daily Log'!$BJ$18:$BJ$1017,$B52,'Daily Log'!$BK$18:$BK$1017),0)</f>
        <v>0</v>
      </c>
      <c r="AB52" s="244">
        <f>IFERROR($E52*SUMIF('Daily Log'!$BM$18:$BM$1017,$B52,'Daily Log'!$BN$18:$BN$1017),0)</f>
        <v>0</v>
      </c>
      <c r="AC52" s="244">
        <f>IFERROR($E52*SUMIF('Daily Log'!$BP$18:$BP$1017,$B52,'Daily Log'!$BQ$18:$BQ$1017),0)</f>
        <v>0</v>
      </c>
      <c r="AD52" s="244">
        <f>IFERROR($E52*SUMIF('Daily Log'!$BS$18:$BS$1017,$B52,'Daily Log'!$BT$18:$BT$1017),0)</f>
        <v>0</v>
      </c>
      <c r="AE52" s="244">
        <f>IFERROR($E52*SUMIF('Daily Log'!$BV$18:$BV$1017,$B52,'Daily Log'!$BW$18:$BW$1017),0)</f>
        <v>0</v>
      </c>
      <c r="AF52" s="244">
        <f>IFERROR($E52*SUMIF('Daily Log'!$BY$18:$BY$1017,$B52,'Daily Log'!$BZ$18:$BZ$1017),0)</f>
        <v>0</v>
      </c>
      <c r="AG52" s="244">
        <f>IFERROR($E52*SUMIF('Daily Log'!$CB$18:$CB$1017,$B52,'Daily Log'!$CC$18:$CC$1017),0)</f>
        <v>0</v>
      </c>
      <c r="AH52" s="244">
        <f>IFERROR($E52*SUMIF('Daily Log'!$CE$18:$CE$1017,$B52,'Daily Log'!$CF$18:$CF$1017),0)</f>
        <v>0</v>
      </c>
      <c r="AI52" s="244">
        <f>IFERROR($E52*SUMIF('Daily Log'!$CH$18:$CH$1017,$B52,'Daily Log'!$CI$18:$CI$1017),0)</f>
        <v>0</v>
      </c>
      <c r="AJ52" s="244">
        <f>IFERROR($E52*SUMIF('Daily Log'!$CK$18:$CK$1017,$B52,'Daily Log'!$CL$18:$CL$1017),0)</f>
        <v>0</v>
      </c>
      <c r="AK52" s="244">
        <f>IFERROR($E52*SUMIF('Daily Log'!$CN$18:$CN$1017,$B52,'Daily Log'!$CO$18:$CO$1017),0)</f>
        <v>0</v>
      </c>
    </row>
    <row r="53" spans="2:37" ht="33.75" hidden="1" customHeight="1">
      <c r="B53" s="455" t="s">
        <v>105</v>
      </c>
      <c r="C53" s="456"/>
      <c r="D53" s="457" t="s">
        <v>298</v>
      </c>
      <c r="E53" s="454">
        <v>1</v>
      </c>
      <c r="F53" s="243">
        <f t="shared" si="1"/>
        <v>0</v>
      </c>
      <c r="G53" s="244">
        <f>IFERROR($E53*SUMIF('Daily Log'!$B$18:$B$1017,$B53,'Daily Log'!$C$18:$C$1017),0)</f>
        <v>0</v>
      </c>
      <c r="H53" s="244">
        <f>IFERROR($E53*SUMIF('Daily Log'!$E$18:$E$1017,$B53,'Daily Log'!$F$18:$F$1017),0)</f>
        <v>0</v>
      </c>
      <c r="I53" s="244">
        <f>IFERROR($E53*SUMIF('Daily Log'!$H$18:$H$1017,$B53,'Daily Log'!$I$18:$I$1017),0)</f>
        <v>0</v>
      </c>
      <c r="J53" s="244">
        <f>IFERROR($E53*SUMIF('Daily Log'!$K$18:$K$1017,$B53,'Daily Log'!$L$18:$L$1017),0)</f>
        <v>0</v>
      </c>
      <c r="K53" s="244">
        <f>IFERROR($E53*SUMIF('Daily Log'!$N$18:$N$1017,$B53,'Daily Log'!$O$18:$O$1017),0)</f>
        <v>0</v>
      </c>
      <c r="L53" s="244">
        <f>IFERROR($E53*SUMIF('Daily Log'!$Q$18:$Q$1017,$B53,'Daily Log'!$R$18:$R$1017),0)</f>
        <v>0</v>
      </c>
      <c r="M53" s="244">
        <f>IFERROR($E53*SUMIF('Daily Log'!$T$18:$T$1017,$B53,'Daily Log'!$U$18:$U$1017),0)</f>
        <v>0</v>
      </c>
      <c r="N53" s="244">
        <f>IFERROR($E53*SUMIF('Daily Log'!$W$18:$W$1017,$B53,'Daily Log'!$X$18:$X$1017),0)</f>
        <v>0</v>
      </c>
      <c r="O53" s="244">
        <f>IFERROR($E53*SUMIF('Daily Log'!$Z$18:$Z$1017,$B53,'Daily Log'!$AA$18:$AA$1017),0)</f>
        <v>0</v>
      </c>
      <c r="P53" s="244">
        <f>IFERROR($E53*SUMIF('Daily Log'!$AC$18:$AC$1017,$B53,'Daily Log'!$AD$18:$AD$1017),0)</f>
        <v>0</v>
      </c>
      <c r="Q53" s="244">
        <f>IFERROR($E53*SUMIF('Daily Log'!$AF$18:$AF$1017,$B53,'Daily Log'!$AG$18:$AG$1017),0)</f>
        <v>0</v>
      </c>
      <c r="R53" s="244">
        <f>IFERROR($E53*SUMIF('Daily Log'!$AI$18:$AI$1017,$B53,'Daily Log'!$AJ$18:$AJ$1017),0)</f>
        <v>0</v>
      </c>
      <c r="S53" s="244">
        <f>IFERROR($E53*SUMIF('Daily Log'!$AL$18:$AL$1017,$B53,'Daily Log'!$AM$18:$AM$1017),0)</f>
        <v>0</v>
      </c>
      <c r="T53" s="244">
        <f>IFERROR($E53*SUMIF('Daily Log'!$AO$18:$AO$1017,$B53,'Daily Log'!$AP$18:$AP$1017),0)</f>
        <v>0</v>
      </c>
      <c r="U53" s="244">
        <f>IFERROR($E53*SUMIF('Daily Log'!$AR$18:$AR$1017,$B53,'Daily Log'!$AS$18:$AS$1017),0)</f>
        <v>0</v>
      </c>
      <c r="V53" s="244">
        <f>IFERROR($E53*SUMIF('Daily Log'!$AU$18:$AU$1017,$B53,'Daily Log'!$AV$18:$AV$1017),0)</f>
        <v>0</v>
      </c>
      <c r="W53" s="244">
        <f>IFERROR($E53*SUMIF('Daily Log'!$AX$18:$AX$1017,$B53,'Daily Log'!$AY$18:$AY$1017),0)</f>
        <v>0</v>
      </c>
      <c r="X53" s="244">
        <f>IFERROR($E53*SUMIF('Daily Log'!$BA$18:$BA$1017,$B53,'Daily Log'!$BB$18:$BB$1017),0)</f>
        <v>0</v>
      </c>
      <c r="Y53" s="244">
        <f>IFERROR($E53*SUMIF('Daily Log'!$BD$18:$BD$1017,$B53,'Daily Log'!$BE$18:$BE$1017),0)</f>
        <v>0</v>
      </c>
      <c r="Z53" s="244">
        <f>IFERROR($E53*SUMIF('Daily Log'!$BG$18:$BG$1017,$B53,'Daily Log'!$BH$18:$BH$1017),0)</f>
        <v>0</v>
      </c>
      <c r="AA53" s="244">
        <f>IFERROR($E53*SUMIF('Daily Log'!$BJ$18:$BJ$1017,$B53,'Daily Log'!$BK$18:$BK$1017),0)</f>
        <v>0</v>
      </c>
      <c r="AB53" s="244">
        <f>IFERROR($E53*SUMIF('Daily Log'!$BM$18:$BM$1017,$B53,'Daily Log'!$BN$18:$BN$1017),0)</f>
        <v>0</v>
      </c>
      <c r="AC53" s="244">
        <f>IFERROR($E53*SUMIF('Daily Log'!$BP$18:$BP$1017,$B53,'Daily Log'!$BQ$18:$BQ$1017),0)</f>
        <v>0</v>
      </c>
      <c r="AD53" s="244">
        <f>IFERROR($E53*SUMIF('Daily Log'!$BS$18:$BS$1017,$B53,'Daily Log'!$BT$18:$BT$1017),0)</f>
        <v>0</v>
      </c>
      <c r="AE53" s="244">
        <f>IFERROR($E53*SUMIF('Daily Log'!$BV$18:$BV$1017,$B53,'Daily Log'!$BW$18:$BW$1017),0)</f>
        <v>0</v>
      </c>
      <c r="AF53" s="244">
        <f>IFERROR($E53*SUMIF('Daily Log'!$BY$18:$BY$1017,$B53,'Daily Log'!$BZ$18:$BZ$1017),0)</f>
        <v>0</v>
      </c>
      <c r="AG53" s="244">
        <f>IFERROR($E53*SUMIF('Daily Log'!$CB$18:$CB$1017,$B53,'Daily Log'!$CC$18:$CC$1017),0)</f>
        <v>0</v>
      </c>
      <c r="AH53" s="244">
        <f>IFERROR($E53*SUMIF('Daily Log'!$CE$18:$CE$1017,$B53,'Daily Log'!$CF$18:$CF$1017),0)</f>
        <v>0</v>
      </c>
      <c r="AI53" s="244">
        <f>IFERROR($E53*SUMIF('Daily Log'!$CH$18:$CH$1017,$B53,'Daily Log'!$CI$18:$CI$1017),0)</f>
        <v>0</v>
      </c>
      <c r="AJ53" s="244">
        <f>IFERROR($E53*SUMIF('Daily Log'!$CK$18:$CK$1017,$B53,'Daily Log'!$CL$18:$CL$1017),0)</f>
        <v>0</v>
      </c>
      <c r="AK53" s="244">
        <f>IFERROR($E53*SUMIF('Daily Log'!$CN$18:$CN$1017,$B53,'Daily Log'!$CO$18:$CO$1017),0)</f>
        <v>0</v>
      </c>
    </row>
    <row r="54" spans="2:37" ht="33.75" hidden="1" customHeight="1">
      <c r="B54" s="455" t="s">
        <v>106</v>
      </c>
      <c r="C54" s="456"/>
      <c r="D54" s="457" t="s">
        <v>298</v>
      </c>
      <c r="E54" s="454">
        <v>1</v>
      </c>
      <c r="F54" s="243">
        <f t="shared" si="1"/>
        <v>0</v>
      </c>
      <c r="G54" s="244">
        <f>IFERROR($E54*SUMIF('Daily Log'!$B$18:$B$1017,$B54,'Daily Log'!$C$18:$C$1017),0)</f>
        <v>0</v>
      </c>
      <c r="H54" s="244">
        <f>IFERROR($E54*SUMIF('Daily Log'!$E$18:$E$1017,$B54,'Daily Log'!$F$18:$F$1017),0)</f>
        <v>0</v>
      </c>
      <c r="I54" s="244">
        <f>IFERROR($E54*SUMIF('Daily Log'!$H$18:$H$1017,$B54,'Daily Log'!$I$18:$I$1017),0)</f>
        <v>0</v>
      </c>
      <c r="J54" s="244">
        <f>IFERROR($E54*SUMIF('Daily Log'!$K$18:$K$1017,$B54,'Daily Log'!$L$18:$L$1017),0)</f>
        <v>0</v>
      </c>
      <c r="K54" s="244">
        <f>IFERROR($E54*SUMIF('Daily Log'!$N$18:$N$1017,$B54,'Daily Log'!$O$18:$O$1017),0)</f>
        <v>0</v>
      </c>
      <c r="L54" s="244">
        <f>IFERROR($E54*SUMIF('Daily Log'!$Q$18:$Q$1017,$B54,'Daily Log'!$R$18:$R$1017),0)</f>
        <v>0</v>
      </c>
      <c r="M54" s="244">
        <f>IFERROR($E54*SUMIF('Daily Log'!$T$18:$T$1017,$B54,'Daily Log'!$U$18:$U$1017),0)</f>
        <v>0</v>
      </c>
      <c r="N54" s="244">
        <f>IFERROR($E54*SUMIF('Daily Log'!$W$18:$W$1017,$B54,'Daily Log'!$X$18:$X$1017),0)</f>
        <v>0</v>
      </c>
      <c r="O54" s="244">
        <f>IFERROR($E54*SUMIF('Daily Log'!$Z$18:$Z$1017,$B54,'Daily Log'!$AA$18:$AA$1017),0)</f>
        <v>0</v>
      </c>
      <c r="P54" s="244">
        <f>IFERROR($E54*SUMIF('Daily Log'!$AC$18:$AC$1017,$B54,'Daily Log'!$AD$18:$AD$1017),0)</f>
        <v>0</v>
      </c>
      <c r="Q54" s="244">
        <f>IFERROR($E54*SUMIF('Daily Log'!$AF$18:$AF$1017,$B54,'Daily Log'!$AG$18:$AG$1017),0)</f>
        <v>0</v>
      </c>
      <c r="R54" s="244">
        <f>IFERROR($E54*SUMIF('Daily Log'!$AI$18:$AI$1017,$B54,'Daily Log'!$AJ$18:$AJ$1017),0)</f>
        <v>0</v>
      </c>
      <c r="S54" s="244">
        <f>IFERROR($E54*SUMIF('Daily Log'!$AL$18:$AL$1017,$B54,'Daily Log'!$AM$18:$AM$1017),0)</f>
        <v>0</v>
      </c>
      <c r="T54" s="244">
        <f>IFERROR($E54*SUMIF('Daily Log'!$AO$18:$AO$1017,$B54,'Daily Log'!$AP$18:$AP$1017),0)</f>
        <v>0</v>
      </c>
      <c r="U54" s="244">
        <f>IFERROR($E54*SUMIF('Daily Log'!$AR$18:$AR$1017,$B54,'Daily Log'!$AS$18:$AS$1017),0)</f>
        <v>0</v>
      </c>
      <c r="V54" s="244">
        <f>IFERROR($E54*SUMIF('Daily Log'!$AU$18:$AU$1017,$B54,'Daily Log'!$AV$18:$AV$1017),0)</f>
        <v>0</v>
      </c>
      <c r="W54" s="244">
        <f>IFERROR($E54*SUMIF('Daily Log'!$AX$18:$AX$1017,$B54,'Daily Log'!$AY$18:$AY$1017),0)</f>
        <v>0</v>
      </c>
      <c r="X54" s="244">
        <f>IFERROR($E54*SUMIF('Daily Log'!$BA$18:$BA$1017,$B54,'Daily Log'!$BB$18:$BB$1017),0)</f>
        <v>0</v>
      </c>
      <c r="Y54" s="244">
        <f>IFERROR($E54*SUMIF('Daily Log'!$BD$18:$BD$1017,$B54,'Daily Log'!$BE$18:$BE$1017),0)</f>
        <v>0</v>
      </c>
      <c r="Z54" s="244">
        <f>IFERROR($E54*SUMIF('Daily Log'!$BG$18:$BG$1017,$B54,'Daily Log'!$BH$18:$BH$1017),0)</f>
        <v>0</v>
      </c>
      <c r="AA54" s="244">
        <f>IFERROR($E54*SUMIF('Daily Log'!$BJ$18:$BJ$1017,$B54,'Daily Log'!$BK$18:$BK$1017),0)</f>
        <v>0</v>
      </c>
      <c r="AB54" s="244">
        <f>IFERROR($E54*SUMIF('Daily Log'!$BM$18:$BM$1017,$B54,'Daily Log'!$BN$18:$BN$1017),0)</f>
        <v>0</v>
      </c>
      <c r="AC54" s="244">
        <f>IFERROR($E54*SUMIF('Daily Log'!$BP$18:$BP$1017,$B54,'Daily Log'!$BQ$18:$BQ$1017),0)</f>
        <v>0</v>
      </c>
      <c r="AD54" s="244">
        <f>IFERROR($E54*SUMIF('Daily Log'!$BS$18:$BS$1017,$B54,'Daily Log'!$BT$18:$BT$1017),0)</f>
        <v>0</v>
      </c>
      <c r="AE54" s="244">
        <f>IFERROR($E54*SUMIF('Daily Log'!$BV$18:$BV$1017,$B54,'Daily Log'!$BW$18:$BW$1017),0)</f>
        <v>0</v>
      </c>
      <c r="AF54" s="244">
        <f>IFERROR($E54*SUMIF('Daily Log'!$BY$18:$BY$1017,$B54,'Daily Log'!$BZ$18:$BZ$1017),0)</f>
        <v>0</v>
      </c>
      <c r="AG54" s="244">
        <f>IFERROR($E54*SUMIF('Daily Log'!$CB$18:$CB$1017,$B54,'Daily Log'!$CC$18:$CC$1017),0)</f>
        <v>0</v>
      </c>
      <c r="AH54" s="244">
        <f>IFERROR($E54*SUMIF('Daily Log'!$CE$18:$CE$1017,$B54,'Daily Log'!$CF$18:$CF$1017),0)</f>
        <v>0</v>
      </c>
      <c r="AI54" s="244">
        <f>IFERROR($E54*SUMIF('Daily Log'!$CH$18:$CH$1017,$B54,'Daily Log'!$CI$18:$CI$1017),0)</f>
        <v>0</v>
      </c>
      <c r="AJ54" s="244">
        <f>IFERROR($E54*SUMIF('Daily Log'!$CK$18:$CK$1017,$B54,'Daily Log'!$CL$18:$CL$1017),0)</f>
        <v>0</v>
      </c>
      <c r="AK54" s="244">
        <f>IFERROR($E54*SUMIF('Daily Log'!$CN$18:$CN$1017,$B54,'Daily Log'!$CO$18:$CO$1017),0)</f>
        <v>0</v>
      </c>
    </row>
    <row r="55" spans="2:37" ht="33.75" hidden="1" customHeight="1">
      <c r="B55" s="455" t="s">
        <v>107</v>
      </c>
      <c r="C55" s="456"/>
      <c r="D55" s="457" t="s">
        <v>298</v>
      </c>
      <c r="E55" s="454">
        <v>1</v>
      </c>
      <c r="F55" s="243">
        <f t="shared" si="1"/>
        <v>0</v>
      </c>
      <c r="G55" s="244">
        <f>IFERROR($E55*SUMIF('Daily Log'!$B$18:$B$1017,$B55,'Daily Log'!$C$18:$C$1017),0)</f>
        <v>0</v>
      </c>
      <c r="H55" s="244">
        <f>IFERROR($E55*SUMIF('Daily Log'!$E$18:$E$1017,$B55,'Daily Log'!$F$18:$F$1017),0)</f>
        <v>0</v>
      </c>
      <c r="I55" s="244">
        <f>IFERROR($E55*SUMIF('Daily Log'!$H$18:$H$1017,$B55,'Daily Log'!$I$18:$I$1017),0)</f>
        <v>0</v>
      </c>
      <c r="J55" s="244">
        <f>IFERROR($E55*SUMIF('Daily Log'!$K$18:$K$1017,$B55,'Daily Log'!$L$18:$L$1017),0)</f>
        <v>0</v>
      </c>
      <c r="K55" s="244">
        <f>IFERROR($E55*SUMIF('Daily Log'!$N$18:$N$1017,$B55,'Daily Log'!$O$18:$O$1017),0)</f>
        <v>0</v>
      </c>
      <c r="L55" s="244">
        <f>IFERROR($E55*SUMIF('Daily Log'!$Q$18:$Q$1017,$B55,'Daily Log'!$R$18:$R$1017),0)</f>
        <v>0</v>
      </c>
      <c r="M55" s="244">
        <f>IFERROR($E55*SUMIF('Daily Log'!$T$18:$T$1017,$B55,'Daily Log'!$U$18:$U$1017),0)</f>
        <v>0</v>
      </c>
      <c r="N55" s="244">
        <f>IFERROR($E55*SUMIF('Daily Log'!$W$18:$W$1017,$B55,'Daily Log'!$X$18:$X$1017),0)</f>
        <v>0</v>
      </c>
      <c r="O55" s="244">
        <f>IFERROR($E55*SUMIF('Daily Log'!$Z$18:$Z$1017,$B55,'Daily Log'!$AA$18:$AA$1017),0)</f>
        <v>0</v>
      </c>
      <c r="P55" s="244">
        <f>IFERROR($E55*SUMIF('Daily Log'!$AC$18:$AC$1017,$B55,'Daily Log'!$AD$18:$AD$1017),0)</f>
        <v>0</v>
      </c>
      <c r="Q55" s="244">
        <f>IFERROR($E55*SUMIF('Daily Log'!$AF$18:$AF$1017,$B55,'Daily Log'!$AG$18:$AG$1017),0)</f>
        <v>0</v>
      </c>
      <c r="R55" s="244">
        <f>IFERROR($E55*SUMIF('Daily Log'!$AI$18:$AI$1017,$B55,'Daily Log'!$AJ$18:$AJ$1017),0)</f>
        <v>0</v>
      </c>
      <c r="S55" s="244">
        <f>IFERROR($E55*SUMIF('Daily Log'!$AL$18:$AL$1017,$B55,'Daily Log'!$AM$18:$AM$1017),0)</f>
        <v>0</v>
      </c>
      <c r="T55" s="244">
        <f>IFERROR($E55*SUMIF('Daily Log'!$AO$18:$AO$1017,$B55,'Daily Log'!$AP$18:$AP$1017),0)</f>
        <v>0</v>
      </c>
      <c r="U55" s="244">
        <f>IFERROR($E55*SUMIF('Daily Log'!$AR$18:$AR$1017,$B55,'Daily Log'!$AS$18:$AS$1017),0)</f>
        <v>0</v>
      </c>
      <c r="V55" s="244">
        <f>IFERROR($E55*SUMIF('Daily Log'!$AU$18:$AU$1017,$B55,'Daily Log'!$AV$18:$AV$1017),0)</f>
        <v>0</v>
      </c>
      <c r="W55" s="244">
        <f>IFERROR($E55*SUMIF('Daily Log'!$AX$18:$AX$1017,$B55,'Daily Log'!$AY$18:$AY$1017),0)</f>
        <v>0</v>
      </c>
      <c r="X55" s="244">
        <f>IFERROR($E55*SUMIF('Daily Log'!$BA$18:$BA$1017,$B55,'Daily Log'!$BB$18:$BB$1017),0)</f>
        <v>0</v>
      </c>
      <c r="Y55" s="244">
        <f>IFERROR($E55*SUMIF('Daily Log'!$BD$18:$BD$1017,$B55,'Daily Log'!$BE$18:$BE$1017),0)</f>
        <v>0</v>
      </c>
      <c r="Z55" s="244">
        <f>IFERROR($E55*SUMIF('Daily Log'!$BG$18:$BG$1017,$B55,'Daily Log'!$BH$18:$BH$1017),0)</f>
        <v>0</v>
      </c>
      <c r="AA55" s="244">
        <f>IFERROR($E55*SUMIF('Daily Log'!$BJ$18:$BJ$1017,$B55,'Daily Log'!$BK$18:$BK$1017),0)</f>
        <v>0</v>
      </c>
      <c r="AB55" s="244">
        <f>IFERROR($E55*SUMIF('Daily Log'!$BM$18:$BM$1017,$B55,'Daily Log'!$BN$18:$BN$1017),0)</f>
        <v>0</v>
      </c>
      <c r="AC55" s="244">
        <f>IFERROR($E55*SUMIF('Daily Log'!$BP$18:$BP$1017,$B55,'Daily Log'!$BQ$18:$BQ$1017),0)</f>
        <v>0</v>
      </c>
      <c r="AD55" s="244">
        <f>IFERROR($E55*SUMIF('Daily Log'!$BS$18:$BS$1017,$B55,'Daily Log'!$BT$18:$BT$1017),0)</f>
        <v>0</v>
      </c>
      <c r="AE55" s="244">
        <f>IFERROR($E55*SUMIF('Daily Log'!$BV$18:$BV$1017,$B55,'Daily Log'!$BW$18:$BW$1017),0)</f>
        <v>0</v>
      </c>
      <c r="AF55" s="244">
        <f>IFERROR($E55*SUMIF('Daily Log'!$BY$18:$BY$1017,$B55,'Daily Log'!$BZ$18:$BZ$1017),0)</f>
        <v>0</v>
      </c>
      <c r="AG55" s="244">
        <f>IFERROR($E55*SUMIF('Daily Log'!$CB$18:$CB$1017,$B55,'Daily Log'!$CC$18:$CC$1017),0)</f>
        <v>0</v>
      </c>
      <c r="AH55" s="244">
        <f>IFERROR($E55*SUMIF('Daily Log'!$CE$18:$CE$1017,$B55,'Daily Log'!$CF$18:$CF$1017),0)</f>
        <v>0</v>
      </c>
      <c r="AI55" s="244">
        <f>IFERROR($E55*SUMIF('Daily Log'!$CH$18:$CH$1017,$B55,'Daily Log'!$CI$18:$CI$1017),0)</f>
        <v>0</v>
      </c>
      <c r="AJ55" s="244">
        <f>IFERROR($E55*SUMIF('Daily Log'!$CK$18:$CK$1017,$B55,'Daily Log'!$CL$18:$CL$1017),0)</f>
        <v>0</v>
      </c>
      <c r="AK55" s="244">
        <f>IFERROR($E55*SUMIF('Daily Log'!$CN$18:$CN$1017,$B55,'Daily Log'!$CO$18:$CO$1017),0)</f>
        <v>0</v>
      </c>
    </row>
    <row r="56" spans="2:37" ht="33.75" hidden="1" customHeight="1">
      <c r="B56" s="455" t="s">
        <v>108</v>
      </c>
      <c r="C56" s="456"/>
      <c r="D56" s="457" t="s">
        <v>298</v>
      </c>
      <c r="E56" s="454">
        <v>1</v>
      </c>
      <c r="F56" s="243">
        <f t="shared" si="1"/>
        <v>0</v>
      </c>
      <c r="G56" s="244">
        <f>IFERROR($E56*SUMIF('Daily Log'!$B$18:$B$1017,$B56,'Daily Log'!$C$18:$C$1017),0)</f>
        <v>0</v>
      </c>
      <c r="H56" s="244">
        <f>IFERROR($E56*SUMIF('Daily Log'!$E$18:$E$1017,$B56,'Daily Log'!$F$18:$F$1017),0)</f>
        <v>0</v>
      </c>
      <c r="I56" s="244">
        <f>IFERROR($E56*SUMIF('Daily Log'!$H$18:$H$1017,$B56,'Daily Log'!$I$18:$I$1017),0)</f>
        <v>0</v>
      </c>
      <c r="J56" s="244">
        <f>IFERROR($E56*SUMIF('Daily Log'!$K$18:$K$1017,$B56,'Daily Log'!$L$18:$L$1017),0)</f>
        <v>0</v>
      </c>
      <c r="K56" s="244">
        <f>IFERROR($E56*SUMIF('Daily Log'!$N$18:$N$1017,$B56,'Daily Log'!$O$18:$O$1017),0)</f>
        <v>0</v>
      </c>
      <c r="L56" s="244">
        <f>IFERROR($E56*SUMIF('Daily Log'!$Q$18:$Q$1017,$B56,'Daily Log'!$R$18:$R$1017),0)</f>
        <v>0</v>
      </c>
      <c r="M56" s="244">
        <f>IFERROR($E56*SUMIF('Daily Log'!$T$18:$T$1017,$B56,'Daily Log'!$U$18:$U$1017),0)</f>
        <v>0</v>
      </c>
      <c r="N56" s="244">
        <f>IFERROR($E56*SUMIF('Daily Log'!$W$18:$W$1017,$B56,'Daily Log'!$X$18:$X$1017),0)</f>
        <v>0</v>
      </c>
      <c r="O56" s="244">
        <f>IFERROR($E56*SUMIF('Daily Log'!$Z$18:$Z$1017,$B56,'Daily Log'!$AA$18:$AA$1017),0)</f>
        <v>0</v>
      </c>
      <c r="P56" s="244">
        <f>IFERROR($E56*SUMIF('Daily Log'!$AC$18:$AC$1017,$B56,'Daily Log'!$AD$18:$AD$1017),0)</f>
        <v>0</v>
      </c>
      <c r="Q56" s="244">
        <f>IFERROR($E56*SUMIF('Daily Log'!$AF$18:$AF$1017,$B56,'Daily Log'!$AG$18:$AG$1017),0)</f>
        <v>0</v>
      </c>
      <c r="R56" s="244">
        <f>IFERROR($E56*SUMIF('Daily Log'!$AI$18:$AI$1017,$B56,'Daily Log'!$AJ$18:$AJ$1017),0)</f>
        <v>0</v>
      </c>
      <c r="S56" s="244">
        <f>IFERROR($E56*SUMIF('Daily Log'!$AL$18:$AL$1017,$B56,'Daily Log'!$AM$18:$AM$1017),0)</f>
        <v>0</v>
      </c>
      <c r="T56" s="244">
        <f>IFERROR($E56*SUMIF('Daily Log'!$AO$18:$AO$1017,$B56,'Daily Log'!$AP$18:$AP$1017),0)</f>
        <v>0</v>
      </c>
      <c r="U56" s="244">
        <f>IFERROR($E56*SUMIF('Daily Log'!$AR$18:$AR$1017,$B56,'Daily Log'!$AS$18:$AS$1017),0)</f>
        <v>0</v>
      </c>
      <c r="V56" s="244">
        <f>IFERROR($E56*SUMIF('Daily Log'!$AU$18:$AU$1017,$B56,'Daily Log'!$AV$18:$AV$1017),0)</f>
        <v>0</v>
      </c>
      <c r="W56" s="244">
        <f>IFERROR($E56*SUMIF('Daily Log'!$AX$18:$AX$1017,$B56,'Daily Log'!$AY$18:$AY$1017),0)</f>
        <v>0</v>
      </c>
      <c r="X56" s="244">
        <f>IFERROR($E56*SUMIF('Daily Log'!$BA$18:$BA$1017,$B56,'Daily Log'!$BB$18:$BB$1017),0)</f>
        <v>0</v>
      </c>
      <c r="Y56" s="244">
        <f>IFERROR($E56*SUMIF('Daily Log'!$BD$18:$BD$1017,$B56,'Daily Log'!$BE$18:$BE$1017),0)</f>
        <v>0</v>
      </c>
      <c r="Z56" s="244">
        <f>IFERROR($E56*SUMIF('Daily Log'!$BG$18:$BG$1017,$B56,'Daily Log'!$BH$18:$BH$1017),0)</f>
        <v>0</v>
      </c>
      <c r="AA56" s="244">
        <f>IFERROR($E56*SUMIF('Daily Log'!$BJ$18:$BJ$1017,$B56,'Daily Log'!$BK$18:$BK$1017),0)</f>
        <v>0</v>
      </c>
      <c r="AB56" s="244">
        <f>IFERROR($E56*SUMIF('Daily Log'!$BM$18:$BM$1017,$B56,'Daily Log'!$BN$18:$BN$1017),0)</f>
        <v>0</v>
      </c>
      <c r="AC56" s="244">
        <f>IFERROR($E56*SUMIF('Daily Log'!$BP$18:$BP$1017,$B56,'Daily Log'!$BQ$18:$BQ$1017),0)</f>
        <v>0</v>
      </c>
      <c r="AD56" s="244">
        <f>IFERROR($E56*SUMIF('Daily Log'!$BS$18:$BS$1017,$B56,'Daily Log'!$BT$18:$BT$1017),0)</f>
        <v>0</v>
      </c>
      <c r="AE56" s="244">
        <f>IFERROR($E56*SUMIF('Daily Log'!$BV$18:$BV$1017,$B56,'Daily Log'!$BW$18:$BW$1017),0)</f>
        <v>0</v>
      </c>
      <c r="AF56" s="244">
        <f>IFERROR($E56*SUMIF('Daily Log'!$BY$18:$BY$1017,$B56,'Daily Log'!$BZ$18:$BZ$1017),0)</f>
        <v>0</v>
      </c>
      <c r="AG56" s="244">
        <f>IFERROR($E56*SUMIF('Daily Log'!$CB$18:$CB$1017,$B56,'Daily Log'!$CC$18:$CC$1017),0)</f>
        <v>0</v>
      </c>
      <c r="AH56" s="244">
        <f>IFERROR($E56*SUMIF('Daily Log'!$CE$18:$CE$1017,$B56,'Daily Log'!$CF$18:$CF$1017),0)</f>
        <v>0</v>
      </c>
      <c r="AI56" s="244">
        <f>IFERROR($E56*SUMIF('Daily Log'!$CH$18:$CH$1017,$B56,'Daily Log'!$CI$18:$CI$1017),0)</f>
        <v>0</v>
      </c>
      <c r="AJ56" s="244">
        <f>IFERROR($E56*SUMIF('Daily Log'!$CK$18:$CK$1017,$B56,'Daily Log'!$CL$18:$CL$1017),0)</f>
        <v>0</v>
      </c>
      <c r="AK56" s="244">
        <f>IFERROR($E56*SUMIF('Daily Log'!$CN$18:$CN$1017,$B56,'Daily Log'!$CO$18:$CO$1017),0)</f>
        <v>0</v>
      </c>
    </row>
    <row r="57" spans="2:37" ht="33.75" hidden="1" customHeight="1">
      <c r="B57" s="455" t="s">
        <v>109</v>
      </c>
      <c r="C57" s="456"/>
      <c r="D57" s="457" t="s">
        <v>298</v>
      </c>
      <c r="E57" s="454">
        <v>1</v>
      </c>
      <c r="F57" s="243">
        <f t="shared" si="1"/>
        <v>0</v>
      </c>
      <c r="G57" s="244">
        <f>IFERROR($E57*SUMIF('Daily Log'!$B$18:$B$1017,$B57,'Daily Log'!$C$18:$C$1017),0)</f>
        <v>0</v>
      </c>
      <c r="H57" s="244">
        <f>IFERROR($E57*SUMIF('Daily Log'!$E$18:$E$1017,$B57,'Daily Log'!$F$18:$F$1017),0)</f>
        <v>0</v>
      </c>
      <c r="I57" s="244">
        <f>IFERROR($E57*SUMIF('Daily Log'!$H$18:$H$1017,$B57,'Daily Log'!$I$18:$I$1017),0)</f>
        <v>0</v>
      </c>
      <c r="J57" s="244">
        <f>IFERROR($E57*SUMIF('Daily Log'!$K$18:$K$1017,$B57,'Daily Log'!$L$18:$L$1017),0)</f>
        <v>0</v>
      </c>
      <c r="K57" s="244">
        <f>IFERROR($E57*SUMIF('Daily Log'!$N$18:$N$1017,$B57,'Daily Log'!$O$18:$O$1017),0)</f>
        <v>0</v>
      </c>
      <c r="L57" s="244">
        <f>IFERROR($E57*SUMIF('Daily Log'!$Q$18:$Q$1017,$B57,'Daily Log'!$R$18:$R$1017),0)</f>
        <v>0</v>
      </c>
      <c r="M57" s="244">
        <f>IFERROR($E57*SUMIF('Daily Log'!$T$18:$T$1017,$B57,'Daily Log'!$U$18:$U$1017),0)</f>
        <v>0</v>
      </c>
      <c r="N57" s="244">
        <f>IFERROR($E57*SUMIF('Daily Log'!$W$18:$W$1017,$B57,'Daily Log'!$X$18:$X$1017),0)</f>
        <v>0</v>
      </c>
      <c r="O57" s="244">
        <f>IFERROR($E57*SUMIF('Daily Log'!$Z$18:$Z$1017,$B57,'Daily Log'!$AA$18:$AA$1017),0)</f>
        <v>0</v>
      </c>
      <c r="P57" s="244">
        <f>IFERROR($E57*SUMIF('Daily Log'!$AC$18:$AC$1017,$B57,'Daily Log'!$AD$18:$AD$1017),0)</f>
        <v>0</v>
      </c>
      <c r="Q57" s="244">
        <f>IFERROR($E57*SUMIF('Daily Log'!$AF$18:$AF$1017,$B57,'Daily Log'!$AG$18:$AG$1017),0)</f>
        <v>0</v>
      </c>
      <c r="R57" s="244">
        <f>IFERROR($E57*SUMIF('Daily Log'!$AI$18:$AI$1017,$B57,'Daily Log'!$AJ$18:$AJ$1017),0)</f>
        <v>0</v>
      </c>
      <c r="S57" s="244">
        <f>IFERROR($E57*SUMIF('Daily Log'!$AL$18:$AL$1017,$B57,'Daily Log'!$AM$18:$AM$1017),0)</f>
        <v>0</v>
      </c>
      <c r="T57" s="244">
        <f>IFERROR($E57*SUMIF('Daily Log'!$AO$18:$AO$1017,$B57,'Daily Log'!$AP$18:$AP$1017),0)</f>
        <v>0</v>
      </c>
      <c r="U57" s="244">
        <f>IFERROR($E57*SUMIF('Daily Log'!$AR$18:$AR$1017,$B57,'Daily Log'!$AS$18:$AS$1017),0)</f>
        <v>0</v>
      </c>
      <c r="V57" s="244">
        <f>IFERROR($E57*SUMIF('Daily Log'!$AU$18:$AU$1017,$B57,'Daily Log'!$AV$18:$AV$1017),0)</f>
        <v>0</v>
      </c>
      <c r="W57" s="244">
        <f>IFERROR($E57*SUMIF('Daily Log'!$AX$18:$AX$1017,$B57,'Daily Log'!$AY$18:$AY$1017),0)</f>
        <v>0</v>
      </c>
      <c r="X57" s="244">
        <f>IFERROR($E57*SUMIF('Daily Log'!$BA$18:$BA$1017,$B57,'Daily Log'!$BB$18:$BB$1017),0)</f>
        <v>0</v>
      </c>
      <c r="Y57" s="244">
        <f>IFERROR($E57*SUMIF('Daily Log'!$BD$18:$BD$1017,$B57,'Daily Log'!$BE$18:$BE$1017),0)</f>
        <v>0</v>
      </c>
      <c r="Z57" s="244">
        <f>IFERROR($E57*SUMIF('Daily Log'!$BG$18:$BG$1017,$B57,'Daily Log'!$BH$18:$BH$1017),0)</f>
        <v>0</v>
      </c>
      <c r="AA57" s="244">
        <f>IFERROR($E57*SUMIF('Daily Log'!$BJ$18:$BJ$1017,$B57,'Daily Log'!$BK$18:$BK$1017),0)</f>
        <v>0</v>
      </c>
      <c r="AB57" s="244">
        <f>IFERROR($E57*SUMIF('Daily Log'!$BM$18:$BM$1017,$B57,'Daily Log'!$BN$18:$BN$1017),0)</f>
        <v>0</v>
      </c>
      <c r="AC57" s="244">
        <f>IFERROR($E57*SUMIF('Daily Log'!$BP$18:$BP$1017,$B57,'Daily Log'!$BQ$18:$BQ$1017),0)</f>
        <v>0</v>
      </c>
      <c r="AD57" s="244">
        <f>IFERROR($E57*SUMIF('Daily Log'!$BS$18:$BS$1017,$B57,'Daily Log'!$BT$18:$BT$1017),0)</f>
        <v>0</v>
      </c>
      <c r="AE57" s="244">
        <f>IFERROR($E57*SUMIF('Daily Log'!$BV$18:$BV$1017,$B57,'Daily Log'!$BW$18:$BW$1017),0)</f>
        <v>0</v>
      </c>
      <c r="AF57" s="244">
        <f>IFERROR($E57*SUMIF('Daily Log'!$BY$18:$BY$1017,$B57,'Daily Log'!$BZ$18:$BZ$1017),0)</f>
        <v>0</v>
      </c>
      <c r="AG57" s="244">
        <f>IFERROR($E57*SUMIF('Daily Log'!$CB$18:$CB$1017,$B57,'Daily Log'!$CC$18:$CC$1017),0)</f>
        <v>0</v>
      </c>
      <c r="AH57" s="244">
        <f>IFERROR($E57*SUMIF('Daily Log'!$CE$18:$CE$1017,$B57,'Daily Log'!$CF$18:$CF$1017),0)</f>
        <v>0</v>
      </c>
      <c r="AI57" s="244">
        <f>IFERROR($E57*SUMIF('Daily Log'!$CH$18:$CH$1017,$B57,'Daily Log'!$CI$18:$CI$1017),0)</f>
        <v>0</v>
      </c>
      <c r="AJ57" s="244">
        <f>IFERROR($E57*SUMIF('Daily Log'!$CK$18:$CK$1017,$B57,'Daily Log'!$CL$18:$CL$1017),0)</f>
        <v>0</v>
      </c>
      <c r="AK57" s="244">
        <f>IFERROR($E57*SUMIF('Daily Log'!$CN$18:$CN$1017,$B57,'Daily Log'!$CO$18:$CO$1017),0)</f>
        <v>0</v>
      </c>
    </row>
    <row r="58" spans="2:37" ht="33.75" hidden="1" customHeight="1">
      <c r="B58" s="455" t="s">
        <v>110</v>
      </c>
      <c r="C58" s="456"/>
      <c r="D58" s="457" t="s">
        <v>298</v>
      </c>
      <c r="E58" s="454">
        <v>1</v>
      </c>
      <c r="F58" s="243">
        <f t="shared" si="1"/>
        <v>0</v>
      </c>
      <c r="G58" s="244">
        <f>IFERROR($E58*SUMIF('Daily Log'!$B$18:$B$1017,$B58,'Daily Log'!$C$18:$C$1017),0)</f>
        <v>0</v>
      </c>
      <c r="H58" s="244">
        <f>IFERROR($E58*SUMIF('Daily Log'!$E$18:$E$1017,$B58,'Daily Log'!$F$18:$F$1017),0)</f>
        <v>0</v>
      </c>
      <c r="I58" s="244">
        <f>IFERROR($E58*SUMIF('Daily Log'!$H$18:$H$1017,$B58,'Daily Log'!$I$18:$I$1017),0)</f>
        <v>0</v>
      </c>
      <c r="J58" s="244">
        <f>IFERROR($E58*SUMIF('Daily Log'!$K$18:$K$1017,$B58,'Daily Log'!$L$18:$L$1017),0)</f>
        <v>0</v>
      </c>
      <c r="K58" s="244">
        <f>IFERROR($E58*SUMIF('Daily Log'!$N$18:$N$1017,$B58,'Daily Log'!$O$18:$O$1017),0)</f>
        <v>0</v>
      </c>
      <c r="L58" s="244">
        <f>IFERROR($E58*SUMIF('Daily Log'!$Q$18:$Q$1017,$B58,'Daily Log'!$R$18:$R$1017),0)</f>
        <v>0</v>
      </c>
      <c r="M58" s="244">
        <f>IFERROR($E58*SUMIF('Daily Log'!$T$18:$T$1017,$B58,'Daily Log'!$U$18:$U$1017),0)</f>
        <v>0</v>
      </c>
      <c r="N58" s="244">
        <f>IFERROR($E58*SUMIF('Daily Log'!$W$18:$W$1017,$B58,'Daily Log'!$X$18:$X$1017),0)</f>
        <v>0</v>
      </c>
      <c r="O58" s="244">
        <f>IFERROR($E58*SUMIF('Daily Log'!$Z$18:$Z$1017,$B58,'Daily Log'!$AA$18:$AA$1017),0)</f>
        <v>0</v>
      </c>
      <c r="P58" s="244">
        <f>IFERROR($E58*SUMIF('Daily Log'!$AC$18:$AC$1017,$B58,'Daily Log'!$AD$18:$AD$1017),0)</f>
        <v>0</v>
      </c>
      <c r="Q58" s="244">
        <f>IFERROR($E58*SUMIF('Daily Log'!$AF$18:$AF$1017,$B58,'Daily Log'!$AG$18:$AG$1017),0)</f>
        <v>0</v>
      </c>
      <c r="R58" s="244">
        <f>IFERROR($E58*SUMIF('Daily Log'!$AI$18:$AI$1017,$B58,'Daily Log'!$AJ$18:$AJ$1017),0)</f>
        <v>0</v>
      </c>
      <c r="S58" s="244">
        <f>IFERROR($E58*SUMIF('Daily Log'!$AL$18:$AL$1017,$B58,'Daily Log'!$AM$18:$AM$1017),0)</f>
        <v>0</v>
      </c>
      <c r="T58" s="244">
        <f>IFERROR($E58*SUMIF('Daily Log'!$AO$18:$AO$1017,$B58,'Daily Log'!$AP$18:$AP$1017),0)</f>
        <v>0</v>
      </c>
      <c r="U58" s="244">
        <f>IFERROR($E58*SUMIF('Daily Log'!$AR$18:$AR$1017,$B58,'Daily Log'!$AS$18:$AS$1017),0)</f>
        <v>0</v>
      </c>
      <c r="V58" s="244">
        <f>IFERROR($E58*SUMIF('Daily Log'!$AU$18:$AU$1017,$B58,'Daily Log'!$AV$18:$AV$1017),0)</f>
        <v>0</v>
      </c>
      <c r="W58" s="244">
        <f>IFERROR($E58*SUMIF('Daily Log'!$AX$18:$AX$1017,$B58,'Daily Log'!$AY$18:$AY$1017),0)</f>
        <v>0</v>
      </c>
      <c r="X58" s="244">
        <f>IFERROR($E58*SUMIF('Daily Log'!$BA$18:$BA$1017,$B58,'Daily Log'!$BB$18:$BB$1017),0)</f>
        <v>0</v>
      </c>
      <c r="Y58" s="244">
        <f>IFERROR($E58*SUMIF('Daily Log'!$BD$18:$BD$1017,$B58,'Daily Log'!$BE$18:$BE$1017),0)</f>
        <v>0</v>
      </c>
      <c r="Z58" s="244">
        <f>IFERROR($E58*SUMIF('Daily Log'!$BG$18:$BG$1017,$B58,'Daily Log'!$BH$18:$BH$1017),0)</f>
        <v>0</v>
      </c>
      <c r="AA58" s="244">
        <f>IFERROR($E58*SUMIF('Daily Log'!$BJ$18:$BJ$1017,$B58,'Daily Log'!$BK$18:$BK$1017),0)</f>
        <v>0</v>
      </c>
      <c r="AB58" s="244">
        <f>IFERROR($E58*SUMIF('Daily Log'!$BM$18:$BM$1017,$B58,'Daily Log'!$BN$18:$BN$1017),0)</f>
        <v>0</v>
      </c>
      <c r="AC58" s="244">
        <f>IFERROR($E58*SUMIF('Daily Log'!$BP$18:$BP$1017,$B58,'Daily Log'!$BQ$18:$BQ$1017),0)</f>
        <v>0</v>
      </c>
      <c r="AD58" s="244">
        <f>IFERROR($E58*SUMIF('Daily Log'!$BS$18:$BS$1017,$B58,'Daily Log'!$BT$18:$BT$1017),0)</f>
        <v>0</v>
      </c>
      <c r="AE58" s="244">
        <f>IFERROR($E58*SUMIF('Daily Log'!$BV$18:$BV$1017,$B58,'Daily Log'!$BW$18:$BW$1017),0)</f>
        <v>0</v>
      </c>
      <c r="AF58" s="244">
        <f>IFERROR($E58*SUMIF('Daily Log'!$BY$18:$BY$1017,$B58,'Daily Log'!$BZ$18:$BZ$1017),0)</f>
        <v>0</v>
      </c>
      <c r="AG58" s="244">
        <f>IFERROR($E58*SUMIF('Daily Log'!$CB$18:$CB$1017,$B58,'Daily Log'!$CC$18:$CC$1017),0)</f>
        <v>0</v>
      </c>
      <c r="AH58" s="244">
        <f>IFERROR($E58*SUMIF('Daily Log'!$CE$18:$CE$1017,$B58,'Daily Log'!$CF$18:$CF$1017),0)</f>
        <v>0</v>
      </c>
      <c r="AI58" s="244">
        <f>IFERROR($E58*SUMIF('Daily Log'!$CH$18:$CH$1017,$B58,'Daily Log'!$CI$18:$CI$1017),0)</f>
        <v>0</v>
      </c>
      <c r="AJ58" s="244">
        <f>IFERROR($E58*SUMIF('Daily Log'!$CK$18:$CK$1017,$B58,'Daily Log'!$CL$18:$CL$1017),0)</f>
        <v>0</v>
      </c>
      <c r="AK58" s="244">
        <f>IFERROR($E58*SUMIF('Daily Log'!$CN$18:$CN$1017,$B58,'Daily Log'!$CO$18:$CO$1017),0)</f>
        <v>0</v>
      </c>
    </row>
    <row r="59" spans="2:37" ht="33.75" hidden="1" customHeight="1">
      <c r="B59" s="455" t="s">
        <v>111</v>
      </c>
      <c r="C59" s="456"/>
      <c r="D59" s="457" t="s">
        <v>298</v>
      </c>
      <c r="E59" s="454">
        <v>1</v>
      </c>
      <c r="F59" s="243">
        <f t="shared" si="1"/>
        <v>0</v>
      </c>
      <c r="G59" s="244">
        <f>IFERROR($E59*SUMIF('Daily Log'!$B$18:$B$1017,$B59,'Daily Log'!$C$18:$C$1017),0)</f>
        <v>0</v>
      </c>
      <c r="H59" s="244">
        <f>IFERROR($E59*SUMIF('Daily Log'!$E$18:$E$1017,$B59,'Daily Log'!$F$18:$F$1017),0)</f>
        <v>0</v>
      </c>
      <c r="I59" s="244">
        <f>IFERROR($E59*SUMIF('Daily Log'!$H$18:$H$1017,$B59,'Daily Log'!$I$18:$I$1017),0)</f>
        <v>0</v>
      </c>
      <c r="J59" s="244">
        <f>IFERROR($E59*SUMIF('Daily Log'!$K$18:$K$1017,$B59,'Daily Log'!$L$18:$L$1017),0)</f>
        <v>0</v>
      </c>
      <c r="K59" s="244">
        <f>IFERROR($E59*SUMIF('Daily Log'!$N$18:$N$1017,$B59,'Daily Log'!$O$18:$O$1017),0)</f>
        <v>0</v>
      </c>
      <c r="L59" s="244">
        <f>IFERROR($E59*SUMIF('Daily Log'!$Q$18:$Q$1017,$B59,'Daily Log'!$R$18:$R$1017),0)</f>
        <v>0</v>
      </c>
      <c r="M59" s="244">
        <f>IFERROR($E59*SUMIF('Daily Log'!$T$18:$T$1017,$B59,'Daily Log'!$U$18:$U$1017),0)</f>
        <v>0</v>
      </c>
      <c r="N59" s="244">
        <f>IFERROR($E59*SUMIF('Daily Log'!$W$18:$W$1017,$B59,'Daily Log'!$X$18:$X$1017),0)</f>
        <v>0</v>
      </c>
      <c r="O59" s="244">
        <f>IFERROR($E59*SUMIF('Daily Log'!$Z$18:$Z$1017,$B59,'Daily Log'!$AA$18:$AA$1017),0)</f>
        <v>0</v>
      </c>
      <c r="P59" s="244">
        <f>IFERROR($E59*SUMIF('Daily Log'!$AC$18:$AC$1017,$B59,'Daily Log'!$AD$18:$AD$1017),0)</f>
        <v>0</v>
      </c>
      <c r="Q59" s="244">
        <f>IFERROR($E59*SUMIF('Daily Log'!$AF$18:$AF$1017,$B59,'Daily Log'!$AG$18:$AG$1017),0)</f>
        <v>0</v>
      </c>
      <c r="R59" s="244">
        <f>IFERROR($E59*SUMIF('Daily Log'!$AI$18:$AI$1017,$B59,'Daily Log'!$AJ$18:$AJ$1017),0)</f>
        <v>0</v>
      </c>
      <c r="S59" s="244">
        <f>IFERROR($E59*SUMIF('Daily Log'!$AL$18:$AL$1017,$B59,'Daily Log'!$AM$18:$AM$1017),0)</f>
        <v>0</v>
      </c>
      <c r="T59" s="244">
        <f>IFERROR($E59*SUMIF('Daily Log'!$AO$18:$AO$1017,$B59,'Daily Log'!$AP$18:$AP$1017),0)</f>
        <v>0</v>
      </c>
      <c r="U59" s="244">
        <f>IFERROR($E59*SUMIF('Daily Log'!$AR$18:$AR$1017,$B59,'Daily Log'!$AS$18:$AS$1017),0)</f>
        <v>0</v>
      </c>
      <c r="V59" s="244">
        <f>IFERROR($E59*SUMIF('Daily Log'!$AU$18:$AU$1017,$B59,'Daily Log'!$AV$18:$AV$1017),0)</f>
        <v>0</v>
      </c>
      <c r="W59" s="244">
        <f>IFERROR($E59*SUMIF('Daily Log'!$AX$18:$AX$1017,$B59,'Daily Log'!$AY$18:$AY$1017),0)</f>
        <v>0</v>
      </c>
      <c r="X59" s="244">
        <f>IFERROR($E59*SUMIF('Daily Log'!$BA$18:$BA$1017,$B59,'Daily Log'!$BB$18:$BB$1017),0)</f>
        <v>0</v>
      </c>
      <c r="Y59" s="244">
        <f>IFERROR($E59*SUMIF('Daily Log'!$BD$18:$BD$1017,$B59,'Daily Log'!$BE$18:$BE$1017),0)</f>
        <v>0</v>
      </c>
      <c r="Z59" s="244">
        <f>IFERROR($E59*SUMIF('Daily Log'!$BG$18:$BG$1017,$B59,'Daily Log'!$BH$18:$BH$1017),0)</f>
        <v>0</v>
      </c>
      <c r="AA59" s="244">
        <f>IFERROR($E59*SUMIF('Daily Log'!$BJ$18:$BJ$1017,$B59,'Daily Log'!$BK$18:$BK$1017),0)</f>
        <v>0</v>
      </c>
      <c r="AB59" s="244">
        <f>IFERROR($E59*SUMIF('Daily Log'!$BM$18:$BM$1017,$B59,'Daily Log'!$BN$18:$BN$1017),0)</f>
        <v>0</v>
      </c>
      <c r="AC59" s="244">
        <f>IFERROR($E59*SUMIF('Daily Log'!$BP$18:$BP$1017,$B59,'Daily Log'!$BQ$18:$BQ$1017),0)</f>
        <v>0</v>
      </c>
      <c r="AD59" s="244">
        <f>IFERROR($E59*SUMIF('Daily Log'!$BS$18:$BS$1017,$B59,'Daily Log'!$BT$18:$BT$1017),0)</f>
        <v>0</v>
      </c>
      <c r="AE59" s="244">
        <f>IFERROR($E59*SUMIF('Daily Log'!$BV$18:$BV$1017,$B59,'Daily Log'!$BW$18:$BW$1017),0)</f>
        <v>0</v>
      </c>
      <c r="AF59" s="244">
        <f>IFERROR($E59*SUMIF('Daily Log'!$BY$18:$BY$1017,$B59,'Daily Log'!$BZ$18:$BZ$1017),0)</f>
        <v>0</v>
      </c>
      <c r="AG59" s="244">
        <f>IFERROR($E59*SUMIF('Daily Log'!$CB$18:$CB$1017,$B59,'Daily Log'!$CC$18:$CC$1017),0)</f>
        <v>0</v>
      </c>
      <c r="AH59" s="244">
        <f>IFERROR($E59*SUMIF('Daily Log'!$CE$18:$CE$1017,$B59,'Daily Log'!$CF$18:$CF$1017),0)</f>
        <v>0</v>
      </c>
      <c r="AI59" s="244">
        <f>IFERROR($E59*SUMIF('Daily Log'!$CH$18:$CH$1017,$B59,'Daily Log'!$CI$18:$CI$1017),0)</f>
        <v>0</v>
      </c>
      <c r="AJ59" s="244">
        <f>IFERROR($E59*SUMIF('Daily Log'!$CK$18:$CK$1017,$B59,'Daily Log'!$CL$18:$CL$1017),0)</f>
        <v>0</v>
      </c>
      <c r="AK59" s="244">
        <f>IFERROR($E59*SUMIF('Daily Log'!$CN$18:$CN$1017,$B59,'Daily Log'!$CO$18:$CO$1017),0)</f>
        <v>0</v>
      </c>
    </row>
    <row r="60" spans="2:37" ht="33.75" hidden="1" customHeight="1">
      <c r="B60" s="455" t="s">
        <v>112</v>
      </c>
      <c r="C60" s="456"/>
      <c r="D60" s="457" t="s">
        <v>298</v>
      </c>
      <c r="E60" s="454">
        <v>1</v>
      </c>
      <c r="F60" s="243">
        <f t="shared" si="1"/>
        <v>0</v>
      </c>
      <c r="G60" s="244">
        <f>IFERROR($E60*SUMIF('Daily Log'!$B$18:$B$1017,$B60,'Daily Log'!$C$18:$C$1017),0)</f>
        <v>0</v>
      </c>
      <c r="H60" s="244">
        <f>IFERROR($E60*SUMIF('Daily Log'!$E$18:$E$1017,$B60,'Daily Log'!$F$18:$F$1017),0)</f>
        <v>0</v>
      </c>
      <c r="I60" s="244">
        <f>IFERROR($E60*SUMIF('Daily Log'!$H$18:$H$1017,$B60,'Daily Log'!$I$18:$I$1017),0)</f>
        <v>0</v>
      </c>
      <c r="J60" s="244">
        <f>IFERROR($E60*SUMIF('Daily Log'!$K$18:$K$1017,$B60,'Daily Log'!$L$18:$L$1017),0)</f>
        <v>0</v>
      </c>
      <c r="K60" s="244">
        <f>IFERROR($E60*SUMIF('Daily Log'!$N$18:$N$1017,$B60,'Daily Log'!$O$18:$O$1017),0)</f>
        <v>0</v>
      </c>
      <c r="L60" s="244">
        <f>IFERROR($E60*SUMIF('Daily Log'!$Q$18:$Q$1017,$B60,'Daily Log'!$R$18:$R$1017),0)</f>
        <v>0</v>
      </c>
      <c r="M60" s="244">
        <f>IFERROR($E60*SUMIF('Daily Log'!$T$18:$T$1017,$B60,'Daily Log'!$U$18:$U$1017),0)</f>
        <v>0</v>
      </c>
      <c r="N60" s="244">
        <f>IFERROR($E60*SUMIF('Daily Log'!$W$18:$W$1017,$B60,'Daily Log'!$X$18:$X$1017),0)</f>
        <v>0</v>
      </c>
      <c r="O60" s="244">
        <f>IFERROR($E60*SUMIF('Daily Log'!$Z$18:$Z$1017,$B60,'Daily Log'!$AA$18:$AA$1017),0)</f>
        <v>0</v>
      </c>
      <c r="P60" s="244">
        <f>IFERROR($E60*SUMIF('Daily Log'!$AC$18:$AC$1017,$B60,'Daily Log'!$AD$18:$AD$1017),0)</f>
        <v>0</v>
      </c>
      <c r="Q60" s="244">
        <f>IFERROR($E60*SUMIF('Daily Log'!$AF$18:$AF$1017,$B60,'Daily Log'!$AG$18:$AG$1017),0)</f>
        <v>0</v>
      </c>
      <c r="R60" s="244">
        <f>IFERROR($E60*SUMIF('Daily Log'!$AI$18:$AI$1017,$B60,'Daily Log'!$AJ$18:$AJ$1017),0)</f>
        <v>0</v>
      </c>
      <c r="S60" s="244">
        <f>IFERROR($E60*SUMIF('Daily Log'!$AL$18:$AL$1017,$B60,'Daily Log'!$AM$18:$AM$1017),0)</f>
        <v>0</v>
      </c>
      <c r="T60" s="244">
        <f>IFERROR($E60*SUMIF('Daily Log'!$AO$18:$AO$1017,$B60,'Daily Log'!$AP$18:$AP$1017),0)</f>
        <v>0</v>
      </c>
      <c r="U60" s="244">
        <f>IFERROR($E60*SUMIF('Daily Log'!$AR$18:$AR$1017,$B60,'Daily Log'!$AS$18:$AS$1017),0)</f>
        <v>0</v>
      </c>
      <c r="V60" s="244">
        <f>IFERROR($E60*SUMIF('Daily Log'!$AU$18:$AU$1017,$B60,'Daily Log'!$AV$18:$AV$1017),0)</f>
        <v>0</v>
      </c>
      <c r="W60" s="244">
        <f>IFERROR($E60*SUMIF('Daily Log'!$AX$18:$AX$1017,$B60,'Daily Log'!$AY$18:$AY$1017),0)</f>
        <v>0</v>
      </c>
      <c r="X60" s="244">
        <f>IFERROR($E60*SUMIF('Daily Log'!$BA$18:$BA$1017,$B60,'Daily Log'!$BB$18:$BB$1017),0)</f>
        <v>0</v>
      </c>
      <c r="Y60" s="244">
        <f>IFERROR($E60*SUMIF('Daily Log'!$BD$18:$BD$1017,$B60,'Daily Log'!$BE$18:$BE$1017),0)</f>
        <v>0</v>
      </c>
      <c r="Z60" s="244">
        <f>IFERROR($E60*SUMIF('Daily Log'!$BG$18:$BG$1017,$B60,'Daily Log'!$BH$18:$BH$1017),0)</f>
        <v>0</v>
      </c>
      <c r="AA60" s="244">
        <f>IFERROR($E60*SUMIF('Daily Log'!$BJ$18:$BJ$1017,$B60,'Daily Log'!$BK$18:$BK$1017),0)</f>
        <v>0</v>
      </c>
      <c r="AB60" s="244">
        <f>IFERROR($E60*SUMIF('Daily Log'!$BM$18:$BM$1017,$B60,'Daily Log'!$BN$18:$BN$1017),0)</f>
        <v>0</v>
      </c>
      <c r="AC60" s="244">
        <f>IFERROR($E60*SUMIF('Daily Log'!$BP$18:$BP$1017,$B60,'Daily Log'!$BQ$18:$BQ$1017),0)</f>
        <v>0</v>
      </c>
      <c r="AD60" s="244">
        <f>IFERROR($E60*SUMIF('Daily Log'!$BS$18:$BS$1017,$B60,'Daily Log'!$BT$18:$BT$1017),0)</f>
        <v>0</v>
      </c>
      <c r="AE60" s="244">
        <f>IFERROR($E60*SUMIF('Daily Log'!$BV$18:$BV$1017,$B60,'Daily Log'!$BW$18:$BW$1017),0)</f>
        <v>0</v>
      </c>
      <c r="AF60" s="244">
        <f>IFERROR($E60*SUMIF('Daily Log'!$BY$18:$BY$1017,$B60,'Daily Log'!$BZ$18:$BZ$1017),0)</f>
        <v>0</v>
      </c>
      <c r="AG60" s="244">
        <f>IFERROR($E60*SUMIF('Daily Log'!$CB$18:$CB$1017,$B60,'Daily Log'!$CC$18:$CC$1017),0)</f>
        <v>0</v>
      </c>
      <c r="AH60" s="244">
        <f>IFERROR($E60*SUMIF('Daily Log'!$CE$18:$CE$1017,$B60,'Daily Log'!$CF$18:$CF$1017),0)</f>
        <v>0</v>
      </c>
      <c r="AI60" s="244">
        <f>IFERROR($E60*SUMIF('Daily Log'!$CH$18:$CH$1017,$B60,'Daily Log'!$CI$18:$CI$1017),0)</f>
        <v>0</v>
      </c>
      <c r="AJ60" s="244">
        <f>IFERROR($E60*SUMIF('Daily Log'!$CK$18:$CK$1017,$B60,'Daily Log'!$CL$18:$CL$1017),0)</f>
        <v>0</v>
      </c>
      <c r="AK60" s="244">
        <f>IFERROR($E60*SUMIF('Daily Log'!$CN$18:$CN$1017,$B60,'Daily Log'!$CO$18:$CO$1017),0)</f>
        <v>0</v>
      </c>
    </row>
    <row r="61" spans="2:37" ht="33.75" hidden="1" customHeight="1">
      <c r="B61" s="455" t="s">
        <v>113</v>
      </c>
      <c r="C61" s="456"/>
      <c r="D61" s="457" t="s">
        <v>298</v>
      </c>
      <c r="E61" s="454">
        <v>1</v>
      </c>
      <c r="F61" s="243">
        <f t="shared" si="1"/>
        <v>0</v>
      </c>
      <c r="G61" s="244">
        <f>IFERROR($E61*SUMIF('Daily Log'!$B$18:$B$1017,$B61,'Daily Log'!$C$18:$C$1017),0)</f>
        <v>0</v>
      </c>
      <c r="H61" s="244">
        <f>IFERROR($E61*SUMIF('Daily Log'!$E$18:$E$1017,$B61,'Daily Log'!$F$18:$F$1017),0)</f>
        <v>0</v>
      </c>
      <c r="I61" s="244">
        <f>IFERROR($E61*SUMIF('Daily Log'!$H$18:$H$1017,$B61,'Daily Log'!$I$18:$I$1017),0)</f>
        <v>0</v>
      </c>
      <c r="J61" s="244">
        <f>IFERROR($E61*SUMIF('Daily Log'!$K$18:$K$1017,$B61,'Daily Log'!$L$18:$L$1017),0)</f>
        <v>0</v>
      </c>
      <c r="K61" s="244">
        <f>IFERROR($E61*SUMIF('Daily Log'!$N$18:$N$1017,$B61,'Daily Log'!$O$18:$O$1017),0)</f>
        <v>0</v>
      </c>
      <c r="L61" s="244">
        <f>IFERROR($E61*SUMIF('Daily Log'!$Q$18:$Q$1017,$B61,'Daily Log'!$R$18:$R$1017),0)</f>
        <v>0</v>
      </c>
      <c r="M61" s="244">
        <f>IFERROR($E61*SUMIF('Daily Log'!$T$18:$T$1017,$B61,'Daily Log'!$U$18:$U$1017),0)</f>
        <v>0</v>
      </c>
      <c r="N61" s="244">
        <f>IFERROR($E61*SUMIF('Daily Log'!$W$18:$W$1017,$B61,'Daily Log'!$X$18:$X$1017),0)</f>
        <v>0</v>
      </c>
      <c r="O61" s="244">
        <f>IFERROR($E61*SUMIF('Daily Log'!$Z$18:$Z$1017,$B61,'Daily Log'!$AA$18:$AA$1017),0)</f>
        <v>0</v>
      </c>
      <c r="P61" s="244">
        <f>IFERROR($E61*SUMIF('Daily Log'!$AC$18:$AC$1017,$B61,'Daily Log'!$AD$18:$AD$1017),0)</f>
        <v>0</v>
      </c>
      <c r="Q61" s="244">
        <f>IFERROR($E61*SUMIF('Daily Log'!$AF$18:$AF$1017,$B61,'Daily Log'!$AG$18:$AG$1017),0)</f>
        <v>0</v>
      </c>
      <c r="R61" s="244">
        <f>IFERROR($E61*SUMIF('Daily Log'!$AI$18:$AI$1017,$B61,'Daily Log'!$AJ$18:$AJ$1017),0)</f>
        <v>0</v>
      </c>
      <c r="S61" s="244">
        <f>IFERROR($E61*SUMIF('Daily Log'!$AL$18:$AL$1017,$B61,'Daily Log'!$AM$18:$AM$1017),0)</f>
        <v>0</v>
      </c>
      <c r="T61" s="244">
        <f>IFERROR($E61*SUMIF('Daily Log'!$AO$18:$AO$1017,$B61,'Daily Log'!$AP$18:$AP$1017),0)</f>
        <v>0</v>
      </c>
      <c r="U61" s="244">
        <f>IFERROR($E61*SUMIF('Daily Log'!$AR$18:$AR$1017,$B61,'Daily Log'!$AS$18:$AS$1017),0)</f>
        <v>0</v>
      </c>
      <c r="V61" s="244">
        <f>IFERROR($E61*SUMIF('Daily Log'!$AU$18:$AU$1017,$B61,'Daily Log'!$AV$18:$AV$1017),0)</f>
        <v>0</v>
      </c>
      <c r="W61" s="244">
        <f>IFERROR($E61*SUMIF('Daily Log'!$AX$18:$AX$1017,$B61,'Daily Log'!$AY$18:$AY$1017),0)</f>
        <v>0</v>
      </c>
      <c r="X61" s="244">
        <f>IFERROR($E61*SUMIF('Daily Log'!$BA$18:$BA$1017,$B61,'Daily Log'!$BB$18:$BB$1017),0)</f>
        <v>0</v>
      </c>
      <c r="Y61" s="244">
        <f>IFERROR($E61*SUMIF('Daily Log'!$BD$18:$BD$1017,$B61,'Daily Log'!$BE$18:$BE$1017),0)</f>
        <v>0</v>
      </c>
      <c r="Z61" s="244">
        <f>IFERROR($E61*SUMIF('Daily Log'!$BG$18:$BG$1017,$B61,'Daily Log'!$BH$18:$BH$1017),0)</f>
        <v>0</v>
      </c>
      <c r="AA61" s="244">
        <f>IFERROR($E61*SUMIF('Daily Log'!$BJ$18:$BJ$1017,$B61,'Daily Log'!$BK$18:$BK$1017),0)</f>
        <v>0</v>
      </c>
      <c r="AB61" s="244">
        <f>IFERROR($E61*SUMIF('Daily Log'!$BM$18:$BM$1017,$B61,'Daily Log'!$BN$18:$BN$1017),0)</f>
        <v>0</v>
      </c>
      <c r="AC61" s="244">
        <f>IFERROR($E61*SUMIF('Daily Log'!$BP$18:$BP$1017,$B61,'Daily Log'!$BQ$18:$BQ$1017),0)</f>
        <v>0</v>
      </c>
      <c r="AD61" s="244">
        <f>IFERROR($E61*SUMIF('Daily Log'!$BS$18:$BS$1017,$B61,'Daily Log'!$BT$18:$BT$1017),0)</f>
        <v>0</v>
      </c>
      <c r="AE61" s="244">
        <f>IFERROR($E61*SUMIF('Daily Log'!$BV$18:$BV$1017,$B61,'Daily Log'!$BW$18:$BW$1017),0)</f>
        <v>0</v>
      </c>
      <c r="AF61" s="244">
        <f>IFERROR($E61*SUMIF('Daily Log'!$BY$18:$BY$1017,$B61,'Daily Log'!$BZ$18:$BZ$1017),0)</f>
        <v>0</v>
      </c>
      <c r="AG61" s="244">
        <f>IFERROR($E61*SUMIF('Daily Log'!$CB$18:$CB$1017,$B61,'Daily Log'!$CC$18:$CC$1017),0)</f>
        <v>0</v>
      </c>
      <c r="AH61" s="244">
        <f>IFERROR($E61*SUMIF('Daily Log'!$CE$18:$CE$1017,$B61,'Daily Log'!$CF$18:$CF$1017),0)</f>
        <v>0</v>
      </c>
      <c r="AI61" s="244">
        <f>IFERROR($E61*SUMIF('Daily Log'!$CH$18:$CH$1017,$B61,'Daily Log'!$CI$18:$CI$1017),0)</f>
        <v>0</v>
      </c>
      <c r="AJ61" s="244">
        <f>IFERROR($E61*SUMIF('Daily Log'!$CK$18:$CK$1017,$B61,'Daily Log'!$CL$18:$CL$1017),0)</f>
        <v>0</v>
      </c>
      <c r="AK61" s="244">
        <f>IFERROR($E61*SUMIF('Daily Log'!$CN$18:$CN$1017,$B61,'Daily Log'!$CO$18:$CO$1017),0)</f>
        <v>0</v>
      </c>
    </row>
    <row r="62" spans="2:37" ht="33.75" hidden="1" customHeight="1">
      <c r="B62" s="455" t="s">
        <v>114</v>
      </c>
      <c r="C62" s="456"/>
      <c r="D62" s="457" t="s">
        <v>298</v>
      </c>
      <c r="E62" s="454">
        <v>1</v>
      </c>
      <c r="F62" s="243">
        <f t="shared" si="1"/>
        <v>0</v>
      </c>
      <c r="G62" s="244">
        <f>IFERROR($E62*SUMIF('Daily Log'!$B$18:$B$1017,$B62,'Daily Log'!$C$18:$C$1017),0)</f>
        <v>0</v>
      </c>
      <c r="H62" s="244">
        <f>IFERROR($E62*SUMIF('Daily Log'!$E$18:$E$1017,$B62,'Daily Log'!$F$18:$F$1017),0)</f>
        <v>0</v>
      </c>
      <c r="I62" s="244">
        <f>IFERROR($E62*SUMIF('Daily Log'!$H$18:$H$1017,$B62,'Daily Log'!$I$18:$I$1017),0)</f>
        <v>0</v>
      </c>
      <c r="J62" s="244">
        <f>IFERROR($E62*SUMIF('Daily Log'!$K$18:$K$1017,$B62,'Daily Log'!$L$18:$L$1017),0)</f>
        <v>0</v>
      </c>
      <c r="K62" s="244">
        <f>IFERROR($E62*SUMIF('Daily Log'!$N$18:$N$1017,$B62,'Daily Log'!$O$18:$O$1017),0)</f>
        <v>0</v>
      </c>
      <c r="L62" s="244">
        <f>IFERROR($E62*SUMIF('Daily Log'!$Q$18:$Q$1017,$B62,'Daily Log'!$R$18:$R$1017),0)</f>
        <v>0</v>
      </c>
      <c r="M62" s="244">
        <f>IFERROR($E62*SUMIF('Daily Log'!$T$18:$T$1017,$B62,'Daily Log'!$U$18:$U$1017),0)</f>
        <v>0</v>
      </c>
      <c r="N62" s="244">
        <f>IFERROR($E62*SUMIF('Daily Log'!$W$18:$W$1017,$B62,'Daily Log'!$X$18:$X$1017),0)</f>
        <v>0</v>
      </c>
      <c r="O62" s="244">
        <f>IFERROR($E62*SUMIF('Daily Log'!$Z$18:$Z$1017,$B62,'Daily Log'!$AA$18:$AA$1017),0)</f>
        <v>0</v>
      </c>
      <c r="P62" s="244">
        <f>IFERROR($E62*SUMIF('Daily Log'!$AC$18:$AC$1017,$B62,'Daily Log'!$AD$18:$AD$1017),0)</f>
        <v>0</v>
      </c>
      <c r="Q62" s="244">
        <f>IFERROR($E62*SUMIF('Daily Log'!$AF$18:$AF$1017,$B62,'Daily Log'!$AG$18:$AG$1017),0)</f>
        <v>0</v>
      </c>
      <c r="R62" s="244">
        <f>IFERROR($E62*SUMIF('Daily Log'!$AI$18:$AI$1017,$B62,'Daily Log'!$AJ$18:$AJ$1017),0)</f>
        <v>0</v>
      </c>
      <c r="S62" s="244">
        <f>IFERROR($E62*SUMIF('Daily Log'!$AL$18:$AL$1017,$B62,'Daily Log'!$AM$18:$AM$1017),0)</f>
        <v>0</v>
      </c>
      <c r="T62" s="244">
        <f>IFERROR($E62*SUMIF('Daily Log'!$AO$18:$AO$1017,$B62,'Daily Log'!$AP$18:$AP$1017),0)</f>
        <v>0</v>
      </c>
      <c r="U62" s="244">
        <f>IFERROR($E62*SUMIF('Daily Log'!$AR$18:$AR$1017,$B62,'Daily Log'!$AS$18:$AS$1017),0)</f>
        <v>0</v>
      </c>
      <c r="V62" s="244">
        <f>IFERROR($E62*SUMIF('Daily Log'!$AU$18:$AU$1017,$B62,'Daily Log'!$AV$18:$AV$1017),0)</f>
        <v>0</v>
      </c>
      <c r="W62" s="244">
        <f>IFERROR($E62*SUMIF('Daily Log'!$AX$18:$AX$1017,$B62,'Daily Log'!$AY$18:$AY$1017),0)</f>
        <v>0</v>
      </c>
      <c r="X62" s="244">
        <f>IFERROR($E62*SUMIF('Daily Log'!$BA$18:$BA$1017,$B62,'Daily Log'!$BB$18:$BB$1017),0)</f>
        <v>0</v>
      </c>
      <c r="Y62" s="244">
        <f>IFERROR($E62*SUMIF('Daily Log'!$BD$18:$BD$1017,$B62,'Daily Log'!$BE$18:$BE$1017),0)</f>
        <v>0</v>
      </c>
      <c r="Z62" s="244">
        <f>IFERROR($E62*SUMIF('Daily Log'!$BG$18:$BG$1017,$B62,'Daily Log'!$BH$18:$BH$1017),0)</f>
        <v>0</v>
      </c>
      <c r="AA62" s="244">
        <f>IFERROR($E62*SUMIF('Daily Log'!$BJ$18:$BJ$1017,$B62,'Daily Log'!$BK$18:$BK$1017),0)</f>
        <v>0</v>
      </c>
      <c r="AB62" s="244">
        <f>IFERROR($E62*SUMIF('Daily Log'!$BM$18:$BM$1017,$B62,'Daily Log'!$BN$18:$BN$1017),0)</f>
        <v>0</v>
      </c>
      <c r="AC62" s="244">
        <f>IFERROR($E62*SUMIF('Daily Log'!$BP$18:$BP$1017,$B62,'Daily Log'!$BQ$18:$BQ$1017),0)</f>
        <v>0</v>
      </c>
      <c r="AD62" s="244">
        <f>IFERROR($E62*SUMIF('Daily Log'!$BS$18:$BS$1017,$B62,'Daily Log'!$BT$18:$BT$1017),0)</f>
        <v>0</v>
      </c>
      <c r="AE62" s="244">
        <f>IFERROR($E62*SUMIF('Daily Log'!$BV$18:$BV$1017,$B62,'Daily Log'!$BW$18:$BW$1017),0)</f>
        <v>0</v>
      </c>
      <c r="AF62" s="244">
        <f>IFERROR($E62*SUMIF('Daily Log'!$BY$18:$BY$1017,$B62,'Daily Log'!$BZ$18:$BZ$1017),0)</f>
        <v>0</v>
      </c>
      <c r="AG62" s="244">
        <f>IFERROR($E62*SUMIF('Daily Log'!$CB$18:$CB$1017,$B62,'Daily Log'!$CC$18:$CC$1017),0)</f>
        <v>0</v>
      </c>
      <c r="AH62" s="244">
        <f>IFERROR($E62*SUMIF('Daily Log'!$CE$18:$CE$1017,$B62,'Daily Log'!$CF$18:$CF$1017),0)</f>
        <v>0</v>
      </c>
      <c r="AI62" s="244">
        <f>IFERROR($E62*SUMIF('Daily Log'!$CH$18:$CH$1017,$B62,'Daily Log'!$CI$18:$CI$1017),0)</f>
        <v>0</v>
      </c>
      <c r="AJ62" s="244">
        <f>IFERROR($E62*SUMIF('Daily Log'!$CK$18:$CK$1017,$B62,'Daily Log'!$CL$18:$CL$1017),0)</f>
        <v>0</v>
      </c>
      <c r="AK62" s="244">
        <f>IFERROR($E62*SUMIF('Daily Log'!$CN$18:$CN$1017,$B62,'Daily Log'!$CO$18:$CO$1017),0)</f>
        <v>0</v>
      </c>
    </row>
    <row r="63" spans="2:37" ht="33.75" hidden="1" customHeight="1">
      <c r="B63" s="455" t="s">
        <v>115</v>
      </c>
      <c r="C63" s="456"/>
      <c r="D63" s="457" t="s">
        <v>298</v>
      </c>
      <c r="E63" s="454">
        <v>1</v>
      </c>
      <c r="F63" s="243">
        <f t="shared" si="1"/>
        <v>0</v>
      </c>
      <c r="G63" s="244">
        <f>IFERROR($E63*SUMIF('Daily Log'!$B$18:$B$1017,$B63,'Daily Log'!$C$18:$C$1017),0)</f>
        <v>0</v>
      </c>
      <c r="H63" s="244">
        <f>IFERROR($E63*SUMIF('Daily Log'!$E$18:$E$1017,$B63,'Daily Log'!$F$18:$F$1017),0)</f>
        <v>0</v>
      </c>
      <c r="I63" s="244">
        <f>IFERROR($E63*SUMIF('Daily Log'!$H$18:$H$1017,$B63,'Daily Log'!$I$18:$I$1017),0)</f>
        <v>0</v>
      </c>
      <c r="J63" s="244">
        <f>IFERROR($E63*SUMIF('Daily Log'!$K$18:$K$1017,$B63,'Daily Log'!$L$18:$L$1017),0)</f>
        <v>0</v>
      </c>
      <c r="K63" s="244">
        <f>IFERROR($E63*SUMIF('Daily Log'!$N$18:$N$1017,$B63,'Daily Log'!$O$18:$O$1017),0)</f>
        <v>0</v>
      </c>
      <c r="L63" s="244">
        <f>IFERROR($E63*SUMIF('Daily Log'!$Q$18:$Q$1017,$B63,'Daily Log'!$R$18:$R$1017),0)</f>
        <v>0</v>
      </c>
      <c r="M63" s="244">
        <f>IFERROR($E63*SUMIF('Daily Log'!$T$18:$T$1017,$B63,'Daily Log'!$U$18:$U$1017),0)</f>
        <v>0</v>
      </c>
      <c r="N63" s="244">
        <f>IFERROR($E63*SUMIF('Daily Log'!$W$18:$W$1017,$B63,'Daily Log'!$X$18:$X$1017),0)</f>
        <v>0</v>
      </c>
      <c r="O63" s="244">
        <f>IFERROR($E63*SUMIF('Daily Log'!$Z$18:$Z$1017,$B63,'Daily Log'!$AA$18:$AA$1017),0)</f>
        <v>0</v>
      </c>
      <c r="P63" s="244">
        <f>IFERROR($E63*SUMIF('Daily Log'!$AC$18:$AC$1017,$B63,'Daily Log'!$AD$18:$AD$1017),0)</f>
        <v>0</v>
      </c>
      <c r="Q63" s="244">
        <f>IFERROR($E63*SUMIF('Daily Log'!$AF$18:$AF$1017,$B63,'Daily Log'!$AG$18:$AG$1017),0)</f>
        <v>0</v>
      </c>
      <c r="R63" s="244">
        <f>IFERROR($E63*SUMIF('Daily Log'!$AI$18:$AI$1017,$B63,'Daily Log'!$AJ$18:$AJ$1017),0)</f>
        <v>0</v>
      </c>
      <c r="S63" s="244">
        <f>IFERROR($E63*SUMIF('Daily Log'!$AL$18:$AL$1017,$B63,'Daily Log'!$AM$18:$AM$1017),0)</f>
        <v>0</v>
      </c>
      <c r="T63" s="244">
        <f>IFERROR($E63*SUMIF('Daily Log'!$AO$18:$AO$1017,$B63,'Daily Log'!$AP$18:$AP$1017),0)</f>
        <v>0</v>
      </c>
      <c r="U63" s="244">
        <f>IFERROR($E63*SUMIF('Daily Log'!$AR$18:$AR$1017,$B63,'Daily Log'!$AS$18:$AS$1017),0)</f>
        <v>0</v>
      </c>
      <c r="V63" s="244">
        <f>IFERROR($E63*SUMIF('Daily Log'!$AU$18:$AU$1017,$B63,'Daily Log'!$AV$18:$AV$1017),0)</f>
        <v>0</v>
      </c>
      <c r="W63" s="244">
        <f>IFERROR($E63*SUMIF('Daily Log'!$AX$18:$AX$1017,$B63,'Daily Log'!$AY$18:$AY$1017),0)</f>
        <v>0</v>
      </c>
      <c r="X63" s="244">
        <f>IFERROR($E63*SUMIF('Daily Log'!$BA$18:$BA$1017,$B63,'Daily Log'!$BB$18:$BB$1017),0)</f>
        <v>0</v>
      </c>
      <c r="Y63" s="244">
        <f>IFERROR($E63*SUMIF('Daily Log'!$BD$18:$BD$1017,$B63,'Daily Log'!$BE$18:$BE$1017),0)</f>
        <v>0</v>
      </c>
      <c r="Z63" s="244">
        <f>IFERROR($E63*SUMIF('Daily Log'!$BG$18:$BG$1017,$B63,'Daily Log'!$BH$18:$BH$1017),0)</f>
        <v>0</v>
      </c>
      <c r="AA63" s="244">
        <f>IFERROR($E63*SUMIF('Daily Log'!$BJ$18:$BJ$1017,$B63,'Daily Log'!$BK$18:$BK$1017),0)</f>
        <v>0</v>
      </c>
      <c r="AB63" s="244">
        <f>IFERROR($E63*SUMIF('Daily Log'!$BM$18:$BM$1017,$B63,'Daily Log'!$BN$18:$BN$1017),0)</f>
        <v>0</v>
      </c>
      <c r="AC63" s="244">
        <f>IFERROR($E63*SUMIF('Daily Log'!$BP$18:$BP$1017,$B63,'Daily Log'!$BQ$18:$BQ$1017),0)</f>
        <v>0</v>
      </c>
      <c r="AD63" s="244">
        <f>IFERROR($E63*SUMIF('Daily Log'!$BS$18:$BS$1017,$B63,'Daily Log'!$BT$18:$BT$1017),0)</f>
        <v>0</v>
      </c>
      <c r="AE63" s="244">
        <f>IFERROR($E63*SUMIF('Daily Log'!$BV$18:$BV$1017,$B63,'Daily Log'!$BW$18:$BW$1017),0)</f>
        <v>0</v>
      </c>
      <c r="AF63" s="244">
        <f>IFERROR($E63*SUMIF('Daily Log'!$BY$18:$BY$1017,$B63,'Daily Log'!$BZ$18:$BZ$1017),0)</f>
        <v>0</v>
      </c>
      <c r="AG63" s="244">
        <f>IFERROR($E63*SUMIF('Daily Log'!$CB$18:$CB$1017,$B63,'Daily Log'!$CC$18:$CC$1017),0)</f>
        <v>0</v>
      </c>
      <c r="AH63" s="244">
        <f>IFERROR($E63*SUMIF('Daily Log'!$CE$18:$CE$1017,$B63,'Daily Log'!$CF$18:$CF$1017),0)</f>
        <v>0</v>
      </c>
      <c r="AI63" s="244">
        <f>IFERROR($E63*SUMIF('Daily Log'!$CH$18:$CH$1017,$B63,'Daily Log'!$CI$18:$CI$1017),0)</f>
        <v>0</v>
      </c>
      <c r="AJ63" s="244">
        <f>IFERROR($E63*SUMIF('Daily Log'!$CK$18:$CK$1017,$B63,'Daily Log'!$CL$18:$CL$1017),0)</f>
        <v>0</v>
      </c>
      <c r="AK63" s="244">
        <f>IFERROR($E63*SUMIF('Daily Log'!$CN$18:$CN$1017,$B63,'Daily Log'!$CO$18:$CO$1017),0)</f>
        <v>0</v>
      </c>
    </row>
    <row r="64" spans="2:37" ht="33.75" hidden="1" customHeight="1">
      <c r="B64" s="455" t="s">
        <v>116</v>
      </c>
      <c r="C64" s="456"/>
      <c r="D64" s="457" t="s">
        <v>298</v>
      </c>
      <c r="E64" s="454">
        <v>1</v>
      </c>
      <c r="F64" s="243">
        <f t="shared" si="1"/>
        <v>0</v>
      </c>
      <c r="G64" s="244">
        <f>IFERROR($E64*SUMIF('Daily Log'!$B$18:$B$1017,$B64,'Daily Log'!$C$18:$C$1017),0)</f>
        <v>0</v>
      </c>
      <c r="H64" s="244">
        <f>IFERROR($E64*SUMIF('Daily Log'!$E$18:$E$1017,$B64,'Daily Log'!$F$18:$F$1017),0)</f>
        <v>0</v>
      </c>
      <c r="I64" s="244">
        <f>IFERROR($E64*SUMIF('Daily Log'!$H$18:$H$1017,$B64,'Daily Log'!$I$18:$I$1017),0)</f>
        <v>0</v>
      </c>
      <c r="J64" s="244">
        <f>IFERROR($E64*SUMIF('Daily Log'!$K$18:$K$1017,$B64,'Daily Log'!$L$18:$L$1017),0)</f>
        <v>0</v>
      </c>
      <c r="K64" s="244">
        <f>IFERROR($E64*SUMIF('Daily Log'!$N$18:$N$1017,$B64,'Daily Log'!$O$18:$O$1017),0)</f>
        <v>0</v>
      </c>
      <c r="L64" s="244">
        <f>IFERROR($E64*SUMIF('Daily Log'!$Q$18:$Q$1017,$B64,'Daily Log'!$R$18:$R$1017),0)</f>
        <v>0</v>
      </c>
      <c r="M64" s="244">
        <f>IFERROR($E64*SUMIF('Daily Log'!$T$18:$T$1017,$B64,'Daily Log'!$U$18:$U$1017),0)</f>
        <v>0</v>
      </c>
      <c r="N64" s="244">
        <f>IFERROR($E64*SUMIF('Daily Log'!$W$18:$W$1017,$B64,'Daily Log'!$X$18:$X$1017),0)</f>
        <v>0</v>
      </c>
      <c r="O64" s="244">
        <f>IFERROR($E64*SUMIF('Daily Log'!$Z$18:$Z$1017,$B64,'Daily Log'!$AA$18:$AA$1017),0)</f>
        <v>0</v>
      </c>
      <c r="P64" s="244">
        <f>IFERROR($E64*SUMIF('Daily Log'!$AC$18:$AC$1017,$B64,'Daily Log'!$AD$18:$AD$1017),0)</f>
        <v>0</v>
      </c>
      <c r="Q64" s="244">
        <f>IFERROR($E64*SUMIF('Daily Log'!$AF$18:$AF$1017,$B64,'Daily Log'!$AG$18:$AG$1017),0)</f>
        <v>0</v>
      </c>
      <c r="R64" s="244">
        <f>IFERROR($E64*SUMIF('Daily Log'!$AI$18:$AI$1017,$B64,'Daily Log'!$AJ$18:$AJ$1017),0)</f>
        <v>0</v>
      </c>
      <c r="S64" s="244">
        <f>IFERROR($E64*SUMIF('Daily Log'!$AL$18:$AL$1017,$B64,'Daily Log'!$AM$18:$AM$1017),0)</f>
        <v>0</v>
      </c>
      <c r="T64" s="244">
        <f>IFERROR($E64*SUMIF('Daily Log'!$AO$18:$AO$1017,$B64,'Daily Log'!$AP$18:$AP$1017),0)</f>
        <v>0</v>
      </c>
      <c r="U64" s="244">
        <f>IFERROR($E64*SUMIF('Daily Log'!$AR$18:$AR$1017,$B64,'Daily Log'!$AS$18:$AS$1017),0)</f>
        <v>0</v>
      </c>
      <c r="V64" s="244">
        <f>IFERROR($E64*SUMIF('Daily Log'!$AU$18:$AU$1017,$B64,'Daily Log'!$AV$18:$AV$1017),0)</f>
        <v>0</v>
      </c>
      <c r="W64" s="244">
        <f>IFERROR($E64*SUMIF('Daily Log'!$AX$18:$AX$1017,$B64,'Daily Log'!$AY$18:$AY$1017),0)</f>
        <v>0</v>
      </c>
      <c r="X64" s="244">
        <f>IFERROR($E64*SUMIF('Daily Log'!$BA$18:$BA$1017,$B64,'Daily Log'!$BB$18:$BB$1017),0)</f>
        <v>0</v>
      </c>
      <c r="Y64" s="244">
        <f>IFERROR($E64*SUMIF('Daily Log'!$BD$18:$BD$1017,$B64,'Daily Log'!$BE$18:$BE$1017),0)</f>
        <v>0</v>
      </c>
      <c r="Z64" s="244">
        <f>IFERROR($E64*SUMIF('Daily Log'!$BG$18:$BG$1017,$B64,'Daily Log'!$BH$18:$BH$1017),0)</f>
        <v>0</v>
      </c>
      <c r="AA64" s="244">
        <f>IFERROR($E64*SUMIF('Daily Log'!$BJ$18:$BJ$1017,$B64,'Daily Log'!$BK$18:$BK$1017),0)</f>
        <v>0</v>
      </c>
      <c r="AB64" s="244">
        <f>IFERROR($E64*SUMIF('Daily Log'!$BM$18:$BM$1017,$B64,'Daily Log'!$BN$18:$BN$1017),0)</f>
        <v>0</v>
      </c>
      <c r="AC64" s="244">
        <f>IFERROR($E64*SUMIF('Daily Log'!$BP$18:$BP$1017,$B64,'Daily Log'!$BQ$18:$BQ$1017),0)</f>
        <v>0</v>
      </c>
      <c r="AD64" s="244">
        <f>IFERROR($E64*SUMIF('Daily Log'!$BS$18:$BS$1017,$B64,'Daily Log'!$BT$18:$BT$1017),0)</f>
        <v>0</v>
      </c>
      <c r="AE64" s="244">
        <f>IFERROR($E64*SUMIF('Daily Log'!$BV$18:$BV$1017,$B64,'Daily Log'!$BW$18:$BW$1017),0)</f>
        <v>0</v>
      </c>
      <c r="AF64" s="244">
        <f>IFERROR($E64*SUMIF('Daily Log'!$BY$18:$BY$1017,$B64,'Daily Log'!$BZ$18:$BZ$1017),0)</f>
        <v>0</v>
      </c>
      <c r="AG64" s="244">
        <f>IFERROR($E64*SUMIF('Daily Log'!$CB$18:$CB$1017,$B64,'Daily Log'!$CC$18:$CC$1017),0)</f>
        <v>0</v>
      </c>
      <c r="AH64" s="244">
        <f>IFERROR($E64*SUMIF('Daily Log'!$CE$18:$CE$1017,$B64,'Daily Log'!$CF$18:$CF$1017),0)</f>
        <v>0</v>
      </c>
      <c r="AI64" s="244">
        <f>IFERROR($E64*SUMIF('Daily Log'!$CH$18:$CH$1017,$B64,'Daily Log'!$CI$18:$CI$1017),0)</f>
        <v>0</v>
      </c>
      <c r="AJ64" s="244">
        <f>IFERROR($E64*SUMIF('Daily Log'!$CK$18:$CK$1017,$B64,'Daily Log'!$CL$18:$CL$1017),0)</f>
        <v>0</v>
      </c>
      <c r="AK64" s="244">
        <f>IFERROR($E64*SUMIF('Daily Log'!$CN$18:$CN$1017,$B64,'Daily Log'!$CO$18:$CO$1017),0)</f>
        <v>0</v>
      </c>
    </row>
    <row r="65" spans="2:37" ht="33.75" hidden="1" customHeight="1">
      <c r="B65" s="455" t="s">
        <v>117</v>
      </c>
      <c r="C65" s="456"/>
      <c r="D65" s="457" t="s">
        <v>298</v>
      </c>
      <c r="E65" s="454">
        <v>1</v>
      </c>
      <c r="F65" s="243">
        <f t="shared" si="1"/>
        <v>0</v>
      </c>
      <c r="G65" s="244">
        <f>IFERROR($E65*SUMIF('Daily Log'!$B$18:$B$1017,$B65,'Daily Log'!$C$18:$C$1017),0)</f>
        <v>0</v>
      </c>
      <c r="H65" s="244">
        <f>IFERROR($E65*SUMIF('Daily Log'!$E$18:$E$1017,$B65,'Daily Log'!$F$18:$F$1017),0)</f>
        <v>0</v>
      </c>
      <c r="I65" s="244">
        <f>IFERROR($E65*SUMIF('Daily Log'!$H$18:$H$1017,$B65,'Daily Log'!$I$18:$I$1017),0)</f>
        <v>0</v>
      </c>
      <c r="J65" s="244">
        <f>IFERROR($E65*SUMIF('Daily Log'!$K$18:$K$1017,$B65,'Daily Log'!$L$18:$L$1017),0)</f>
        <v>0</v>
      </c>
      <c r="K65" s="244">
        <f>IFERROR($E65*SUMIF('Daily Log'!$N$18:$N$1017,$B65,'Daily Log'!$O$18:$O$1017),0)</f>
        <v>0</v>
      </c>
      <c r="L65" s="244">
        <f>IFERROR($E65*SUMIF('Daily Log'!$Q$18:$Q$1017,$B65,'Daily Log'!$R$18:$R$1017),0)</f>
        <v>0</v>
      </c>
      <c r="M65" s="244">
        <f>IFERROR($E65*SUMIF('Daily Log'!$T$18:$T$1017,$B65,'Daily Log'!$U$18:$U$1017),0)</f>
        <v>0</v>
      </c>
      <c r="N65" s="244">
        <f>IFERROR($E65*SUMIF('Daily Log'!$W$18:$W$1017,$B65,'Daily Log'!$X$18:$X$1017),0)</f>
        <v>0</v>
      </c>
      <c r="O65" s="244">
        <f>IFERROR($E65*SUMIF('Daily Log'!$Z$18:$Z$1017,$B65,'Daily Log'!$AA$18:$AA$1017),0)</f>
        <v>0</v>
      </c>
      <c r="P65" s="244">
        <f>IFERROR($E65*SUMIF('Daily Log'!$AC$18:$AC$1017,$B65,'Daily Log'!$AD$18:$AD$1017),0)</f>
        <v>0</v>
      </c>
      <c r="Q65" s="244">
        <f>IFERROR($E65*SUMIF('Daily Log'!$AF$18:$AF$1017,$B65,'Daily Log'!$AG$18:$AG$1017),0)</f>
        <v>0</v>
      </c>
      <c r="R65" s="244">
        <f>IFERROR($E65*SUMIF('Daily Log'!$AI$18:$AI$1017,$B65,'Daily Log'!$AJ$18:$AJ$1017),0)</f>
        <v>0</v>
      </c>
      <c r="S65" s="244">
        <f>IFERROR($E65*SUMIF('Daily Log'!$AL$18:$AL$1017,$B65,'Daily Log'!$AM$18:$AM$1017),0)</f>
        <v>0</v>
      </c>
      <c r="T65" s="244">
        <f>IFERROR($E65*SUMIF('Daily Log'!$AO$18:$AO$1017,$B65,'Daily Log'!$AP$18:$AP$1017),0)</f>
        <v>0</v>
      </c>
      <c r="U65" s="244">
        <f>IFERROR($E65*SUMIF('Daily Log'!$AR$18:$AR$1017,$B65,'Daily Log'!$AS$18:$AS$1017),0)</f>
        <v>0</v>
      </c>
      <c r="V65" s="244">
        <f>IFERROR($E65*SUMIF('Daily Log'!$AU$18:$AU$1017,$B65,'Daily Log'!$AV$18:$AV$1017),0)</f>
        <v>0</v>
      </c>
      <c r="W65" s="244">
        <f>IFERROR($E65*SUMIF('Daily Log'!$AX$18:$AX$1017,$B65,'Daily Log'!$AY$18:$AY$1017),0)</f>
        <v>0</v>
      </c>
      <c r="X65" s="244">
        <f>IFERROR($E65*SUMIF('Daily Log'!$BA$18:$BA$1017,$B65,'Daily Log'!$BB$18:$BB$1017),0)</f>
        <v>0</v>
      </c>
      <c r="Y65" s="244">
        <f>IFERROR($E65*SUMIF('Daily Log'!$BD$18:$BD$1017,$B65,'Daily Log'!$BE$18:$BE$1017),0)</f>
        <v>0</v>
      </c>
      <c r="Z65" s="244">
        <f>IFERROR($E65*SUMIF('Daily Log'!$BG$18:$BG$1017,$B65,'Daily Log'!$BH$18:$BH$1017),0)</f>
        <v>0</v>
      </c>
      <c r="AA65" s="244">
        <f>IFERROR($E65*SUMIF('Daily Log'!$BJ$18:$BJ$1017,$B65,'Daily Log'!$BK$18:$BK$1017),0)</f>
        <v>0</v>
      </c>
      <c r="AB65" s="244">
        <f>IFERROR($E65*SUMIF('Daily Log'!$BM$18:$BM$1017,$B65,'Daily Log'!$BN$18:$BN$1017),0)</f>
        <v>0</v>
      </c>
      <c r="AC65" s="244">
        <f>IFERROR($E65*SUMIF('Daily Log'!$BP$18:$BP$1017,$B65,'Daily Log'!$BQ$18:$BQ$1017),0)</f>
        <v>0</v>
      </c>
      <c r="AD65" s="244">
        <f>IFERROR($E65*SUMIF('Daily Log'!$BS$18:$BS$1017,$B65,'Daily Log'!$BT$18:$BT$1017),0)</f>
        <v>0</v>
      </c>
      <c r="AE65" s="244">
        <f>IFERROR($E65*SUMIF('Daily Log'!$BV$18:$BV$1017,$B65,'Daily Log'!$BW$18:$BW$1017),0)</f>
        <v>0</v>
      </c>
      <c r="AF65" s="244">
        <f>IFERROR($E65*SUMIF('Daily Log'!$BY$18:$BY$1017,$B65,'Daily Log'!$BZ$18:$BZ$1017),0)</f>
        <v>0</v>
      </c>
      <c r="AG65" s="244">
        <f>IFERROR($E65*SUMIF('Daily Log'!$CB$18:$CB$1017,$B65,'Daily Log'!$CC$18:$CC$1017),0)</f>
        <v>0</v>
      </c>
      <c r="AH65" s="244">
        <f>IFERROR($E65*SUMIF('Daily Log'!$CE$18:$CE$1017,$B65,'Daily Log'!$CF$18:$CF$1017),0)</f>
        <v>0</v>
      </c>
      <c r="AI65" s="244">
        <f>IFERROR($E65*SUMIF('Daily Log'!$CH$18:$CH$1017,$B65,'Daily Log'!$CI$18:$CI$1017),0)</f>
        <v>0</v>
      </c>
      <c r="AJ65" s="244">
        <f>IFERROR($E65*SUMIF('Daily Log'!$CK$18:$CK$1017,$B65,'Daily Log'!$CL$18:$CL$1017),0)</f>
        <v>0</v>
      </c>
      <c r="AK65" s="244">
        <f>IFERROR($E65*SUMIF('Daily Log'!$CN$18:$CN$1017,$B65,'Daily Log'!$CO$18:$CO$1017),0)</f>
        <v>0</v>
      </c>
    </row>
    <row r="66" spans="2:37" ht="33.75" hidden="1" customHeight="1">
      <c r="B66" s="455" t="s">
        <v>118</v>
      </c>
      <c r="C66" s="456"/>
      <c r="D66" s="457" t="s">
        <v>298</v>
      </c>
      <c r="E66" s="454">
        <v>1</v>
      </c>
      <c r="F66" s="243">
        <f t="shared" si="1"/>
        <v>0</v>
      </c>
      <c r="G66" s="244">
        <f>IFERROR($E66*SUMIF('Daily Log'!$B$18:$B$1017,$B66,'Daily Log'!$C$18:$C$1017),0)</f>
        <v>0</v>
      </c>
      <c r="H66" s="244">
        <f>IFERROR($E66*SUMIF('Daily Log'!$E$18:$E$1017,$B66,'Daily Log'!$F$18:$F$1017),0)</f>
        <v>0</v>
      </c>
      <c r="I66" s="244">
        <f>IFERROR($E66*SUMIF('Daily Log'!$H$18:$H$1017,$B66,'Daily Log'!$I$18:$I$1017),0)</f>
        <v>0</v>
      </c>
      <c r="J66" s="244">
        <f>IFERROR($E66*SUMIF('Daily Log'!$K$18:$K$1017,$B66,'Daily Log'!$L$18:$L$1017),0)</f>
        <v>0</v>
      </c>
      <c r="K66" s="244">
        <f>IFERROR($E66*SUMIF('Daily Log'!$N$18:$N$1017,$B66,'Daily Log'!$O$18:$O$1017),0)</f>
        <v>0</v>
      </c>
      <c r="L66" s="244">
        <f>IFERROR($E66*SUMIF('Daily Log'!$Q$18:$Q$1017,$B66,'Daily Log'!$R$18:$R$1017),0)</f>
        <v>0</v>
      </c>
      <c r="M66" s="244">
        <f>IFERROR($E66*SUMIF('Daily Log'!$T$18:$T$1017,$B66,'Daily Log'!$U$18:$U$1017),0)</f>
        <v>0</v>
      </c>
      <c r="N66" s="244">
        <f>IFERROR($E66*SUMIF('Daily Log'!$W$18:$W$1017,$B66,'Daily Log'!$X$18:$X$1017),0)</f>
        <v>0</v>
      </c>
      <c r="O66" s="244">
        <f>IFERROR($E66*SUMIF('Daily Log'!$Z$18:$Z$1017,$B66,'Daily Log'!$AA$18:$AA$1017),0)</f>
        <v>0</v>
      </c>
      <c r="P66" s="244">
        <f>IFERROR($E66*SUMIF('Daily Log'!$AC$18:$AC$1017,$B66,'Daily Log'!$AD$18:$AD$1017),0)</f>
        <v>0</v>
      </c>
      <c r="Q66" s="244">
        <f>IFERROR($E66*SUMIF('Daily Log'!$AF$18:$AF$1017,$B66,'Daily Log'!$AG$18:$AG$1017),0)</f>
        <v>0</v>
      </c>
      <c r="R66" s="244">
        <f>IFERROR($E66*SUMIF('Daily Log'!$AI$18:$AI$1017,$B66,'Daily Log'!$AJ$18:$AJ$1017),0)</f>
        <v>0</v>
      </c>
      <c r="S66" s="244">
        <f>IFERROR($E66*SUMIF('Daily Log'!$AL$18:$AL$1017,$B66,'Daily Log'!$AM$18:$AM$1017),0)</f>
        <v>0</v>
      </c>
      <c r="T66" s="244">
        <f>IFERROR($E66*SUMIF('Daily Log'!$AO$18:$AO$1017,$B66,'Daily Log'!$AP$18:$AP$1017),0)</f>
        <v>0</v>
      </c>
      <c r="U66" s="244">
        <f>IFERROR($E66*SUMIF('Daily Log'!$AR$18:$AR$1017,$B66,'Daily Log'!$AS$18:$AS$1017),0)</f>
        <v>0</v>
      </c>
      <c r="V66" s="244">
        <f>IFERROR($E66*SUMIF('Daily Log'!$AU$18:$AU$1017,$B66,'Daily Log'!$AV$18:$AV$1017),0)</f>
        <v>0</v>
      </c>
      <c r="W66" s="244">
        <f>IFERROR($E66*SUMIF('Daily Log'!$AX$18:$AX$1017,$B66,'Daily Log'!$AY$18:$AY$1017),0)</f>
        <v>0</v>
      </c>
      <c r="X66" s="244">
        <f>IFERROR($E66*SUMIF('Daily Log'!$BA$18:$BA$1017,$B66,'Daily Log'!$BB$18:$BB$1017),0)</f>
        <v>0</v>
      </c>
      <c r="Y66" s="244">
        <f>IFERROR($E66*SUMIF('Daily Log'!$BD$18:$BD$1017,$B66,'Daily Log'!$BE$18:$BE$1017),0)</f>
        <v>0</v>
      </c>
      <c r="Z66" s="244">
        <f>IFERROR($E66*SUMIF('Daily Log'!$BG$18:$BG$1017,$B66,'Daily Log'!$BH$18:$BH$1017),0)</f>
        <v>0</v>
      </c>
      <c r="AA66" s="244">
        <f>IFERROR($E66*SUMIF('Daily Log'!$BJ$18:$BJ$1017,$B66,'Daily Log'!$BK$18:$BK$1017),0)</f>
        <v>0</v>
      </c>
      <c r="AB66" s="244">
        <f>IFERROR($E66*SUMIF('Daily Log'!$BM$18:$BM$1017,$B66,'Daily Log'!$BN$18:$BN$1017),0)</f>
        <v>0</v>
      </c>
      <c r="AC66" s="244">
        <f>IFERROR($E66*SUMIF('Daily Log'!$BP$18:$BP$1017,$B66,'Daily Log'!$BQ$18:$BQ$1017),0)</f>
        <v>0</v>
      </c>
      <c r="AD66" s="244">
        <f>IFERROR($E66*SUMIF('Daily Log'!$BS$18:$BS$1017,$B66,'Daily Log'!$BT$18:$BT$1017),0)</f>
        <v>0</v>
      </c>
      <c r="AE66" s="244">
        <f>IFERROR($E66*SUMIF('Daily Log'!$BV$18:$BV$1017,$B66,'Daily Log'!$BW$18:$BW$1017),0)</f>
        <v>0</v>
      </c>
      <c r="AF66" s="244">
        <f>IFERROR($E66*SUMIF('Daily Log'!$BY$18:$BY$1017,$B66,'Daily Log'!$BZ$18:$BZ$1017),0)</f>
        <v>0</v>
      </c>
      <c r="AG66" s="244">
        <f>IFERROR($E66*SUMIF('Daily Log'!$CB$18:$CB$1017,$B66,'Daily Log'!$CC$18:$CC$1017),0)</f>
        <v>0</v>
      </c>
      <c r="AH66" s="244">
        <f>IFERROR($E66*SUMIF('Daily Log'!$CE$18:$CE$1017,$B66,'Daily Log'!$CF$18:$CF$1017),0)</f>
        <v>0</v>
      </c>
      <c r="AI66" s="244">
        <f>IFERROR($E66*SUMIF('Daily Log'!$CH$18:$CH$1017,$B66,'Daily Log'!$CI$18:$CI$1017),0)</f>
        <v>0</v>
      </c>
      <c r="AJ66" s="244">
        <f>IFERROR($E66*SUMIF('Daily Log'!$CK$18:$CK$1017,$B66,'Daily Log'!$CL$18:$CL$1017),0)</f>
        <v>0</v>
      </c>
      <c r="AK66" s="244">
        <f>IFERROR($E66*SUMIF('Daily Log'!$CN$18:$CN$1017,$B66,'Daily Log'!$CO$18:$CO$1017),0)</f>
        <v>0</v>
      </c>
    </row>
    <row r="67" spans="2:37" ht="33.75" hidden="1" customHeight="1">
      <c r="B67" s="455" t="s">
        <v>119</v>
      </c>
      <c r="C67" s="456"/>
      <c r="D67" s="457" t="s">
        <v>298</v>
      </c>
      <c r="E67" s="454">
        <v>1</v>
      </c>
      <c r="F67" s="243">
        <f t="shared" si="1"/>
        <v>0</v>
      </c>
      <c r="G67" s="244">
        <f>IFERROR($E67*SUMIF('Daily Log'!$B$18:$B$1017,$B67,'Daily Log'!$C$18:$C$1017),0)</f>
        <v>0</v>
      </c>
      <c r="H67" s="244">
        <f>IFERROR($E67*SUMIF('Daily Log'!$E$18:$E$1017,$B67,'Daily Log'!$F$18:$F$1017),0)</f>
        <v>0</v>
      </c>
      <c r="I67" s="244">
        <f>IFERROR($E67*SUMIF('Daily Log'!$H$18:$H$1017,$B67,'Daily Log'!$I$18:$I$1017),0)</f>
        <v>0</v>
      </c>
      <c r="J67" s="244">
        <f>IFERROR($E67*SUMIF('Daily Log'!$K$18:$K$1017,$B67,'Daily Log'!$L$18:$L$1017),0)</f>
        <v>0</v>
      </c>
      <c r="K67" s="244">
        <f>IFERROR($E67*SUMIF('Daily Log'!$N$18:$N$1017,$B67,'Daily Log'!$O$18:$O$1017),0)</f>
        <v>0</v>
      </c>
      <c r="L67" s="244">
        <f>IFERROR($E67*SUMIF('Daily Log'!$Q$18:$Q$1017,$B67,'Daily Log'!$R$18:$R$1017),0)</f>
        <v>0</v>
      </c>
      <c r="M67" s="244">
        <f>IFERROR($E67*SUMIF('Daily Log'!$T$18:$T$1017,$B67,'Daily Log'!$U$18:$U$1017),0)</f>
        <v>0</v>
      </c>
      <c r="N67" s="244">
        <f>IFERROR($E67*SUMIF('Daily Log'!$W$18:$W$1017,$B67,'Daily Log'!$X$18:$X$1017),0)</f>
        <v>0</v>
      </c>
      <c r="O67" s="244">
        <f>IFERROR($E67*SUMIF('Daily Log'!$Z$18:$Z$1017,$B67,'Daily Log'!$AA$18:$AA$1017),0)</f>
        <v>0</v>
      </c>
      <c r="P67" s="244">
        <f>IFERROR($E67*SUMIF('Daily Log'!$AC$18:$AC$1017,$B67,'Daily Log'!$AD$18:$AD$1017),0)</f>
        <v>0</v>
      </c>
      <c r="Q67" s="244">
        <f>IFERROR($E67*SUMIF('Daily Log'!$AF$18:$AF$1017,$B67,'Daily Log'!$AG$18:$AG$1017),0)</f>
        <v>0</v>
      </c>
      <c r="R67" s="244">
        <f>IFERROR($E67*SUMIF('Daily Log'!$AI$18:$AI$1017,$B67,'Daily Log'!$AJ$18:$AJ$1017),0)</f>
        <v>0</v>
      </c>
      <c r="S67" s="244">
        <f>IFERROR($E67*SUMIF('Daily Log'!$AL$18:$AL$1017,$B67,'Daily Log'!$AM$18:$AM$1017),0)</f>
        <v>0</v>
      </c>
      <c r="T67" s="244">
        <f>IFERROR($E67*SUMIF('Daily Log'!$AO$18:$AO$1017,$B67,'Daily Log'!$AP$18:$AP$1017),0)</f>
        <v>0</v>
      </c>
      <c r="U67" s="244">
        <f>IFERROR($E67*SUMIF('Daily Log'!$AR$18:$AR$1017,$B67,'Daily Log'!$AS$18:$AS$1017),0)</f>
        <v>0</v>
      </c>
      <c r="V67" s="244">
        <f>IFERROR($E67*SUMIF('Daily Log'!$AU$18:$AU$1017,$B67,'Daily Log'!$AV$18:$AV$1017),0)</f>
        <v>0</v>
      </c>
      <c r="W67" s="244">
        <f>IFERROR($E67*SUMIF('Daily Log'!$AX$18:$AX$1017,$B67,'Daily Log'!$AY$18:$AY$1017),0)</f>
        <v>0</v>
      </c>
      <c r="X67" s="244">
        <f>IFERROR($E67*SUMIF('Daily Log'!$BA$18:$BA$1017,$B67,'Daily Log'!$BB$18:$BB$1017),0)</f>
        <v>0</v>
      </c>
      <c r="Y67" s="244">
        <f>IFERROR($E67*SUMIF('Daily Log'!$BD$18:$BD$1017,$B67,'Daily Log'!$BE$18:$BE$1017),0)</f>
        <v>0</v>
      </c>
      <c r="Z67" s="244">
        <f>IFERROR($E67*SUMIF('Daily Log'!$BG$18:$BG$1017,$B67,'Daily Log'!$BH$18:$BH$1017),0)</f>
        <v>0</v>
      </c>
      <c r="AA67" s="244">
        <f>IFERROR($E67*SUMIF('Daily Log'!$BJ$18:$BJ$1017,$B67,'Daily Log'!$BK$18:$BK$1017),0)</f>
        <v>0</v>
      </c>
      <c r="AB67" s="244">
        <f>IFERROR($E67*SUMIF('Daily Log'!$BM$18:$BM$1017,$B67,'Daily Log'!$BN$18:$BN$1017),0)</f>
        <v>0</v>
      </c>
      <c r="AC67" s="244">
        <f>IFERROR($E67*SUMIF('Daily Log'!$BP$18:$BP$1017,$B67,'Daily Log'!$BQ$18:$BQ$1017),0)</f>
        <v>0</v>
      </c>
      <c r="AD67" s="244">
        <f>IFERROR($E67*SUMIF('Daily Log'!$BS$18:$BS$1017,$B67,'Daily Log'!$BT$18:$BT$1017),0)</f>
        <v>0</v>
      </c>
      <c r="AE67" s="244">
        <f>IFERROR($E67*SUMIF('Daily Log'!$BV$18:$BV$1017,$B67,'Daily Log'!$BW$18:$BW$1017),0)</f>
        <v>0</v>
      </c>
      <c r="AF67" s="244">
        <f>IFERROR($E67*SUMIF('Daily Log'!$BY$18:$BY$1017,$B67,'Daily Log'!$BZ$18:$BZ$1017),0)</f>
        <v>0</v>
      </c>
      <c r="AG67" s="244">
        <f>IFERROR($E67*SUMIF('Daily Log'!$CB$18:$CB$1017,$B67,'Daily Log'!$CC$18:$CC$1017),0)</f>
        <v>0</v>
      </c>
      <c r="AH67" s="244">
        <f>IFERROR($E67*SUMIF('Daily Log'!$CE$18:$CE$1017,$B67,'Daily Log'!$CF$18:$CF$1017),0)</f>
        <v>0</v>
      </c>
      <c r="AI67" s="244">
        <f>IFERROR($E67*SUMIF('Daily Log'!$CH$18:$CH$1017,$B67,'Daily Log'!$CI$18:$CI$1017),0)</f>
        <v>0</v>
      </c>
      <c r="AJ67" s="244">
        <f>IFERROR($E67*SUMIF('Daily Log'!$CK$18:$CK$1017,$B67,'Daily Log'!$CL$18:$CL$1017),0)</f>
        <v>0</v>
      </c>
      <c r="AK67" s="244">
        <f>IFERROR($E67*SUMIF('Daily Log'!$CN$18:$CN$1017,$B67,'Daily Log'!$CO$18:$CO$1017),0)</f>
        <v>0</v>
      </c>
    </row>
    <row r="68" spans="2:37" ht="33.75" hidden="1" customHeight="1">
      <c r="B68" s="455" t="s">
        <v>120</v>
      </c>
      <c r="C68" s="456"/>
      <c r="D68" s="457" t="s">
        <v>298</v>
      </c>
      <c r="E68" s="454">
        <v>1</v>
      </c>
      <c r="F68" s="243">
        <f t="shared" si="1"/>
        <v>0</v>
      </c>
      <c r="G68" s="244">
        <f>IFERROR($E68*SUMIF('Daily Log'!$B$18:$B$1017,$B68,'Daily Log'!$C$18:$C$1017),0)</f>
        <v>0</v>
      </c>
      <c r="H68" s="244">
        <f>IFERROR($E68*SUMIF('Daily Log'!$E$18:$E$1017,$B68,'Daily Log'!$F$18:$F$1017),0)</f>
        <v>0</v>
      </c>
      <c r="I68" s="244">
        <f>IFERROR($E68*SUMIF('Daily Log'!$H$18:$H$1017,$B68,'Daily Log'!$I$18:$I$1017),0)</f>
        <v>0</v>
      </c>
      <c r="J68" s="244">
        <f>IFERROR($E68*SUMIF('Daily Log'!$K$18:$K$1017,$B68,'Daily Log'!$L$18:$L$1017),0)</f>
        <v>0</v>
      </c>
      <c r="K68" s="244">
        <f>IFERROR($E68*SUMIF('Daily Log'!$N$18:$N$1017,$B68,'Daily Log'!$O$18:$O$1017),0)</f>
        <v>0</v>
      </c>
      <c r="L68" s="244">
        <f>IFERROR($E68*SUMIF('Daily Log'!$Q$18:$Q$1017,$B68,'Daily Log'!$R$18:$R$1017),0)</f>
        <v>0</v>
      </c>
      <c r="M68" s="244">
        <f>IFERROR($E68*SUMIF('Daily Log'!$T$18:$T$1017,$B68,'Daily Log'!$U$18:$U$1017),0)</f>
        <v>0</v>
      </c>
      <c r="N68" s="244">
        <f>IFERROR($E68*SUMIF('Daily Log'!$W$18:$W$1017,$B68,'Daily Log'!$X$18:$X$1017),0)</f>
        <v>0</v>
      </c>
      <c r="O68" s="244">
        <f>IFERROR($E68*SUMIF('Daily Log'!$Z$18:$Z$1017,$B68,'Daily Log'!$AA$18:$AA$1017),0)</f>
        <v>0</v>
      </c>
      <c r="P68" s="244">
        <f>IFERROR($E68*SUMIF('Daily Log'!$AC$18:$AC$1017,$B68,'Daily Log'!$AD$18:$AD$1017),0)</f>
        <v>0</v>
      </c>
      <c r="Q68" s="244">
        <f>IFERROR($E68*SUMIF('Daily Log'!$AF$18:$AF$1017,$B68,'Daily Log'!$AG$18:$AG$1017),0)</f>
        <v>0</v>
      </c>
      <c r="R68" s="244">
        <f>IFERROR($E68*SUMIF('Daily Log'!$AI$18:$AI$1017,$B68,'Daily Log'!$AJ$18:$AJ$1017),0)</f>
        <v>0</v>
      </c>
      <c r="S68" s="244">
        <f>IFERROR($E68*SUMIF('Daily Log'!$AL$18:$AL$1017,$B68,'Daily Log'!$AM$18:$AM$1017),0)</f>
        <v>0</v>
      </c>
      <c r="T68" s="244">
        <f>IFERROR($E68*SUMIF('Daily Log'!$AO$18:$AO$1017,$B68,'Daily Log'!$AP$18:$AP$1017),0)</f>
        <v>0</v>
      </c>
      <c r="U68" s="244">
        <f>IFERROR($E68*SUMIF('Daily Log'!$AR$18:$AR$1017,$B68,'Daily Log'!$AS$18:$AS$1017),0)</f>
        <v>0</v>
      </c>
      <c r="V68" s="244">
        <f>IFERROR($E68*SUMIF('Daily Log'!$AU$18:$AU$1017,$B68,'Daily Log'!$AV$18:$AV$1017),0)</f>
        <v>0</v>
      </c>
      <c r="W68" s="244">
        <f>IFERROR($E68*SUMIF('Daily Log'!$AX$18:$AX$1017,$B68,'Daily Log'!$AY$18:$AY$1017),0)</f>
        <v>0</v>
      </c>
      <c r="X68" s="244">
        <f>IFERROR($E68*SUMIF('Daily Log'!$BA$18:$BA$1017,$B68,'Daily Log'!$BB$18:$BB$1017),0)</f>
        <v>0</v>
      </c>
      <c r="Y68" s="244">
        <f>IFERROR($E68*SUMIF('Daily Log'!$BD$18:$BD$1017,$B68,'Daily Log'!$BE$18:$BE$1017),0)</f>
        <v>0</v>
      </c>
      <c r="Z68" s="244">
        <f>IFERROR($E68*SUMIF('Daily Log'!$BG$18:$BG$1017,$B68,'Daily Log'!$BH$18:$BH$1017),0)</f>
        <v>0</v>
      </c>
      <c r="AA68" s="244">
        <f>IFERROR($E68*SUMIF('Daily Log'!$BJ$18:$BJ$1017,$B68,'Daily Log'!$BK$18:$BK$1017),0)</f>
        <v>0</v>
      </c>
      <c r="AB68" s="244">
        <f>IFERROR($E68*SUMIF('Daily Log'!$BM$18:$BM$1017,$B68,'Daily Log'!$BN$18:$BN$1017),0)</f>
        <v>0</v>
      </c>
      <c r="AC68" s="244">
        <f>IFERROR($E68*SUMIF('Daily Log'!$BP$18:$BP$1017,$B68,'Daily Log'!$BQ$18:$BQ$1017),0)</f>
        <v>0</v>
      </c>
      <c r="AD68" s="244">
        <f>IFERROR($E68*SUMIF('Daily Log'!$BS$18:$BS$1017,$B68,'Daily Log'!$BT$18:$BT$1017),0)</f>
        <v>0</v>
      </c>
      <c r="AE68" s="244">
        <f>IFERROR($E68*SUMIF('Daily Log'!$BV$18:$BV$1017,$B68,'Daily Log'!$BW$18:$BW$1017),0)</f>
        <v>0</v>
      </c>
      <c r="AF68" s="244">
        <f>IFERROR($E68*SUMIF('Daily Log'!$BY$18:$BY$1017,$B68,'Daily Log'!$BZ$18:$BZ$1017),0)</f>
        <v>0</v>
      </c>
      <c r="AG68" s="244">
        <f>IFERROR($E68*SUMIF('Daily Log'!$CB$18:$CB$1017,$B68,'Daily Log'!$CC$18:$CC$1017),0)</f>
        <v>0</v>
      </c>
      <c r="AH68" s="244">
        <f>IFERROR($E68*SUMIF('Daily Log'!$CE$18:$CE$1017,$B68,'Daily Log'!$CF$18:$CF$1017),0)</f>
        <v>0</v>
      </c>
      <c r="AI68" s="244">
        <f>IFERROR($E68*SUMIF('Daily Log'!$CH$18:$CH$1017,$B68,'Daily Log'!$CI$18:$CI$1017),0)</f>
        <v>0</v>
      </c>
      <c r="AJ68" s="244">
        <f>IFERROR($E68*SUMIF('Daily Log'!$CK$18:$CK$1017,$B68,'Daily Log'!$CL$18:$CL$1017),0)</f>
        <v>0</v>
      </c>
      <c r="AK68" s="244">
        <f>IFERROR($E68*SUMIF('Daily Log'!$CN$18:$CN$1017,$B68,'Daily Log'!$CO$18:$CO$1017),0)</f>
        <v>0</v>
      </c>
    </row>
    <row r="69" spans="2:37" ht="33.75" hidden="1" customHeight="1">
      <c r="B69" s="455" t="s">
        <v>121</v>
      </c>
      <c r="C69" s="456"/>
      <c r="D69" s="457" t="s">
        <v>298</v>
      </c>
      <c r="E69" s="454">
        <v>1</v>
      </c>
      <c r="F69" s="243">
        <f t="shared" si="1"/>
        <v>0</v>
      </c>
      <c r="G69" s="244">
        <f>IFERROR($E69*SUMIF('Daily Log'!$B$18:$B$1017,$B69,'Daily Log'!$C$18:$C$1017),0)</f>
        <v>0</v>
      </c>
      <c r="H69" s="244">
        <f>IFERROR($E69*SUMIF('Daily Log'!$E$18:$E$1017,$B69,'Daily Log'!$F$18:$F$1017),0)</f>
        <v>0</v>
      </c>
      <c r="I69" s="244">
        <f>IFERROR($E69*SUMIF('Daily Log'!$H$18:$H$1017,$B69,'Daily Log'!$I$18:$I$1017),0)</f>
        <v>0</v>
      </c>
      <c r="J69" s="244">
        <f>IFERROR($E69*SUMIF('Daily Log'!$K$18:$K$1017,$B69,'Daily Log'!$L$18:$L$1017),0)</f>
        <v>0</v>
      </c>
      <c r="K69" s="244">
        <f>IFERROR($E69*SUMIF('Daily Log'!$N$18:$N$1017,$B69,'Daily Log'!$O$18:$O$1017),0)</f>
        <v>0</v>
      </c>
      <c r="L69" s="244">
        <f>IFERROR($E69*SUMIF('Daily Log'!$Q$18:$Q$1017,$B69,'Daily Log'!$R$18:$R$1017),0)</f>
        <v>0</v>
      </c>
      <c r="M69" s="244">
        <f>IFERROR($E69*SUMIF('Daily Log'!$T$18:$T$1017,$B69,'Daily Log'!$U$18:$U$1017),0)</f>
        <v>0</v>
      </c>
      <c r="N69" s="244">
        <f>IFERROR($E69*SUMIF('Daily Log'!$W$18:$W$1017,$B69,'Daily Log'!$X$18:$X$1017),0)</f>
        <v>0</v>
      </c>
      <c r="O69" s="244">
        <f>IFERROR($E69*SUMIF('Daily Log'!$Z$18:$Z$1017,$B69,'Daily Log'!$AA$18:$AA$1017),0)</f>
        <v>0</v>
      </c>
      <c r="P69" s="244">
        <f>IFERROR($E69*SUMIF('Daily Log'!$AC$18:$AC$1017,$B69,'Daily Log'!$AD$18:$AD$1017),0)</f>
        <v>0</v>
      </c>
      <c r="Q69" s="244">
        <f>IFERROR($E69*SUMIF('Daily Log'!$AF$18:$AF$1017,$B69,'Daily Log'!$AG$18:$AG$1017),0)</f>
        <v>0</v>
      </c>
      <c r="R69" s="244">
        <f>IFERROR($E69*SUMIF('Daily Log'!$AI$18:$AI$1017,$B69,'Daily Log'!$AJ$18:$AJ$1017),0)</f>
        <v>0</v>
      </c>
      <c r="S69" s="244">
        <f>IFERROR($E69*SUMIF('Daily Log'!$AL$18:$AL$1017,$B69,'Daily Log'!$AM$18:$AM$1017),0)</f>
        <v>0</v>
      </c>
      <c r="T69" s="244">
        <f>IFERROR($E69*SUMIF('Daily Log'!$AO$18:$AO$1017,$B69,'Daily Log'!$AP$18:$AP$1017),0)</f>
        <v>0</v>
      </c>
      <c r="U69" s="244">
        <f>IFERROR($E69*SUMIF('Daily Log'!$AR$18:$AR$1017,$B69,'Daily Log'!$AS$18:$AS$1017),0)</f>
        <v>0</v>
      </c>
      <c r="V69" s="244">
        <f>IFERROR($E69*SUMIF('Daily Log'!$AU$18:$AU$1017,$B69,'Daily Log'!$AV$18:$AV$1017),0)</f>
        <v>0</v>
      </c>
      <c r="W69" s="244">
        <f>IFERROR($E69*SUMIF('Daily Log'!$AX$18:$AX$1017,$B69,'Daily Log'!$AY$18:$AY$1017),0)</f>
        <v>0</v>
      </c>
      <c r="X69" s="244">
        <f>IFERROR($E69*SUMIF('Daily Log'!$BA$18:$BA$1017,$B69,'Daily Log'!$BB$18:$BB$1017),0)</f>
        <v>0</v>
      </c>
      <c r="Y69" s="244">
        <f>IFERROR($E69*SUMIF('Daily Log'!$BD$18:$BD$1017,$B69,'Daily Log'!$BE$18:$BE$1017),0)</f>
        <v>0</v>
      </c>
      <c r="Z69" s="244">
        <f>IFERROR($E69*SUMIF('Daily Log'!$BG$18:$BG$1017,$B69,'Daily Log'!$BH$18:$BH$1017),0)</f>
        <v>0</v>
      </c>
      <c r="AA69" s="244">
        <f>IFERROR($E69*SUMIF('Daily Log'!$BJ$18:$BJ$1017,$B69,'Daily Log'!$BK$18:$BK$1017),0)</f>
        <v>0</v>
      </c>
      <c r="AB69" s="244">
        <f>IFERROR($E69*SUMIF('Daily Log'!$BM$18:$BM$1017,$B69,'Daily Log'!$BN$18:$BN$1017),0)</f>
        <v>0</v>
      </c>
      <c r="AC69" s="244">
        <f>IFERROR($E69*SUMIF('Daily Log'!$BP$18:$BP$1017,$B69,'Daily Log'!$BQ$18:$BQ$1017),0)</f>
        <v>0</v>
      </c>
      <c r="AD69" s="244">
        <f>IFERROR($E69*SUMIF('Daily Log'!$BS$18:$BS$1017,$B69,'Daily Log'!$BT$18:$BT$1017),0)</f>
        <v>0</v>
      </c>
      <c r="AE69" s="244">
        <f>IFERROR($E69*SUMIF('Daily Log'!$BV$18:$BV$1017,$B69,'Daily Log'!$BW$18:$BW$1017),0)</f>
        <v>0</v>
      </c>
      <c r="AF69" s="244">
        <f>IFERROR($E69*SUMIF('Daily Log'!$BY$18:$BY$1017,$B69,'Daily Log'!$BZ$18:$BZ$1017),0)</f>
        <v>0</v>
      </c>
      <c r="AG69" s="244">
        <f>IFERROR($E69*SUMIF('Daily Log'!$CB$18:$CB$1017,$B69,'Daily Log'!$CC$18:$CC$1017),0)</f>
        <v>0</v>
      </c>
      <c r="AH69" s="244">
        <f>IFERROR($E69*SUMIF('Daily Log'!$CE$18:$CE$1017,$B69,'Daily Log'!$CF$18:$CF$1017),0)</f>
        <v>0</v>
      </c>
      <c r="AI69" s="244">
        <f>IFERROR($E69*SUMIF('Daily Log'!$CH$18:$CH$1017,$B69,'Daily Log'!$CI$18:$CI$1017),0)</f>
        <v>0</v>
      </c>
      <c r="AJ69" s="244">
        <f>IFERROR($E69*SUMIF('Daily Log'!$CK$18:$CK$1017,$B69,'Daily Log'!$CL$18:$CL$1017),0)</f>
        <v>0</v>
      </c>
      <c r="AK69" s="244">
        <f>IFERROR($E69*SUMIF('Daily Log'!$CN$18:$CN$1017,$B69,'Daily Log'!$CO$18:$CO$1017),0)</f>
        <v>0</v>
      </c>
    </row>
    <row r="70" spans="2:37" ht="33.75" hidden="1" customHeight="1">
      <c r="B70" s="455" t="s">
        <v>122</v>
      </c>
      <c r="C70" s="456"/>
      <c r="D70" s="457" t="s">
        <v>298</v>
      </c>
      <c r="E70" s="454">
        <v>1</v>
      </c>
      <c r="F70" s="243">
        <f t="shared" si="1"/>
        <v>0</v>
      </c>
      <c r="G70" s="244">
        <f>IFERROR($E70*SUMIF('Daily Log'!$B$18:$B$1017,$B70,'Daily Log'!$C$18:$C$1017),0)</f>
        <v>0</v>
      </c>
      <c r="H70" s="244">
        <f>IFERROR($E70*SUMIF('Daily Log'!$E$18:$E$1017,$B70,'Daily Log'!$F$18:$F$1017),0)</f>
        <v>0</v>
      </c>
      <c r="I70" s="244">
        <f>IFERROR($E70*SUMIF('Daily Log'!$H$18:$H$1017,$B70,'Daily Log'!$I$18:$I$1017),0)</f>
        <v>0</v>
      </c>
      <c r="J70" s="244">
        <f>IFERROR($E70*SUMIF('Daily Log'!$K$18:$K$1017,$B70,'Daily Log'!$L$18:$L$1017),0)</f>
        <v>0</v>
      </c>
      <c r="K70" s="244">
        <f>IFERROR($E70*SUMIF('Daily Log'!$N$18:$N$1017,$B70,'Daily Log'!$O$18:$O$1017),0)</f>
        <v>0</v>
      </c>
      <c r="L70" s="244">
        <f>IFERROR($E70*SUMIF('Daily Log'!$Q$18:$Q$1017,$B70,'Daily Log'!$R$18:$R$1017),0)</f>
        <v>0</v>
      </c>
      <c r="M70" s="244">
        <f>IFERROR($E70*SUMIF('Daily Log'!$T$18:$T$1017,$B70,'Daily Log'!$U$18:$U$1017),0)</f>
        <v>0</v>
      </c>
      <c r="N70" s="244">
        <f>IFERROR($E70*SUMIF('Daily Log'!$W$18:$W$1017,$B70,'Daily Log'!$X$18:$X$1017),0)</f>
        <v>0</v>
      </c>
      <c r="O70" s="244">
        <f>IFERROR($E70*SUMIF('Daily Log'!$Z$18:$Z$1017,$B70,'Daily Log'!$AA$18:$AA$1017),0)</f>
        <v>0</v>
      </c>
      <c r="P70" s="244">
        <f>IFERROR($E70*SUMIF('Daily Log'!$AC$18:$AC$1017,$B70,'Daily Log'!$AD$18:$AD$1017),0)</f>
        <v>0</v>
      </c>
      <c r="Q70" s="244">
        <f>IFERROR($E70*SUMIF('Daily Log'!$AF$18:$AF$1017,$B70,'Daily Log'!$AG$18:$AG$1017),0)</f>
        <v>0</v>
      </c>
      <c r="R70" s="244">
        <f>IFERROR($E70*SUMIF('Daily Log'!$AI$18:$AI$1017,$B70,'Daily Log'!$AJ$18:$AJ$1017),0)</f>
        <v>0</v>
      </c>
      <c r="S70" s="244">
        <f>IFERROR($E70*SUMIF('Daily Log'!$AL$18:$AL$1017,$B70,'Daily Log'!$AM$18:$AM$1017),0)</f>
        <v>0</v>
      </c>
      <c r="T70" s="244">
        <f>IFERROR($E70*SUMIF('Daily Log'!$AO$18:$AO$1017,$B70,'Daily Log'!$AP$18:$AP$1017),0)</f>
        <v>0</v>
      </c>
      <c r="U70" s="244">
        <f>IFERROR($E70*SUMIF('Daily Log'!$AR$18:$AR$1017,$B70,'Daily Log'!$AS$18:$AS$1017),0)</f>
        <v>0</v>
      </c>
      <c r="V70" s="244">
        <f>IFERROR($E70*SUMIF('Daily Log'!$AU$18:$AU$1017,$B70,'Daily Log'!$AV$18:$AV$1017),0)</f>
        <v>0</v>
      </c>
      <c r="W70" s="244">
        <f>IFERROR($E70*SUMIF('Daily Log'!$AX$18:$AX$1017,$B70,'Daily Log'!$AY$18:$AY$1017),0)</f>
        <v>0</v>
      </c>
      <c r="X70" s="244">
        <f>IFERROR($E70*SUMIF('Daily Log'!$BA$18:$BA$1017,$B70,'Daily Log'!$BB$18:$BB$1017),0)</f>
        <v>0</v>
      </c>
      <c r="Y70" s="244">
        <f>IFERROR($E70*SUMIF('Daily Log'!$BD$18:$BD$1017,$B70,'Daily Log'!$BE$18:$BE$1017),0)</f>
        <v>0</v>
      </c>
      <c r="Z70" s="244">
        <f>IFERROR($E70*SUMIF('Daily Log'!$BG$18:$BG$1017,$B70,'Daily Log'!$BH$18:$BH$1017),0)</f>
        <v>0</v>
      </c>
      <c r="AA70" s="244">
        <f>IFERROR($E70*SUMIF('Daily Log'!$BJ$18:$BJ$1017,$B70,'Daily Log'!$BK$18:$BK$1017),0)</f>
        <v>0</v>
      </c>
      <c r="AB70" s="244">
        <f>IFERROR($E70*SUMIF('Daily Log'!$BM$18:$BM$1017,$B70,'Daily Log'!$BN$18:$BN$1017),0)</f>
        <v>0</v>
      </c>
      <c r="AC70" s="244">
        <f>IFERROR($E70*SUMIF('Daily Log'!$BP$18:$BP$1017,$B70,'Daily Log'!$BQ$18:$BQ$1017),0)</f>
        <v>0</v>
      </c>
      <c r="AD70" s="244">
        <f>IFERROR($E70*SUMIF('Daily Log'!$BS$18:$BS$1017,$B70,'Daily Log'!$BT$18:$BT$1017),0)</f>
        <v>0</v>
      </c>
      <c r="AE70" s="244">
        <f>IFERROR($E70*SUMIF('Daily Log'!$BV$18:$BV$1017,$B70,'Daily Log'!$BW$18:$BW$1017),0)</f>
        <v>0</v>
      </c>
      <c r="AF70" s="244">
        <f>IFERROR($E70*SUMIF('Daily Log'!$BY$18:$BY$1017,$B70,'Daily Log'!$BZ$18:$BZ$1017),0)</f>
        <v>0</v>
      </c>
      <c r="AG70" s="244">
        <f>IFERROR($E70*SUMIF('Daily Log'!$CB$18:$CB$1017,$B70,'Daily Log'!$CC$18:$CC$1017),0)</f>
        <v>0</v>
      </c>
      <c r="AH70" s="244">
        <f>IFERROR($E70*SUMIF('Daily Log'!$CE$18:$CE$1017,$B70,'Daily Log'!$CF$18:$CF$1017),0)</f>
        <v>0</v>
      </c>
      <c r="AI70" s="244">
        <f>IFERROR($E70*SUMIF('Daily Log'!$CH$18:$CH$1017,$B70,'Daily Log'!$CI$18:$CI$1017),0)</f>
        <v>0</v>
      </c>
      <c r="AJ70" s="244">
        <f>IFERROR($E70*SUMIF('Daily Log'!$CK$18:$CK$1017,$B70,'Daily Log'!$CL$18:$CL$1017),0)</f>
        <v>0</v>
      </c>
      <c r="AK70" s="244">
        <f>IFERROR($E70*SUMIF('Daily Log'!$CN$18:$CN$1017,$B70,'Daily Log'!$CO$18:$CO$1017),0)</f>
        <v>0</v>
      </c>
    </row>
    <row r="71" spans="2:37" ht="33.75" hidden="1" customHeight="1">
      <c r="B71" s="455" t="s">
        <v>123</v>
      </c>
      <c r="C71" s="456"/>
      <c r="D71" s="457" t="s">
        <v>298</v>
      </c>
      <c r="E71" s="454">
        <v>1</v>
      </c>
      <c r="F71" s="243">
        <f t="shared" si="1"/>
        <v>0</v>
      </c>
      <c r="G71" s="244">
        <f>IFERROR($E71*SUMIF('Daily Log'!$B$18:$B$1017,$B71,'Daily Log'!$C$18:$C$1017),0)</f>
        <v>0</v>
      </c>
      <c r="H71" s="244">
        <f>IFERROR($E71*SUMIF('Daily Log'!$E$18:$E$1017,$B71,'Daily Log'!$F$18:$F$1017),0)</f>
        <v>0</v>
      </c>
      <c r="I71" s="244">
        <f>IFERROR($E71*SUMIF('Daily Log'!$H$18:$H$1017,$B71,'Daily Log'!$I$18:$I$1017),0)</f>
        <v>0</v>
      </c>
      <c r="J71" s="244">
        <f>IFERROR($E71*SUMIF('Daily Log'!$K$18:$K$1017,$B71,'Daily Log'!$L$18:$L$1017),0)</f>
        <v>0</v>
      </c>
      <c r="K71" s="244">
        <f>IFERROR($E71*SUMIF('Daily Log'!$N$18:$N$1017,$B71,'Daily Log'!$O$18:$O$1017),0)</f>
        <v>0</v>
      </c>
      <c r="L71" s="244">
        <f>IFERROR($E71*SUMIF('Daily Log'!$Q$18:$Q$1017,$B71,'Daily Log'!$R$18:$R$1017),0)</f>
        <v>0</v>
      </c>
      <c r="M71" s="244">
        <f>IFERROR($E71*SUMIF('Daily Log'!$T$18:$T$1017,$B71,'Daily Log'!$U$18:$U$1017),0)</f>
        <v>0</v>
      </c>
      <c r="N71" s="244">
        <f>IFERROR($E71*SUMIF('Daily Log'!$W$18:$W$1017,$B71,'Daily Log'!$X$18:$X$1017),0)</f>
        <v>0</v>
      </c>
      <c r="O71" s="244">
        <f>IFERROR($E71*SUMIF('Daily Log'!$Z$18:$Z$1017,$B71,'Daily Log'!$AA$18:$AA$1017),0)</f>
        <v>0</v>
      </c>
      <c r="P71" s="244">
        <f>IFERROR($E71*SUMIF('Daily Log'!$AC$18:$AC$1017,$B71,'Daily Log'!$AD$18:$AD$1017),0)</f>
        <v>0</v>
      </c>
      <c r="Q71" s="244">
        <f>IFERROR($E71*SUMIF('Daily Log'!$AF$18:$AF$1017,$B71,'Daily Log'!$AG$18:$AG$1017),0)</f>
        <v>0</v>
      </c>
      <c r="R71" s="244">
        <f>IFERROR($E71*SUMIF('Daily Log'!$AI$18:$AI$1017,$B71,'Daily Log'!$AJ$18:$AJ$1017),0)</f>
        <v>0</v>
      </c>
      <c r="S71" s="244">
        <f>IFERROR($E71*SUMIF('Daily Log'!$AL$18:$AL$1017,$B71,'Daily Log'!$AM$18:$AM$1017),0)</f>
        <v>0</v>
      </c>
      <c r="T71" s="244">
        <f>IFERROR($E71*SUMIF('Daily Log'!$AO$18:$AO$1017,$B71,'Daily Log'!$AP$18:$AP$1017),0)</f>
        <v>0</v>
      </c>
      <c r="U71" s="244">
        <f>IFERROR($E71*SUMIF('Daily Log'!$AR$18:$AR$1017,$B71,'Daily Log'!$AS$18:$AS$1017),0)</f>
        <v>0</v>
      </c>
      <c r="V71" s="244">
        <f>IFERROR($E71*SUMIF('Daily Log'!$AU$18:$AU$1017,$B71,'Daily Log'!$AV$18:$AV$1017),0)</f>
        <v>0</v>
      </c>
      <c r="W71" s="244">
        <f>IFERROR($E71*SUMIF('Daily Log'!$AX$18:$AX$1017,$B71,'Daily Log'!$AY$18:$AY$1017),0)</f>
        <v>0</v>
      </c>
      <c r="X71" s="244">
        <f>IFERROR($E71*SUMIF('Daily Log'!$BA$18:$BA$1017,$B71,'Daily Log'!$BB$18:$BB$1017),0)</f>
        <v>0</v>
      </c>
      <c r="Y71" s="244">
        <f>IFERROR($E71*SUMIF('Daily Log'!$BD$18:$BD$1017,$B71,'Daily Log'!$BE$18:$BE$1017),0)</f>
        <v>0</v>
      </c>
      <c r="Z71" s="244">
        <f>IFERROR($E71*SUMIF('Daily Log'!$BG$18:$BG$1017,$B71,'Daily Log'!$BH$18:$BH$1017),0)</f>
        <v>0</v>
      </c>
      <c r="AA71" s="244">
        <f>IFERROR($E71*SUMIF('Daily Log'!$BJ$18:$BJ$1017,$B71,'Daily Log'!$BK$18:$BK$1017),0)</f>
        <v>0</v>
      </c>
      <c r="AB71" s="244">
        <f>IFERROR($E71*SUMIF('Daily Log'!$BM$18:$BM$1017,$B71,'Daily Log'!$BN$18:$BN$1017),0)</f>
        <v>0</v>
      </c>
      <c r="AC71" s="244">
        <f>IFERROR($E71*SUMIF('Daily Log'!$BP$18:$BP$1017,$B71,'Daily Log'!$BQ$18:$BQ$1017),0)</f>
        <v>0</v>
      </c>
      <c r="AD71" s="244">
        <f>IFERROR($E71*SUMIF('Daily Log'!$BS$18:$BS$1017,$B71,'Daily Log'!$BT$18:$BT$1017),0)</f>
        <v>0</v>
      </c>
      <c r="AE71" s="244">
        <f>IFERROR($E71*SUMIF('Daily Log'!$BV$18:$BV$1017,$B71,'Daily Log'!$BW$18:$BW$1017),0)</f>
        <v>0</v>
      </c>
      <c r="AF71" s="244">
        <f>IFERROR($E71*SUMIF('Daily Log'!$BY$18:$BY$1017,$B71,'Daily Log'!$BZ$18:$BZ$1017),0)</f>
        <v>0</v>
      </c>
      <c r="AG71" s="244">
        <f>IFERROR($E71*SUMIF('Daily Log'!$CB$18:$CB$1017,$B71,'Daily Log'!$CC$18:$CC$1017),0)</f>
        <v>0</v>
      </c>
      <c r="AH71" s="244">
        <f>IFERROR($E71*SUMIF('Daily Log'!$CE$18:$CE$1017,$B71,'Daily Log'!$CF$18:$CF$1017),0)</f>
        <v>0</v>
      </c>
      <c r="AI71" s="244">
        <f>IFERROR($E71*SUMIF('Daily Log'!$CH$18:$CH$1017,$B71,'Daily Log'!$CI$18:$CI$1017),0)</f>
        <v>0</v>
      </c>
      <c r="AJ71" s="244">
        <f>IFERROR($E71*SUMIF('Daily Log'!$CK$18:$CK$1017,$B71,'Daily Log'!$CL$18:$CL$1017),0)</f>
        <v>0</v>
      </c>
      <c r="AK71" s="244">
        <f>IFERROR($E71*SUMIF('Daily Log'!$CN$18:$CN$1017,$B71,'Daily Log'!$CO$18:$CO$1017),0)</f>
        <v>0</v>
      </c>
    </row>
    <row r="72" spans="2:37" ht="33.75" hidden="1" customHeight="1">
      <c r="B72" s="455" t="s">
        <v>124</v>
      </c>
      <c r="C72" s="456"/>
      <c r="D72" s="457" t="s">
        <v>298</v>
      </c>
      <c r="E72" s="454">
        <v>1</v>
      </c>
      <c r="F72" s="243">
        <f t="shared" si="1"/>
        <v>0</v>
      </c>
      <c r="G72" s="244">
        <f>IFERROR($E72*SUMIF('Daily Log'!$B$18:$B$1017,$B72,'Daily Log'!$C$18:$C$1017),0)</f>
        <v>0</v>
      </c>
      <c r="H72" s="244">
        <f>IFERROR($E72*SUMIF('Daily Log'!$E$18:$E$1017,$B72,'Daily Log'!$F$18:$F$1017),0)</f>
        <v>0</v>
      </c>
      <c r="I72" s="244">
        <f>IFERROR($E72*SUMIF('Daily Log'!$H$18:$H$1017,$B72,'Daily Log'!$I$18:$I$1017),0)</f>
        <v>0</v>
      </c>
      <c r="J72" s="244">
        <f>IFERROR($E72*SUMIF('Daily Log'!$K$18:$K$1017,$B72,'Daily Log'!$L$18:$L$1017),0)</f>
        <v>0</v>
      </c>
      <c r="K72" s="244">
        <f>IFERROR($E72*SUMIF('Daily Log'!$N$18:$N$1017,$B72,'Daily Log'!$O$18:$O$1017),0)</f>
        <v>0</v>
      </c>
      <c r="L72" s="244">
        <f>IFERROR($E72*SUMIF('Daily Log'!$Q$18:$Q$1017,$B72,'Daily Log'!$R$18:$R$1017),0)</f>
        <v>0</v>
      </c>
      <c r="M72" s="244">
        <f>IFERROR($E72*SUMIF('Daily Log'!$T$18:$T$1017,$B72,'Daily Log'!$U$18:$U$1017),0)</f>
        <v>0</v>
      </c>
      <c r="N72" s="244">
        <f>IFERROR($E72*SUMIF('Daily Log'!$W$18:$W$1017,$B72,'Daily Log'!$X$18:$X$1017),0)</f>
        <v>0</v>
      </c>
      <c r="O72" s="244">
        <f>IFERROR($E72*SUMIF('Daily Log'!$Z$18:$Z$1017,$B72,'Daily Log'!$AA$18:$AA$1017),0)</f>
        <v>0</v>
      </c>
      <c r="P72" s="244">
        <f>IFERROR($E72*SUMIF('Daily Log'!$AC$18:$AC$1017,$B72,'Daily Log'!$AD$18:$AD$1017),0)</f>
        <v>0</v>
      </c>
      <c r="Q72" s="244">
        <f>IFERROR($E72*SUMIF('Daily Log'!$AF$18:$AF$1017,$B72,'Daily Log'!$AG$18:$AG$1017),0)</f>
        <v>0</v>
      </c>
      <c r="R72" s="244">
        <f>IFERROR($E72*SUMIF('Daily Log'!$AI$18:$AI$1017,$B72,'Daily Log'!$AJ$18:$AJ$1017),0)</f>
        <v>0</v>
      </c>
      <c r="S72" s="244">
        <f>IFERROR($E72*SUMIF('Daily Log'!$AL$18:$AL$1017,$B72,'Daily Log'!$AM$18:$AM$1017),0)</f>
        <v>0</v>
      </c>
      <c r="T72" s="244">
        <f>IFERROR($E72*SUMIF('Daily Log'!$AO$18:$AO$1017,$B72,'Daily Log'!$AP$18:$AP$1017),0)</f>
        <v>0</v>
      </c>
      <c r="U72" s="244">
        <f>IFERROR($E72*SUMIF('Daily Log'!$AR$18:$AR$1017,$B72,'Daily Log'!$AS$18:$AS$1017),0)</f>
        <v>0</v>
      </c>
      <c r="V72" s="244">
        <f>IFERROR($E72*SUMIF('Daily Log'!$AU$18:$AU$1017,$B72,'Daily Log'!$AV$18:$AV$1017),0)</f>
        <v>0</v>
      </c>
      <c r="W72" s="244">
        <f>IFERROR($E72*SUMIF('Daily Log'!$AX$18:$AX$1017,$B72,'Daily Log'!$AY$18:$AY$1017),0)</f>
        <v>0</v>
      </c>
      <c r="X72" s="244">
        <f>IFERROR($E72*SUMIF('Daily Log'!$BA$18:$BA$1017,$B72,'Daily Log'!$BB$18:$BB$1017),0)</f>
        <v>0</v>
      </c>
      <c r="Y72" s="244">
        <f>IFERROR($E72*SUMIF('Daily Log'!$BD$18:$BD$1017,$B72,'Daily Log'!$BE$18:$BE$1017),0)</f>
        <v>0</v>
      </c>
      <c r="Z72" s="244">
        <f>IFERROR($E72*SUMIF('Daily Log'!$BG$18:$BG$1017,$B72,'Daily Log'!$BH$18:$BH$1017),0)</f>
        <v>0</v>
      </c>
      <c r="AA72" s="244">
        <f>IFERROR($E72*SUMIF('Daily Log'!$BJ$18:$BJ$1017,$B72,'Daily Log'!$BK$18:$BK$1017),0)</f>
        <v>0</v>
      </c>
      <c r="AB72" s="244">
        <f>IFERROR($E72*SUMIF('Daily Log'!$BM$18:$BM$1017,$B72,'Daily Log'!$BN$18:$BN$1017),0)</f>
        <v>0</v>
      </c>
      <c r="AC72" s="244">
        <f>IFERROR($E72*SUMIF('Daily Log'!$BP$18:$BP$1017,$B72,'Daily Log'!$BQ$18:$BQ$1017),0)</f>
        <v>0</v>
      </c>
      <c r="AD72" s="244">
        <f>IFERROR($E72*SUMIF('Daily Log'!$BS$18:$BS$1017,$B72,'Daily Log'!$BT$18:$BT$1017),0)</f>
        <v>0</v>
      </c>
      <c r="AE72" s="244">
        <f>IFERROR($E72*SUMIF('Daily Log'!$BV$18:$BV$1017,$B72,'Daily Log'!$BW$18:$BW$1017),0)</f>
        <v>0</v>
      </c>
      <c r="AF72" s="244">
        <f>IFERROR($E72*SUMIF('Daily Log'!$BY$18:$BY$1017,$B72,'Daily Log'!$BZ$18:$BZ$1017),0)</f>
        <v>0</v>
      </c>
      <c r="AG72" s="244">
        <f>IFERROR($E72*SUMIF('Daily Log'!$CB$18:$CB$1017,$B72,'Daily Log'!$CC$18:$CC$1017),0)</f>
        <v>0</v>
      </c>
      <c r="AH72" s="244">
        <f>IFERROR($E72*SUMIF('Daily Log'!$CE$18:$CE$1017,$B72,'Daily Log'!$CF$18:$CF$1017),0)</f>
        <v>0</v>
      </c>
      <c r="AI72" s="244">
        <f>IFERROR($E72*SUMIF('Daily Log'!$CH$18:$CH$1017,$B72,'Daily Log'!$CI$18:$CI$1017),0)</f>
        <v>0</v>
      </c>
      <c r="AJ72" s="244">
        <f>IFERROR($E72*SUMIF('Daily Log'!$CK$18:$CK$1017,$B72,'Daily Log'!$CL$18:$CL$1017),0)</f>
        <v>0</v>
      </c>
      <c r="AK72" s="244">
        <f>IFERROR($E72*SUMIF('Daily Log'!$CN$18:$CN$1017,$B72,'Daily Log'!$CO$18:$CO$1017),0)</f>
        <v>0</v>
      </c>
    </row>
    <row r="73" spans="2:37" ht="33.75" hidden="1" customHeight="1">
      <c r="B73" s="455" t="s">
        <v>125</v>
      </c>
      <c r="C73" s="456"/>
      <c r="D73" s="457" t="s">
        <v>298</v>
      </c>
      <c r="E73" s="454">
        <v>1</v>
      </c>
      <c r="F73" s="243">
        <f t="shared" si="1"/>
        <v>0</v>
      </c>
      <c r="G73" s="244">
        <f>IFERROR($E73*SUMIF('Daily Log'!$B$18:$B$1017,$B73,'Daily Log'!$C$18:$C$1017),0)</f>
        <v>0</v>
      </c>
      <c r="H73" s="244">
        <f>IFERROR($E73*SUMIF('Daily Log'!$E$18:$E$1017,$B73,'Daily Log'!$F$18:$F$1017),0)</f>
        <v>0</v>
      </c>
      <c r="I73" s="244">
        <f>IFERROR($E73*SUMIF('Daily Log'!$H$18:$H$1017,$B73,'Daily Log'!$I$18:$I$1017),0)</f>
        <v>0</v>
      </c>
      <c r="J73" s="244">
        <f>IFERROR($E73*SUMIF('Daily Log'!$K$18:$K$1017,$B73,'Daily Log'!$L$18:$L$1017),0)</f>
        <v>0</v>
      </c>
      <c r="K73" s="244">
        <f>IFERROR($E73*SUMIF('Daily Log'!$N$18:$N$1017,$B73,'Daily Log'!$O$18:$O$1017),0)</f>
        <v>0</v>
      </c>
      <c r="L73" s="244">
        <f>IFERROR($E73*SUMIF('Daily Log'!$Q$18:$Q$1017,$B73,'Daily Log'!$R$18:$R$1017),0)</f>
        <v>0</v>
      </c>
      <c r="M73" s="244">
        <f>IFERROR($E73*SUMIF('Daily Log'!$T$18:$T$1017,$B73,'Daily Log'!$U$18:$U$1017),0)</f>
        <v>0</v>
      </c>
      <c r="N73" s="244">
        <f>IFERROR($E73*SUMIF('Daily Log'!$W$18:$W$1017,$B73,'Daily Log'!$X$18:$X$1017),0)</f>
        <v>0</v>
      </c>
      <c r="O73" s="244">
        <f>IFERROR($E73*SUMIF('Daily Log'!$Z$18:$Z$1017,$B73,'Daily Log'!$AA$18:$AA$1017),0)</f>
        <v>0</v>
      </c>
      <c r="P73" s="244">
        <f>IFERROR($E73*SUMIF('Daily Log'!$AC$18:$AC$1017,$B73,'Daily Log'!$AD$18:$AD$1017),0)</f>
        <v>0</v>
      </c>
      <c r="Q73" s="244">
        <f>IFERROR($E73*SUMIF('Daily Log'!$AF$18:$AF$1017,$B73,'Daily Log'!$AG$18:$AG$1017),0)</f>
        <v>0</v>
      </c>
      <c r="R73" s="244">
        <f>IFERROR($E73*SUMIF('Daily Log'!$AI$18:$AI$1017,$B73,'Daily Log'!$AJ$18:$AJ$1017),0)</f>
        <v>0</v>
      </c>
      <c r="S73" s="244">
        <f>IFERROR($E73*SUMIF('Daily Log'!$AL$18:$AL$1017,$B73,'Daily Log'!$AM$18:$AM$1017),0)</f>
        <v>0</v>
      </c>
      <c r="T73" s="244">
        <f>IFERROR($E73*SUMIF('Daily Log'!$AO$18:$AO$1017,$B73,'Daily Log'!$AP$18:$AP$1017),0)</f>
        <v>0</v>
      </c>
      <c r="U73" s="244">
        <f>IFERROR($E73*SUMIF('Daily Log'!$AR$18:$AR$1017,$B73,'Daily Log'!$AS$18:$AS$1017),0)</f>
        <v>0</v>
      </c>
      <c r="V73" s="244">
        <f>IFERROR($E73*SUMIF('Daily Log'!$AU$18:$AU$1017,$B73,'Daily Log'!$AV$18:$AV$1017),0)</f>
        <v>0</v>
      </c>
      <c r="W73" s="244">
        <f>IFERROR($E73*SUMIF('Daily Log'!$AX$18:$AX$1017,$B73,'Daily Log'!$AY$18:$AY$1017),0)</f>
        <v>0</v>
      </c>
      <c r="X73" s="244">
        <f>IFERROR($E73*SUMIF('Daily Log'!$BA$18:$BA$1017,$B73,'Daily Log'!$BB$18:$BB$1017),0)</f>
        <v>0</v>
      </c>
      <c r="Y73" s="244">
        <f>IFERROR($E73*SUMIF('Daily Log'!$BD$18:$BD$1017,$B73,'Daily Log'!$BE$18:$BE$1017),0)</f>
        <v>0</v>
      </c>
      <c r="Z73" s="244">
        <f>IFERROR($E73*SUMIF('Daily Log'!$BG$18:$BG$1017,$B73,'Daily Log'!$BH$18:$BH$1017),0)</f>
        <v>0</v>
      </c>
      <c r="AA73" s="244">
        <f>IFERROR($E73*SUMIF('Daily Log'!$BJ$18:$BJ$1017,$B73,'Daily Log'!$BK$18:$BK$1017),0)</f>
        <v>0</v>
      </c>
      <c r="AB73" s="244">
        <f>IFERROR($E73*SUMIF('Daily Log'!$BM$18:$BM$1017,$B73,'Daily Log'!$BN$18:$BN$1017),0)</f>
        <v>0</v>
      </c>
      <c r="AC73" s="244">
        <f>IFERROR($E73*SUMIF('Daily Log'!$BP$18:$BP$1017,$B73,'Daily Log'!$BQ$18:$BQ$1017),0)</f>
        <v>0</v>
      </c>
      <c r="AD73" s="244">
        <f>IFERROR($E73*SUMIF('Daily Log'!$BS$18:$BS$1017,$B73,'Daily Log'!$BT$18:$BT$1017),0)</f>
        <v>0</v>
      </c>
      <c r="AE73" s="244">
        <f>IFERROR($E73*SUMIF('Daily Log'!$BV$18:$BV$1017,$B73,'Daily Log'!$BW$18:$BW$1017),0)</f>
        <v>0</v>
      </c>
      <c r="AF73" s="244">
        <f>IFERROR($E73*SUMIF('Daily Log'!$BY$18:$BY$1017,$B73,'Daily Log'!$BZ$18:$BZ$1017),0)</f>
        <v>0</v>
      </c>
      <c r="AG73" s="244">
        <f>IFERROR($E73*SUMIF('Daily Log'!$CB$18:$CB$1017,$B73,'Daily Log'!$CC$18:$CC$1017),0)</f>
        <v>0</v>
      </c>
      <c r="AH73" s="244">
        <f>IFERROR($E73*SUMIF('Daily Log'!$CE$18:$CE$1017,$B73,'Daily Log'!$CF$18:$CF$1017),0)</f>
        <v>0</v>
      </c>
      <c r="AI73" s="244">
        <f>IFERROR($E73*SUMIF('Daily Log'!$CH$18:$CH$1017,$B73,'Daily Log'!$CI$18:$CI$1017),0)</f>
        <v>0</v>
      </c>
      <c r="AJ73" s="244">
        <f>IFERROR($E73*SUMIF('Daily Log'!$CK$18:$CK$1017,$B73,'Daily Log'!$CL$18:$CL$1017),0)</f>
        <v>0</v>
      </c>
      <c r="AK73" s="244">
        <f>IFERROR($E73*SUMIF('Daily Log'!$CN$18:$CN$1017,$B73,'Daily Log'!$CO$18:$CO$1017),0)</f>
        <v>0</v>
      </c>
    </row>
    <row r="74" spans="2:37" ht="33.75" hidden="1" customHeight="1">
      <c r="B74" s="455" t="s">
        <v>126</v>
      </c>
      <c r="C74" s="456"/>
      <c r="D74" s="457" t="s">
        <v>298</v>
      </c>
      <c r="E74" s="454">
        <v>1</v>
      </c>
      <c r="F74" s="243">
        <f t="shared" si="1"/>
        <v>0</v>
      </c>
      <c r="G74" s="244">
        <f>IFERROR($E74*SUMIF('Daily Log'!$B$18:$B$1017,$B74,'Daily Log'!$C$18:$C$1017),0)</f>
        <v>0</v>
      </c>
      <c r="H74" s="244">
        <f>IFERROR($E74*SUMIF('Daily Log'!$E$18:$E$1017,$B74,'Daily Log'!$F$18:$F$1017),0)</f>
        <v>0</v>
      </c>
      <c r="I74" s="244">
        <f>IFERROR($E74*SUMIF('Daily Log'!$H$18:$H$1017,$B74,'Daily Log'!$I$18:$I$1017),0)</f>
        <v>0</v>
      </c>
      <c r="J74" s="244">
        <f>IFERROR($E74*SUMIF('Daily Log'!$K$18:$K$1017,$B74,'Daily Log'!$L$18:$L$1017),0)</f>
        <v>0</v>
      </c>
      <c r="K74" s="244">
        <f>IFERROR($E74*SUMIF('Daily Log'!$N$18:$N$1017,$B74,'Daily Log'!$O$18:$O$1017),0)</f>
        <v>0</v>
      </c>
      <c r="L74" s="244">
        <f>IFERROR($E74*SUMIF('Daily Log'!$Q$18:$Q$1017,$B74,'Daily Log'!$R$18:$R$1017),0)</f>
        <v>0</v>
      </c>
      <c r="M74" s="244">
        <f>IFERROR($E74*SUMIF('Daily Log'!$T$18:$T$1017,$B74,'Daily Log'!$U$18:$U$1017),0)</f>
        <v>0</v>
      </c>
      <c r="N74" s="244">
        <f>IFERROR($E74*SUMIF('Daily Log'!$W$18:$W$1017,$B74,'Daily Log'!$X$18:$X$1017),0)</f>
        <v>0</v>
      </c>
      <c r="O74" s="244">
        <f>IFERROR($E74*SUMIF('Daily Log'!$Z$18:$Z$1017,$B74,'Daily Log'!$AA$18:$AA$1017),0)</f>
        <v>0</v>
      </c>
      <c r="P74" s="244">
        <f>IFERROR($E74*SUMIF('Daily Log'!$AC$18:$AC$1017,$B74,'Daily Log'!$AD$18:$AD$1017),0)</f>
        <v>0</v>
      </c>
      <c r="Q74" s="244">
        <f>IFERROR($E74*SUMIF('Daily Log'!$AF$18:$AF$1017,$B74,'Daily Log'!$AG$18:$AG$1017),0)</f>
        <v>0</v>
      </c>
      <c r="R74" s="244">
        <f>IFERROR($E74*SUMIF('Daily Log'!$AI$18:$AI$1017,$B74,'Daily Log'!$AJ$18:$AJ$1017),0)</f>
        <v>0</v>
      </c>
      <c r="S74" s="244">
        <f>IFERROR($E74*SUMIF('Daily Log'!$AL$18:$AL$1017,$B74,'Daily Log'!$AM$18:$AM$1017),0)</f>
        <v>0</v>
      </c>
      <c r="T74" s="244">
        <f>IFERROR($E74*SUMIF('Daily Log'!$AO$18:$AO$1017,$B74,'Daily Log'!$AP$18:$AP$1017),0)</f>
        <v>0</v>
      </c>
      <c r="U74" s="244">
        <f>IFERROR($E74*SUMIF('Daily Log'!$AR$18:$AR$1017,$B74,'Daily Log'!$AS$18:$AS$1017),0)</f>
        <v>0</v>
      </c>
      <c r="V74" s="244">
        <f>IFERROR($E74*SUMIF('Daily Log'!$AU$18:$AU$1017,$B74,'Daily Log'!$AV$18:$AV$1017),0)</f>
        <v>0</v>
      </c>
      <c r="W74" s="244">
        <f>IFERROR($E74*SUMIF('Daily Log'!$AX$18:$AX$1017,$B74,'Daily Log'!$AY$18:$AY$1017),0)</f>
        <v>0</v>
      </c>
      <c r="X74" s="244">
        <f>IFERROR($E74*SUMIF('Daily Log'!$BA$18:$BA$1017,$B74,'Daily Log'!$BB$18:$BB$1017),0)</f>
        <v>0</v>
      </c>
      <c r="Y74" s="244">
        <f>IFERROR($E74*SUMIF('Daily Log'!$BD$18:$BD$1017,$B74,'Daily Log'!$BE$18:$BE$1017),0)</f>
        <v>0</v>
      </c>
      <c r="Z74" s="244">
        <f>IFERROR($E74*SUMIF('Daily Log'!$BG$18:$BG$1017,$B74,'Daily Log'!$BH$18:$BH$1017),0)</f>
        <v>0</v>
      </c>
      <c r="AA74" s="244">
        <f>IFERROR($E74*SUMIF('Daily Log'!$BJ$18:$BJ$1017,$B74,'Daily Log'!$BK$18:$BK$1017),0)</f>
        <v>0</v>
      </c>
      <c r="AB74" s="244">
        <f>IFERROR($E74*SUMIF('Daily Log'!$BM$18:$BM$1017,$B74,'Daily Log'!$BN$18:$BN$1017),0)</f>
        <v>0</v>
      </c>
      <c r="AC74" s="244">
        <f>IFERROR($E74*SUMIF('Daily Log'!$BP$18:$BP$1017,$B74,'Daily Log'!$BQ$18:$BQ$1017),0)</f>
        <v>0</v>
      </c>
      <c r="AD74" s="244">
        <f>IFERROR($E74*SUMIF('Daily Log'!$BS$18:$BS$1017,$B74,'Daily Log'!$BT$18:$BT$1017),0)</f>
        <v>0</v>
      </c>
      <c r="AE74" s="244">
        <f>IFERROR($E74*SUMIF('Daily Log'!$BV$18:$BV$1017,$B74,'Daily Log'!$BW$18:$BW$1017),0)</f>
        <v>0</v>
      </c>
      <c r="AF74" s="244">
        <f>IFERROR($E74*SUMIF('Daily Log'!$BY$18:$BY$1017,$B74,'Daily Log'!$BZ$18:$BZ$1017),0)</f>
        <v>0</v>
      </c>
      <c r="AG74" s="244">
        <f>IFERROR($E74*SUMIF('Daily Log'!$CB$18:$CB$1017,$B74,'Daily Log'!$CC$18:$CC$1017),0)</f>
        <v>0</v>
      </c>
      <c r="AH74" s="244">
        <f>IFERROR($E74*SUMIF('Daily Log'!$CE$18:$CE$1017,$B74,'Daily Log'!$CF$18:$CF$1017),0)</f>
        <v>0</v>
      </c>
      <c r="AI74" s="244">
        <f>IFERROR($E74*SUMIF('Daily Log'!$CH$18:$CH$1017,$B74,'Daily Log'!$CI$18:$CI$1017),0)</f>
        <v>0</v>
      </c>
      <c r="AJ74" s="244">
        <f>IFERROR($E74*SUMIF('Daily Log'!$CK$18:$CK$1017,$B74,'Daily Log'!$CL$18:$CL$1017),0)</f>
        <v>0</v>
      </c>
      <c r="AK74" s="244">
        <f>IFERROR($E74*SUMIF('Daily Log'!$CN$18:$CN$1017,$B74,'Daily Log'!$CO$18:$CO$1017),0)</f>
        <v>0</v>
      </c>
    </row>
    <row r="75" spans="2:37" ht="33.75" hidden="1" customHeight="1">
      <c r="B75" s="455" t="s">
        <v>127</v>
      </c>
      <c r="C75" s="456"/>
      <c r="D75" s="457" t="s">
        <v>298</v>
      </c>
      <c r="E75" s="454">
        <v>1</v>
      </c>
      <c r="F75" s="243">
        <f t="shared" si="1"/>
        <v>0</v>
      </c>
      <c r="G75" s="244">
        <f>IFERROR($E75*SUMIF('Daily Log'!$B$18:$B$1017,$B75,'Daily Log'!$C$18:$C$1017),0)</f>
        <v>0</v>
      </c>
      <c r="H75" s="244">
        <f>IFERROR($E75*SUMIF('Daily Log'!$E$18:$E$1017,$B75,'Daily Log'!$F$18:$F$1017),0)</f>
        <v>0</v>
      </c>
      <c r="I75" s="244">
        <f>IFERROR($E75*SUMIF('Daily Log'!$H$18:$H$1017,$B75,'Daily Log'!$I$18:$I$1017),0)</f>
        <v>0</v>
      </c>
      <c r="J75" s="244">
        <f>IFERROR($E75*SUMIF('Daily Log'!$K$18:$K$1017,$B75,'Daily Log'!$L$18:$L$1017),0)</f>
        <v>0</v>
      </c>
      <c r="K75" s="244">
        <f>IFERROR($E75*SUMIF('Daily Log'!$N$18:$N$1017,$B75,'Daily Log'!$O$18:$O$1017),0)</f>
        <v>0</v>
      </c>
      <c r="L75" s="244">
        <f>IFERROR($E75*SUMIF('Daily Log'!$Q$18:$Q$1017,$B75,'Daily Log'!$R$18:$R$1017),0)</f>
        <v>0</v>
      </c>
      <c r="M75" s="244">
        <f>IFERROR($E75*SUMIF('Daily Log'!$T$18:$T$1017,$B75,'Daily Log'!$U$18:$U$1017),0)</f>
        <v>0</v>
      </c>
      <c r="N75" s="244">
        <f>IFERROR($E75*SUMIF('Daily Log'!$W$18:$W$1017,$B75,'Daily Log'!$X$18:$X$1017),0)</f>
        <v>0</v>
      </c>
      <c r="O75" s="244">
        <f>IFERROR($E75*SUMIF('Daily Log'!$Z$18:$Z$1017,$B75,'Daily Log'!$AA$18:$AA$1017),0)</f>
        <v>0</v>
      </c>
      <c r="P75" s="244">
        <f>IFERROR($E75*SUMIF('Daily Log'!$AC$18:$AC$1017,$B75,'Daily Log'!$AD$18:$AD$1017),0)</f>
        <v>0</v>
      </c>
      <c r="Q75" s="244">
        <f>IFERROR($E75*SUMIF('Daily Log'!$AF$18:$AF$1017,$B75,'Daily Log'!$AG$18:$AG$1017),0)</f>
        <v>0</v>
      </c>
      <c r="R75" s="244">
        <f>IFERROR($E75*SUMIF('Daily Log'!$AI$18:$AI$1017,$B75,'Daily Log'!$AJ$18:$AJ$1017),0)</f>
        <v>0</v>
      </c>
      <c r="S75" s="244">
        <f>IFERROR($E75*SUMIF('Daily Log'!$AL$18:$AL$1017,$B75,'Daily Log'!$AM$18:$AM$1017),0)</f>
        <v>0</v>
      </c>
      <c r="T75" s="244">
        <f>IFERROR($E75*SUMIF('Daily Log'!$AO$18:$AO$1017,$B75,'Daily Log'!$AP$18:$AP$1017),0)</f>
        <v>0</v>
      </c>
      <c r="U75" s="244">
        <f>IFERROR($E75*SUMIF('Daily Log'!$AR$18:$AR$1017,$B75,'Daily Log'!$AS$18:$AS$1017),0)</f>
        <v>0</v>
      </c>
      <c r="V75" s="244">
        <f>IFERROR($E75*SUMIF('Daily Log'!$AU$18:$AU$1017,$B75,'Daily Log'!$AV$18:$AV$1017),0)</f>
        <v>0</v>
      </c>
      <c r="W75" s="244">
        <f>IFERROR($E75*SUMIF('Daily Log'!$AX$18:$AX$1017,$B75,'Daily Log'!$AY$18:$AY$1017),0)</f>
        <v>0</v>
      </c>
      <c r="X75" s="244">
        <f>IFERROR($E75*SUMIF('Daily Log'!$BA$18:$BA$1017,$B75,'Daily Log'!$BB$18:$BB$1017),0)</f>
        <v>0</v>
      </c>
      <c r="Y75" s="244">
        <f>IFERROR($E75*SUMIF('Daily Log'!$BD$18:$BD$1017,$B75,'Daily Log'!$BE$18:$BE$1017),0)</f>
        <v>0</v>
      </c>
      <c r="Z75" s="244">
        <f>IFERROR($E75*SUMIF('Daily Log'!$BG$18:$BG$1017,$B75,'Daily Log'!$BH$18:$BH$1017),0)</f>
        <v>0</v>
      </c>
      <c r="AA75" s="244">
        <f>IFERROR($E75*SUMIF('Daily Log'!$BJ$18:$BJ$1017,$B75,'Daily Log'!$BK$18:$BK$1017),0)</f>
        <v>0</v>
      </c>
      <c r="AB75" s="244">
        <f>IFERROR($E75*SUMIF('Daily Log'!$BM$18:$BM$1017,$B75,'Daily Log'!$BN$18:$BN$1017),0)</f>
        <v>0</v>
      </c>
      <c r="AC75" s="244">
        <f>IFERROR($E75*SUMIF('Daily Log'!$BP$18:$BP$1017,$B75,'Daily Log'!$BQ$18:$BQ$1017),0)</f>
        <v>0</v>
      </c>
      <c r="AD75" s="244">
        <f>IFERROR($E75*SUMIF('Daily Log'!$BS$18:$BS$1017,$B75,'Daily Log'!$BT$18:$BT$1017),0)</f>
        <v>0</v>
      </c>
      <c r="AE75" s="244">
        <f>IFERROR($E75*SUMIF('Daily Log'!$BV$18:$BV$1017,$B75,'Daily Log'!$BW$18:$BW$1017),0)</f>
        <v>0</v>
      </c>
      <c r="AF75" s="244">
        <f>IFERROR($E75*SUMIF('Daily Log'!$BY$18:$BY$1017,$B75,'Daily Log'!$BZ$18:$BZ$1017),0)</f>
        <v>0</v>
      </c>
      <c r="AG75" s="244">
        <f>IFERROR($E75*SUMIF('Daily Log'!$CB$18:$CB$1017,$B75,'Daily Log'!$CC$18:$CC$1017),0)</f>
        <v>0</v>
      </c>
      <c r="AH75" s="244">
        <f>IFERROR($E75*SUMIF('Daily Log'!$CE$18:$CE$1017,$B75,'Daily Log'!$CF$18:$CF$1017),0)</f>
        <v>0</v>
      </c>
      <c r="AI75" s="244">
        <f>IFERROR($E75*SUMIF('Daily Log'!$CH$18:$CH$1017,$B75,'Daily Log'!$CI$18:$CI$1017),0)</f>
        <v>0</v>
      </c>
      <c r="AJ75" s="244">
        <f>IFERROR($E75*SUMIF('Daily Log'!$CK$18:$CK$1017,$B75,'Daily Log'!$CL$18:$CL$1017),0)</f>
        <v>0</v>
      </c>
      <c r="AK75" s="244">
        <f>IFERROR($E75*SUMIF('Daily Log'!$CN$18:$CN$1017,$B75,'Daily Log'!$CO$18:$CO$1017),0)</f>
        <v>0</v>
      </c>
    </row>
    <row r="76" spans="2:37" ht="33.75" hidden="1" customHeight="1">
      <c r="B76" s="455" t="s">
        <v>128</v>
      </c>
      <c r="C76" s="456"/>
      <c r="D76" s="457" t="s">
        <v>298</v>
      </c>
      <c r="E76" s="454">
        <v>1</v>
      </c>
      <c r="F76" s="243">
        <f t="shared" si="1"/>
        <v>0</v>
      </c>
      <c r="G76" s="244">
        <f>IFERROR($E76*SUMIF('Daily Log'!$B$18:$B$1017,$B76,'Daily Log'!$C$18:$C$1017),0)</f>
        <v>0</v>
      </c>
      <c r="H76" s="244">
        <f>IFERROR($E76*SUMIF('Daily Log'!$E$18:$E$1017,$B76,'Daily Log'!$F$18:$F$1017),0)</f>
        <v>0</v>
      </c>
      <c r="I76" s="244">
        <f>IFERROR($E76*SUMIF('Daily Log'!$H$18:$H$1017,$B76,'Daily Log'!$I$18:$I$1017),0)</f>
        <v>0</v>
      </c>
      <c r="J76" s="244">
        <f>IFERROR($E76*SUMIF('Daily Log'!$K$18:$K$1017,$B76,'Daily Log'!$L$18:$L$1017),0)</f>
        <v>0</v>
      </c>
      <c r="K76" s="244">
        <f>IFERROR($E76*SUMIF('Daily Log'!$N$18:$N$1017,$B76,'Daily Log'!$O$18:$O$1017),0)</f>
        <v>0</v>
      </c>
      <c r="L76" s="244">
        <f>IFERROR($E76*SUMIF('Daily Log'!$Q$18:$Q$1017,$B76,'Daily Log'!$R$18:$R$1017),0)</f>
        <v>0</v>
      </c>
      <c r="M76" s="244">
        <f>IFERROR($E76*SUMIF('Daily Log'!$T$18:$T$1017,$B76,'Daily Log'!$U$18:$U$1017),0)</f>
        <v>0</v>
      </c>
      <c r="N76" s="244">
        <f>IFERROR($E76*SUMIF('Daily Log'!$W$18:$W$1017,$B76,'Daily Log'!$X$18:$X$1017),0)</f>
        <v>0</v>
      </c>
      <c r="O76" s="244">
        <f>IFERROR($E76*SUMIF('Daily Log'!$Z$18:$Z$1017,$B76,'Daily Log'!$AA$18:$AA$1017),0)</f>
        <v>0</v>
      </c>
      <c r="P76" s="244">
        <f>IFERROR($E76*SUMIF('Daily Log'!$AC$18:$AC$1017,$B76,'Daily Log'!$AD$18:$AD$1017),0)</f>
        <v>0</v>
      </c>
      <c r="Q76" s="244">
        <f>IFERROR($E76*SUMIF('Daily Log'!$AF$18:$AF$1017,$B76,'Daily Log'!$AG$18:$AG$1017),0)</f>
        <v>0</v>
      </c>
      <c r="R76" s="244">
        <f>IFERROR($E76*SUMIF('Daily Log'!$AI$18:$AI$1017,$B76,'Daily Log'!$AJ$18:$AJ$1017),0)</f>
        <v>0</v>
      </c>
      <c r="S76" s="244">
        <f>IFERROR($E76*SUMIF('Daily Log'!$AL$18:$AL$1017,$B76,'Daily Log'!$AM$18:$AM$1017),0)</f>
        <v>0</v>
      </c>
      <c r="T76" s="244">
        <f>IFERROR($E76*SUMIF('Daily Log'!$AO$18:$AO$1017,$B76,'Daily Log'!$AP$18:$AP$1017),0)</f>
        <v>0</v>
      </c>
      <c r="U76" s="244">
        <f>IFERROR($E76*SUMIF('Daily Log'!$AR$18:$AR$1017,$B76,'Daily Log'!$AS$18:$AS$1017),0)</f>
        <v>0</v>
      </c>
      <c r="V76" s="244">
        <f>IFERROR($E76*SUMIF('Daily Log'!$AU$18:$AU$1017,$B76,'Daily Log'!$AV$18:$AV$1017),0)</f>
        <v>0</v>
      </c>
      <c r="W76" s="244">
        <f>IFERROR($E76*SUMIF('Daily Log'!$AX$18:$AX$1017,$B76,'Daily Log'!$AY$18:$AY$1017),0)</f>
        <v>0</v>
      </c>
      <c r="X76" s="244">
        <f>IFERROR($E76*SUMIF('Daily Log'!$BA$18:$BA$1017,$B76,'Daily Log'!$BB$18:$BB$1017),0)</f>
        <v>0</v>
      </c>
      <c r="Y76" s="244">
        <f>IFERROR($E76*SUMIF('Daily Log'!$BD$18:$BD$1017,$B76,'Daily Log'!$BE$18:$BE$1017),0)</f>
        <v>0</v>
      </c>
      <c r="Z76" s="244">
        <f>IFERROR($E76*SUMIF('Daily Log'!$BG$18:$BG$1017,$B76,'Daily Log'!$BH$18:$BH$1017),0)</f>
        <v>0</v>
      </c>
      <c r="AA76" s="244">
        <f>IFERROR($E76*SUMIF('Daily Log'!$BJ$18:$BJ$1017,$B76,'Daily Log'!$BK$18:$BK$1017),0)</f>
        <v>0</v>
      </c>
      <c r="AB76" s="244">
        <f>IFERROR($E76*SUMIF('Daily Log'!$BM$18:$BM$1017,$B76,'Daily Log'!$BN$18:$BN$1017),0)</f>
        <v>0</v>
      </c>
      <c r="AC76" s="244">
        <f>IFERROR($E76*SUMIF('Daily Log'!$BP$18:$BP$1017,$B76,'Daily Log'!$BQ$18:$BQ$1017),0)</f>
        <v>0</v>
      </c>
      <c r="AD76" s="244">
        <f>IFERROR($E76*SUMIF('Daily Log'!$BS$18:$BS$1017,$B76,'Daily Log'!$BT$18:$BT$1017),0)</f>
        <v>0</v>
      </c>
      <c r="AE76" s="244">
        <f>IFERROR($E76*SUMIF('Daily Log'!$BV$18:$BV$1017,$B76,'Daily Log'!$BW$18:$BW$1017),0)</f>
        <v>0</v>
      </c>
      <c r="AF76" s="244">
        <f>IFERROR($E76*SUMIF('Daily Log'!$BY$18:$BY$1017,$B76,'Daily Log'!$BZ$18:$BZ$1017),0)</f>
        <v>0</v>
      </c>
      <c r="AG76" s="244">
        <f>IFERROR($E76*SUMIF('Daily Log'!$CB$18:$CB$1017,$B76,'Daily Log'!$CC$18:$CC$1017),0)</f>
        <v>0</v>
      </c>
      <c r="AH76" s="244">
        <f>IFERROR($E76*SUMIF('Daily Log'!$CE$18:$CE$1017,$B76,'Daily Log'!$CF$18:$CF$1017),0)</f>
        <v>0</v>
      </c>
      <c r="AI76" s="244">
        <f>IFERROR($E76*SUMIF('Daily Log'!$CH$18:$CH$1017,$B76,'Daily Log'!$CI$18:$CI$1017),0)</f>
        <v>0</v>
      </c>
      <c r="AJ76" s="244">
        <f>IFERROR($E76*SUMIF('Daily Log'!$CK$18:$CK$1017,$B76,'Daily Log'!$CL$18:$CL$1017),0)</f>
        <v>0</v>
      </c>
      <c r="AK76" s="244">
        <f>IFERROR($E76*SUMIF('Daily Log'!$CN$18:$CN$1017,$B76,'Daily Log'!$CO$18:$CO$1017),0)</f>
        <v>0</v>
      </c>
    </row>
    <row r="77" spans="2:37" ht="33.75" hidden="1" customHeight="1">
      <c r="B77" s="455" t="s">
        <v>129</v>
      </c>
      <c r="C77" s="456"/>
      <c r="D77" s="457" t="s">
        <v>298</v>
      </c>
      <c r="E77" s="454">
        <v>1</v>
      </c>
      <c r="F77" s="243">
        <f t="shared" si="1"/>
        <v>0</v>
      </c>
      <c r="G77" s="244">
        <f>IFERROR($E77*SUMIF('Daily Log'!$B$18:$B$1017,$B77,'Daily Log'!$C$18:$C$1017),0)</f>
        <v>0</v>
      </c>
      <c r="H77" s="244">
        <f>IFERROR($E77*SUMIF('Daily Log'!$E$18:$E$1017,$B77,'Daily Log'!$F$18:$F$1017),0)</f>
        <v>0</v>
      </c>
      <c r="I77" s="244">
        <f>IFERROR($E77*SUMIF('Daily Log'!$H$18:$H$1017,$B77,'Daily Log'!$I$18:$I$1017),0)</f>
        <v>0</v>
      </c>
      <c r="J77" s="244">
        <f>IFERROR($E77*SUMIF('Daily Log'!$K$18:$K$1017,$B77,'Daily Log'!$L$18:$L$1017),0)</f>
        <v>0</v>
      </c>
      <c r="K77" s="244">
        <f>IFERROR($E77*SUMIF('Daily Log'!$N$18:$N$1017,$B77,'Daily Log'!$O$18:$O$1017),0)</f>
        <v>0</v>
      </c>
      <c r="L77" s="244">
        <f>IFERROR($E77*SUMIF('Daily Log'!$Q$18:$Q$1017,$B77,'Daily Log'!$R$18:$R$1017),0)</f>
        <v>0</v>
      </c>
      <c r="M77" s="244">
        <f>IFERROR($E77*SUMIF('Daily Log'!$T$18:$T$1017,$B77,'Daily Log'!$U$18:$U$1017),0)</f>
        <v>0</v>
      </c>
      <c r="N77" s="244">
        <f>IFERROR($E77*SUMIF('Daily Log'!$W$18:$W$1017,$B77,'Daily Log'!$X$18:$X$1017),0)</f>
        <v>0</v>
      </c>
      <c r="O77" s="244">
        <f>IFERROR($E77*SUMIF('Daily Log'!$Z$18:$Z$1017,$B77,'Daily Log'!$AA$18:$AA$1017),0)</f>
        <v>0</v>
      </c>
      <c r="P77" s="244">
        <f>IFERROR($E77*SUMIF('Daily Log'!$AC$18:$AC$1017,$B77,'Daily Log'!$AD$18:$AD$1017),0)</f>
        <v>0</v>
      </c>
      <c r="Q77" s="244">
        <f>IFERROR($E77*SUMIF('Daily Log'!$AF$18:$AF$1017,$B77,'Daily Log'!$AG$18:$AG$1017),0)</f>
        <v>0</v>
      </c>
      <c r="R77" s="244">
        <f>IFERROR($E77*SUMIF('Daily Log'!$AI$18:$AI$1017,$B77,'Daily Log'!$AJ$18:$AJ$1017),0)</f>
        <v>0</v>
      </c>
      <c r="S77" s="244">
        <f>IFERROR($E77*SUMIF('Daily Log'!$AL$18:$AL$1017,$B77,'Daily Log'!$AM$18:$AM$1017),0)</f>
        <v>0</v>
      </c>
      <c r="T77" s="244">
        <f>IFERROR($E77*SUMIF('Daily Log'!$AO$18:$AO$1017,$B77,'Daily Log'!$AP$18:$AP$1017),0)</f>
        <v>0</v>
      </c>
      <c r="U77" s="244">
        <f>IFERROR($E77*SUMIF('Daily Log'!$AR$18:$AR$1017,$B77,'Daily Log'!$AS$18:$AS$1017),0)</f>
        <v>0</v>
      </c>
      <c r="V77" s="244">
        <f>IFERROR($E77*SUMIF('Daily Log'!$AU$18:$AU$1017,$B77,'Daily Log'!$AV$18:$AV$1017),0)</f>
        <v>0</v>
      </c>
      <c r="W77" s="244">
        <f>IFERROR($E77*SUMIF('Daily Log'!$AX$18:$AX$1017,$B77,'Daily Log'!$AY$18:$AY$1017),0)</f>
        <v>0</v>
      </c>
      <c r="X77" s="244">
        <f>IFERROR($E77*SUMIF('Daily Log'!$BA$18:$BA$1017,$B77,'Daily Log'!$BB$18:$BB$1017),0)</f>
        <v>0</v>
      </c>
      <c r="Y77" s="244">
        <f>IFERROR($E77*SUMIF('Daily Log'!$BD$18:$BD$1017,$B77,'Daily Log'!$BE$18:$BE$1017),0)</f>
        <v>0</v>
      </c>
      <c r="Z77" s="244">
        <f>IFERROR($E77*SUMIF('Daily Log'!$BG$18:$BG$1017,$B77,'Daily Log'!$BH$18:$BH$1017),0)</f>
        <v>0</v>
      </c>
      <c r="AA77" s="244">
        <f>IFERROR($E77*SUMIF('Daily Log'!$BJ$18:$BJ$1017,$B77,'Daily Log'!$BK$18:$BK$1017),0)</f>
        <v>0</v>
      </c>
      <c r="AB77" s="244">
        <f>IFERROR($E77*SUMIF('Daily Log'!$BM$18:$BM$1017,$B77,'Daily Log'!$BN$18:$BN$1017),0)</f>
        <v>0</v>
      </c>
      <c r="AC77" s="244">
        <f>IFERROR($E77*SUMIF('Daily Log'!$BP$18:$BP$1017,$B77,'Daily Log'!$BQ$18:$BQ$1017),0)</f>
        <v>0</v>
      </c>
      <c r="AD77" s="244">
        <f>IFERROR($E77*SUMIF('Daily Log'!$BS$18:$BS$1017,$B77,'Daily Log'!$BT$18:$BT$1017),0)</f>
        <v>0</v>
      </c>
      <c r="AE77" s="244">
        <f>IFERROR($E77*SUMIF('Daily Log'!$BV$18:$BV$1017,$B77,'Daily Log'!$BW$18:$BW$1017),0)</f>
        <v>0</v>
      </c>
      <c r="AF77" s="244">
        <f>IFERROR($E77*SUMIF('Daily Log'!$BY$18:$BY$1017,$B77,'Daily Log'!$BZ$18:$BZ$1017),0)</f>
        <v>0</v>
      </c>
      <c r="AG77" s="244">
        <f>IFERROR($E77*SUMIF('Daily Log'!$CB$18:$CB$1017,$B77,'Daily Log'!$CC$18:$CC$1017),0)</f>
        <v>0</v>
      </c>
      <c r="AH77" s="244">
        <f>IFERROR($E77*SUMIF('Daily Log'!$CE$18:$CE$1017,$B77,'Daily Log'!$CF$18:$CF$1017),0)</f>
        <v>0</v>
      </c>
      <c r="AI77" s="244">
        <f>IFERROR($E77*SUMIF('Daily Log'!$CH$18:$CH$1017,$B77,'Daily Log'!$CI$18:$CI$1017),0)</f>
        <v>0</v>
      </c>
      <c r="AJ77" s="244">
        <f>IFERROR($E77*SUMIF('Daily Log'!$CK$18:$CK$1017,$B77,'Daily Log'!$CL$18:$CL$1017),0)</f>
        <v>0</v>
      </c>
      <c r="AK77" s="244">
        <f>IFERROR($E77*SUMIF('Daily Log'!$CN$18:$CN$1017,$B77,'Daily Log'!$CO$18:$CO$1017),0)</f>
        <v>0</v>
      </c>
    </row>
    <row r="78" spans="2:37" ht="33.75" hidden="1" customHeight="1">
      <c r="B78" s="455" t="s">
        <v>130</v>
      </c>
      <c r="C78" s="456"/>
      <c r="D78" s="457" t="s">
        <v>298</v>
      </c>
      <c r="E78" s="454">
        <v>1</v>
      </c>
      <c r="F78" s="243">
        <f t="shared" si="1"/>
        <v>0</v>
      </c>
      <c r="G78" s="244">
        <f>IFERROR($E78*SUMIF('Daily Log'!$B$18:$B$1017,$B78,'Daily Log'!$C$18:$C$1017),0)</f>
        <v>0</v>
      </c>
      <c r="H78" s="244">
        <f>IFERROR($E78*SUMIF('Daily Log'!$E$18:$E$1017,$B78,'Daily Log'!$F$18:$F$1017),0)</f>
        <v>0</v>
      </c>
      <c r="I78" s="244">
        <f>IFERROR($E78*SUMIF('Daily Log'!$H$18:$H$1017,$B78,'Daily Log'!$I$18:$I$1017),0)</f>
        <v>0</v>
      </c>
      <c r="J78" s="244">
        <f>IFERROR($E78*SUMIF('Daily Log'!$K$18:$K$1017,$B78,'Daily Log'!$L$18:$L$1017),0)</f>
        <v>0</v>
      </c>
      <c r="K78" s="244">
        <f>IFERROR($E78*SUMIF('Daily Log'!$N$18:$N$1017,$B78,'Daily Log'!$O$18:$O$1017),0)</f>
        <v>0</v>
      </c>
      <c r="L78" s="244">
        <f>IFERROR($E78*SUMIF('Daily Log'!$Q$18:$Q$1017,$B78,'Daily Log'!$R$18:$R$1017),0)</f>
        <v>0</v>
      </c>
      <c r="M78" s="244">
        <f>IFERROR($E78*SUMIF('Daily Log'!$T$18:$T$1017,$B78,'Daily Log'!$U$18:$U$1017),0)</f>
        <v>0</v>
      </c>
      <c r="N78" s="244">
        <f>IFERROR($E78*SUMIF('Daily Log'!$W$18:$W$1017,$B78,'Daily Log'!$X$18:$X$1017),0)</f>
        <v>0</v>
      </c>
      <c r="O78" s="244">
        <f>IFERROR($E78*SUMIF('Daily Log'!$Z$18:$Z$1017,$B78,'Daily Log'!$AA$18:$AA$1017),0)</f>
        <v>0</v>
      </c>
      <c r="P78" s="244">
        <f>IFERROR($E78*SUMIF('Daily Log'!$AC$18:$AC$1017,$B78,'Daily Log'!$AD$18:$AD$1017),0)</f>
        <v>0</v>
      </c>
      <c r="Q78" s="244">
        <f>IFERROR($E78*SUMIF('Daily Log'!$AF$18:$AF$1017,$B78,'Daily Log'!$AG$18:$AG$1017),0)</f>
        <v>0</v>
      </c>
      <c r="R78" s="244">
        <f>IFERROR($E78*SUMIF('Daily Log'!$AI$18:$AI$1017,$B78,'Daily Log'!$AJ$18:$AJ$1017),0)</f>
        <v>0</v>
      </c>
      <c r="S78" s="244">
        <f>IFERROR($E78*SUMIF('Daily Log'!$AL$18:$AL$1017,$B78,'Daily Log'!$AM$18:$AM$1017),0)</f>
        <v>0</v>
      </c>
      <c r="T78" s="244">
        <f>IFERROR($E78*SUMIF('Daily Log'!$AO$18:$AO$1017,$B78,'Daily Log'!$AP$18:$AP$1017),0)</f>
        <v>0</v>
      </c>
      <c r="U78" s="244">
        <f>IFERROR($E78*SUMIF('Daily Log'!$AR$18:$AR$1017,$B78,'Daily Log'!$AS$18:$AS$1017),0)</f>
        <v>0</v>
      </c>
      <c r="V78" s="244">
        <f>IFERROR($E78*SUMIF('Daily Log'!$AU$18:$AU$1017,$B78,'Daily Log'!$AV$18:$AV$1017),0)</f>
        <v>0</v>
      </c>
      <c r="W78" s="244">
        <f>IFERROR($E78*SUMIF('Daily Log'!$AX$18:$AX$1017,$B78,'Daily Log'!$AY$18:$AY$1017),0)</f>
        <v>0</v>
      </c>
      <c r="X78" s="244">
        <f>IFERROR($E78*SUMIF('Daily Log'!$BA$18:$BA$1017,$B78,'Daily Log'!$BB$18:$BB$1017),0)</f>
        <v>0</v>
      </c>
      <c r="Y78" s="244">
        <f>IFERROR($E78*SUMIF('Daily Log'!$BD$18:$BD$1017,$B78,'Daily Log'!$BE$18:$BE$1017),0)</f>
        <v>0</v>
      </c>
      <c r="Z78" s="244">
        <f>IFERROR($E78*SUMIF('Daily Log'!$BG$18:$BG$1017,$B78,'Daily Log'!$BH$18:$BH$1017),0)</f>
        <v>0</v>
      </c>
      <c r="AA78" s="244">
        <f>IFERROR($E78*SUMIF('Daily Log'!$BJ$18:$BJ$1017,$B78,'Daily Log'!$BK$18:$BK$1017),0)</f>
        <v>0</v>
      </c>
      <c r="AB78" s="244">
        <f>IFERROR($E78*SUMIF('Daily Log'!$BM$18:$BM$1017,$B78,'Daily Log'!$BN$18:$BN$1017),0)</f>
        <v>0</v>
      </c>
      <c r="AC78" s="244">
        <f>IFERROR($E78*SUMIF('Daily Log'!$BP$18:$BP$1017,$B78,'Daily Log'!$BQ$18:$BQ$1017),0)</f>
        <v>0</v>
      </c>
      <c r="AD78" s="244">
        <f>IFERROR($E78*SUMIF('Daily Log'!$BS$18:$BS$1017,$B78,'Daily Log'!$BT$18:$BT$1017),0)</f>
        <v>0</v>
      </c>
      <c r="AE78" s="244">
        <f>IFERROR($E78*SUMIF('Daily Log'!$BV$18:$BV$1017,$B78,'Daily Log'!$BW$18:$BW$1017),0)</f>
        <v>0</v>
      </c>
      <c r="AF78" s="244">
        <f>IFERROR($E78*SUMIF('Daily Log'!$BY$18:$BY$1017,$B78,'Daily Log'!$BZ$18:$BZ$1017),0)</f>
        <v>0</v>
      </c>
      <c r="AG78" s="244">
        <f>IFERROR($E78*SUMIF('Daily Log'!$CB$18:$CB$1017,$B78,'Daily Log'!$CC$18:$CC$1017),0)</f>
        <v>0</v>
      </c>
      <c r="AH78" s="244">
        <f>IFERROR($E78*SUMIF('Daily Log'!$CE$18:$CE$1017,$B78,'Daily Log'!$CF$18:$CF$1017),0)</f>
        <v>0</v>
      </c>
      <c r="AI78" s="244">
        <f>IFERROR($E78*SUMIF('Daily Log'!$CH$18:$CH$1017,$B78,'Daily Log'!$CI$18:$CI$1017),0)</f>
        <v>0</v>
      </c>
      <c r="AJ78" s="244">
        <f>IFERROR($E78*SUMIF('Daily Log'!$CK$18:$CK$1017,$B78,'Daily Log'!$CL$18:$CL$1017),0)</f>
        <v>0</v>
      </c>
      <c r="AK78" s="244">
        <f>IFERROR($E78*SUMIF('Daily Log'!$CN$18:$CN$1017,$B78,'Daily Log'!$CO$18:$CO$1017),0)</f>
        <v>0</v>
      </c>
    </row>
    <row r="79" spans="2:37" ht="33.75" hidden="1" customHeight="1">
      <c r="B79" s="455" t="s">
        <v>131</v>
      </c>
      <c r="C79" s="456"/>
      <c r="D79" s="457" t="s">
        <v>298</v>
      </c>
      <c r="E79" s="454">
        <v>1</v>
      </c>
      <c r="F79" s="243">
        <f t="shared" si="1"/>
        <v>0</v>
      </c>
      <c r="G79" s="244">
        <f>IFERROR($E79*SUMIF('Daily Log'!$B$18:$B$1017,$B79,'Daily Log'!$C$18:$C$1017),0)</f>
        <v>0</v>
      </c>
      <c r="H79" s="244">
        <f>IFERROR($E79*SUMIF('Daily Log'!$E$18:$E$1017,$B79,'Daily Log'!$F$18:$F$1017),0)</f>
        <v>0</v>
      </c>
      <c r="I79" s="244">
        <f>IFERROR($E79*SUMIF('Daily Log'!$H$18:$H$1017,$B79,'Daily Log'!$I$18:$I$1017),0)</f>
        <v>0</v>
      </c>
      <c r="J79" s="244">
        <f>IFERROR($E79*SUMIF('Daily Log'!$K$18:$K$1017,$B79,'Daily Log'!$L$18:$L$1017),0)</f>
        <v>0</v>
      </c>
      <c r="K79" s="244">
        <f>IFERROR($E79*SUMIF('Daily Log'!$N$18:$N$1017,$B79,'Daily Log'!$O$18:$O$1017),0)</f>
        <v>0</v>
      </c>
      <c r="L79" s="244">
        <f>IFERROR($E79*SUMIF('Daily Log'!$Q$18:$Q$1017,$B79,'Daily Log'!$R$18:$R$1017),0)</f>
        <v>0</v>
      </c>
      <c r="M79" s="244">
        <f>IFERROR($E79*SUMIF('Daily Log'!$T$18:$T$1017,$B79,'Daily Log'!$U$18:$U$1017),0)</f>
        <v>0</v>
      </c>
      <c r="N79" s="244">
        <f>IFERROR($E79*SUMIF('Daily Log'!$W$18:$W$1017,$B79,'Daily Log'!$X$18:$X$1017),0)</f>
        <v>0</v>
      </c>
      <c r="O79" s="244">
        <f>IFERROR($E79*SUMIF('Daily Log'!$Z$18:$Z$1017,$B79,'Daily Log'!$AA$18:$AA$1017),0)</f>
        <v>0</v>
      </c>
      <c r="P79" s="244">
        <f>IFERROR($E79*SUMIF('Daily Log'!$AC$18:$AC$1017,$B79,'Daily Log'!$AD$18:$AD$1017),0)</f>
        <v>0</v>
      </c>
      <c r="Q79" s="244">
        <f>IFERROR($E79*SUMIF('Daily Log'!$AF$18:$AF$1017,$B79,'Daily Log'!$AG$18:$AG$1017),0)</f>
        <v>0</v>
      </c>
      <c r="R79" s="244">
        <f>IFERROR($E79*SUMIF('Daily Log'!$AI$18:$AI$1017,$B79,'Daily Log'!$AJ$18:$AJ$1017),0)</f>
        <v>0</v>
      </c>
      <c r="S79" s="244">
        <f>IFERROR($E79*SUMIF('Daily Log'!$AL$18:$AL$1017,$B79,'Daily Log'!$AM$18:$AM$1017),0)</f>
        <v>0</v>
      </c>
      <c r="T79" s="244">
        <f>IFERROR($E79*SUMIF('Daily Log'!$AO$18:$AO$1017,$B79,'Daily Log'!$AP$18:$AP$1017),0)</f>
        <v>0</v>
      </c>
      <c r="U79" s="244">
        <f>IFERROR($E79*SUMIF('Daily Log'!$AR$18:$AR$1017,$B79,'Daily Log'!$AS$18:$AS$1017),0)</f>
        <v>0</v>
      </c>
      <c r="V79" s="244">
        <f>IFERROR($E79*SUMIF('Daily Log'!$AU$18:$AU$1017,$B79,'Daily Log'!$AV$18:$AV$1017),0)</f>
        <v>0</v>
      </c>
      <c r="W79" s="244">
        <f>IFERROR($E79*SUMIF('Daily Log'!$AX$18:$AX$1017,$B79,'Daily Log'!$AY$18:$AY$1017),0)</f>
        <v>0</v>
      </c>
      <c r="X79" s="244">
        <f>IFERROR($E79*SUMIF('Daily Log'!$BA$18:$BA$1017,$B79,'Daily Log'!$BB$18:$BB$1017),0)</f>
        <v>0</v>
      </c>
      <c r="Y79" s="244">
        <f>IFERROR($E79*SUMIF('Daily Log'!$BD$18:$BD$1017,$B79,'Daily Log'!$BE$18:$BE$1017),0)</f>
        <v>0</v>
      </c>
      <c r="Z79" s="244">
        <f>IFERROR($E79*SUMIF('Daily Log'!$BG$18:$BG$1017,$B79,'Daily Log'!$BH$18:$BH$1017),0)</f>
        <v>0</v>
      </c>
      <c r="AA79" s="244">
        <f>IFERROR($E79*SUMIF('Daily Log'!$BJ$18:$BJ$1017,$B79,'Daily Log'!$BK$18:$BK$1017),0)</f>
        <v>0</v>
      </c>
      <c r="AB79" s="244">
        <f>IFERROR($E79*SUMIF('Daily Log'!$BM$18:$BM$1017,$B79,'Daily Log'!$BN$18:$BN$1017),0)</f>
        <v>0</v>
      </c>
      <c r="AC79" s="244">
        <f>IFERROR($E79*SUMIF('Daily Log'!$BP$18:$BP$1017,$B79,'Daily Log'!$BQ$18:$BQ$1017),0)</f>
        <v>0</v>
      </c>
      <c r="AD79" s="244">
        <f>IFERROR($E79*SUMIF('Daily Log'!$BS$18:$BS$1017,$B79,'Daily Log'!$BT$18:$BT$1017),0)</f>
        <v>0</v>
      </c>
      <c r="AE79" s="244">
        <f>IFERROR($E79*SUMIF('Daily Log'!$BV$18:$BV$1017,$B79,'Daily Log'!$BW$18:$BW$1017),0)</f>
        <v>0</v>
      </c>
      <c r="AF79" s="244">
        <f>IFERROR($E79*SUMIF('Daily Log'!$BY$18:$BY$1017,$B79,'Daily Log'!$BZ$18:$BZ$1017),0)</f>
        <v>0</v>
      </c>
      <c r="AG79" s="244">
        <f>IFERROR($E79*SUMIF('Daily Log'!$CB$18:$CB$1017,$B79,'Daily Log'!$CC$18:$CC$1017),0)</f>
        <v>0</v>
      </c>
      <c r="AH79" s="244">
        <f>IFERROR($E79*SUMIF('Daily Log'!$CE$18:$CE$1017,$B79,'Daily Log'!$CF$18:$CF$1017),0)</f>
        <v>0</v>
      </c>
      <c r="AI79" s="244">
        <f>IFERROR($E79*SUMIF('Daily Log'!$CH$18:$CH$1017,$B79,'Daily Log'!$CI$18:$CI$1017),0)</f>
        <v>0</v>
      </c>
      <c r="AJ79" s="244">
        <f>IFERROR($E79*SUMIF('Daily Log'!$CK$18:$CK$1017,$B79,'Daily Log'!$CL$18:$CL$1017),0)</f>
        <v>0</v>
      </c>
      <c r="AK79" s="244">
        <f>IFERROR($E79*SUMIF('Daily Log'!$CN$18:$CN$1017,$B79,'Daily Log'!$CO$18:$CO$1017),0)</f>
        <v>0</v>
      </c>
    </row>
    <row r="80" spans="2:37" ht="33.75" hidden="1" customHeight="1">
      <c r="B80" s="455" t="s">
        <v>132</v>
      </c>
      <c r="C80" s="456"/>
      <c r="D80" s="457" t="s">
        <v>298</v>
      </c>
      <c r="E80" s="454">
        <v>1</v>
      </c>
      <c r="F80" s="243">
        <f t="shared" si="1"/>
        <v>0</v>
      </c>
      <c r="G80" s="244">
        <f>IFERROR($E80*SUMIF('Daily Log'!$B$18:$B$1017,$B80,'Daily Log'!$C$18:$C$1017),0)</f>
        <v>0</v>
      </c>
      <c r="H80" s="244">
        <f>IFERROR($E80*SUMIF('Daily Log'!$E$18:$E$1017,$B80,'Daily Log'!$F$18:$F$1017),0)</f>
        <v>0</v>
      </c>
      <c r="I80" s="244">
        <f>IFERROR($E80*SUMIF('Daily Log'!$H$18:$H$1017,$B80,'Daily Log'!$I$18:$I$1017),0)</f>
        <v>0</v>
      </c>
      <c r="J80" s="244">
        <f>IFERROR($E80*SUMIF('Daily Log'!$K$18:$K$1017,$B80,'Daily Log'!$L$18:$L$1017),0)</f>
        <v>0</v>
      </c>
      <c r="K80" s="244">
        <f>IFERROR($E80*SUMIF('Daily Log'!$N$18:$N$1017,$B80,'Daily Log'!$O$18:$O$1017),0)</f>
        <v>0</v>
      </c>
      <c r="L80" s="244">
        <f>IFERROR($E80*SUMIF('Daily Log'!$Q$18:$Q$1017,$B80,'Daily Log'!$R$18:$R$1017),0)</f>
        <v>0</v>
      </c>
      <c r="M80" s="244">
        <f>IFERROR($E80*SUMIF('Daily Log'!$T$18:$T$1017,$B80,'Daily Log'!$U$18:$U$1017),0)</f>
        <v>0</v>
      </c>
      <c r="N80" s="244">
        <f>IFERROR($E80*SUMIF('Daily Log'!$W$18:$W$1017,$B80,'Daily Log'!$X$18:$X$1017),0)</f>
        <v>0</v>
      </c>
      <c r="O80" s="244">
        <f>IFERROR($E80*SUMIF('Daily Log'!$Z$18:$Z$1017,$B80,'Daily Log'!$AA$18:$AA$1017),0)</f>
        <v>0</v>
      </c>
      <c r="P80" s="244">
        <f>IFERROR($E80*SUMIF('Daily Log'!$AC$18:$AC$1017,$B80,'Daily Log'!$AD$18:$AD$1017),0)</f>
        <v>0</v>
      </c>
      <c r="Q80" s="244">
        <f>IFERROR($E80*SUMIF('Daily Log'!$AF$18:$AF$1017,$B80,'Daily Log'!$AG$18:$AG$1017),0)</f>
        <v>0</v>
      </c>
      <c r="R80" s="244">
        <f>IFERROR($E80*SUMIF('Daily Log'!$AI$18:$AI$1017,$B80,'Daily Log'!$AJ$18:$AJ$1017),0)</f>
        <v>0</v>
      </c>
      <c r="S80" s="244">
        <f>IFERROR($E80*SUMIF('Daily Log'!$AL$18:$AL$1017,$B80,'Daily Log'!$AM$18:$AM$1017),0)</f>
        <v>0</v>
      </c>
      <c r="T80" s="244">
        <f>IFERROR($E80*SUMIF('Daily Log'!$AO$18:$AO$1017,$B80,'Daily Log'!$AP$18:$AP$1017),0)</f>
        <v>0</v>
      </c>
      <c r="U80" s="244">
        <f>IFERROR($E80*SUMIF('Daily Log'!$AR$18:$AR$1017,$B80,'Daily Log'!$AS$18:$AS$1017),0)</f>
        <v>0</v>
      </c>
      <c r="V80" s="244">
        <f>IFERROR($E80*SUMIF('Daily Log'!$AU$18:$AU$1017,$B80,'Daily Log'!$AV$18:$AV$1017),0)</f>
        <v>0</v>
      </c>
      <c r="W80" s="244">
        <f>IFERROR($E80*SUMIF('Daily Log'!$AX$18:$AX$1017,$B80,'Daily Log'!$AY$18:$AY$1017),0)</f>
        <v>0</v>
      </c>
      <c r="X80" s="244">
        <f>IFERROR($E80*SUMIF('Daily Log'!$BA$18:$BA$1017,$B80,'Daily Log'!$BB$18:$BB$1017),0)</f>
        <v>0</v>
      </c>
      <c r="Y80" s="244">
        <f>IFERROR($E80*SUMIF('Daily Log'!$BD$18:$BD$1017,$B80,'Daily Log'!$BE$18:$BE$1017),0)</f>
        <v>0</v>
      </c>
      <c r="Z80" s="244">
        <f>IFERROR($E80*SUMIF('Daily Log'!$BG$18:$BG$1017,$B80,'Daily Log'!$BH$18:$BH$1017),0)</f>
        <v>0</v>
      </c>
      <c r="AA80" s="244">
        <f>IFERROR($E80*SUMIF('Daily Log'!$BJ$18:$BJ$1017,$B80,'Daily Log'!$BK$18:$BK$1017),0)</f>
        <v>0</v>
      </c>
      <c r="AB80" s="244">
        <f>IFERROR($E80*SUMIF('Daily Log'!$BM$18:$BM$1017,$B80,'Daily Log'!$BN$18:$BN$1017),0)</f>
        <v>0</v>
      </c>
      <c r="AC80" s="244">
        <f>IFERROR($E80*SUMIF('Daily Log'!$BP$18:$BP$1017,$B80,'Daily Log'!$BQ$18:$BQ$1017),0)</f>
        <v>0</v>
      </c>
      <c r="AD80" s="244">
        <f>IFERROR($E80*SUMIF('Daily Log'!$BS$18:$BS$1017,$B80,'Daily Log'!$BT$18:$BT$1017),0)</f>
        <v>0</v>
      </c>
      <c r="AE80" s="244">
        <f>IFERROR($E80*SUMIF('Daily Log'!$BV$18:$BV$1017,$B80,'Daily Log'!$BW$18:$BW$1017),0)</f>
        <v>0</v>
      </c>
      <c r="AF80" s="244">
        <f>IFERROR($E80*SUMIF('Daily Log'!$BY$18:$BY$1017,$B80,'Daily Log'!$BZ$18:$BZ$1017),0)</f>
        <v>0</v>
      </c>
      <c r="AG80" s="244">
        <f>IFERROR($E80*SUMIF('Daily Log'!$CB$18:$CB$1017,$B80,'Daily Log'!$CC$18:$CC$1017),0)</f>
        <v>0</v>
      </c>
      <c r="AH80" s="244">
        <f>IFERROR($E80*SUMIF('Daily Log'!$CE$18:$CE$1017,$B80,'Daily Log'!$CF$18:$CF$1017),0)</f>
        <v>0</v>
      </c>
      <c r="AI80" s="244">
        <f>IFERROR($E80*SUMIF('Daily Log'!$CH$18:$CH$1017,$B80,'Daily Log'!$CI$18:$CI$1017),0)</f>
        <v>0</v>
      </c>
      <c r="AJ80" s="244">
        <f>IFERROR($E80*SUMIF('Daily Log'!$CK$18:$CK$1017,$B80,'Daily Log'!$CL$18:$CL$1017),0)</f>
        <v>0</v>
      </c>
      <c r="AK80" s="244">
        <f>IFERROR($E80*SUMIF('Daily Log'!$CN$18:$CN$1017,$B80,'Daily Log'!$CO$18:$CO$1017),0)</f>
        <v>0</v>
      </c>
    </row>
    <row r="81" spans="2:37" ht="33.75" hidden="1" customHeight="1">
      <c r="B81" s="455" t="s">
        <v>133</v>
      </c>
      <c r="C81" s="456"/>
      <c r="D81" s="457" t="s">
        <v>298</v>
      </c>
      <c r="E81" s="454">
        <v>1</v>
      </c>
      <c r="F81" s="243">
        <f t="shared" si="1"/>
        <v>0</v>
      </c>
      <c r="G81" s="244">
        <f>IFERROR($E81*SUMIF('Daily Log'!$B$18:$B$1017,$B81,'Daily Log'!$C$18:$C$1017),0)</f>
        <v>0</v>
      </c>
      <c r="H81" s="244">
        <f>IFERROR($E81*SUMIF('Daily Log'!$E$18:$E$1017,$B81,'Daily Log'!$F$18:$F$1017),0)</f>
        <v>0</v>
      </c>
      <c r="I81" s="244">
        <f>IFERROR($E81*SUMIF('Daily Log'!$H$18:$H$1017,$B81,'Daily Log'!$I$18:$I$1017),0)</f>
        <v>0</v>
      </c>
      <c r="J81" s="244">
        <f>IFERROR($E81*SUMIF('Daily Log'!$K$18:$K$1017,$B81,'Daily Log'!$L$18:$L$1017),0)</f>
        <v>0</v>
      </c>
      <c r="K81" s="244">
        <f>IFERROR($E81*SUMIF('Daily Log'!$N$18:$N$1017,$B81,'Daily Log'!$O$18:$O$1017),0)</f>
        <v>0</v>
      </c>
      <c r="L81" s="244">
        <f>IFERROR($E81*SUMIF('Daily Log'!$Q$18:$Q$1017,$B81,'Daily Log'!$R$18:$R$1017),0)</f>
        <v>0</v>
      </c>
      <c r="M81" s="244">
        <f>IFERROR($E81*SUMIF('Daily Log'!$T$18:$T$1017,$B81,'Daily Log'!$U$18:$U$1017),0)</f>
        <v>0</v>
      </c>
      <c r="N81" s="244">
        <f>IFERROR($E81*SUMIF('Daily Log'!$W$18:$W$1017,$B81,'Daily Log'!$X$18:$X$1017),0)</f>
        <v>0</v>
      </c>
      <c r="O81" s="244">
        <f>IFERROR($E81*SUMIF('Daily Log'!$Z$18:$Z$1017,$B81,'Daily Log'!$AA$18:$AA$1017),0)</f>
        <v>0</v>
      </c>
      <c r="P81" s="244">
        <f>IFERROR($E81*SUMIF('Daily Log'!$AC$18:$AC$1017,$B81,'Daily Log'!$AD$18:$AD$1017),0)</f>
        <v>0</v>
      </c>
      <c r="Q81" s="244">
        <f>IFERROR($E81*SUMIF('Daily Log'!$AF$18:$AF$1017,$B81,'Daily Log'!$AG$18:$AG$1017),0)</f>
        <v>0</v>
      </c>
      <c r="R81" s="244">
        <f>IFERROR($E81*SUMIF('Daily Log'!$AI$18:$AI$1017,$B81,'Daily Log'!$AJ$18:$AJ$1017),0)</f>
        <v>0</v>
      </c>
      <c r="S81" s="244">
        <f>IFERROR($E81*SUMIF('Daily Log'!$AL$18:$AL$1017,$B81,'Daily Log'!$AM$18:$AM$1017),0)</f>
        <v>0</v>
      </c>
      <c r="T81" s="244">
        <f>IFERROR($E81*SUMIF('Daily Log'!$AO$18:$AO$1017,$B81,'Daily Log'!$AP$18:$AP$1017),0)</f>
        <v>0</v>
      </c>
      <c r="U81" s="244">
        <f>IFERROR($E81*SUMIF('Daily Log'!$AR$18:$AR$1017,$B81,'Daily Log'!$AS$18:$AS$1017),0)</f>
        <v>0</v>
      </c>
      <c r="V81" s="244">
        <f>IFERROR($E81*SUMIF('Daily Log'!$AU$18:$AU$1017,$B81,'Daily Log'!$AV$18:$AV$1017),0)</f>
        <v>0</v>
      </c>
      <c r="W81" s="244">
        <f>IFERROR($E81*SUMIF('Daily Log'!$AX$18:$AX$1017,$B81,'Daily Log'!$AY$18:$AY$1017),0)</f>
        <v>0</v>
      </c>
      <c r="X81" s="244">
        <f>IFERROR($E81*SUMIF('Daily Log'!$BA$18:$BA$1017,$B81,'Daily Log'!$BB$18:$BB$1017),0)</f>
        <v>0</v>
      </c>
      <c r="Y81" s="244">
        <f>IFERROR($E81*SUMIF('Daily Log'!$BD$18:$BD$1017,$B81,'Daily Log'!$BE$18:$BE$1017),0)</f>
        <v>0</v>
      </c>
      <c r="Z81" s="244">
        <f>IFERROR($E81*SUMIF('Daily Log'!$BG$18:$BG$1017,$B81,'Daily Log'!$BH$18:$BH$1017),0)</f>
        <v>0</v>
      </c>
      <c r="AA81" s="244">
        <f>IFERROR($E81*SUMIF('Daily Log'!$BJ$18:$BJ$1017,$B81,'Daily Log'!$BK$18:$BK$1017),0)</f>
        <v>0</v>
      </c>
      <c r="AB81" s="244">
        <f>IFERROR($E81*SUMIF('Daily Log'!$BM$18:$BM$1017,$B81,'Daily Log'!$BN$18:$BN$1017),0)</f>
        <v>0</v>
      </c>
      <c r="AC81" s="244">
        <f>IFERROR($E81*SUMIF('Daily Log'!$BP$18:$BP$1017,$B81,'Daily Log'!$BQ$18:$BQ$1017),0)</f>
        <v>0</v>
      </c>
      <c r="AD81" s="244">
        <f>IFERROR($E81*SUMIF('Daily Log'!$BS$18:$BS$1017,$B81,'Daily Log'!$BT$18:$BT$1017),0)</f>
        <v>0</v>
      </c>
      <c r="AE81" s="244">
        <f>IFERROR($E81*SUMIF('Daily Log'!$BV$18:$BV$1017,$B81,'Daily Log'!$BW$18:$BW$1017),0)</f>
        <v>0</v>
      </c>
      <c r="AF81" s="244">
        <f>IFERROR($E81*SUMIF('Daily Log'!$BY$18:$BY$1017,$B81,'Daily Log'!$BZ$18:$BZ$1017),0)</f>
        <v>0</v>
      </c>
      <c r="AG81" s="244">
        <f>IFERROR($E81*SUMIF('Daily Log'!$CB$18:$CB$1017,$B81,'Daily Log'!$CC$18:$CC$1017),0)</f>
        <v>0</v>
      </c>
      <c r="AH81" s="244">
        <f>IFERROR($E81*SUMIF('Daily Log'!$CE$18:$CE$1017,$B81,'Daily Log'!$CF$18:$CF$1017),0)</f>
        <v>0</v>
      </c>
      <c r="AI81" s="244">
        <f>IFERROR($E81*SUMIF('Daily Log'!$CH$18:$CH$1017,$B81,'Daily Log'!$CI$18:$CI$1017),0)</f>
        <v>0</v>
      </c>
      <c r="AJ81" s="244">
        <f>IFERROR($E81*SUMIF('Daily Log'!$CK$18:$CK$1017,$B81,'Daily Log'!$CL$18:$CL$1017),0)</f>
        <v>0</v>
      </c>
      <c r="AK81" s="244">
        <f>IFERROR($E81*SUMIF('Daily Log'!$CN$18:$CN$1017,$B81,'Daily Log'!$CO$18:$CO$1017),0)</f>
        <v>0</v>
      </c>
    </row>
    <row r="82" spans="2:37" ht="33.75" hidden="1" customHeight="1">
      <c r="B82" s="455" t="s">
        <v>134</v>
      </c>
      <c r="C82" s="456"/>
      <c r="D82" s="457" t="s">
        <v>299</v>
      </c>
      <c r="E82" s="454">
        <v>1</v>
      </c>
      <c r="F82" s="243">
        <f t="shared" si="1"/>
        <v>0</v>
      </c>
      <c r="G82" s="244">
        <f>IFERROR($E82*SUMIF('Daily Log'!$B$18:$B$1017,$B82,'Daily Log'!$C$18:$C$1017),0)</f>
        <v>0</v>
      </c>
      <c r="H82" s="244">
        <f>IFERROR($E82*SUMIF('Daily Log'!$E$18:$E$1017,$B82,'Daily Log'!$F$18:$F$1017),0)</f>
        <v>0</v>
      </c>
      <c r="I82" s="244">
        <f>IFERROR($E82*SUMIF('Daily Log'!$H$18:$H$1017,$B82,'Daily Log'!$I$18:$I$1017),0)</f>
        <v>0</v>
      </c>
      <c r="J82" s="244">
        <f>IFERROR($E82*SUMIF('Daily Log'!$K$18:$K$1017,$B82,'Daily Log'!$L$18:$L$1017),0)</f>
        <v>0</v>
      </c>
      <c r="K82" s="244">
        <f>IFERROR($E82*SUMIF('Daily Log'!$N$18:$N$1017,$B82,'Daily Log'!$O$18:$O$1017),0)</f>
        <v>0</v>
      </c>
      <c r="L82" s="244">
        <f>IFERROR($E82*SUMIF('Daily Log'!$Q$18:$Q$1017,$B82,'Daily Log'!$R$18:$R$1017),0)</f>
        <v>0</v>
      </c>
      <c r="M82" s="244">
        <f>IFERROR($E82*SUMIF('Daily Log'!$T$18:$T$1017,$B82,'Daily Log'!$U$18:$U$1017),0)</f>
        <v>0</v>
      </c>
      <c r="N82" s="244">
        <f>IFERROR($E82*SUMIF('Daily Log'!$W$18:$W$1017,$B82,'Daily Log'!$X$18:$X$1017),0)</f>
        <v>0</v>
      </c>
      <c r="O82" s="244">
        <f>IFERROR($E82*SUMIF('Daily Log'!$Z$18:$Z$1017,$B82,'Daily Log'!$AA$18:$AA$1017),0)</f>
        <v>0</v>
      </c>
      <c r="P82" s="244">
        <f>IFERROR($E82*SUMIF('Daily Log'!$AC$18:$AC$1017,$B82,'Daily Log'!$AD$18:$AD$1017),0)</f>
        <v>0</v>
      </c>
      <c r="Q82" s="244">
        <f>IFERROR($E82*SUMIF('Daily Log'!$AF$18:$AF$1017,$B82,'Daily Log'!$AG$18:$AG$1017),0)</f>
        <v>0</v>
      </c>
      <c r="R82" s="244">
        <f>IFERROR($E82*SUMIF('Daily Log'!$AI$18:$AI$1017,$B82,'Daily Log'!$AJ$18:$AJ$1017),0)</f>
        <v>0</v>
      </c>
      <c r="S82" s="244">
        <f>IFERROR($E82*SUMIF('Daily Log'!$AL$18:$AL$1017,$B82,'Daily Log'!$AM$18:$AM$1017),0)</f>
        <v>0</v>
      </c>
      <c r="T82" s="244">
        <f>IFERROR($E82*SUMIF('Daily Log'!$AO$18:$AO$1017,$B82,'Daily Log'!$AP$18:$AP$1017),0)</f>
        <v>0</v>
      </c>
      <c r="U82" s="244">
        <f>IFERROR($E82*SUMIF('Daily Log'!$AR$18:$AR$1017,$B82,'Daily Log'!$AS$18:$AS$1017),0)</f>
        <v>0</v>
      </c>
      <c r="V82" s="244">
        <f>IFERROR($E82*SUMIF('Daily Log'!$AU$18:$AU$1017,$B82,'Daily Log'!$AV$18:$AV$1017),0)</f>
        <v>0</v>
      </c>
      <c r="W82" s="244">
        <f>IFERROR($E82*SUMIF('Daily Log'!$AX$18:$AX$1017,$B82,'Daily Log'!$AY$18:$AY$1017),0)</f>
        <v>0</v>
      </c>
      <c r="X82" s="244">
        <f>IFERROR($E82*SUMIF('Daily Log'!$BA$18:$BA$1017,$B82,'Daily Log'!$BB$18:$BB$1017),0)</f>
        <v>0</v>
      </c>
      <c r="Y82" s="244">
        <f>IFERROR($E82*SUMIF('Daily Log'!$BD$18:$BD$1017,$B82,'Daily Log'!$BE$18:$BE$1017),0)</f>
        <v>0</v>
      </c>
      <c r="Z82" s="244">
        <f>IFERROR($E82*SUMIF('Daily Log'!$BG$18:$BG$1017,$B82,'Daily Log'!$BH$18:$BH$1017),0)</f>
        <v>0</v>
      </c>
      <c r="AA82" s="244">
        <f>IFERROR($E82*SUMIF('Daily Log'!$BJ$18:$BJ$1017,$B82,'Daily Log'!$BK$18:$BK$1017),0)</f>
        <v>0</v>
      </c>
      <c r="AB82" s="244">
        <f>IFERROR($E82*SUMIF('Daily Log'!$BM$18:$BM$1017,$B82,'Daily Log'!$BN$18:$BN$1017),0)</f>
        <v>0</v>
      </c>
      <c r="AC82" s="244">
        <f>IFERROR($E82*SUMIF('Daily Log'!$BP$18:$BP$1017,$B82,'Daily Log'!$BQ$18:$BQ$1017),0)</f>
        <v>0</v>
      </c>
      <c r="AD82" s="244">
        <f>IFERROR($E82*SUMIF('Daily Log'!$BS$18:$BS$1017,$B82,'Daily Log'!$BT$18:$BT$1017),0)</f>
        <v>0</v>
      </c>
      <c r="AE82" s="244">
        <f>IFERROR($E82*SUMIF('Daily Log'!$BV$18:$BV$1017,$B82,'Daily Log'!$BW$18:$BW$1017),0)</f>
        <v>0</v>
      </c>
      <c r="AF82" s="244">
        <f>IFERROR($E82*SUMIF('Daily Log'!$BY$18:$BY$1017,$B82,'Daily Log'!$BZ$18:$BZ$1017),0)</f>
        <v>0</v>
      </c>
      <c r="AG82" s="244">
        <f>IFERROR($E82*SUMIF('Daily Log'!$CB$18:$CB$1017,$B82,'Daily Log'!$CC$18:$CC$1017),0)</f>
        <v>0</v>
      </c>
      <c r="AH82" s="244">
        <f>IFERROR($E82*SUMIF('Daily Log'!$CE$18:$CE$1017,$B82,'Daily Log'!$CF$18:$CF$1017),0)</f>
        <v>0</v>
      </c>
      <c r="AI82" s="244">
        <f>IFERROR($E82*SUMIF('Daily Log'!$CH$18:$CH$1017,$B82,'Daily Log'!$CI$18:$CI$1017),0)</f>
        <v>0</v>
      </c>
      <c r="AJ82" s="244">
        <f>IFERROR($E82*SUMIF('Daily Log'!$CK$18:$CK$1017,$B82,'Daily Log'!$CL$18:$CL$1017),0)</f>
        <v>0</v>
      </c>
      <c r="AK82" s="244">
        <f>IFERROR($E82*SUMIF('Daily Log'!$CN$18:$CN$1017,$B82,'Daily Log'!$CO$18:$CO$1017),0)</f>
        <v>0</v>
      </c>
    </row>
    <row r="83" spans="2:37" ht="33.75" hidden="1" customHeight="1">
      <c r="B83" s="455" t="s">
        <v>135</v>
      </c>
      <c r="C83" s="456"/>
      <c r="D83" s="457" t="s">
        <v>299</v>
      </c>
      <c r="E83" s="454">
        <v>1</v>
      </c>
      <c r="F83" s="243">
        <f t="shared" si="1"/>
        <v>0</v>
      </c>
      <c r="G83" s="244">
        <f>IFERROR($E83*SUMIF('Daily Log'!$B$18:$B$1017,$B83,'Daily Log'!$C$18:$C$1017),0)</f>
        <v>0</v>
      </c>
      <c r="H83" s="244">
        <f>IFERROR($E83*SUMIF('Daily Log'!$E$18:$E$1017,$B83,'Daily Log'!$F$18:$F$1017),0)</f>
        <v>0</v>
      </c>
      <c r="I83" s="244">
        <f>IFERROR($E83*SUMIF('Daily Log'!$H$18:$H$1017,$B83,'Daily Log'!$I$18:$I$1017),0)</f>
        <v>0</v>
      </c>
      <c r="J83" s="244">
        <f>IFERROR($E83*SUMIF('Daily Log'!$K$18:$K$1017,$B83,'Daily Log'!$L$18:$L$1017),0)</f>
        <v>0</v>
      </c>
      <c r="K83" s="244">
        <f>IFERROR($E83*SUMIF('Daily Log'!$N$18:$N$1017,$B83,'Daily Log'!$O$18:$O$1017),0)</f>
        <v>0</v>
      </c>
      <c r="L83" s="244">
        <f>IFERROR($E83*SUMIF('Daily Log'!$Q$18:$Q$1017,$B83,'Daily Log'!$R$18:$R$1017),0)</f>
        <v>0</v>
      </c>
      <c r="M83" s="244">
        <f>IFERROR($E83*SUMIF('Daily Log'!$T$18:$T$1017,$B83,'Daily Log'!$U$18:$U$1017),0)</f>
        <v>0</v>
      </c>
      <c r="N83" s="244">
        <f>IFERROR($E83*SUMIF('Daily Log'!$W$18:$W$1017,$B83,'Daily Log'!$X$18:$X$1017),0)</f>
        <v>0</v>
      </c>
      <c r="O83" s="244">
        <f>IFERROR($E83*SUMIF('Daily Log'!$Z$18:$Z$1017,$B83,'Daily Log'!$AA$18:$AA$1017),0)</f>
        <v>0</v>
      </c>
      <c r="P83" s="244">
        <f>IFERROR($E83*SUMIF('Daily Log'!$AC$18:$AC$1017,$B83,'Daily Log'!$AD$18:$AD$1017),0)</f>
        <v>0</v>
      </c>
      <c r="Q83" s="244">
        <f>IFERROR($E83*SUMIF('Daily Log'!$AF$18:$AF$1017,$B83,'Daily Log'!$AG$18:$AG$1017),0)</f>
        <v>0</v>
      </c>
      <c r="R83" s="244">
        <f>IFERROR($E83*SUMIF('Daily Log'!$AI$18:$AI$1017,$B83,'Daily Log'!$AJ$18:$AJ$1017),0)</f>
        <v>0</v>
      </c>
      <c r="S83" s="244">
        <f>IFERROR($E83*SUMIF('Daily Log'!$AL$18:$AL$1017,$B83,'Daily Log'!$AM$18:$AM$1017),0)</f>
        <v>0</v>
      </c>
      <c r="T83" s="244">
        <f>IFERROR($E83*SUMIF('Daily Log'!$AO$18:$AO$1017,$B83,'Daily Log'!$AP$18:$AP$1017),0)</f>
        <v>0</v>
      </c>
      <c r="U83" s="244">
        <f>IFERROR($E83*SUMIF('Daily Log'!$AR$18:$AR$1017,$B83,'Daily Log'!$AS$18:$AS$1017),0)</f>
        <v>0</v>
      </c>
      <c r="V83" s="244">
        <f>IFERROR($E83*SUMIF('Daily Log'!$AU$18:$AU$1017,$B83,'Daily Log'!$AV$18:$AV$1017),0)</f>
        <v>0</v>
      </c>
      <c r="W83" s="244">
        <f>IFERROR($E83*SUMIF('Daily Log'!$AX$18:$AX$1017,$B83,'Daily Log'!$AY$18:$AY$1017),0)</f>
        <v>0</v>
      </c>
      <c r="X83" s="244">
        <f>IFERROR($E83*SUMIF('Daily Log'!$BA$18:$BA$1017,$B83,'Daily Log'!$BB$18:$BB$1017),0)</f>
        <v>0</v>
      </c>
      <c r="Y83" s="244">
        <f>IFERROR($E83*SUMIF('Daily Log'!$BD$18:$BD$1017,$B83,'Daily Log'!$BE$18:$BE$1017),0)</f>
        <v>0</v>
      </c>
      <c r="Z83" s="244">
        <f>IFERROR($E83*SUMIF('Daily Log'!$BG$18:$BG$1017,$B83,'Daily Log'!$BH$18:$BH$1017),0)</f>
        <v>0</v>
      </c>
      <c r="AA83" s="244">
        <f>IFERROR($E83*SUMIF('Daily Log'!$BJ$18:$BJ$1017,$B83,'Daily Log'!$BK$18:$BK$1017),0)</f>
        <v>0</v>
      </c>
      <c r="AB83" s="244">
        <f>IFERROR($E83*SUMIF('Daily Log'!$BM$18:$BM$1017,$B83,'Daily Log'!$BN$18:$BN$1017),0)</f>
        <v>0</v>
      </c>
      <c r="AC83" s="244">
        <f>IFERROR($E83*SUMIF('Daily Log'!$BP$18:$BP$1017,$B83,'Daily Log'!$BQ$18:$BQ$1017),0)</f>
        <v>0</v>
      </c>
      <c r="AD83" s="244">
        <f>IFERROR($E83*SUMIF('Daily Log'!$BS$18:$BS$1017,$B83,'Daily Log'!$BT$18:$BT$1017),0)</f>
        <v>0</v>
      </c>
      <c r="AE83" s="244">
        <f>IFERROR($E83*SUMIF('Daily Log'!$BV$18:$BV$1017,$B83,'Daily Log'!$BW$18:$BW$1017),0)</f>
        <v>0</v>
      </c>
      <c r="AF83" s="244">
        <f>IFERROR($E83*SUMIF('Daily Log'!$BY$18:$BY$1017,$B83,'Daily Log'!$BZ$18:$BZ$1017),0)</f>
        <v>0</v>
      </c>
      <c r="AG83" s="244">
        <f>IFERROR($E83*SUMIF('Daily Log'!$CB$18:$CB$1017,$B83,'Daily Log'!$CC$18:$CC$1017),0)</f>
        <v>0</v>
      </c>
      <c r="AH83" s="244">
        <f>IFERROR($E83*SUMIF('Daily Log'!$CE$18:$CE$1017,$B83,'Daily Log'!$CF$18:$CF$1017),0)</f>
        <v>0</v>
      </c>
      <c r="AI83" s="244">
        <f>IFERROR($E83*SUMIF('Daily Log'!$CH$18:$CH$1017,$B83,'Daily Log'!$CI$18:$CI$1017),0)</f>
        <v>0</v>
      </c>
      <c r="AJ83" s="244">
        <f>IFERROR($E83*SUMIF('Daily Log'!$CK$18:$CK$1017,$B83,'Daily Log'!$CL$18:$CL$1017),0)</f>
        <v>0</v>
      </c>
      <c r="AK83" s="244">
        <f>IFERROR($E83*SUMIF('Daily Log'!$CN$18:$CN$1017,$B83,'Daily Log'!$CO$18:$CO$1017),0)</f>
        <v>0</v>
      </c>
    </row>
    <row r="84" spans="2:37" ht="33.75" hidden="1" customHeight="1">
      <c r="B84" s="455" t="s">
        <v>136</v>
      </c>
      <c r="C84" s="456"/>
      <c r="D84" s="457" t="s">
        <v>299</v>
      </c>
      <c r="E84" s="454">
        <v>1</v>
      </c>
      <c r="F84" s="243">
        <f t="shared" si="1"/>
        <v>0</v>
      </c>
      <c r="G84" s="244">
        <f>IFERROR($E84*SUMIF('Daily Log'!$B$18:$B$1017,$B84,'Daily Log'!$C$18:$C$1017),0)</f>
        <v>0</v>
      </c>
      <c r="H84" s="244">
        <f>IFERROR($E84*SUMIF('Daily Log'!$E$18:$E$1017,$B84,'Daily Log'!$F$18:$F$1017),0)</f>
        <v>0</v>
      </c>
      <c r="I84" s="244">
        <f>IFERROR($E84*SUMIF('Daily Log'!$H$18:$H$1017,$B84,'Daily Log'!$I$18:$I$1017),0)</f>
        <v>0</v>
      </c>
      <c r="J84" s="244">
        <f>IFERROR($E84*SUMIF('Daily Log'!$K$18:$K$1017,$B84,'Daily Log'!$L$18:$L$1017),0)</f>
        <v>0</v>
      </c>
      <c r="K84" s="244">
        <f>IFERROR($E84*SUMIF('Daily Log'!$N$18:$N$1017,$B84,'Daily Log'!$O$18:$O$1017),0)</f>
        <v>0</v>
      </c>
      <c r="L84" s="244">
        <f>IFERROR($E84*SUMIF('Daily Log'!$Q$18:$Q$1017,$B84,'Daily Log'!$R$18:$R$1017),0)</f>
        <v>0</v>
      </c>
      <c r="M84" s="244">
        <f>IFERROR($E84*SUMIF('Daily Log'!$T$18:$T$1017,$B84,'Daily Log'!$U$18:$U$1017),0)</f>
        <v>0</v>
      </c>
      <c r="N84" s="244">
        <f>IFERROR($E84*SUMIF('Daily Log'!$W$18:$W$1017,$B84,'Daily Log'!$X$18:$X$1017),0)</f>
        <v>0</v>
      </c>
      <c r="O84" s="244">
        <f>IFERROR($E84*SUMIF('Daily Log'!$Z$18:$Z$1017,$B84,'Daily Log'!$AA$18:$AA$1017),0)</f>
        <v>0</v>
      </c>
      <c r="P84" s="244">
        <f>IFERROR($E84*SUMIF('Daily Log'!$AC$18:$AC$1017,$B84,'Daily Log'!$AD$18:$AD$1017),0)</f>
        <v>0</v>
      </c>
      <c r="Q84" s="244">
        <f>IFERROR($E84*SUMIF('Daily Log'!$AF$18:$AF$1017,$B84,'Daily Log'!$AG$18:$AG$1017),0)</f>
        <v>0</v>
      </c>
      <c r="R84" s="244">
        <f>IFERROR($E84*SUMIF('Daily Log'!$AI$18:$AI$1017,$B84,'Daily Log'!$AJ$18:$AJ$1017),0)</f>
        <v>0</v>
      </c>
      <c r="S84" s="244">
        <f>IFERROR($E84*SUMIF('Daily Log'!$AL$18:$AL$1017,$B84,'Daily Log'!$AM$18:$AM$1017),0)</f>
        <v>0</v>
      </c>
      <c r="T84" s="244">
        <f>IFERROR($E84*SUMIF('Daily Log'!$AO$18:$AO$1017,$B84,'Daily Log'!$AP$18:$AP$1017),0)</f>
        <v>0</v>
      </c>
      <c r="U84" s="244">
        <f>IFERROR($E84*SUMIF('Daily Log'!$AR$18:$AR$1017,$B84,'Daily Log'!$AS$18:$AS$1017),0)</f>
        <v>0</v>
      </c>
      <c r="V84" s="244">
        <f>IFERROR($E84*SUMIF('Daily Log'!$AU$18:$AU$1017,$B84,'Daily Log'!$AV$18:$AV$1017),0)</f>
        <v>0</v>
      </c>
      <c r="W84" s="244">
        <f>IFERROR($E84*SUMIF('Daily Log'!$AX$18:$AX$1017,$B84,'Daily Log'!$AY$18:$AY$1017),0)</f>
        <v>0</v>
      </c>
      <c r="X84" s="244">
        <f>IFERROR($E84*SUMIF('Daily Log'!$BA$18:$BA$1017,$B84,'Daily Log'!$BB$18:$BB$1017),0)</f>
        <v>0</v>
      </c>
      <c r="Y84" s="244">
        <f>IFERROR($E84*SUMIF('Daily Log'!$BD$18:$BD$1017,$B84,'Daily Log'!$BE$18:$BE$1017),0)</f>
        <v>0</v>
      </c>
      <c r="Z84" s="244">
        <f>IFERROR($E84*SUMIF('Daily Log'!$BG$18:$BG$1017,$B84,'Daily Log'!$BH$18:$BH$1017),0)</f>
        <v>0</v>
      </c>
      <c r="AA84" s="244">
        <f>IFERROR($E84*SUMIF('Daily Log'!$BJ$18:$BJ$1017,$B84,'Daily Log'!$BK$18:$BK$1017),0)</f>
        <v>0</v>
      </c>
      <c r="AB84" s="244">
        <f>IFERROR($E84*SUMIF('Daily Log'!$BM$18:$BM$1017,$B84,'Daily Log'!$BN$18:$BN$1017),0)</f>
        <v>0</v>
      </c>
      <c r="AC84" s="244">
        <f>IFERROR($E84*SUMIF('Daily Log'!$BP$18:$BP$1017,$B84,'Daily Log'!$BQ$18:$BQ$1017),0)</f>
        <v>0</v>
      </c>
      <c r="AD84" s="244">
        <f>IFERROR($E84*SUMIF('Daily Log'!$BS$18:$BS$1017,$B84,'Daily Log'!$BT$18:$BT$1017),0)</f>
        <v>0</v>
      </c>
      <c r="AE84" s="244">
        <f>IFERROR($E84*SUMIF('Daily Log'!$BV$18:$BV$1017,$B84,'Daily Log'!$BW$18:$BW$1017),0)</f>
        <v>0</v>
      </c>
      <c r="AF84" s="244">
        <f>IFERROR($E84*SUMIF('Daily Log'!$BY$18:$BY$1017,$B84,'Daily Log'!$BZ$18:$BZ$1017),0)</f>
        <v>0</v>
      </c>
      <c r="AG84" s="244">
        <f>IFERROR($E84*SUMIF('Daily Log'!$CB$18:$CB$1017,$B84,'Daily Log'!$CC$18:$CC$1017),0)</f>
        <v>0</v>
      </c>
      <c r="AH84" s="244">
        <f>IFERROR($E84*SUMIF('Daily Log'!$CE$18:$CE$1017,$B84,'Daily Log'!$CF$18:$CF$1017),0)</f>
        <v>0</v>
      </c>
      <c r="AI84" s="244">
        <f>IFERROR($E84*SUMIF('Daily Log'!$CH$18:$CH$1017,$B84,'Daily Log'!$CI$18:$CI$1017),0)</f>
        <v>0</v>
      </c>
      <c r="AJ84" s="244">
        <f>IFERROR($E84*SUMIF('Daily Log'!$CK$18:$CK$1017,$B84,'Daily Log'!$CL$18:$CL$1017),0)</f>
        <v>0</v>
      </c>
      <c r="AK84" s="244">
        <f>IFERROR($E84*SUMIF('Daily Log'!$CN$18:$CN$1017,$B84,'Daily Log'!$CO$18:$CO$1017),0)</f>
        <v>0</v>
      </c>
    </row>
    <row r="85" spans="2:37" ht="33.75" hidden="1" customHeight="1">
      <c r="B85" s="455" t="s">
        <v>137</v>
      </c>
      <c r="C85" s="456"/>
      <c r="D85" s="457" t="s">
        <v>299</v>
      </c>
      <c r="E85" s="454">
        <v>1</v>
      </c>
      <c r="F85" s="243">
        <f t="shared" si="1"/>
        <v>0</v>
      </c>
      <c r="G85" s="244">
        <f>IFERROR($E85*SUMIF('Daily Log'!$B$18:$B$1017,$B85,'Daily Log'!$C$18:$C$1017),0)</f>
        <v>0</v>
      </c>
      <c r="H85" s="244">
        <f>IFERROR($E85*SUMIF('Daily Log'!$E$18:$E$1017,$B85,'Daily Log'!$F$18:$F$1017),0)</f>
        <v>0</v>
      </c>
      <c r="I85" s="244">
        <f>IFERROR($E85*SUMIF('Daily Log'!$H$18:$H$1017,$B85,'Daily Log'!$I$18:$I$1017),0)</f>
        <v>0</v>
      </c>
      <c r="J85" s="244">
        <f>IFERROR($E85*SUMIF('Daily Log'!$K$18:$K$1017,$B85,'Daily Log'!$L$18:$L$1017),0)</f>
        <v>0</v>
      </c>
      <c r="K85" s="244">
        <f>IFERROR($E85*SUMIF('Daily Log'!$N$18:$N$1017,$B85,'Daily Log'!$O$18:$O$1017),0)</f>
        <v>0</v>
      </c>
      <c r="L85" s="244">
        <f>IFERROR($E85*SUMIF('Daily Log'!$Q$18:$Q$1017,$B85,'Daily Log'!$R$18:$R$1017),0)</f>
        <v>0</v>
      </c>
      <c r="M85" s="244">
        <f>IFERROR($E85*SUMIF('Daily Log'!$T$18:$T$1017,$B85,'Daily Log'!$U$18:$U$1017),0)</f>
        <v>0</v>
      </c>
      <c r="N85" s="244">
        <f>IFERROR($E85*SUMIF('Daily Log'!$W$18:$W$1017,$B85,'Daily Log'!$X$18:$X$1017),0)</f>
        <v>0</v>
      </c>
      <c r="O85" s="244">
        <f>IFERROR($E85*SUMIF('Daily Log'!$Z$18:$Z$1017,$B85,'Daily Log'!$AA$18:$AA$1017),0)</f>
        <v>0</v>
      </c>
      <c r="P85" s="244">
        <f>IFERROR($E85*SUMIF('Daily Log'!$AC$18:$AC$1017,$B85,'Daily Log'!$AD$18:$AD$1017),0)</f>
        <v>0</v>
      </c>
      <c r="Q85" s="244">
        <f>IFERROR($E85*SUMIF('Daily Log'!$AF$18:$AF$1017,$B85,'Daily Log'!$AG$18:$AG$1017),0)</f>
        <v>0</v>
      </c>
      <c r="R85" s="244">
        <f>IFERROR($E85*SUMIF('Daily Log'!$AI$18:$AI$1017,$B85,'Daily Log'!$AJ$18:$AJ$1017),0)</f>
        <v>0</v>
      </c>
      <c r="S85" s="244">
        <f>IFERROR($E85*SUMIF('Daily Log'!$AL$18:$AL$1017,$B85,'Daily Log'!$AM$18:$AM$1017),0)</f>
        <v>0</v>
      </c>
      <c r="T85" s="244">
        <f>IFERROR($E85*SUMIF('Daily Log'!$AO$18:$AO$1017,$B85,'Daily Log'!$AP$18:$AP$1017),0)</f>
        <v>0</v>
      </c>
      <c r="U85" s="244">
        <f>IFERROR($E85*SUMIF('Daily Log'!$AR$18:$AR$1017,$B85,'Daily Log'!$AS$18:$AS$1017),0)</f>
        <v>0</v>
      </c>
      <c r="V85" s="244">
        <f>IFERROR($E85*SUMIF('Daily Log'!$AU$18:$AU$1017,$B85,'Daily Log'!$AV$18:$AV$1017),0)</f>
        <v>0</v>
      </c>
      <c r="W85" s="244">
        <f>IFERROR($E85*SUMIF('Daily Log'!$AX$18:$AX$1017,$B85,'Daily Log'!$AY$18:$AY$1017),0)</f>
        <v>0</v>
      </c>
      <c r="X85" s="244">
        <f>IFERROR($E85*SUMIF('Daily Log'!$BA$18:$BA$1017,$B85,'Daily Log'!$BB$18:$BB$1017),0)</f>
        <v>0</v>
      </c>
      <c r="Y85" s="244">
        <f>IFERROR($E85*SUMIF('Daily Log'!$BD$18:$BD$1017,$B85,'Daily Log'!$BE$18:$BE$1017),0)</f>
        <v>0</v>
      </c>
      <c r="Z85" s="244">
        <f>IFERROR($E85*SUMIF('Daily Log'!$BG$18:$BG$1017,$B85,'Daily Log'!$BH$18:$BH$1017),0)</f>
        <v>0</v>
      </c>
      <c r="AA85" s="244">
        <f>IFERROR($E85*SUMIF('Daily Log'!$BJ$18:$BJ$1017,$B85,'Daily Log'!$BK$18:$BK$1017),0)</f>
        <v>0</v>
      </c>
      <c r="AB85" s="244">
        <f>IFERROR($E85*SUMIF('Daily Log'!$BM$18:$BM$1017,$B85,'Daily Log'!$BN$18:$BN$1017),0)</f>
        <v>0</v>
      </c>
      <c r="AC85" s="244">
        <f>IFERROR($E85*SUMIF('Daily Log'!$BP$18:$BP$1017,$B85,'Daily Log'!$BQ$18:$BQ$1017),0)</f>
        <v>0</v>
      </c>
      <c r="AD85" s="244">
        <f>IFERROR($E85*SUMIF('Daily Log'!$BS$18:$BS$1017,$B85,'Daily Log'!$BT$18:$BT$1017),0)</f>
        <v>0</v>
      </c>
      <c r="AE85" s="244">
        <f>IFERROR($E85*SUMIF('Daily Log'!$BV$18:$BV$1017,$B85,'Daily Log'!$BW$18:$BW$1017),0)</f>
        <v>0</v>
      </c>
      <c r="AF85" s="244">
        <f>IFERROR($E85*SUMIF('Daily Log'!$BY$18:$BY$1017,$B85,'Daily Log'!$BZ$18:$BZ$1017),0)</f>
        <v>0</v>
      </c>
      <c r="AG85" s="244">
        <f>IFERROR($E85*SUMIF('Daily Log'!$CB$18:$CB$1017,$B85,'Daily Log'!$CC$18:$CC$1017),0)</f>
        <v>0</v>
      </c>
      <c r="AH85" s="244">
        <f>IFERROR($E85*SUMIF('Daily Log'!$CE$18:$CE$1017,$B85,'Daily Log'!$CF$18:$CF$1017),0)</f>
        <v>0</v>
      </c>
      <c r="AI85" s="244">
        <f>IFERROR($E85*SUMIF('Daily Log'!$CH$18:$CH$1017,$B85,'Daily Log'!$CI$18:$CI$1017),0)</f>
        <v>0</v>
      </c>
      <c r="AJ85" s="244">
        <f>IFERROR($E85*SUMIF('Daily Log'!$CK$18:$CK$1017,$B85,'Daily Log'!$CL$18:$CL$1017),0)</f>
        <v>0</v>
      </c>
      <c r="AK85" s="244">
        <f>IFERROR($E85*SUMIF('Daily Log'!$CN$18:$CN$1017,$B85,'Daily Log'!$CO$18:$CO$1017),0)</f>
        <v>0</v>
      </c>
    </row>
    <row r="86" spans="2:37" ht="33.75" hidden="1" customHeight="1">
      <c r="B86" s="455" t="s">
        <v>138</v>
      </c>
      <c r="C86" s="456"/>
      <c r="D86" s="457" t="s">
        <v>299</v>
      </c>
      <c r="E86" s="454">
        <v>1</v>
      </c>
      <c r="F86" s="243">
        <f t="shared" si="1"/>
        <v>0</v>
      </c>
      <c r="G86" s="244">
        <f>IFERROR($E86*SUMIF('Daily Log'!$B$18:$B$1017,$B86,'Daily Log'!$C$18:$C$1017),0)</f>
        <v>0</v>
      </c>
      <c r="H86" s="244">
        <f>IFERROR($E86*SUMIF('Daily Log'!$E$18:$E$1017,$B86,'Daily Log'!$F$18:$F$1017),0)</f>
        <v>0</v>
      </c>
      <c r="I86" s="244">
        <f>IFERROR($E86*SUMIF('Daily Log'!$H$18:$H$1017,$B86,'Daily Log'!$I$18:$I$1017),0)</f>
        <v>0</v>
      </c>
      <c r="J86" s="244">
        <f>IFERROR($E86*SUMIF('Daily Log'!$K$18:$K$1017,$B86,'Daily Log'!$L$18:$L$1017),0)</f>
        <v>0</v>
      </c>
      <c r="K86" s="244">
        <f>IFERROR($E86*SUMIF('Daily Log'!$N$18:$N$1017,$B86,'Daily Log'!$O$18:$O$1017),0)</f>
        <v>0</v>
      </c>
      <c r="L86" s="244">
        <f>IFERROR($E86*SUMIF('Daily Log'!$Q$18:$Q$1017,$B86,'Daily Log'!$R$18:$R$1017),0)</f>
        <v>0</v>
      </c>
      <c r="M86" s="244">
        <f>IFERROR($E86*SUMIF('Daily Log'!$T$18:$T$1017,$B86,'Daily Log'!$U$18:$U$1017),0)</f>
        <v>0</v>
      </c>
      <c r="N86" s="244">
        <f>IFERROR($E86*SUMIF('Daily Log'!$W$18:$W$1017,$B86,'Daily Log'!$X$18:$X$1017),0)</f>
        <v>0</v>
      </c>
      <c r="O86" s="244">
        <f>IFERROR($E86*SUMIF('Daily Log'!$Z$18:$Z$1017,$B86,'Daily Log'!$AA$18:$AA$1017),0)</f>
        <v>0</v>
      </c>
      <c r="P86" s="244">
        <f>IFERROR($E86*SUMIF('Daily Log'!$AC$18:$AC$1017,$B86,'Daily Log'!$AD$18:$AD$1017),0)</f>
        <v>0</v>
      </c>
      <c r="Q86" s="244">
        <f>IFERROR($E86*SUMIF('Daily Log'!$AF$18:$AF$1017,$B86,'Daily Log'!$AG$18:$AG$1017),0)</f>
        <v>0</v>
      </c>
      <c r="R86" s="244">
        <f>IFERROR($E86*SUMIF('Daily Log'!$AI$18:$AI$1017,$B86,'Daily Log'!$AJ$18:$AJ$1017),0)</f>
        <v>0</v>
      </c>
      <c r="S86" s="244">
        <f>IFERROR($E86*SUMIF('Daily Log'!$AL$18:$AL$1017,$B86,'Daily Log'!$AM$18:$AM$1017),0)</f>
        <v>0</v>
      </c>
      <c r="T86" s="244">
        <f>IFERROR($E86*SUMIF('Daily Log'!$AO$18:$AO$1017,$B86,'Daily Log'!$AP$18:$AP$1017),0)</f>
        <v>0</v>
      </c>
      <c r="U86" s="244">
        <f>IFERROR($E86*SUMIF('Daily Log'!$AR$18:$AR$1017,$B86,'Daily Log'!$AS$18:$AS$1017),0)</f>
        <v>0</v>
      </c>
      <c r="V86" s="244">
        <f>IFERROR($E86*SUMIF('Daily Log'!$AU$18:$AU$1017,$B86,'Daily Log'!$AV$18:$AV$1017),0)</f>
        <v>0</v>
      </c>
      <c r="W86" s="244">
        <f>IFERROR($E86*SUMIF('Daily Log'!$AX$18:$AX$1017,$B86,'Daily Log'!$AY$18:$AY$1017),0)</f>
        <v>0</v>
      </c>
      <c r="X86" s="244">
        <f>IFERROR($E86*SUMIF('Daily Log'!$BA$18:$BA$1017,$B86,'Daily Log'!$BB$18:$BB$1017),0)</f>
        <v>0</v>
      </c>
      <c r="Y86" s="244">
        <f>IFERROR($E86*SUMIF('Daily Log'!$BD$18:$BD$1017,$B86,'Daily Log'!$BE$18:$BE$1017),0)</f>
        <v>0</v>
      </c>
      <c r="Z86" s="244">
        <f>IFERROR($E86*SUMIF('Daily Log'!$BG$18:$BG$1017,$B86,'Daily Log'!$BH$18:$BH$1017),0)</f>
        <v>0</v>
      </c>
      <c r="AA86" s="244">
        <f>IFERROR($E86*SUMIF('Daily Log'!$BJ$18:$BJ$1017,$B86,'Daily Log'!$BK$18:$BK$1017),0)</f>
        <v>0</v>
      </c>
      <c r="AB86" s="244">
        <f>IFERROR($E86*SUMIF('Daily Log'!$BM$18:$BM$1017,$B86,'Daily Log'!$BN$18:$BN$1017),0)</f>
        <v>0</v>
      </c>
      <c r="AC86" s="244">
        <f>IFERROR($E86*SUMIF('Daily Log'!$BP$18:$BP$1017,$B86,'Daily Log'!$BQ$18:$BQ$1017),0)</f>
        <v>0</v>
      </c>
      <c r="AD86" s="244">
        <f>IFERROR($E86*SUMIF('Daily Log'!$BS$18:$BS$1017,$B86,'Daily Log'!$BT$18:$BT$1017),0)</f>
        <v>0</v>
      </c>
      <c r="AE86" s="244">
        <f>IFERROR($E86*SUMIF('Daily Log'!$BV$18:$BV$1017,$B86,'Daily Log'!$BW$18:$BW$1017),0)</f>
        <v>0</v>
      </c>
      <c r="AF86" s="244">
        <f>IFERROR($E86*SUMIF('Daily Log'!$BY$18:$BY$1017,$B86,'Daily Log'!$BZ$18:$BZ$1017),0)</f>
        <v>0</v>
      </c>
      <c r="AG86" s="244">
        <f>IFERROR($E86*SUMIF('Daily Log'!$CB$18:$CB$1017,$B86,'Daily Log'!$CC$18:$CC$1017),0)</f>
        <v>0</v>
      </c>
      <c r="AH86" s="244">
        <f>IFERROR($E86*SUMIF('Daily Log'!$CE$18:$CE$1017,$B86,'Daily Log'!$CF$18:$CF$1017),0)</f>
        <v>0</v>
      </c>
      <c r="AI86" s="244">
        <f>IFERROR($E86*SUMIF('Daily Log'!$CH$18:$CH$1017,$B86,'Daily Log'!$CI$18:$CI$1017),0)</f>
        <v>0</v>
      </c>
      <c r="AJ86" s="244">
        <f>IFERROR($E86*SUMIF('Daily Log'!$CK$18:$CK$1017,$B86,'Daily Log'!$CL$18:$CL$1017),0)</f>
        <v>0</v>
      </c>
      <c r="AK86" s="244">
        <f>IFERROR($E86*SUMIF('Daily Log'!$CN$18:$CN$1017,$B86,'Daily Log'!$CO$18:$CO$1017),0)</f>
        <v>0</v>
      </c>
    </row>
    <row r="87" spans="2:37" ht="33.75" hidden="1" customHeight="1">
      <c r="B87" s="455" t="s">
        <v>139</v>
      </c>
      <c r="C87" s="456"/>
      <c r="D87" s="457" t="s">
        <v>299</v>
      </c>
      <c r="E87" s="454">
        <v>1</v>
      </c>
      <c r="F87" s="243">
        <f t="shared" si="1"/>
        <v>0</v>
      </c>
      <c r="G87" s="244">
        <f>IFERROR($E87*SUMIF('Daily Log'!$B$18:$B$1017,$B87,'Daily Log'!$C$18:$C$1017),0)</f>
        <v>0</v>
      </c>
      <c r="H87" s="244">
        <f>IFERROR($E87*SUMIF('Daily Log'!$E$18:$E$1017,$B87,'Daily Log'!$F$18:$F$1017),0)</f>
        <v>0</v>
      </c>
      <c r="I87" s="244">
        <f>IFERROR($E87*SUMIF('Daily Log'!$H$18:$H$1017,$B87,'Daily Log'!$I$18:$I$1017),0)</f>
        <v>0</v>
      </c>
      <c r="J87" s="244">
        <f>IFERROR($E87*SUMIF('Daily Log'!$K$18:$K$1017,$B87,'Daily Log'!$L$18:$L$1017),0)</f>
        <v>0</v>
      </c>
      <c r="K87" s="244">
        <f>IFERROR($E87*SUMIF('Daily Log'!$N$18:$N$1017,$B87,'Daily Log'!$O$18:$O$1017),0)</f>
        <v>0</v>
      </c>
      <c r="L87" s="244">
        <f>IFERROR($E87*SUMIF('Daily Log'!$Q$18:$Q$1017,$B87,'Daily Log'!$R$18:$R$1017),0)</f>
        <v>0</v>
      </c>
      <c r="M87" s="244">
        <f>IFERROR($E87*SUMIF('Daily Log'!$T$18:$T$1017,$B87,'Daily Log'!$U$18:$U$1017),0)</f>
        <v>0</v>
      </c>
      <c r="N87" s="244">
        <f>IFERROR($E87*SUMIF('Daily Log'!$W$18:$W$1017,$B87,'Daily Log'!$X$18:$X$1017),0)</f>
        <v>0</v>
      </c>
      <c r="O87" s="244">
        <f>IFERROR($E87*SUMIF('Daily Log'!$Z$18:$Z$1017,$B87,'Daily Log'!$AA$18:$AA$1017),0)</f>
        <v>0</v>
      </c>
      <c r="P87" s="244">
        <f>IFERROR($E87*SUMIF('Daily Log'!$AC$18:$AC$1017,$B87,'Daily Log'!$AD$18:$AD$1017),0)</f>
        <v>0</v>
      </c>
      <c r="Q87" s="244">
        <f>IFERROR($E87*SUMIF('Daily Log'!$AF$18:$AF$1017,$B87,'Daily Log'!$AG$18:$AG$1017),0)</f>
        <v>0</v>
      </c>
      <c r="R87" s="244">
        <f>IFERROR($E87*SUMIF('Daily Log'!$AI$18:$AI$1017,$B87,'Daily Log'!$AJ$18:$AJ$1017),0)</f>
        <v>0</v>
      </c>
      <c r="S87" s="244">
        <f>IFERROR($E87*SUMIF('Daily Log'!$AL$18:$AL$1017,$B87,'Daily Log'!$AM$18:$AM$1017),0)</f>
        <v>0</v>
      </c>
      <c r="T87" s="244">
        <f>IFERROR($E87*SUMIF('Daily Log'!$AO$18:$AO$1017,$B87,'Daily Log'!$AP$18:$AP$1017),0)</f>
        <v>0</v>
      </c>
      <c r="U87" s="244">
        <f>IFERROR($E87*SUMIF('Daily Log'!$AR$18:$AR$1017,$B87,'Daily Log'!$AS$18:$AS$1017),0)</f>
        <v>0</v>
      </c>
      <c r="V87" s="244">
        <f>IFERROR($E87*SUMIF('Daily Log'!$AU$18:$AU$1017,$B87,'Daily Log'!$AV$18:$AV$1017),0)</f>
        <v>0</v>
      </c>
      <c r="W87" s="244">
        <f>IFERROR($E87*SUMIF('Daily Log'!$AX$18:$AX$1017,$B87,'Daily Log'!$AY$18:$AY$1017),0)</f>
        <v>0</v>
      </c>
      <c r="X87" s="244">
        <f>IFERROR($E87*SUMIF('Daily Log'!$BA$18:$BA$1017,$B87,'Daily Log'!$BB$18:$BB$1017),0)</f>
        <v>0</v>
      </c>
      <c r="Y87" s="244">
        <f>IFERROR($E87*SUMIF('Daily Log'!$BD$18:$BD$1017,$B87,'Daily Log'!$BE$18:$BE$1017),0)</f>
        <v>0</v>
      </c>
      <c r="Z87" s="244">
        <f>IFERROR($E87*SUMIF('Daily Log'!$BG$18:$BG$1017,$B87,'Daily Log'!$BH$18:$BH$1017),0)</f>
        <v>0</v>
      </c>
      <c r="AA87" s="244">
        <f>IFERROR($E87*SUMIF('Daily Log'!$BJ$18:$BJ$1017,$B87,'Daily Log'!$BK$18:$BK$1017),0)</f>
        <v>0</v>
      </c>
      <c r="AB87" s="244">
        <f>IFERROR($E87*SUMIF('Daily Log'!$BM$18:$BM$1017,$B87,'Daily Log'!$BN$18:$BN$1017),0)</f>
        <v>0</v>
      </c>
      <c r="AC87" s="244">
        <f>IFERROR($E87*SUMIF('Daily Log'!$BP$18:$BP$1017,$B87,'Daily Log'!$BQ$18:$BQ$1017),0)</f>
        <v>0</v>
      </c>
      <c r="AD87" s="244">
        <f>IFERROR($E87*SUMIF('Daily Log'!$BS$18:$BS$1017,$B87,'Daily Log'!$BT$18:$BT$1017),0)</f>
        <v>0</v>
      </c>
      <c r="AE87" s="244">
        <f>IFERROR($E87*SUMIF('Daily Log'!$BV$18:$BV$1017,$B87,'Daily Log'!$BW$18:$BW$1017),0)</f>
        <v>0</v>
      </c>
      <c r="AF87" s="244">
        <f>IFERROR($E87*SUMIF('Daily Log'!$BY$18:$BY$1017,$B87,'Daily Log'!$BZ$18:$BZ$1017),0)</f>
        <v>0</v>
      </c>
      <c r="AG87" s="244">
        <f>IFERROR($E87*SUMIF('Daily Log'!$CB$18:$CB$1017,$B87,'Daily Log'!$CC$18:$CC$1017),0)</f>
        <v>0</v>
      </c>
      <c r="AH87" s="244">
        <f>IFERROR($E87*SUMIF('Daily Log'!$CE$18:$CE$1017,$B87,'Daily Log'!$CF$18:$CF$1017),0)</f>
        <v>0</v>
      </c>
      <c r="AI87" s="244">
        <f>IFERROR($E87*SUMIF('Daily Log'!$CH$18:$CH$1017,$B87,'Daily Log'!$CI$18:$CI$1017),0)</f>
        <v>0</v>
      </c>
      <c r="AJ87" s="244">
        <f>IFERROR($E87*SUMIF('Daily Log'!$CK$18:$CK$1017,$B87,'Daily Log'!$CL$18:$CL$1017),0)</f>
        <v>0</v>
      </c>
      <c r="AK87" s="244">
        <f>IFERROR($E87*SUMIF('Daily Log'!$CN$18:$CN$1017,$B87,'Daily Log'!$CO$18:$CO$1017),0)</f>
        <v>0</v>
      </c>
    </row>
    <row r="88" spans="2:37" ht="33.75" hidden="1" customHeight="1">
      <c r="B88" s="455" t="s">
        <v>140</v>
      </c>
      <c r="C88" s="456"/>
      <c r="D88" s="457" t="s">
        <v>299</v>
      </c>
      <c r="E88" s="454">
        <v>1</v>
      </c>
      <c r="F88" s="243">
        <f t="shared" si="1"/>
        <v>0</v>
      </c>
      <c r="G88" s="244">
        <f>IFERROR($E88*SUMIF('Daily Log'!$B$18:$B$1017,$B88,'Daily Log'!$C$18:$C$1017),0)</f>
        <v>0</v>
      </c>
      <c r="H88" s="244">
        <f>IFERROR($E88*SUMIF('Daily Log'!$E$18:$E$1017,$B88,'Daily Log'!$F$18:$F$1017),0)</f>
        <v>0</v>
      </c>
      <c r="I88" s="244">
        <f>IFERROR($E88*SUMIF('Daily Log'!$H$18:$H$1017,$B88,'Daily Log'!$I$18:$I$1017),0)</f>
        <v>0</v>
      </c>
      <c r="J88" s="244">
        <f>IFERROR($E88*SUMIF('Daily Log'!$K$18:$K$1017,$B88,'Daily Log'!$L$18:$L$1017),0)</f>
        <v>0</v>
      </c>
      <c r="K88" s="244">
        <f>IFERROR($E88*SUMIF('Daily Log'!$N$18:$N$1017,$B88,'Daily Log'!$O$18:$O$1017),0)</f>
        <v>0</v>
      </c>
      <c r="L88" s="244">
        <f>IFERROR($E88*SUMIF('Daily Log'!$Q$18:$Q$1017,$B88,'Daily Log'!$R$18:$R$1017),0)</f>
        <v>0</v>
      </c>
      <c r="M88" s="244">
        <f>IFERROR($E88*SUMIF('Daily Log'!$T$18:$T$1017,$B88,'Daily Log'!$U$18:$U$1017),0)</f>
        <v>0</v>
      </c>
      <c r="N88" s="244">
        <f>IFERROR($E88*SUMIF('Daily Log'!$W$18:$W$1017,$B88,'Daily Log'!$X$18:$X$1017),0)</f>
        <v>0</v>
      </c>
      <c r="O88" s="244">
        <f>IFERROR($E88*SUMIF('Daily Log'!$Z$18:$Z$1017,$B88,'Daily Log'!$AA$18:$AA$1017),0)</f>
        <v>0</v>
      </c>
      <c r="P88" s="244">
        <f>IFERROR($E88*SUMIF('Daily Log'!$AC$18:$AC$1017,$B88,'Daily Log'!$AD$18:$AD$1017),0)</f>
        <v>0</v>
      </c>
      <c r="Q88" s="244">
        <f>IFERROR($E88*SUMIF('Daily Log'!$AF$18:$AF$1017,$B88,'Daily Log'!$AG$18:$AG$1017),0)</f>
        <v>0</v>
      </c>
      <c r="R88" s="244">
        <f>IFERROR($E88*SUMIF('Daily Log'!$AI$18:$AI$1017,$B88,'Daily Log'!$AJ$18:$AJ$1017),0)</f>
        <v>0</v>
      </c>
      <c r="S88" s="244">
        <f>IFERROR($E88*SUMIF('Daily Log'!$AL$18:$AL$1017,$B88,'Daily Log'!$AM$18:$AM$1017),0)</f>
        <v>0</v>
      </c>
      <c r="T88" s="244">
        <f>IFERROR($E88*SUMIF('Daily Log'!$AO$18:$AO$1017,$B88,'Daily Log'!$AP$18:$AP$1017),0)</f>
        <v>0</v>
      </c>
      <c r="U88" s="244">
        <f>IFERROR($E88*SUMIF('Daily Log'!$AR$18:$AR$1017,$B88,'Daily Log'!$AS$18:$AS$1017),0)</f>
        <v>0</v>
      </c>
      <c r="V88" s="244">
        <f>IFERROR($E88*SUMIF('Daily Log'!$AU$18:$AU$1017,$B88,'Daily Log'!$AV$18:$AV$1017),0)</f>
        <v>0</v>
      </c>
      <c r="W88" s="244">
        <f>IFERROR($E88*SUMIF('Daily Log'!$AX$18:$AX$1017,$B88,'Daily Log'!$AY$18:$AY$1017),0)</f>
        <v>0</v>
      </c>
      <c r="X88" s="244">
        <f>IFERROR($E88*SUMIF('Daily Log'!$BA$18:$BA$1017,$B88,'Daily Log'!$BB$18:$BB$1017),0)</f>
        <v>0</v>
      </c>
      <c r="Y88" s="244">
        <f>IFERROR($E88*SUMIF('Daily Log'!$BD$18:$BD$1017,$B88,'Daily Log'!$BE$18:$BE$1017),0)</f>
        <v>0</v>
      </c>
      <c r="Z88" s="244">
        <f>IFERROR($E88*SUMIF('Daily Log'!$BG$18:$BG$1017,$B88,'Daily Log'!$BH$18:$BH$1017),0)</f>
        <v>0</v>
      </c>
      <c r="AA88" s="244">
        <f>IFERROR($E88*SUMIF('Daily Log'!$BJ$18:$BJ$1017,$B88,'Daily Log'!$BK$18:$BK$1017),0)</f>
        <v>0</v>
      </c>
      <c r="AB88" s="244">
        <f>IFERROR($E88*SUMIF('Daily Log'!$BM$18:$BM$1017,$B88,'Daily Log'!$BN$18:$BN$1017),0)</f>
        <v>0</v>
      </c>
      <c r="AC88" s="244">
        <f>IFERROR($E88*SUMIF('Daily Log'!$BP$18:$BP$1017,$B88,'Daily Log'!$BQ$18:$BQ$1017),0)</f>
        <v>0</v>
      </c>
      <c r="AD88" s="244">
        <f>IFERROR($E88*SUMIF('Daily Log'!$BS$18:$BS$1017,$B88,'Daily Log'!$BT$18:$BT$1017),0)</f>
        <v>0</v>
      </c>
      <c r="AE88" s="244">
        <f>IFERROR($E88*SUMIF('Daily Log'!$BV$18:$BV$1017,$B88,'Daily Log'!$BW$18:$BW$1017),0)</f>
        <v>0</v>
      </c>
      <c r="AF88" s="244">
        <f>IFERROR($E88*SUMIF('Daily Log'!$BY$18:$BY$1017,$B88,'Daily Log'!$BZ$18:$BZ$1017),0)</f>
        <v>0</v>
      </c>
      <c r="AG88" s="244">
        <f>IFERROR($E88*SUMIF('Daily Log'!$CB$18:$CB$1017,$B88,'Daily Log'!$CC$18:$CC$1017),0)</f>
        <v>0</v>
      </c>
      <c r="AH88" s="244">
        <f>IFERROR($E88*SUMIF('Daily Log'!$CE$18:$CE$1017,$B88,'Daily Log'!$CF$18:$CF$1017),0)</f>
        <v>0</v>
      </c>
      <c r="AI88" s="244">
        <f>IFERROR($E88*SUMIF('Daily Log'!$CH$18:$CH$1017,$B88,'Daily Log'!$CI$18:$CI$1017),0)</f>
        <v>0</v>
      </c>
      <c r="AJ88" s="244">
        <f>IFERROR($E88*SUMIF('Daily Log'!$CK$18:$CK$1017,$B88,'Daily Log'!$CL$18:$CL$1017),0)</f>
        <v>0</v>
      </c>
      <c r="AK88" s="244">
        <f>IFERROR($E88*SUMIF('Daily Log'!$CN$18:$CN$1017,$B88,'Daily Log'!$CO$18:$CO$1017),0)</f>
        <v>0</v>
      </c>
    </row>
    <row r="89" spans="2:37" ht="33.75" hidden="1" customHeight="1">
      <c r="B89" s="455" t="s">
        <v>141</v>
      </c>
      <c r="C89" s="456"/>
      <c r="D89" s="457" t="s">
        <v>299</v>
      </c>
      <c r="E89" s="454">
        <v>1</v>
      </c>
      <c r="F89" s="243">
        <f t="shared" si="1"/>
        <v>0</v>
      </c>
      <c r="G89" s="244">
        <f>IFERROR($E89*SUMIF('Daily Log'!$B$18:$B$1017,$B89,'Daily Log'!$C$18:$C$1017),0)</f>
        <v>0</v>
      </c>
      <c r="H89" s="244">
        <f>IFERROR($E89*SUMIF('Daily Log'!$E$18:$E$1017,$B89,'Daily Log'!$F$18:$F$1017),0)</f>
        <v>0</v>
      </c>
      <c r="I89" s="244">
        <f>IFERROR($E89*SUMIF('Daily Log'!$H$18:$H$1017,$B89,'Daily Log'!$I$18:$I$1017),0)</f>
        <v>0</v>
      </c>
      <c r="J89" s="244">
        <f>IFERROR($E89*SUMIF('Daily Log'!$K$18:$K$1017,$B89,'Daily Log'!$L$18:$L$1017),0)</f>
        <v>0</v>
      </c>
      <c r="K89" s="244">
        <f>IFERROR($E89*SUMIF('Daily Log'!$N$18:$N$1017,$B89,'Daily Log'!$O$18:$O$1017),0)</f>
        <v>0</v>
      </c>
      <c r="L89" s="244">
        <f>IFERROR($E89*SUMIF('Daily Log'!$Q$18:$Q$1017,$B89,'Daily Log'!$R$18:$R$1017),0)</f>
        <v>0</v>
      </c>
      <c r="M89" s="244">
        <f>IFERROR($E89*SUMIF('Daily Log'!$T$18:$T$1017,$B89,'Daily Log'!$U$18:$U$1017),0)</f>
        <v>0</v>
      </c>
      <c r="N89" s="244">
        <f>IFERROR($E89*SUMIF('Daily Log'!$W$18:$W$1017,$B89,'Daily Log'!$X$18:$X$1017),0)</f>
        <v>0</v>
      </c>
      <c r="O89" s="244">
        <f>IFERROR($E89*SUMIF('Daily Log'!$Z$18:$Z$1017,$B89,'Daily Log'!$AA$18:$AA$1017),0)</f>
        <v>0</v>
      </c>
      <c r="P89" s="244">
        <f>IFERROR($E89*SUMIF('Daily Log'!$AC$18:$AC$1017,$B89,'Daily Log'!$AD$18:$AD$1017),0)</f>
        <v>0</v>
      </c>
      <c r="Q89" s="244">
        <f>IFERROR($E89*SUMIF('Daily Log'!$AF$18:$AF$1017,$B89,'Daily Log'!$AG$18:$AG$1017),0)</f>
        <v>0</v>
      </c>
      <c r="R89" s="244">
        <f>IFERROR($E89*SUMIF('Daily Log'!$AI$18:$AI$1017,$B89,'Daily Log'!$AJ$18:$AJ$1017),0)</f>
        <v>0</v>
      </c>
      <c r="S89" s="244">
        <f>IFERROR($E89*SUMIF('Daily Log'!$AL$18:$AL$1017,$B89,'Daily Log'!$AM$18:$AM$1017),0)</f>
        <v>0</v>
      </c>
      <c r="T89" s="244">
        <f>IFERROR($E89*SUMIF('Daily Log'!$AO$18:$AO$1017,$B89,'Daily Log'!$AP$18:$AP$1017),0)</f>
        <v>0</v>
      </c>
      <c r="U89" s="244">
        <f>IFERROR($E89*SUMIF('Daily Log'!$AR$18:$AR$1017,$B89,'Daily Log'!$AS$18:$AS$1017),0)</f>
        <v>0</v>
      </c>
      <c r="V89" s="244">
        <f>IFERROR($E89*SUMIF('Daily Log'!$AU$18:$AU$1017,$B89,'Daily Log'!$AV$18:$AV$1017),0)</f>
        <v>0</v>
      </c>
      <c r="W89" s="244">
        <f>IFERROR($E89*SUMIF('Daily Log'!$AX$18:$AX$1017,$B89,'Daily Log'!$AY$18:$AY$1017),0)</f>
        <v>0</v>
      </c>
      <c r="X89" s="244">
        <f>IFERROR($E89*SUMIF('Daily Log'!$BA$18:$BA$1017,$B89,'Daily Log'!$BB$18:$BB$1017),0)</f>
        <v>0</v>
      </c>
      <c r="Y89" s="244">
        <f>IFERROR($E89*SUMIF('Daily Log'!$BD$18:$BD$1017,$B89,'Daily Log'!$BE$18:$BE$1017),0)</f>
        <v>0</v>
      </c>
      <c r="Z89" s="244">
        <f>IFERROR($E89*SUMIF('Daily Log'!$BG$18:$BG$1017,$B89,'Daily Log'!$BH$18:$BH$1017),0)</f>
        <v>0</v>
      </c>
      <c r="AA89" s="244">
        <f>IFERROR($E89*SUMIF('Daily Log'!$BJ$18:$BJ$1017,$B89,'Daily Log'!$BK$18:$BK$1017),0)</f>
        <v>0</v>
      </c>
      <c r="AB89" s="244">
        <f>IFERROR($E89*SUMIF('Daily Log'!$BM$18:$BM$1017,$B89,'Daily Log'!$BN$18:$BN$1017),0)</f>
        <v>0</v>
      </c>
      <c r="AC89" s="244">
        <f>IFERROR($E89*SUMIF('Daily Log'!$BP$18:$BP$1017,$B89,'Daily Log'!$BQ$18:$BQ$1017),0)</f>
        <v>0</v>
      </c>
      <c r="AD89" s="244">
        <f>IFERROR($E89*SUMIF('Daily Log'!$BS$18:$BS$1017,$B89,'Daily Log'!$BT$18:$BT$1017),0)</f>
        <v>0</v>
      </c>
      <c r="AE89" s="244">
        <f>IFERROR($E89*SUMIF('Daily Log'!$BV$18:$BV$1017,$B89,'Daily Log'!$BW$18:$BW$1017),0)</f>
        <v>0</v>
      </c>
      <c r="AF89" s="244">
        <f>IFERROR($E89*SUMIF('Daily Log'!$BY$18:$BY$1017,$B89,'Daily Log'!$BZ$18:$BZ$1017),0)</f>
        <v>0</v>
      </c>
      <c r="AG89" s="244">
        <f>IFERROR($E89*SUMIF('Daily Log'!$CB$18:$CB$1017,$B89,'Daily Log'!$CC$18:$CC$1017),0)</f>
        <v>0</v>
      </c>
      <c r="AH89" s="244">
        <f>IFERROR($E89*SUMIF('Daily Log'!$CE$18:$CE$1017,$B89,'Daily Log'!$CF$18:$CF$1017),0)</f>
        <v>0</v>
      </c>
      <c r="AI89" s="244">
        <f>IFERROR($E89*SUMIF('Daily Log'!$CH$18:$CH$1017,$B89,'Daily Log'!$CI$18:$CI$1017),0)</f>
        <v>0</v>
      </c>
      <c r="AJ89" s="244">
        <f>IFERROR($E89*SUMIF('Daily Log'!$CK$18:$CK$1017,$B89,'Daily Log'!$CL$18:$CL$1017),0)</f>
        <v>0</v>
      </c>
      <c r="AK89" s="244">
        <f>IFERROR($E89*SUMIF('Daily Log'!$CN$18:$CN$1017,$B89,'Daily Log'!$CO$18:$CO$1017),0)</f>
        <v>0</v>
      </c>
    </row>
    <row r="90" spans="2:37" ht="33.75" hidden="1" customHeight="1">
      <c r="B90" s="455" t="s">
        <v>142</v>
      </c>
      <c r="C90" s="456"/>
      <c r="D90" s="457" t="s">
        <v>299</v>
      </c>
      <c r="E90" s="454">
        <v>1</v>
      </c>
      <c r="F90" s="243">
        <f t="shared" si="1"/>
        <v>0</v>
      </c>
      <c r="G90" s="244">
        <f>IFERROR($E90*SUMIF('Daily Log'!$B$18:$B$1017,$B90,'Daily Log'!$C$18:$C$1017),0)</f>
        <v>0</v>
      </c>
      <c r="H90" s="244">
        <f>IFERROR($E90*SUMIF('Daily Log'!$E$18:$E$1017,$B90,'Daily Log'!$F$18:$F$1017),0)</f>
        <v>0</v>
      </c>
      <c r="I90" s="244">
        <f>IFERROR($E90*SUMIF('Daily Log'!$H$18:$H$1017,$B90,'Daily Log'!$I$18:$I$1017),0)</f>
        <v>0</v>
      </c>
      <c r="J90" s="244">
        <f>IFERROR($E90*SUMIF('Daily Log'!$K$18:$K$1017,$B90,'Daily Log'!$L$18:$L$1017),0)</f>
        <v>0</v>
      </c>
      <c r="K90" s="244">
        <f>IFERROR($E90*SUMIF('Daily Log'!$N$18:$N$1017,$B90,'Daily Log'!$O$18:$O$1017),0)</f>
        <v>0</v>
      </c>
      <c r="L90" s="244">
        <f>IFERROR($E90*SUMIF('Daily Log'!$Q$18:$Q$1017,$B90,'Daily Log'!$R$18:$R$1017),0)</f>
        <v>0</v>
      </c>
      <c r="M90" s="244">
        <f>IFERROR($E90*SUMIF('Daily Log'!$T$18:$T$1017,$B90,'Daily Log'!$U$18:$U$1017),0)</f>
        <v>0</v>
      </c>
      <c r="N90" s="244">
        <f>IFERROR($E90*SUMIF('Daily Log'!$W$18:$W$1017,$B90,'Daily Log'!$X$18:$X$1017),0)</f>
        <v>0</v>
      </c>
      <c r="O90" s="244">
        <f>IFERROR($E90*SUMIF('Daily Log'!$Z$18:$Z$1017,$B90,'Daily Log'!$AA$18:$AA$1017),0)</f>
        <v>0</v>
      </c>
      <c r="P90" s="244">
        <f>IFERROR($E90*SUMIF('Daily Log'!$AC$18:$AC$1017,$B90,'Daily Log'!$AD$18:$AD$1017),0)</f>
        <v>0</v>
      </c>
      <c r="Q90" s="244">
        <f>IFERROR($E90*SUMIF('Daily Log'!$AF$18:$AF$1017,$B90,'Daily Log'!$AG$18:$AG$1017),0)</f>
        <v>0</v>
      </c>
      <c r="R90" s="244">
        <f>IFERROR($E90*SUMIF('Daily Log'!$AI$18:$AI$1017,$B90,'Daily Log'!$AJ$18:$AJ$1017),0)</f>
        <v>0</v>
      </c>
      <c r="S90" s="244">
        <f>IFERROR($E90*SUMIF('Daily Log'!$AL$18:$AL$1017,$B90,'Daily Log'!$AM$18:$AM$1017),0)</f>
        <v>0</v>
      </c>
      <c r="T90" s="244">
        <f>IFERROR($E90*SUMIF('Daily Log'!$AO$18:$AO$1017,$B90,'Daily Log'!$AP$18:$AP$1017),0)</f>
        <v>0</v>
      </c>
      <c r="U90" s="244">
        <f>IFERROR($E90*SUMIF('Daily Log'!$AR$18:$AR$1017,$B90,'Daily Log'!$AS$18:$AS$1017),0)</f>
        <v>0</v>
      </c>
      <c r="V90" s="244">
        <f>IFERROR($E90*SUMIF('Daily Log'!$AU$18:$AU$1017,$B90,'Daily Log'!$AV$18:$AV$1017),0)</f>
        <v>0</v>
      </c>
      <c r="W90" s="244">
        <f>IFERROR($E90*SUMIF('Daily Log'!$AX$18:$AX$1017,$B90,'Daily Log'!$AY$18:$AY$1017),0)</f>
        <v>0</v>
      </c>
      <c r="X90" s="244">
        <f>IFERROR($E90*SUMIF('Daily Log'!$BA$18:$BA$1017,$B90,'Daily Log'!$BB$18:$BB$1017),0)</f>
        <v>0</v>
      </c>
      <c r="Y90" s="244">
        <f>IFERROR($E90*SUMIF('Daily Log'!$BD$18:$BD$1017,$B90,'Daily Log'!$BE$18:$BE$1017),0)</f>
        <v>0</v>
      </c>
      <c r="Z90" s="244">
        <f>IFERROR($E90*SUMIF('Daily Log'!$BG$18:$BG$1017,$B90,'Daily Log'!$BH$18:$BH$1017),0)</f>
        <v>0</v>
      </c>
      <c r="AA90" s="244">
        <f>IFERROR($E90*SUMIF('Daily Log'!$BJ$18:$BJ$1017,$B90,'Daily Log'!$BK$18:$BK$1017),0)</f>
        <v>0</v>
      </c>
      <c r="AB90" s="244">
        <f>IFERROR($E90*SUMIF('Daily Log'!$BM$18:$BM$1017,$B90,'Daily Log'!$BN$18:$BN$1017),0)</f>
        <v>0</v>
      </c>
      <c r="AC90" s="244">
        <f>IFERROR($E90*SUMIF('Daily Log'!$BP$18:$BP$1017,$B90,'Daily Log'!$BQ$18:$BQ$1017),0)</f>
        <v>0</v>
      </c>
      <c r="AD90" s="244">
        <f>IFERROR($E90*SUMIF('Daily Log'!$BS$18:$BS$1017,$B90,'Daily Log'!$BT$18:$BT$1017),0)</f>
        <v>0</v>
      </c>
      <c r="AE90" s="244">
        <f>IFERROR($E90*SUMIF('Daily Log'!$BV$18:$BV$1017,$B90,'Daily Log'!$BW$18:$BW$1017),0)</f>
        <v>0</v>
      </c>
      <c r="AF90" s="244">
        <f>IFERROR($E90*SUMIF('Daily Log'!$BY$18:$BY$1017,$B90,'Daily Log'!$BZ$18:$BZ$1017),0)</f>
        <v>0</v>
      </c>
      <c r="AG90" s="244">
        <f>IFERROR($E90*SUMIF('Daily Log'!$CB$18:$CB$1017,$B90,'Daily Log'!$CC$18:$CC$1017),0)</f>
        <v>0</v>
      </c>
      <c r="AH90" s="244">
        <f>IFERROR($E90*SUMIF('Daily Log'!$CE$18:$CE$1017,$B90,'Daily Log'!$CF$18:$CF$1017),0)</f>
        <v>0</v>
      </c>
      <c r="AI90" s="244">
        <f>IFERROR($E90*SUMIF('Daily Log'!$CH$18:$CH$1017,$B90,'Daily Log'!$CI$18:$CI$1017),0)</f>
        <v>0</v>
      </c>
      <c r="AJ90" s="244">
        <f>IFERROR($E90*SUMIF('Daily Log'!$CK$18:$CK$1017,$B90,'Daily Log'!$CL$18:$CL$1017),0)</f>
        <v>0</v>
      </c>
      <c r="AK90" s="244">
        <f>IFERROR($E90*SUMIF('Daily Log'!$CN$18:$CN$1017,$B90,'Daily Log'!$CO$18:$CO$1017),0)</f>
        <v>0</v>
      </c>
    </row>
    <row r="91" spans="2:37" ht="33.75" hidden="1" customHeight="1">
      <c r="B91" s="455" t="s">
        <v>143</v>
      </c>
      <c r="C91" s="456"/>
      <c r="D91" s="457" t="s">
        <v>299</v>
      </c>
      <c r="E91" s="454">
        <v>1</v>
      </c>
      <c r="F91" s="243">
        <f t="shared" si="1"/>
        <v>0</v>
      </c>
      <c r="G91" s="244">
        <f>IFERROR($E91*SUMIF('Daily Log'!$B$18:$B$1017,$B91,'Daily Log'!$C$18:$C$1017),0)</f>
        <v>0</v>
      </c>
      <c r="H91" s="244">
        <f>IFERROR($E91*SUMIF('Daily Log'!$E$18:$E$1017,$B91,'Daily Log'!$F$18:$F$1017),0)</f>
        <v>0</v>
      </c>
      <c r="I91" s="244">
        <f>IFERROR($E91*SUMIF('Daily Log'!$H$18:$H$1017,$B91,'Daily Log'!$I$18:$I$1017),0)</f>
        <v>0</v>
      </c>
      <c r="J91" s="244">
        <f>IFERROR($E91*SUMIF('Daily Log'!$K$18:$K$1017,$B91,'Daily Log'!$L$18:$L$1017),0)</f>
        <v>0</v>
      </c>
      <c r="K91" s="244">
        <f>IFERROR($E91*SUMIF('Daily Log'!$N$18:$N$1017,$B91,'Daily Log'!$O$18:$O$1017),0)</f>
        <v>0</v>
      </c>
      <c r="L91" s="244">
        <f>IFERROR($E91*SUMIF('Daily Log'!$Q$18:$Q$1017,$B91,'Daily Log'!$R$18:$R$1017),0)</f>
        <v>0</v>
      </c>
      <c r="M91" s="244">
        <f>IFERROR($E91*SUMIF('Daily Log'!$T$18:$T$1017,$B91,'Daily Log'!$U$18:$U$1017),0)</f>
        <v>0</v>
      </c>
      <c r="N91" s="244">
        <f>IFERROR($E91*SUMIF('Daily Log'!$W$18:$W$1017,$B91,'Daily Log'!$X$18:$X$1017),0)</f>
        <v>0</v>
      </c>
      <c r="O91" s="244">
        <f>IFERROR($E91*SUMIF('Daily Log'!$Z$18:$Z$1017,$B91,'Daily Log'!$AA$18:$AA$1017),0)</f>
        <v>0</v>
      </c>
      <c r="P91" s="244">
        <f>IFERROR($E91*SUMIF('Daily Log'!$AC$18:$AC$1017,$B91,'Daily Log'!$AD$18:$AD$1017),0)</f>
        <v>0</v>
      </c>
      <c r="Q91" s="244">
        <f>IFERROR($E91*SUMIF('Daily Log'!$AF$18:$AF$1017,$B91,'Daily Log'!$AG$18:$AG$1017),0)</f>
        <v>0</v>
      </c>
      <c r="R91" s="244">
        <f>IFERROR($E91*SUMIF('Daily Log'!$AI$18:$AI$1017,$B91,'Daily Log'!$AJ$18:$AJ$1017),0)</f>
        <v>0</v>
      </c>
      <c r="S91" s="244">
        <f>IFERROR($E91*SUMIF('Daily Log'!$AL$18:$AL$1017,$B91,'Daily Log'!$AM$18:$AM$1017),0)</f>
        <v>0</v>
      </c>
      <c r="T91" s="244">
        <f>IFERROR($E91*SUMIF('Daily Log'!$AO$18:$AO$1017,$B91,'Daily Log'!$AP$18:$AP$1017),0)</f>
        <v>0</v>
      </c>
      <c r="U91" s="244">
        <f>IFERROR($E91*SUMIF('Daily Log'!$AR$18:$AR$1017,$B91,'Daily Log'!$AS$18:$AS$1017),0)</f>
        <v>0</v>
      </c>
      <c r="V91" s="244">
        <f>IFERROR($E91*SUMIF('Daily Log'!$AU$18:$AU$1017,$B91,'Daily Log'!$AV$18:$AV$1017),0)</f>
        <v>0</v>
      </c>
      <c r="W91" s="244">
        <f>IFERROR($E91*SUMIF('Daily Log'!$AX$18:$AX$1017,$B91,'Daily Log'!$AY$18:$AY$1017),0)</f>
        <v>0</v>
      </c>
      <c r="X91" s="244">
        <f>IFERROR($E91*SUMIF('Daily Log'!$BA$18:$BA$1017,$B91,'Daily Log'!$BB$18:$BB$1017),0)</f>
        <v>0</v>
      </c>
      <c r="Y91" s="244">
        <f>IFERROR($E91*SUMIF('Daily Log'!$BD$18:$BD$1017,$B91,'Daily Log'!$BE$18:$BE$1017),0)</f>
        <v>0</v>
      </c>
      <c r="Z91" s="244">
        <f>IFERROR($E91*SUMIF('Daily Log'!$BG$18:$BG$1017,$B91,'Daily Log'!$BH$18:$BH$1017),0)</f>
        <v>0</v>
      </c>
      <c r="AA91" s="244">
        <f>IFERROR($E91*SUMIF('Daily Log'!$BJ$18:$BJ$1017,$B91,'Daily Log'!$BK$18:$BK$1017),0)</f>
        <v>0</v>
      </c>
      <c r="AB91" s="244">
        <f>IFERROR($E91*SUMIF('Daily Log'!$BM$18:$BM$1017,$B91,'Daily Log'!$BN$18:$BN$1017),0)</f>
        <v>0</v>
      </c>
      <c r="AC91" s="244">
        <f>IFERROR($E91*SUMIF('Daily Log'!$BP$18:$BP$1017,$B91,'Daily Log'!$BQ$18:$BQ$1017),0)</f>
        <v>0</v>
      </c>
      <c r="AD91" s="244">
        <f>IFERROR($E91*SUMIF('Daily Log'!$BS$18:$BS$1017,$B91,'Daily Log'!$BT$18:$BT$1017),0)</f>
        <v>0</v>
      </c>
      <c r="AE91" s="244">
        <f>IFERROR($E91*SUMIF('Daily Log'!$BV$18:$BV$1017,$B91,'Daily Log'!$BW$18:$BW$1017),0)</f>
        <v>0</v>
      </c>
      <c r="AF91" s="244">
        <f>IFERROR($E91*SUMIF('Daily Log'!$BY$18:$BY$1017,$B91,'Daily Log'!$BZ$18:$BZ$1017),0)</f>
        <v>0</v>
      </c>
      <c r="AG91" s="244">
        <f>IFERROR($E91*SUMIF('Daily Log'!$CB$18:$CB$1017,$B91,'Daily Log'!$CC$18:$CC$1017),0)</f>
        <v>0</v>
      </c>
      <c r="AH91" s="244">
        <f>IFERROR($E91*SUMIF('Daily Log'!$CE$18:$CE$1017,$B91,'Daily Log'!$CF$18:$CF$1017),0)</f>
        <v>0</v>
      </c>
      <c r="AI91" s="244">
        <f>IFERROR($E91*SUMIF('Daily Log'!$CH$18:$CH$1017,$B91,'Daily Log'!$CI$18:$CI$1017),0)</f>
        <v>0</v>
      </c>
      <c r="AJ91" s="244">
        <f>IFERROR($E91*SUMIF('Daily Log'!$CK$18:$CK$1017,$B91,'Daily Log'!$CL$18:$CL$1017),0)</f>
        <v>0</v>
      </c>
      <c r="AK91" s="244">
        <f>IFERROR($E91*SUMIF('Daily Log'!$CN$18:$CN$1017,$B91,'Daily Log'!$CO$18:$CO$1017),0)</f>
        <v>0</v>
      </c>
    </row>
    <row r="92" spans="2:37" ht="33.75" hidden="1" customHeight="1">
      <c r="B92" s="455" t="s">
        <v>144</v>
      </c>
      <c r="C92" s="456"/>
      <c r="D92" s="457" t="s">
        <v>299</v>
      </c>
      <c r="E92" s="454">
        <v>1</v>
      </c>
      <c r="F92" s="243">
        <f t="shared" si="1"/>
        <v>0</v>
      </c>
      <c r="G92" s="244">
        <f>IFERROR($E92*SUMIF('Daily Log'!$B$18:$B$1017,$B92,'Daily Log'!$C$18:$C$1017),0)</f>
        <v>0</v>
      </c>
      <c r="H92" s="244">
        <f>IFERROR($E92*SUMIF('Daily Log'!$E$18:$E$1017,$B92,'Daily Log'!$F$18:$F$1017),0)</f>
        <v>0</v>
      </c>
      <c r="I92" s="244">
        <f>IFERROR($E92*SUMIF('Daily Log'!$H$18:$H$1017,$B92,'Daily Log'!$I$18:$I$1017),0)</f>
        <v>0</v>
      </c>
      <c r="J92" s="244">
        <f>IFERROR($E92*SUMIF('Daily Log'!$K$18:$K$1017,$B92,'Daily Log'!$L$18:$L$1017),0)</f>
        <v>0</v>
      </c>
      <c r="K92" s="244">
        <f>IFERROR($E92*SUMIF('Daily Log'!$N$18:$N$1017,$B92,'Daily Log'!$O$18:$O$1017),0)</f>
        <v>0</v>
      </c>
      <c r="L92" s="244">
        <f>IFERROR($E92*SUMIF('Daily Log'!$Q$18:$Q$1017,$B92,'Daily Log'!$R$18:$R$1017),0)</f>
        <v>0</v>
      </c>
      <c r="M92" s="244">
        <f>IFERROR($E92*SUMIF('Daily Log'!$T$18:$T$1017,$B92,'Daily Log'!$U$18:$U$1017),0)</f>
        <v>0</v>
      </c>
      <c r="N92" s="244">
        <f>IFERROR($E92*SUMIF('Daily Log'!$W$18:$W$1017,$B92,'Daily Log'!$X$18:$X$1017),0)</f>
        <v>0</v>
      </c>
      <c r="O92" s="244">
        <f>IFERROR($E92*SUMIF('Daily Log'!$Z$18:$Z$1017,$B92,'Daily Log'!$AA$18:$AA$1017),0)</f>
        <v>0</v>
      </c>
      <c r="P92" s="244">
        <f>IFERROR($E92*SUMIF('Daily Log'!$AC$18:$AC$1017,$B92,'Daily Log'!$AD$18:$AD$1017),0)</f>
        <v>0</v>
      </c>
      <c r="Q92" s="244">
        <f>IFERROR($E92*SUMIF('Daily Log'!$AF$18:$AF$1017,$B92,'Daily Log'!$AG$18:$AG$1017),0)</f>
        <v>0</v>
      </c>
      <c r="R92" s="244">
        <f>IFERROR($E92*SUMIF('Daily Log'!$AI$18:$AI$1017,$B92,'Daily Log'!$AJ$18:$AJ$1017),0)</f>
        <v>0</v>
      </c>
      <c r="S92" s="244">
        <f>IFERROR($E92*SUMIF('Daily Log'!$AL$18:$AL$1017,$B92,'Daily Log'!$AM$18:$AM$1017),0)</f>
        <v>0</v>
      </c>
      <c r="T92" s="244">
        <f>IFERROR($E92*SUMIF('Daily Log'!$AO$18:$AO$1017,$B92,'Daily Log'!$AP$18:$AP$1017),0)</f>
        <v>0</v>
      </c>
      <c r="U92" s="244">
        <f>IFERROR($E92*SUMIF('Daily Log'!$AR$18:$AR$1017,$B92,'Daily Log'!$AS$18:$AS$1017),0)</f>
        <v>0</v>
      </c>
      <c r="V92" s="244">
        <f>IFERROR($E92*SUMIF('Daily Log'!$AU$18:$AU$1017,$B92,'Daily Log'!$AV$18:$AV$1017),0)</f>
        <v>0</v>
      </c>
      <c r="W92" s="244">
        <f>IFERROR($E92*SUMIF('Daily Log'!$AX$18:$AX$1017,$B92,'Daily Log'!$AY$18:$AY$1017),0)</f>
        <v>0</v>
      </c>
      <c r="X92" s="244">
        <f>IFERROR($E92*SUMIF('Daily Log'!$BA$18:$BA$1017,$B92,'Daily Log'!$BB$18:$BB$1017),0)</f>
        <v>0</v>
      </c>
      <c r="Y92" s="244">
        <f>IFERROR($E92*SUMIF('Daily Log'!$BD$18:$BD$1017,$B92,'Daily Log'!$BE$18:$BE$1017),0)</f>
        <v>0</v>
      </c>
      <c r="Z92" s="244">
        <f>IFERROR($E92*SUMIF('Daily Log'!$BG$18:$BG$1017,$B92,'Daily Log'!$BH$18:$BH$1017),0)</f>
        <v>0</v>
      </c>
      <c r="AA92" s="244">
        <f>IFERROR($E92*SUMIF('Daily Log'!$BJ$18:$BJ$1017,$B92,'Daily Log'!$BK$18:$BK$1017),0)</f>
        <v>0</v>
      </c>
      <c r="AB92" s="244">
        <f>IFERROR($E92*SUMIF('Daily Log'!$BM$18:$BM$1017,$B92,'Daily Log'!$BN$18:$BN$1017),0)</f>
        <v>0</v>
      </c>
      <c r="AC92" s="244">
        <f>IFERROR($E92*SUMIF('Daily Log'!$BP$18:$BP$1017,$B92,'Daily Log'!$BQ$18:$BQ$1017),0)</f>
        <v>0</v>
      </c>
      <c r="AD92" s="244">
        <f>IFERROR($E92*SUMIF('Daily Log'!$BS$18:$BS$1017,$B92,'Daily Log'!$BT$18:$BT$1017),0)</f>
        <v>0</v>
      </c>
      <c r="AE92" s="244">
        <f>IFERROR($E92*SUMIF('Daily Log'!$BV$18:$BV$1017,$B92,'Daily Log'!$BW$18:$BW$1017),0)</f>
        <v>0</v>
      </c>
      <c r="AF92" s="244">
        <f>IFERROR($E92*SUMIF('Daily Log'!$BY$18:$BY$1017,$B92,'Daily Log'!$BZ$18:$BZ$1017),0)</f>
        <v>0</v>
      </c>
      <c r="AG92" s="244">
        <f>IFERROR($E92*SUMIF('Daily Log'!$CB$18:$CB$1017,$B92,'Daily Log'!$CC$18:$CC$1017),0)</f>
        <v>0</v>
      </c>
      <c r="AH92" s="244">
        <f>IFERROR($E92*SUMIF('Daily Log'!$CE$18:$CE$1017,$B92,'Daily Log'!$CF$18:$CF$1017),0)</f>
        <v>0</v>
      </c>
      <c r="AI92" s="244">
        <f>IFERROR($E92*SUMIF('Daily Log'!$CH$18:$CH$1017,$B92,'Daily Log'!$CI$18:$CI$1017),0)</f>
        <v>0</v>
      </c>
      <c r="AJ92" s="244">
        <f>IFERROR($E92*SUMIF('Daily Log'!$CK$18:$CK$1017,$B92,'Daily Log'!$CL$18:$CL$1017),0)</f>
        <v>0</v>
      </c>
      <c r="AK92" s="244">
        <f>IFERROR($E92*SUMIF('Daily Log'!$CN$18:$CN$1017,$B92,'Daily Log'!$CO$18:$CO$1017),0)</f>
        <v>0</v>
      </c>
    </row>
    <row r="93" spans="2:37" ht="33.75" hidden="1" customHeight="1">
      <c r="B93" s="455" t="s">
        <v>145</v>
      </c>
      <c r="C93" s="456"/>
      <c r="D93" s="457" t="s">
        <v>299</v>
      </c>
      <c r="E93" s="454">
        <v>1</v>
      </c>
      <c r="F93" s="243">
        <f t="shared" si="1"/>
        <v>0</v>
      </c>
      <c r="G93" s="244">
        <f>IFERROR($E93*SUMIF('Daily Log'!$B$18:$B$1017,$B93,'Daily Log'!$C$18:$C$1017),0)</f>
        <v>0</v>
      </c>
      <c r="H93" s="244">
        <f>IFERROR($E93*SUMIF('Daily Log'!$E$18:$E$1017,$B93,'Daily Log'!$F$18:$F$1017),0)</f>
        <v>0</v>
      </c>
      <c r="I93" s="244">
        <f>IFERROR($E93*SUMIF('Daily Log'!$H$18:$H$1017,$B93,'Daily Log'!$I$18:$I$1017),0)</f>
        <v>0</v>
      </c>
      <c r="J93" s="244">
        <f>IFERROR($E93*SUMIF('Daily Log'!$K$18:$K$1017,$B93,'Daily Log'!$L$18:$L$1017),0)</f>
        <v>0</v>
      </c>
      <c r="K93" s="244">
        <f>IFERROR($E93*SUMIF('Daily Log'!$N$18:$N$1017,$B93,'Daily Log'!$O$18:$O$1017),0)</f>
        <v>0</v>
      </c>
      <c r="L93" s="244">
        <f>IFERROR($E93*SUMIF('Daily Log'!$Q$18:$Q$1017,$B93,'Daily Log'!$R$18:$R$1017),0)</f>
        <v>0</v>
      </c>
      <c r="M93" s="244">
        <f>IFERROR($E93*SUMIF('Daily Log'!$T$18:$T$1017,$B93,'Daily Log'!$U$18:$U$1017),0)</f>
        <v>0</v>
      </c>
      <c r="N93" s="244">
        <f>IFERROR($E93*SUMIF('Daily Log'!$W$18:$W$1017,$B93,'Daily Log'!$X$18:$X$1017),0)</f>
        <v>0</v>
      </c>
      <c r="O93" s="244">
        <f>IFERROR($E93*SUMIF('Daily Log'!$Z$18:$Z$1017,$B93,'Daily Log'!$AA$18:$AA$1017),0)</f>
        <v>0</v>
      </c>
      <c r="P93" s="244">
        <f>IFERROR($E93*SUMIF('Daily Log'!$AC$18:$AC$1017,$B93,'Daily Log'!$AD$18:$AD$1017),0)</f>
        <v>0</v>
      </c>
      <c r="Q93" s="244">
        <f>IFERROR($E93*SUMIF('Daily Log'!$AF$18:$AF$1017,$B93,'Daily Log'!$AG$18:$AG$1017),0)</f>
        <v>0</v>
      </c>
      <c r="R93" s="244">
        <f>IFERROR($E93*SUMIF('Daily Log'!$AI$18:$AI$1017,$B93,'Daily Log'!$AJ$18:$AJ$1017),0)</f>
        <v>0</v>
      </c>
      <c r="S93" s="244">
        <f>IFERROR($E93*SUMIF('Daily Log'!$AL$18:$AL$1017,$B93,'Daily Log'!$AM$18:$AM$1017),0)</f>
        <v>0</v>
      </c>
      <c r="T93" s="244">
        <f>IFERROR($E93*SUMIF('Daily Log'!$AO$18:$AO$1017,$B93,'Daily Log'!$AP$18:$AP$1017),0)</f>
        <v>0</v>
      </c>
      <c r="U93" s="244">
        <f>IFERROR($E93*SUMIF('Daily Log'!$AR$18:$AR$1017,$B93,'Daily Log'!$AS$18:$AS$1017),0)</f>
        <v>0</v>
      </c>
      <c r="V93" s="244">
        <f>IFERROR($E93*SUMIF('Daily Log'!$AU$18:$AU$1017,$B93,'Daily Log'!$AV$18:$AV$1017),0)</f>
        <v>0</v>
      </c>
      <c r="W93" s="244">
        <f>IFERROR($E93*SUMIF('Daily Log'!$AX$18:$AX$1017,$B93,'Daily Log'!$AY$18:$AY$1017),0)</f>
        <v>0</v>
      </c>
      <c r="X93" s="244">
        <f>IFERROR($E93*SUMIF('Daily Log'!$BA$18:$BA$1017,$B93,'Daily Log'!$BB$18:$BB$1017),0)</f>
        <v>0</v>
      </c>
      <c r="Y93" s="244">
        <f>IFERROR($E93*SUMIF('Daily Log'!$BD$18:$BD$1017,$B93,'Daily Log'!$BE$18:$BE$1017),0)</f>
        <v>0</v>
      </c>
      <c r="Z93" s="244">
        <f>IFERROR($E93*SUMIF('Daily Log'!$BG$18:$BG$1017,$B93,'Daily Log'!$BH$18:$BH$1017),0)</f>
        <v>0</v>
      </c>
      <c r="AA93" s="244">
        <f>IFERROR($E93*SUMIF('Daily Log'!$BJ$18:$BJ$1017,$B93,'Daily Log'!$BK$18:$BK$1017),0)</f>
        <v>0</v>
      </c>
      <c r="AB93" s="244">
        <f>IFERROR($E93*SUMIF('Daily Log'!$BM$18:$BM$1017,$B93,'Daily Log'!$BN$18:$BN$1017),0)</f>
        <v>0</v>
      </c>
      <c r="AC93" s="244">
        <f>IFERROR($E93*SUMIF('Daily Log'!$BP$18:$BP$1017,$B93,'Daily Log'!$BQ$18:$BQ$1017),0)</f>
        <v>0</v>
      </c>
      <c r="AD93" s="244">
        <f>IFERROR($E93*SUMIF('Daily Log'!$BS$18:$BS$1017,$B93,'Daily Log'!$BT$18:$BT$1017),0)</f>
        <v>0</v>
      </c>
      <c r="AE93" s="244">
        <f>IFERROR($E93*SUMIF('Daily Log'!$BV$18:$BV$1017,$B93,'Daily Log'!$BW$18:$BW$1017),0)</f>
        <v>0</v>
      </c>
      <c r="AF93" s="244">
        <f>IFERROR($E93*SUMIF('Daily Log'!$BY$18:$BY$1017,$B93,'Daily Log'!$BZ$18:$BZ$1017),0)</f>
        <v>0</v>
      </c>
      <c r="AG93" s="244">
        <f>IFERROR($E93*SUMIF('Daily Log'!$CB$18:$CB$1017,$B93,'Daily Log'!$CC$18:$CC$1017),0)</f>
        <v>0</v>
      </c>
      <c r="AH93" s="244">
        <f>IFERROR($E93*SUMIF('Daily Log'!$CE$18:$CE$1017,$B93,'Daily Log'!$CF$18:$CF$1017),0)</f>
        <v>0</v>
      </c>
      <c r="AI93" s="244">
        <f>IFERROR($E93*SUMIF('Daily Log'!$CH$18:$CH$1017,$B93,'Daily Log'!$CI$18:$CI$1017),0)</f>
        <v>0</v>
      </c>
      <c r="AJ93" s="244">
        <f>IFERROR($E93*SUMIF('Daily Log'!$CK$18:$CK$1017,$B93,'Daily Log'!$CL$18:$CL$1017),0)</f>
        <v>0</v>
      </c>
      <c r="AK93" s="244">
        <f>IFERROR($E93*SUMIF('Daily Log'!$CN$18:$CN$1017,$B93,'Daily Log'!$CO$18:$CO$1017),0)</f>
        <v>0</v>
      </c>
    </row>
    <row r="94" spans="2:37" ht="33.75" hidden="1" customHeight="1">
      <c r="B94" s="455" t="s">
        <v>146</v>
      </c>
      <c r="C94" s="456"/>
      <c r="D94" s="457" t="s">
        <v>299</v>
      </c>
      <c r="E94" s="454">
        <v>1</v>
      </c>
      <c r="F94" s="243">
        <f t="shared" ref="F94:F157" si="2">SUM($G94:$AK94)</f>
        <v>0</v>
      </c>
      <c r="G94" s="244">
        <f>IFERROR($E94*SUMIF('Daily Log'!$B$18:$B$1017,$B94,'Daily Log'!$C$18:$C$1017),0)</f>
        <v>0</v>
      </c>
      <c r="H94" s="244">
        <f>IFERROR($E94*SUMIF('Daily Log'!$E$18:$E$1017,$B94,'Daily Log'!$F$18:$F$1017),0)</f>
        <v>0</v>
      </c>
      <c r="I94" s="244">
        <f>IFERROR($E94*SUMIF('Daily Log'!$H$18:$H$1017,$B94,'Daily Log'!$I$18:$I$1017),0)</f>
        <v>0</v>
      </c>
      <c r="J94" s="244">
        <f>IFERROR($E94*SUMIF('Daily Log'!$K$18:$K$1017,$B94,'Daily Log'!$L$18:$L$1017),0)</f>
        <v>0</v>
      </c>
      <c r="K94" s="244">
        <f>IFERROR($E94*SUMIF('Daily Log'!$N$18:$N$1017,$B94,'Daily Log'!$O$18:$O$1017),0)</f>
        <v>0</v>
      </c>
      <c r="L94" s="244">
        <f>IFERROR($E94*SUMIF('Daily Log'!$Q$18:$Q$1017,$B94,'Daily Log'!$R$18:$R$1017),0)</f>
        <v>0</v>
      </c>
      <c r="M94" s="244">
        <f>IFERROR($E94*SUMIF('Daily Log'!$T$18:$T$1017,$B94,'Daily Log'!$U$18:$U$1017),0)</f>
        <v>0</v>
      </c>
      <c r="N94" s="244">
        <f>IFERROR($E94*SUMIF('Daily Log'!$W$18:$W$1017,$B94,'Daily Log'!$X$18:$X$1017),0)</f>
        <v>0</v>
      </c>
      <c r="O94" s="244">
        <f>IFERROR($E94*SUMIF('Daily Log'!$Z$18:$Z$1017,$B94,'Daily Log'!$AA$18:$AA$1017),0)</f>
        <v>0</v>
      </c>
      <c r="P94" s="244">
        <f>IFERROR($E94*SUMIF('Daily Log'!$AC$18:$AC$1017,$B94,'Daily Log'!$AD$18:$AD$1017),0)</f>
        <v>0</v>
      </c>
      <c r="Q94" s="244">
        <f>IFERROR($E94*SUMIF('Daily Log'!$AF$18:$AF$1017,$B94,'Daily Log'!$AG$18:$AG$1017),0)</f>
        <v>0</v>
      </c>
      <c r="R94" s="244">
        <f>IFERROR($E94*SUMIF('Daily Log'!$AI$18:$AI$1017,$B94,'Daily Log'!$AJ$18:$AJ$1017),0)</f>
        <v>0</v>
      </c>
      <c r="S94" s="244">
        <f>IFERROR($E94*SUMIF('Daily Log'!$AL$18:$AL$1017,$B94,'Daily Log'!$AM$18:$AM$1017),0)</f>
        <v>0</v>
      </c>
      <c r="T94" s="244">
        <f>IFERROR($E94*SUMIF('Daily Log'!$AO$18:$AO$1017,$B94,'Daily Log'!$AP$18:$AP$1017),0)</f>
        <v>0</v>
      </c>
      <c r="U94" s="244">
        <f>IFERROR($E94*SUMIF('Daily Log'!$AR$18:$AR$1017,$B94,'Daily Log'!$AS$18:$AS$1017),0)</f>
        <v>0</v>
      </c>
      <c r="V94" s="244">
        <f>IFERROR($E94*SUMIF('Daily Log'!$AU$18:$AU$1017,$B94,'Daily Log'!$AV$18:$AV$1017),0)</f>
        <v>0</v>
      </c>
      <c r="W94" s="244">
        <f>IFERROR($E94*SUMIF('Daily Log'!$AX$18:$AX$1017,$B94,'Daily Log'!$AY$18:$AY$1017),0)</f>
        <v>0</v>
      </c>
      <c r="X94" s="244">
        <f>IFERROR($E94*SUMIF('Daily Log'!$BA$18:$BA$1017,$B94,'Daily Log'!$BB$18:$BB$1017),0)</f>
        <v>0</v>
      </c>
      <c r="Y94" s="244">
        <f>IFERROR($E94*SUMIF('Daily Log'!$BD$18:$BD$1017,$B94,'Daily Log'!$BE$18:$BE$1017),0)</f>
        <v>0</v>
      </c>
      <c r="Z94" s="244">
        <f>IFERROR($E94*SUMIF('Daily Log'!$BG$18:$BG$1017,$B94,'Daily Log'!$BH$18:$BH$1017),0)</f>
        <v>0</v>
      </c>
      <c r="AA94" s="244">
        <f>IFERROR($E94*SUMIF('Daily Log'!$BJ$18:$BJ$1017,$B94,'Daily Log'!$BK$18:$BK$1017),0)</f>
        <v>0</v>
      </c>
      <c r="AB94" s="244">
        <f>IFERROR($E94*SUMIF('Daily Log'!$BM$18:$BM$1017,$B94,'Daily Log'!$BN$18:$BN$1017),0)</f>
        <v>0</v>
      </c>
      <c r="AC94" s="244">
        <f>IFERROR($E94*SUMIF('Daily Log'!$BP$18:$BP$1017,$B94,'Daily Log'!$BQ$18:$BQ$1017),0)</f>
        <v>0</v>
      </c>
      <c r="AD94" s="244">
        <f>IFERROR($E94*SUMIF('Daily Log'!$BS$18:$BS$1017,$B94,'Daily Log'!$BT$18:$BT$1017),0)</f>
        <v>0</v>
      </c>
      <c r="AE94" s="244">
        <f>IFERROR($E94*SUMIF('Daily Log'!$BV$18:$BV$1017,$B94,'Daily Log'!$BW$18:$BW$1017),0)</f>
        <v>0</v>
      </c>
      <c r="AF94" s="244">
        <f>IFERROR($E94*SUMIF('Daily Log'!$BY$18:$BY$1017,$B94,'Daily Log'!$BZ$18:$BZ$1017),0)</f>
        <v>0</v>
      </c>
      <c r="AG94" s="244">
        <f>IFERROR($E94*SUMIF('Daily Log'!$CB$18:$CB$1017,$B94,'Daily Log'!$CC$18:$CC$1017),0)</f>
        <v>0</v>
      </c>
      <c r="AH94" s="244">
        <f>IFERROR($E94*SUMIF('Daily Log'!$CE$18:$CE$1017,$B94,'Daily Log'!$CF$18:$CF$1017),0)</f>
        <v>0</v>
      </c>
      <c r="AI94" s="244">
        <f>IFERROR($E94*SUMIF('Daily Log'!$CH$18:$CH$1017,$B94,'Daily Log'!$CI$18:$CI$1017),0)</f>
        <v>0</v>
      </c>
      <c r="AJ94" s="244">
        <f>IFERROR($E94*SUMIF('Daily Log'!$CK$18:$CK$1017,$B94,'Daily Log'!$CL$18:$CL$1017),0)</f>
        <v>0</v>
      </c>
      <c r="AK94" s="244">
        <f>IFERROR($E94*SUMIF('Daily Log'!$CN$18:$CN$1017,$B94,'Daily Log'!$CO$18:$CO$1017),0)</f>
        <v>0</v>
      </c>
    </row>
    <row r="95" spans="2:37" ht="33.75" hidden="1" customHeight="1">
      <c r="B95" s="455" t="s">
        <v>147</v>
      </c>
      <c r="C95" s="456"/>
      <c r="D95" s="457" t="s">
        <v>299</v>
      </c>
      <c r="E95" s="454">
        <v>1</v>
      </c>
      <c r="F95" s="243">
        <f t="shared" si="2"/>
        <v>0</v>
      </c>
      <c r="G95" s="244">
        <f>IFERROR($E95*SUMIF('Daily Log'!$B$18:$B$1017,$B95,'Daily Log'!$C$18:$C$1017),0)</f>
        <v>0</v>
      </c>
      <c r="H95" s="244">
        <f>IFERROR($E95*SUMIF('Daily Log'!$E$18:$E$1017,$B95,'Daily Log'!$F$18:$F$1017),0)</f>
        <v>0</v>
      </c>
      <c r="I95" s="244">
        <f>IFERROR($E95*SUMIF('Daily Log'!$H$18:$H$1017,$B95,'Daily Log'!$I$18:$I$1017),0)</f>
        <v>0</v>
      </c>
      <c r="J95" s="244">
        <f>IFERROR($E95*SUMIF('Daily Log'!$K$18:$K$1017,$B95,'Daily Log'!$L$18:$L$1017),0)</f>
        <v>0</v>
      </c>
      <c r="K95" s="244">
        <f>IFERROR($E95*SUMIF('Daily Log'!$N$18:$N$1017,$B95,'Daily Log'!$O$18:$O$1017),0)</f>
        <v>0</v>
      </c>
      <c r="L95" s="244">
        <f>IFERROR($E95*SUMIF('Daily Log'!$Q$18:$Q$1017,$B95,'Daily Log'!$R$18:$R$1017),0)</f>
        <v>0</v>
      </c>
      <c r="M95" s="244">
        <f>IFERROR($E95*SUMIF('Daily Log'!$T$18:$T$1017,$B95,'Daily Log'!$U$18:$U$1017),0)</f>
        <v>0</v>
      </c>
      <c r="N95" s="244">
        <f>IFERROR($E95*SUMIF('Daily Log'!$W$18:$W$1017,$B95,'Daily Log'!$X$18:$X$1017),0)</f>
        <v>0</v>
      </c>
      <c r="O95" s="244">
        <f>IFERROR($E95*SUMIF('Daily Log'!$Z$18:$Z$1017,$B95,'Daily Log'!$AA$18:$AA$1017),0)</f>
        <v>0</v>
      </c>
      <c r="P95" s="244">
        <f>IFERROR($E95*SUMIF('Daily Log'!$AC$18:$AC$1017,$B95,'Daily Log'!$AD$18:$AD$1017),0)</f>
        <v>0</v>
      </c>
      <c r="Q95" s="244">
        <f>IFERROR($E95*SUMIF('Daily Log'!$AF$18:$AF$1017,$B95,'Daily Log'!$AG$18:$AG$1017),0)</f>
        <v>0</v>
      </c>
      <c r="R95" s="244">
        <f>IFERROR($E95*SUMIF('Daily Log'!$AI$18:$AI$1017,$B95,'Daily Log'!$AJ$18:$AJ$1017),0)</f>
        <v>0</v>
      </c>
      <c r="S95" s="244">
        <f>IFERROR($E95*SUMIF('Daily Log'!$AL$18:$AL$1017,$B95,'Daily Log'!$AM$18:$AM$1017),0)</f>
        <v>0</v>
      </c>
      <c r="T95" s="244">
        <f>IFERROR($E95*SUMIF('Daily Log'!$AO$18:$AO$1017,$B95,'Daily Log'!$AP$18:$AP$1017),0)</f>
        <v>0</v>
      </c>
      <c r="U95" s="244">
        <f>IFERROR($E95*SUMIF('Daily Log'!$AR$18:$AR$1017,$B95,'Daily Log'!$AS$18:$AS$1017),0)</f>
        <v>0</v>
      </c>
      <c r="V95" s="244">
        <f>IFERROR($E95*SUMIF('Daily Log'!$AU$18:$AU$1017,$B95,'Daily Log'!$AV$18:$AV$1017),0)</f>
        <v>0</v>
      </c>
      <c r="W95" s="244">
        <f>IFERROR($E95*SUMIF('Daily Log'!$AX$18:$AX$1017,$B95,'Daily Log'!$AY$18:$AY$1017),0)</f>
        <v>0</v>
      </c>
      <c r="X95" s="244">
        <f>IFERROR($E95*SUMIF('Daily Log'!$BA$18:$BA$1017,$B95,'Daily Log'!$BB$18:$BB$1017),0)</f>
        <v>0</v>
      </c>
      <c r="Y95" s="244">
        <f>IFERROR($E95*SUMIF('Daily Log'!$BD$18:$BD$1017,$B95,'Daily Log'!$BE$18:$BE$1017),0)</f>
        <v>0</v>
      </c>
      <c r="Z95" s="244">
        <f>IFERROR($E95*SUMIF('Daily Log'!$BG$18:$BG$1017,$B95,'Daily Log'!$BH$18:$BH$1017),0)</f>
        <v>0</v>
      </c>
      <c r="AA95" s="244">
        <f>IFERROR($E95*SUMIF('Daily Log'!$BJ$18:$BJ$1017,$B95,'Daily Log'!$BK$18:$BK$1017),0)</f>
        <v>0</v>
      </c>
      <c r="AB95" s="244">
        <f>IFERROR($E95*SUMIF('Daily Log'!$BM$18:$BM$1017,$B95,'Daily Log'!$BN$18:$BN$1017),0)</f>
        <v>0</v>
      </c>
      <c r="AC95" s="244">
        <f>IFERROR($E95*SUMIF('Daily Log'!$BP$18:$BP$1017,$B95,'Daily Log'!$BQ$18:$BQ$1017),0)</f>
        <v>0</v>
      </c>
      <c r="AD95" s="244">
        <f>IFERROR($E95*SUMIF('Daily Log'!$BS$18:$BS$1017,$B95,'Daily Log'!$BT$18:$BT$1017),0)</f>
        <v>0</v>
      </c>
      <c r="AE95" s="244">
        <f>IFERROR($E95*SUMIF('Daily Log'!$BV$18:$BV$1017,$B95,'Daily Log'!$BW$18:$BW$1017),0)</f>
        <v>0</v>
      </c>
      <c r="AF95" s="244">
        <f>IFERROR($E95*SUMIF('Daily Log'!$BY$18:$BY$1017,$B95,'Daily Log'!$BZ$18:$BZ$1017),0)</f>
        <v>0</v>
      </c>
      <c r="AG95" s="244">
        <f>IFERROR($E95*SUMIF('Daily Log'!$CB$18:$CB$1017,$B95,'Daily Log'!$CC$18:$CC$1017),0)</f>
        <v>0</v>
      </c>
      <c r="AH95" s="244">
        <f>IFERROR($E95*SUMIF('Daily Log'!$CE$18:$CE$1017,$B95,'Daily Log'!$CF$18:$CF$1017),0)</f>
        <v>0</v>
      </c>
      <c r="AI95" s="244">
        <f>IFERROR($E95*SUMIF('Daily Log'!$CH$18:$CH$1017,$B95,'Daily Log'!$CI$18:$CI$1017),0)</f>
        <v>0</v>
      </c>
      <c r="AJ95" s="244">
        <f>IFERROR($E95*SUMIF('Daily Log'!$CK$18:$CK$1017,$B95,'Daily Log'!$CL$18:$CL$1017),0)</f>
        <v>0</v>
      </c>
      <c r="AK95" s="244">
        <f>IFERROR($E95*SUMIF('Daily Log'!$CN$18:$CN$1017,$B95,'Daily Log'!$CO$18:$CO$1017),0)</f>
        <v>0</v>
      </c>
    </row>
    <row r="96" spans="2:37" ht="33.75" hidden="1" customHeight="1">
      <c r="B96" s="455" t="s">
        <v>148</v>
      </c>
      <c r="C96" s="456"/>
      <c r="D96" s="457" t="s">
        <v>300</v>
      </c>
      <c r="E96" s="454">
        <v>1</v>
      </c>
      <c r="F96" s="243">
        <f t="shared" si="2"/>
        <v>0</v>
      </c>
      <c r="G96" s="244">
        <f>IFERROR($E96*SUMIF('Daily Log'!$B$18:$B$1017,$B96,'Daily Log'!$C$18:$C$1017),0)</f>
        <v>0</v>
      </c>
      <c r="H96" s="244">
        <f>IFERROR($E96*SUMIF('Daily Log'!$E$18:$E$1017,$B96,'Daily Log'!$F$18:$F$1017),0)</f>
        <v>0</v>
      </c>
      <c r="I96" s="244">
        <f>IFERROR($E96*SUMIF('Daily Log'!$H$18:$H$1017,$B96,'Daily Log'!$I$18:$I$1017),0)</f>
        <v>0</v>
      </c>
      <c r="J96" s="244">
        <f>IFERROR($E96*SUMIF('Daily Log'!$K$18:$K$1017,$B96,'Daily Log'!$L$18:$L$1017),0)</f>
        <v>0</v>
      </c>
      <c r="K96" s="244">
        <f>IFERROR($E96*SUMIF('Daily Log'!$N$18:$N$1017,$B96,'Daily Log'!$O$18:$O$1017),0)</f>
        <v>0</v>
      </c>
      <c r="L96" s="244">
        <f>IFERROR($E96*SUMIF('Daily Log'!$Q$18:$Q$1017,$B96,'Daily Log'!$R$18:$R$1017),0)</f>
        <v>0</v>
      </c>
      <c r="M96" s="244">
        <f>IFERROR($E96*SUMIF('Daily Log'!$T$18:$T$1017,$B96,'Daily Log'!$U$18:$U$1017),0)</f>
        <v>0</v>
      </c>
      <c r="N96" s="244">
        <f>IFERROR($E96*SUMIF('Daily Log'!$W$18:$W$1017,$B96,'Daily Log'!$X$18:$X$1017),0)</f>
        <v>0</v>
      </c>
      <c r="O96" s="244">
        <f>IFERROR($E96*SUMIF('Daily Log'!$Z$18:$Z$1017,$B96,'Daily Log'!$AA$18:$AA$1017),0)</f>
        <v>0</v>
      </c>
      <c r="P96" s="244">
        <f>IFERROR($E96*SUMIF('Daily Log'!$AC$18:$AC$1017,$B96,'Daily Log'!$AD$18:$AD$1017),0)</f>
        <v>0</v>
      </c>
      <c r="Q96" s="244">
        <f>IFERROR($E96*SUMIF('Daily Log'!$AF$18:$AF$1017,$B96,'Daily Log'!$AG$18:$AG$1017),0)</f>
        <v>0</v>
      </c>
      <c r="R96" s="244">
        <f>IFERROR($E96*SUMIF('Daily Log'!$AI$18:$AI$1017,$B96,'Daily Log'!$AJ$18:$AJ$1017),0)</f>
        <v>0</v>
      </c>
      <c r="S96" s="244">
        <f>IFERROR($E96*SUMIF('Daily Log'!$AL$18:$AL$1017,$B96,'Daily Log'!$AM$18:$AM$1017),0)</f>
        <v>0</v>
      </c>
      <c r="T96" s="244">
        <f>IFERROR($E96*SUMIF('Daily Log'!$AO$18:$AO$1017,$B96,'Daily Log'!$AP$18:$AP$1017),0)</f>
        <v>0</v>
      </c>
      <c r="U96" s="244">
        <f>IFERROR($E96*SUMIF('Daily Log'!$AR$18:$AR$1017,$B96,'Daily Log'!$AS$18:$AS$1017),0)</f>
        <v>0</v>
      </c>
      <c r="V96" s="244">
        <f>IFERROR($E96*SUMIF('Daily Log'!$AU$18:$AU$1017,$B96,'Daily Log'!$AV$18:$AV$1017),0)</f>
        <v>0</v>
      </c>
      <c r="W96" s="244">
        <f>IFERROR($E96*SUMIF('Daily Log'!$AX$18:$AX$1017,$B96,'Daily Log'!$AY$18:$AY$1017),0)</f>
        <v>0</v>
      </c>
      <c r="X96" s="244">
        <f>IFERROR($E96*SUMIF('Daily Log'!$BA$18:$BA$1017,$B96,'Daily Log'!$BB$18:$BB$1017),0)</f>
        <v>0</v>
      </c>
      <c r="Y96" s="244">
        <f>IFERROR($E96*SUMIF('Daily Log'!$BD$18:$BD$1017,$B96,'Daily Log'!$BE$18:$BE$1017),0)</f>
        <v>0</v>
      </c>
      <c r="Z96" s="244">
        <f>IFERROR($E96*SUMIF('Daily Log'!$BG$18:$BG$1017,$B96,'Daily Log'!$BH$18:$BH$1017),0)</f>
        <v>0</v>
      </c>
      <c r="AA96" s="244">
        <f>IFERROR($E96*SUMIF('Daily Log'!$BJ$18:$BJ$1017,$B96,'Daily Log'!$BK$18:$BK$1017),0)</f>
        <v>0</v>
      </c>
      <c r="AB96" s="244">
        <f>IFERROR($E96*SUMIF('Daily Log'!$BM$18:$BM$1017,$B96,'Daily Log'!$BN$18:$BN$1017),0)</f>
        <v>0</v>
      </c>
      <c r="AC96" s="244">
        <f>IFERROR($E96*SUMIF('Daily Log'!$BP$18:$BP$1017,$B96,'Daily Log'!$BQ$18:$BQ$1017),0)</f>
        <v>0</v>
      </c>
      <c r="AD96" s="244">
        <f>IFERROR($E96*SUMIF('Daily Log'!$BS$18:$BS$1017,$B96,'Daily Log'!$BT$18:$BT$1017),0)</f>
        <v>0</v>
      </c>
      <c r="AE96" s="244">
        <f>IFERROR($E96*SUMIF('Daily Log'!$BV$18:$BV$1017,$B96,'Daily Log'!$BW$18:$BW$1017),0)</f>
        <v>0</v>
      </c>
      <c r="AF96" s="244">
        <f>IFERROR($E96*SUMIF('Daily Log'!$BY$18:$BY$1017,$B96,'Daily Log'!$BZ$18:$BZ$1017),0)</f>
        <v>0</v>
      </c>
      <c r="AG96" s="244">
        <f>IFERROR($E96*SUMIF('Daily Log'!$CB$18:$CB$1017,$B96,'Daily Log'!$CC$18:$CC$1017),0)</f>
        <v>0</v>
      </c>
      <c r="AH96" s="244">
        <f>IFERROR($E96*SUMIF('Daily Log'!$CE$18:$CE$1017,$B96,'Daily Log'!$CF$18:$CF$1017),0)</f>
        <v>0</v>
      </c>
      <c r="AI96" s="244">
        <f>IFERROR($E96*SUMIF('Daily Log'!$CH$18:$CH$1017,$B96,'Daily Log'!$CI$18:$CI$1017),0)</f>
        <v>0</v>
      </c>
      <c r="AJ96" s="244">
        <f>IFERROR($E96*SUMIF('Daily Log'!$CK$18:$CK$1017,$B96,'Daily Log'!$CL$18:$CL$1017),0)</f>
        <v>0</v>
      </c>
      <c r="AK96" s="244">
        <f>IFERROR($E96*SUMIF('Daily Log'!$CN$18:$CN$1017,$B96,'Daily Log'!$CO$18:$CO$1017),0)</f>
        <v>0</v>
      </c>
    </row>
    <row r="97" spans="2:37" ht="33.75" hidden="1" customHeight="1">
      <c r="B97" s="455" t="s">
        <v>149</v>
      </c>
      <c r="C97" s="456"/>
      <c r="D97" s="457" t="s">
        <v>301</v>
      </c>
      <c r="E97" s="454">
        <v>1</v>
      </c>
      <c r="F97" s="243">
        <f t="shared" si="2"/>
        <v>0</v>
      </c>
      <c r="G97" s="244">
        <f>IFERROR($E97*SUMIF('Daily Log'!$B$18:$B$1017,$B97,'Daily Log'!$C$18:$C$1017),0)</f>
        <v>0</v>
      </c>
      <c r="H97" s="244">
        <f>IFERROR($E97*SUMIF('Daily Log'!$E$18:$E$1017,$B97,'Daily Log'!$F$18:$F$1017),0)</f>
        <v>0</v>
      </c>
      <c r="I97" s="244">
        <f>IFERROR($E97*SUMIF('Daily Log'!$H$18:$H$1017,$B97,'Daily Log'!$I$18:$I$1017),0)</f>
        <v>0</v>
      </c>
      <c r="J97" s="244">
        <f>IFERROR($E97*SUMIF('Daily Log'!$K$18:$K$1017,$B97,'Daily Log'!$L$18:$L$1017),0)</f>
        <v>0</v>
      </c>
      <c r="K97" s="244">
        <f>IFERROR($E97*SUMIF('Daily Log'!$N$18:$N$1017,$B97,'Daily Log'!$O$18:$O$1017),0)</f>
        <v>0</v>
      </c>
      <c r="L97" s="244">
        <f>IFERROR($E97*SUMIF('Daily Log'!$Q$18:$Q$1017,$B97,'Daily Log'!$R$18:$R$1017),0)</f>
        <v>0</v>
      </c>
      <c r="M97" s="244">
        <f>IFERROR($E97*SUMIF('Daily Log'!$T$18:$T$1017,$B97,'Daily Log'!$U$18:$U$1017),0)</f>
        <v>0</v>
      </c>
      <c r="N97" s="244">
        <f>IFERROR($E97*SUMIF('Daily Log'!$W$18:$W$1017,$B97,'Daily Log'!$X$18:$X$1017),0)</f>
        <v>0</v>
      </c>
      <c r="O97" s="244">
        <f>IFERROR($E97*SUMIF('Daily Log'!$Z$18:$Z$1017,$B97,'Daily Log'!$AA$18:$AA$1017),0)</f>
        <v>0</v>
      </c>
      <c r="P97" s="244">
        <f>IFERROR($E97*SUMIF('Daily Log'!$AC$18:$AC$1017,$B97,'Daily Log'!$AD$18:$AD$1017),0)</f>
        <v>0</v>
      </c>
      <c r="Q97" s="244">
        <f>IFERROR($E97*SUMIF('Daily Log'!$AF$18:$AF$1017,$B97,'Daily Log'!$AG$18:$AG$1017),0)</f>
        <v>0</v>
      </c>
      <c r="R97" s="244">
        <f>IFERROR($E97*SUMIF('Daily Log'!$AI$18:$AI$1017,$B97,'Daily Log'!$AJ$18:$AJ$1017),0)</f>
        <v>0</v>
      </c>
      <c r="S97" s="244">
        <f>IFERROR($E97*SUMIF('Daily Log'!$AL$18:$AL$1017,$B97,'Daily Log'!$AM$18:$AM$1017),0)</f>
        <v>0</v>
      </c>
      <c r="T97" s="244">
        <f>IFERROR($E97*SUMIF('Daily Log'!$AO$18:$AO$1017,$B97,'Daily Log'!$AP$18:$AP$1017),0)</f>
        <v>0</v>
      </c>
      <c r="U97" s="244">
        <f>IFERROR($E97*SUMIF('Daily Log'!$AR$18:$AR$1017,$B97,'Daily Log'!$AS$18:$AS$1017),0)</f>
        <v>0</v>
      </c>
      <c r="V97" s="244">
        <f>IFERROR($E97*SUMIF('Daily Log'!$AU$18:$AU$1017,$B97,'Daily Log'!$AV$18:$AV$1017),0)</f>
        <v>0</v>
      </c>
      <c r="W97" s="244">
        <f>IFERROR($E97*SUMIF('Daily Log'!$AX$18:$AX$1017,$B97,'Daily Log'!$AY$18:$AY$1017),0)</f>
        <v>0</v>
      </c>
      <c r="X97" s="244">
        <f>IFERROR($E97*SUMIF('Daily Log'!$BA$18:$BA$1017,$B97,'Daily Log'!$BB$18:$BB$1017),0)</f>
        <v>0</v>
      </c>
      <c r="Y97" s="244">
        <f>IFERROR($E97*SUMIF('Daily Log'!$BD$18:$BD$1017,$B97,'Daily Log'!$BE$18:$BE$1017),0)</f>
        <v>0</v>
      </c>
      <c r="Z97" s="244">
        <f>IFERROR($E97*SUMIF('Daily Log'!$BG$18:$BG$1017,$B97,'Daily Log'!$BH$18:$BH$1017),0)</f>
        <v>0</v>
      </c>
      <c r="AA97" s="244">
        <f>IFERROR($E97*SUMIF('Daily Log'!$BJ$18:$BJ$1017,$B97,'Daily Log'!$BK$18:$BK$1017),0)</f>
        <v>0</v>
      </c>
      <c r="AB97" s="244">
        <f>IFERROR($E97*SUMIF('Daily Log'!$BM$18:$BM$1017,$B97,'Daily Log'!$BN$18:$BN$1017),0)</f>
        <v>0</v>
      </c>
      <c r="AC97" s="244">
        <f>IFERROR($E97*SUMIF('Daily Log'!$BP$18:$BP$1017,$B97,'Daily Log'!$BQ$18:$BQ$1017),0)</f>
        <v>0</v>
      </c>
      <c r="AD97" s="244">
        <f>IFERROR($E97*SUMIF('Daily Log'!$BS$18:$BS$1017,$B97,'Daily Log'!$BT$18:$BT$1017),0)</f>
        <v>0</v>
      </c>
      <c r="AE97" s="244">
        <f>IFERROR($E97*SUMIF('Daily Log'!$BV$18:$BV$1017,$B97,'Daily Log'!$BW$18:$BW$1017),0)</f>
        <v>0</v>
      </c>
      <c r="AF97" s="244">
        <f>IFERROR($E97*SUMIF('Daily Log'!$BY$18:$BY$1017,$B97,'Daily Log'!$BZ$18:$BZ$1017),0)</f>
        <v>0</v>
      </c>
      <c r="AG97" s="244">
        <f>IFERROR($E97*SUMIF('Daily Log'!$CB$18:$CB$1017,$B97,'Daily Log'!$CC$18:$CC$1017),0)</f>
        <v>0</v>
      </c>
      <c r="AH97" s="244">
        <f>IFERROR($E97*SUMIF('Daily Log'!$CE$18:$CE$1017,$B97,'Daily Log'!$CF$18:$CF$1017),0)</f>
        <v>0</v>
      </c>
      <c r="AI97" s="244">
        <f>IFERROR($E97*SUMIF('Daily Log'!$CH$18:$CH$1017,$B97,'Daily Log'!$CI$18:$CI$1017),0)</f>
        <v>0</v>
      </c>
      <c r="AJ97" s="244">
        <f>IFERROR($E97*SUMIF('Daily Log'!$CK$18:$CK$1017,$B97,'Daily Log'!$CL$18:$CL$1017),0)</f>
        <v>0</v>
      </c>
      <c r="AK97" s="244">
        <f>IFERROR($E97*SUMIF('Daily Log'!$CN$18:$CN$1017,$B97,'Daily Log'!$CO$18:$CO$1017),0)</f>
        <v>0</v>
      </c>
    </row>
    <row r="98" spans="2:37" ht="33.75" hidden="1" customHeight="1">
      <c r="B98" s="455" t="s">
        <v>150</v>
      </c>
      <c r="C98" s="456"/>
      <c r="D98" s="457" t="s">
        <v>301</v>
      </c>
      <c r="E98" s="454">
        <v>1</v>
      </c>
      <c r="F98" s="243">
        <f t="shared" si="2"/>
        <v>0</v>
      </c>
      <c r="G98" s="244">
        <f>IFERROR($E98*SUMIF('Daily Log'!$B$18:$B$1017,$B98,'Daily Log'!$C$18:$C$1017),0)</f>
        <v>0</v>
      </c>
      <c r="H98" s="244">
        <f>IFERROR($E98*SUMIF('Daily Log'!$E$18:$E$1017,$B98,'Daily Log'!$F$18:$F$1017),0)</f>
        <v>0</v>
      </c>
      <c r="I98" s="244">
        <f>IFERROR($E98*SUMIF('Daily Log'!$H$18:$H$1017,$B98,'Daily Log'!$I$18:$I$1017),0)</f>
        <v>0</v>
      </c>
      <c r="J98" s="244">
        <f>IFERROR($E98*SUMIF('Daily Log'!$K$18:$K$1017,$B98,'Daily Log'!$L$18:$L$1017),0)</f>
        <v>0</v>
      </c>
      <c r="K98" s="244">
        <f>IFERROR($E98*SUMIF('Daily Log'!$N$18:$N$1017,$B98,'Daily Log'!$O$18:$O$1017),0)</f>
        <v>0</v>
      </c>
      <c r="L98" s="244">
        <f>IFERROR($E98*SUMIF('Daily Log'!$Q$18:$Q$1017,$B98,'Daily Log'!$R$18:$R$1017),0)</f>
        <v>0</v>
      </c>
      <c r="M98" s="244">
        <f>IFERROR($E98*SUMIF('Daily Log'!$T$18:$T$1017,$B98,'Daily Log'!$U$18:$U$1017),0)</f>
        <v>0</v>
      </c>
      <c r="N98" s="244">
        <f>IFERROR($E98*SUMIF('Daily Log'!$W$18:$W$1017,$B98,'Daily Log'!$X$18:$X$1017),0)</f>
        <v>0</v>
      </c>
      <c r="O98" s="244">
        <f>IFERROR($E98*SUMIF('Daily Log'!$Z$18:$Z$1017,$B98,'Daily Log'!$AA$18:$AA$1017),0)</f>
        <v>0</v>
      </c>
      <c r="P98" s="244">
        <f>IFERROR($E98*SUMIF('Daily Log'!$AC$18:$AC$1017,$B98,'Daily Log'!$AD$18:$AD$1017),0)</f>
        <v>0</v>
      </c>
      <c r="Q98" s="244">
        <f>IFERROR($E98*SUMIF('Daily Log'!$AF$18:$AF$1017,$B98,'Daily Log'!$AG$18:$AG$1017),0)</f>
        <v>0</v>
      </c>
      <c r="R98" s="244">
        <f>IFERROR($E98*SUMIF('Daily Log'!$AI$18:$AI$1017,$B98,'Daily Log'!$AJ$18:$AJ$1017),0)</f>
        <v>0</v>
      </c>
      <c r="S98" s="244">
        <f>IFERROR($E98*SUMIF('Daily Log'!$AL$18:$AL$1017,$B98,'Daily Log'!$AM$18:$AM$1017),0)</f>
        <v>0</v>
      </c>
      <c r="T98" s="244">
        <f>IFERROR($E98*SUMIF('Daily Log'!$AO$18:$AO$1017,$B98,'Daily Log'!$AP$18:$AP$1017),0)</f>
        <v>0</v>
      </c>
      <c r="U98" s="244">
        <f>IFERROR($E98*SUMIF('Daily Log'!$AR$18:$AR$1017,$B98,'Daily Log'!$AS$18:$AS$1017),0)</f>
        <v>0</v>
      </c>
      <c r="V98" s="244">
        <f>IFERROR($E98*SUMIF('Daily Log'!$AU$18:$AU$1017,$B98,'Daily Log'!$AV$18:$AV$1017),0)</f>
        <v>0</v>
      </c>
      <c r="W98" s="244">
        <f>IFERROR($E98*SUMIF('Daily Log'!$AX$18:$AX$1017,$B98,'Daily Log'!$AY$18:$AY$1017),0)</f>
        <v>0</v>
      </c>
      <c r="X98" s="244">
        <f>IFERROR($E98*SUMIF('Daily Log'!$BA$18:$BA$1017,$B98,'Daily Log'!$BB$18:$BB$1017),0)</f>
        <v>0</v>
      </c>
      <c r="Y98" s="244">
        <f>IFERROR($E98*SUMIF('Daily Log'!$BD$18:$BD$1017,$B98,'Daily Log'!$BE$18:$BE$1017),0)</f>
        <v>0</v>
      </c>
      <c r="Z98" s="244">
        <f>IFERROR($E98*SUMIF('Daily Log'!$BG$18:$BG$1017,$B98,'Daily Log'!$BH$18:$BH$1017),0)</f>
        <v>0</v>
      </c>
      <c r="AA98" s="244">
        <f>IFERROR($E98*SUMIF('Daily Log'!$BJ$18:$BJ$1017,$B98,'Daily Log'!$BK$18:$BK$1017),0)</f>
        <v>0</v>
      </c>
      <c r="AB98" s="244">
        <f>IFERROR($E98*SUMIF('Daily Log'!$BM$18:$BM$1017,$B98,'Daily Log'!$BN$18:$BN$1017),0)</f>
        <v>0</v>
      </c>
      <c r="AC98" s="244">
        <f>IFERROR($E98*SUMIF('Daily Log'!$BP$18:$BP$1017,$B98,'Daily Log'!$BQ$18:$BQ$1017),0)</f>
        <v>0</v>
      </c>
      <c r="AD98" s="244">
        <f>IFERROR($E98*SUMIF('Daily Log'!$BS$18:$BS$1017,$B98,'Daily Log'!$BT$18:$BT$1017),0)</f>
        <v>0</v>
      </c>
      <c r="AE98" s="244">
        <f>IFERROR($E98*SUMIF('Daily Log'!$BV$18:$BV$1017,$B98,'Daily Log'!$BW$18:$BW$1017),0)</f>
        <v>0</v>
      </c>
      <c r="AF98" s="244">
        <f>IFERROR($E98*SUMIF('Daily Log'!$BY$18:$BY$1017,$B98,'Daily Log'!$BZ$18:$BZ$1017),0)</f>
        <v>0</v>
      </c>
      <c r="AG98" s="244">
        <f>IFERROR($E98*SUMIF('Daily Log'!$CB$18:$CB$1017,$B98,'Daily Log'!$CC$18:$CC$1017),0)</f>
        <v>0</v>
      </c>
      <c r="AH98" s="244">
        <f>IFERROR($E98*SUMIF('Daily Log'!$CE$18:$CE$1017,$B98,'Daily Log'!$CF$18:$CF$1017),0)</f>
        <v>0</v>
      </c>
      <c r="AI98" s="244">
        <f>IFERROR($E98*SUMIF('Daily Log'!$CH$18:$CH$1017,$B98,'Daily Log'!$CI$18:$CI$1017),0)</f>
        <v>0</v>
      </c>
      <c r="AJ98" s="244">
        <f>IFERROR($E98*SUMIF('Daily Log'!$CK$18:$CK$1017,$B98,'Daily Log'!$CL$18:$CL$1017),0)</f>
        <v>0</v>
      </c>
      <c r="AK98" s="244">
        <f>IFERROR($E98*SUMIF('Daily Log'!$CN$18:$CN$1017,$B98,'Daily Log'!$CO$18:$CO$1017),0)</f>
        <v>0</v>
      </c>
    </row>
    <row r="99" spans="2:37" ht="33.75" hidden="1" customHeight="1">
      <c r="B99" s="455" t="s">
        <v>151</v>
      </c>
      <c r="C99" s="456"/>
      <c r="D99" s="457" t="s">
        <v>301</v>
      </c>
      <c r="E99" s="454">
        <v>1</v>
      </c>
      <c r="F99" s="243">
        <f t="shared" si="2"/>
        <v>0</v>
      </c>
      <c r="G99" s="244">
        <f>IFERROR($E99*SUMIF('Daily Log'!$B$18:$B$1017,$B99,'Daily Log'!$C$18:$C$1017),0)</f>
        <v>0</v>
      </c>
      <c r="H99" s="244">
        <f>IFERROR($E99*SUMIF('Daily Log'!$E$18:$E$1017,$B99,'Daily Log'!$F$18:$F$1017),0)</f>
        <v>0</v>
      </c>
      <c r="I99" s="244">
        <f>IFERROR($E99*SUMIF('Daily Log'!$H$18:$H$1017,$B99,'Daily Log'!$I$18:$I$1017),0)</f>
        <v>0</v>
      </c>
      <c r="J99" s="244">
        <f>IFERROR($E99*SUMIF('Daily Log'!$K$18:$K$1017,$B99,'Daily Log'!$L$18:$L$1017),0)</f>
        <v>0</v>
      </c>
      <c r="K99" s="244">
        <f>IFERROR($E99*SUMIF('Daily Log'!$N$18:$N$1017,$B99,'Daily Log'!$O$18:$O$1017),0)</f>
        <v>0</v>
      </c>
      <c r="L99" s="244">
        <f>IFERROR($E99*SUMIF('Daily Log'!$Q$18:$Q$1017,$B99,'Daily Log'!$R$18:$R$1017),0)</f>
        <v>0</v>
      </c>
      <c r="M99" s="244">
        <f>IFERROR($E99*SUMIF('Daily Log'!$T$18:$T$1017,$B99,'Daily Log'!$U$18:$U$1017),0)</f>
        <v>0</v>
      </c>
      <c r="N99" s="244">
        <f>IFERROR($E99*SUMIF('Daily Log'!$W$18:$W$1017,$B99,'Daily Log'!$X$18:$X$1017),0)</f>
        <v>0</v>
      </c>
      <c r="O99" s="244">
        <f>IFERROR($E99*SUMIF('Daily Log'!$Z$18:$Z$1017,$B99,'Daily Log'!$AA$18:$AA$1017),0)</f>
        <v>0</v>
      </c>
      <c r="P99" s="244">
        <f>IFERROR($E99*SUMIF('Daily Log'!$AC$18:$AC$1017,$B99,'Daily Log'!$AD$18:$AD$1017),0)</f>
        <v>0</v>
      </c>
      <c r="Q99" s="244">
        <f>IFERROR($E99*SUMIF('Daily Log'!$AF$18:$AF$1017,$B99,'Daily Log'!$AG$18:$AG$1017),0)</f>
        <v>0</v>
      </c>
      <c r="R99" s="244">
        <f>IFERROR($E99*SUMIF('Daily Log'!$AI$18:$AI$1017,$B99,'Daily Log'!$AJ$18:$AJ$1017),0)</f>
        <v>0</v>
      </c>
      <c r="S99" s="244">
        <f>IFERROR($E99*SUMIF('Daily Log'!$AL$18:$AL$1017,$B99,'Daily Log'!$AM$18:$AM$1017),0)</f>
        <v>0</v>
      </c>
      <c r="T99" s="244">
        <f>IFERROR($E99*SUMIF('Daily Log'!$AO$18:$AO$1017,$B99,'Daily Log'!$AP$18:$AP$1017),0)</f>
        <v>0</v>
      </c>
      <c r="U99" s="244">
        <f>IFERROR($E99*SUMIF('Daily Log'!$AR$18:$AR$1017,$B99,'Daily Log'!$AS$18:$AS$1017),0)</f>
        <v>0</v>
      </c>
      <c r="V99" s="244">
        <f>IFERROR($E99*SUMIF('Daily Log'!$AU$18:$AU$1017,$B99,'Daily Log'!$AV$18:$AV$1017),0)</f>
        <v>0</v>
      </c>
      <c r="W99" s="244">
        <f>IFERROR($E99*SUMIF('Daily Log'!$AX$18:$AX$1017,$B99,'Daily Log'!$AY$18:$AY$1017),0)</f>
        <v>0</v>
      </c>
      <c r="X99" s="244">
        <f>IFERROR($E99*SUMIF('Daily Log'!$BA$18:$BA$1017,$B99,'Daily Log'!$BB$18:$BB$1017),0)</f>
        <v>0</v>
      </c>
      <c r="Y99" s="244">
        <f>IFERROR($E99*SUMIF('Daily Log'!$BD$18:$BD$1017,$B99,'Daily Log'!$BE$18:$BE$1017),0)</f>
        <v>0</v>
      </c>
      <c r="Z99" s="244">
        <f>IFERROR($E99*SUMIF('Daily Log'!$BG$18:$BG$1017,$B99,'Daily Log'!$BH$18:$BH$1017),0)</f>
        <v>0</v>
      </c>
      <c r="AA99" s="244">
        <f>IFERROR($E99*SUMIF('Daily Log'!$BJ$18:$BJ$1017,$B99,'Daily Log'!$BK$18:$BK$1017),0)</f>
        <v>0</v>
      </c>
      <c r="AB99" s="244">
        <f>IFERROR($E99*SUMIF('Daily Log'!$BM$18:$BM$1017,$B99,'Daily Log'!$BN$18:$BN$1017),0)</f>
        <v>0</v>
      </c>
      <c r="AC99" s="244">
        <f>IFERROR($E99*SUMIF('Daily Log'!$BP$18:$BP$1017,$B99,'Daily Log'!$BQ$18:$BQ$1017),0)</f>
        <v>0</v>
      </c>
      <c r="AD99" s="244">
        <f>IFERROR($E99*SUMIF('Daily Log'!$BS$18:$BS$1017,$B99,'Daily Log'!$BT$18:$BT$1017),0)</f>
        <v>0</v>
      </c>
      <c r="AE99" s="244">
        <f>IFERROR($E99*SUMIF('Daily Log'!$BV$18:$BV$1017,$B99,'Daily Log'!$BW$18:$BW$1017),0)</f>
        <v>0</v>
      </c>
      <c r="AF99" s="244">
        <f>IFERROR($E99*SUMIF('Daily Log'!$BY$18:$BY$1017,$B99,'Daily Log'!$BZ$18:$BZ$1017),0)</f>
        <v>0</v>
      </c>
      <c r="AG99" s="244">
        <f>IFERROR($E99*SUMIF('Daily Log'!$CB$18:$CB$1017,$B99,'Daily Log'!$CC$18:$CC$1017),0)</f>
        <v>0</v>
      </c>
      <c r="AH99" s="244">
        <f>IFERROR($E99*SUMIF('Daily Log'!$CE$18:$CE$1017,$B99,'Daily Log'!$CF$18:$CF$1017),0)</f>
        <v>0</v>
      </c>
      <c r="AI99" s="244">
        <f>IFERROR($E99*SUMIF('Daily Log'!$CH$18:$CH$1017,$B99,'Daily Log'!$CI$18:$CI$1017),0)</f>
        <v>0</v>
      </c>
      <c r="AJ99" s="244">
        <f>IFERROR($E99*SUMIF('Daily Log'!$CK$18:$CK$1017,$B99,'Daily Log'!$CL$18:$CL$1017),0)</f>
        <v>0</v>
      </c>
      <c r="AK99" s="244">
        <f>IFERROR($E99*SUMIF('Daily Log'!$CN$18:$CN$1017,$B99,'Daily Log'!$CO$18:$CO$1017),0)</f>
        <v>0</v>
      </c>
    </row>
    <row r="100" spans="2:37" ht="33.75" hidden="1" customHeight="1">
      <c r="B100" s="455" t="s">
        <v>152</v>
      </c>
      <c r="C100" s="456"/>
      <c r="D100" s="457" t="s">
        <v>301</v>
      </c>
      <c r="E100" s="454">
        <v>1</v>
      </c>
      <c r="F100" s="243">
        <f t="shared" si="2"/>
        <v>0</v>
      </c>
      <c r="G100" s="244">
        <f>IFERROR($E100*SUMIF('Daily Log'!$B$18:$B$1017,$B100,'Daily Log'!$C$18:$C$1017),0)</f>
        <v>0</v>
      </c>
      <c r="H100" s="244">
        <f>IFERROR($E100*SUMIF('Daily Log'!$E$18:$E$1017,$B100,'Daily Log'!$F$18:$F$1017),0)</f>
        <v>0</v>
      </c>
      <c r="I100" s="244">
        <f>IFERROR($E100*SUMIF('Daily Log'!$H$18:$H$1017,$B100,'Daily Log'!$I$18:$I$1017),0)</f>
        <v>0</v>
      </c>
      <c r="J100" s="244">
        <f>IFERROR($E100*SUMIF('Daily Log'!$K$18:$K$1017,$B100,'Daily Log'!$L$18:$L$1017),0)</f>
        <v>0</v>
      </c>
      <c r="K100" s="244">
        <f>IFERROR($E100*SUMIF('Daily Log'!$N$18:$N$1017,$B100,'Daily Log'!$O$18:$O$1017),0)</f>
        <v>0</v>
      </c>
      <c r="L100" s="244">
        <f>IFERROR($E100*SUMIF('Daily Log'!$Q$18:$Q$1017,$B100,'Daily Log'!$R$18:$R$1017),0)</f>
        <v>0</v>
      </c>
      <c r="M100" s="244">
        <f>IFERROR($E100*SUMIF('Daily Log'!$T$18:$T$1017,$B100,'Daily Log'!$U$18:$U$1017),0)</f>
        <v>0</v>
      </c>
      <c r="N100" s="244">
        <f>IFERROR($E100*SUMIF('Daily Log'!$W$18:$W$1017,$B100,'Daily Log'!$X$18:$X$1017),0)</f>
        <v>0</v>
      </c>
      <c r="O100" s="244">
        <f>IFERROR($E100*SUMIF('Daily Log'!$Z$18:$Z$1017,$B100,'Daily Log'!$AA$18:$AA$1017),0)</f>
        <v>0</v>
      </c>
      <c r="P100" s="244">
        <f>IFERROR($E100*SUMIF('Daily Log'!$AC$18:$AC$1017,$B100,'Daily Log'!$AD$18:$AD$1017),0)</f>
        <v>0</v>
      </c>
      <c r="Q100" s="244">
        <f>IFERROR($E100*SUMIF('Daily Log'!$AF$18:$AF$1017,$B100,'Daily Log'!$AG$18:$AG$1017),0)</f>
        <v>0</v>
      </c>
      <c r="R100" s="244">
        <f>IFERROR($E100*SUMIF('Daily Log'!$AI$18:$AI$1017,$B100,'Daily Log'!$AJ$18:$AJ$1017),0)</f>
        <v>0</v>
      </c>
      <c r="S100" s="244">
        <f>IFERROR($E100*SUMIF('Daily Log'!$AL$18:$AL$1017,$B100,'Daily Log'!$AM$18:$AM$1017),0)</f>
        <v>0</v>
      </c>
      <c r="T100" s="244">
        <f>IFERROR($E100*SUMIF('Daily Log'!$AO$18:$AO$1017,$B100,'Daily Log'!$AP$18:$AP$1017),0)</f>
        <v>0</v>
      </c>
      <c r="U100" s="244">
        <f>IFERROR($E100*SUMIF('Daily Log'!$AR$18:$AR$1017,$B100,'Daily Log'!$AS$18:$AS$1017),0)</f>
        <v>0</v>
      </c>
      <c r="V100" s="244">
        <f>IFERROR($E100*SUMIF('Daily Log'!$AU$18:$AU$1017,$B100,'Daily Log'!$AV$18:$AV$1017),0)</f>
        <v>0</v>
      </c>
      <c r="W100" s="244">
        <f>IFERROR($E100*SUMIF('Daily Log'!$AX$18:$AX$1017,$B100,'Daily Log'!$AY$18:$AY$1017),0)</f>
        <v>0</v>
      </c>
      <c r="X100" s="244">
        <f>IFERROR($E100*SUMIF('Daily Log'!$BA$18:$BA$1017,$B100,'Daily Log'!$BB$18:$BB$1017),0)</f>
        <v>0</v>
      </c>
      <c r="Y100" s="244">
        <f>IFERROR($E100*SUMIF('Daily Log'!$BD$18:$BD$1017,$B100,'Daily Log'!$BE$18:$BE$1017),0)</f>
        <v>0</v>
      </c>
      <c r="Z100" s="244">
        <f>IFERROR($E100*SUMIF('Daily Log'!$BG$18:$BG$1017,$B100,'Daily Log'!$BH$18:$BH$1017),0)</f>
        <v>0</v>
      </c>
      <c r="AA100" s="244">
        <f>IFERROR($E100*SUMIF('Daily Log'!$BJ$18:$BJ$1017,$B100,'Daily Log'!$BK$18:$BK$1017),0)</f>
        <v>0</v>
      </c>
      <c r="AB100" s="244">
        <f>IFERROR($E100*SUMIF('Daily Log'!$BM$18:$BM$1017,$B100,'Daily Log'!$BN$18:$BN$1017),0)</f>
        <v>0</v>
      </c>
      <c r="AC100" s="244">
        <f>IFERROR($E100*SUMIF('Daily Log'!$BP$18:$BP$1017,$B100,'Daily Log'!$BQ$18:$BQ$1017),0)</f>
        <v>0</v>
      </c>
      <c r="AD100" s="244">
        <f>IFERROR($E100*SUMIF('Daily Log'!$BS$18:$BS$1017,$B100,'Daily Log'!$BT$18:$BT$1017),0)</f>
        <v>0</v>
      </c>
      <c r="AE100" s="244">
        <f>IFERROR($E100*SUMIF('Daily Log'!$BV$18:$BV$1017,$B100,'Daily Log'!$BW$18:$BW$1017),0)</f>
        <v>0</v>
      </c>
      <c r="AF100" s="244">
        <f>IFERROR($E100*SUMIF('Daily Log'!$BY$18:$BY$1017,$B100,'Daily Log'!$BZ$18:$BZ$1017),0)</f>
        <v>0</v>
      </c>
      <c r="AG100" s="244">
        <f>IFERROR($E100*SUMIF('Daily Log'!$CB$18:$CB$1017,$B100,'Daily Log'!$CC$18:$CC$1017),0)</f>
        <v>0</v>
      </c>
      <c r="AH100" s="244">
        <f>IFERROR($E100*SUMIF('Daily Log'!$CE$18:$CE$1017,$B100,'Daily Log'!$CF$18:$CF$1017),0)</f>
        <v>0</v>
      </c>
      <c r="AI100" s="244">
        <f>IFERROR($E100*SUMIF('Daily Log'!$CH$18:$CH$1017,$B100,'Daily Log'!$CI$18:$CI$1017),0)</f>
        <v>0</v>
      </c>
      <c r="AJ100" s="244">
        <f>IFERROR($E100*SUMIF('Daily Log'!$CK$18:$CK$1017,$B100,'Daily Log'!$CL$18:$CL$1017),0)</f>
        <v>0</v>
      </c>
      <c r="AK100" s="244">
        <f>IFERROR($E100*SUMIF('Daily Log'!$CN$18:$CN$1017,$B100,'Daily Log'!$CO$18:$CO$1017),0)</f>
        <v>0</v>
      </c>
    </row>
    <row r="101" spans="2:37" ht="33.75" hidden="1" customHeight="1">
      <c r="B101" s="455" t="s">
        <v>153</v>
      </c>
      <c r="C101" s="456"/>
      <c r="D101" s="457" t="s">
        <v>301</v>
      </c>
      <c r="E101" s="454">
        <v>1</v>
      </c>
      <c r="F101" s="243">
        <f t="shared" si="2"/>
        <v>0</v>
      </c>
      <c r="G101" s="244">
        <f>IFERROR($E101*SUMIF('Daily Log'!$B$18:$B$1017,$B101,'Daily Log'!$C$18:$C$1017),0)</f>
        <v>0</v>
      </c>
      <c r="H101" s="244">
        <f>IFERROR($E101*SUMIF('Daily Log'!$E$18:$E$1017,$B101,'Daily Log'!$F$18:$F$1017),0)</f>
        <v>0</v>
      </c>
      <c r="I101" s="244">
        <f>IFERROR($E101*SUMIF('Daily Log'!$H$18:$H$1017,$B101,'Daily Log'!$I$18:$I$1017),0)</f>
        <v>0</v>
      </c>
      <c r="J101" s="244">
        <f>IFERROR($E101*SUMIF('Daily Log'!$K$18:$K$1017,$B101,'Daily Log'!$L$18:$L$1017),0)</f>
        <v>0</v>
      </c>
      <c r="K101" s="244">
        <f>IFERROR($E101*SUMIF('Daily Log'!$N$18:$N$1017,$B101,'Daily Log'!$O$18:$O$1017),0)</f>
        <v>0</v>
      </c>
      <c r="L101" s="244">
        <f>IFERROR($E101*SUMIF('Daily Log'!$Q$18:$Q$1017,$B101,'Daily Log'!$R$18:$R$1017),0)</f>
        <v>0</v>
      </c>
      <c r="M101" s="244">
        <f>IFERROR($E101*SUMIF('Daily Log'!$T$18:$T$1017,$B101,'Daily Log'!$U$18:$U$1017),0)</f>
        <v>0</v>
      </c>
      <c r="N101" s="244">
        <f>IFERROR($E101*SUMIF('Daily Log'!$W$18:$W$1017,$B101,'Daily Log'!$X$18:$X$1017),0)</f>
        <v>0</v>
      </c>
      <c r="O101" s="244">
        <f>IFERROR($E101*SUMIF('Daily Log'!$Z$18:$Z$1017,$B101,'Daily Log'!$AA$18:$AA$1017),0)</f>
        <v>0</v>
      </c>
      <c r="P101" s="244">
        <f>IFERROR($E101*SUMIF('Daily Log'!$AC$18:$AC$1017,$B101,'Daily Log'!$AD$18:$AD$1017),0)</f>
        <v>0</v>
      </c>
      <c r="Q101" s="244">
        <f>IFERROR($E101*SUMIF('Daily Log'!$AF$18:$AF$1017,$B101,'Daily Log'!$AG$18:$AG$1017),0)</f>
        <v>0</v>
      </c>
      <c r="R101" s="244">
        <f>IFERROR($E101*SUMIF('Daily Log'!$AI$18:$AI$1017,$B101,'Daily Log'!$AJ$18:$AJ$1017),0)</f>
        <v>0</v>
      </c>
      <c r="S101" s="244">
        <f>IFERROR($E101*SUMIF('Daily Log'!$AL$18:$AL$1017,$B101,'Daily Log'!$AM$18:$AM$1017),0)</f>
        <v>0</v>
      </c>
      <c r="T101" s="244">
        <f>IFERROR($E101*SUMIF('Daily Log'!$AO$18:$AO$1017,$B101,'Daily Log'!$AP$18:$AP$1017),0)</f>
        <v>0</v>
      </c>
      <c r="U101" s="244">
        <f>IFERROR($E101*SUMIF('Daily Log'!$AR$18:$AR$1017,$B101,'Daily Log'!$AS$18:$AS$1017),0)</f>
        <v>0</v>
      </c>
      <c r="V101" s="244">
        <f>IFERROR($E101*SUMIF('Daily Log'!$AU$18:$AU$1017,$B101,'Daily Log'!$AV$18:$AV$1017),0)</f>
        <v>0</v>
      </c>
      <c r="W101" s="244">
        <f>IFERROR($E101*SUMIF('Daily Log'!$AX$18:$AX$1017,$B101,'Daily Log'!$AY$18:$AY$1017),0)</f>
        <v>0</v>
      </c>
      <c r="X101" s="244">
        <f>IFERROR($E101*SUMIF('Daily Log'!$BA$18:$BA$1017,$B101,'Daily Log'!$BB$18:$BB$1017),0)</f>
        <v>0</v>
      </c>
      <c r="Y101" s="244">
        <f>IFERROR($E101*SUMIF('Daily Log'!$BD$18:$BD$1017,$B101,'Daily Log'!$BE$18:$BE$1017),0)</f>
        <v>0</v>
      </c>
      <c r="Z101" s="244">
        <f>IFERROR($E101*SUMIF('Daily Log'!$BG$18:$BG$1017,$B101,'Daily Log'!$BH$18:$BH$1017),0)</f>
        <v>0</v>
      </c>
      <c r="AA101" s="244">
        <f>IFERROR($E101*SUMIF('Daily Log'!$BJ$18:$BJ$1017,$B101,'Daily Log'!$BK$18:$BK$1017),0)</f>
        <v>0</v>
      </c>
      <c r="AB101" s="244">
        <f>IFERROR($E101*SUMIF('Daily Log'!$BM$18:$BM$1017,$B101,'Daily Log'!$BN$18:$BN$1017),0)</f>
        <v>0</v>
      </c>
      <c r="AC101" s="244">
        <f>IFERROR($E101*SUMIF('Daily Log'!$BP$18:$BP$1017,$B101,'Daily Log'!$BQ$18:$BQ$1017),0)</f>
        <v>0</v>
      </c>
      <c r="AD101" s="244">
        <f>IFERROR($E101*SUMIF('Daily Log'!$BS$18:$BS$1017,$B101,'Daily Log'!$BT$18:$BT$1017),0)</f>
        <v>0</v>
      </c>
      <c r="AE101" s="244">
        <f>IFERROR($E101*SUMIF('Daily Log'!$BV$18:$BV$1017,$B101,'Daily Log'!$BW$18:$BW$1017),0)</f>
        <v>0</v>
      </c>
      <c r="AF101" s="244">
        <f>IFERROR($E101*SUMIF('Daily Log'!$BY$18:$BY$1017,$B101,'Daily Log'!$BZ$18:$BZ$1017),0)</f>
        <v>0</v>
      </c>
      <c r="AG101" s="244">
        <f>IFERROR($E101*SUMIF('Daily Log'!$CB$18:$CB$1017,$B101,'Daily Log'!$CC$18:$CC$1017),0)</f>
        <v>0</v>
      </c>
      <c r="AH101" s="244">
        <f>IFERROR($E101*SUMIF('Daily Log'!$CE$18:$CE$1017,$B101,'Daily Log'!$CF$18:$CF$1017),0)</f>
        <v>0</v>
      </c>
      <c r="AI101" s="244">
        <f>IFERROR($E101*SUMIF('Daily Log'!$CH$18:$CH$1017,$B101,'Daily Log'!$CI$18:$CI$1017),0)</f>
        <v>0</v>
      </c>
      <c r="AJ101" s="244">
        <f>IFERROR($E101*SUMIF('Daily Log'!$CK$18:$CK$1017,$B101,'Daily Log'!$CL$18:$CL$1017),0)</f>
        <v>0</v>
      </c>
      <c r="AK101" s="244">
        <f>IFERROR($E101*SUMIF('Daily Log'!$CN$18:$CN$1017,$B101,'Daily Log'!$CO$18:$CO$1017),0)</f>
        <v>0</v>
      </c>
    </row>
    <row r="102" spans="2:37" ht="33.75" hidden="1" customHeight="1">
      <c r="B102" s="455" t="s">
        <v>154</v>
      </c>
      <c r="C102" s="456"/>
      <c r="D102" s="457" t="s">
        <v>301</v>
      </c>
      <c r="E102" s="454">
        <v>1</v>
      </c>
      <c r="F102" s="243">
        <f t="shared" si="2"/>
        <v>0</v>
      </c>
      <c r="G102" s="244">
        <f>IFERROR($E102*SUMIF('Daily Log'!$B$18:$B$1017,$B102,'Daily Log'!$C$18:$C$1017),0)</f>
        <v>0</v>
      </c>
      <c r="H102" s="244">
        <f>IFERROR($E102*SUMIF('Daily Log'!$E$18:$E$1017,$B102,'Daily Log'!$F$18:$F$1017),0)</f>
        <v>0</v>
      </c>
      <c r="I102" s="244">
        <f>IFERROR($E102*SUMIF('Daily Log'!$H$18:$H$1017,$B102,'Daily Log'!$I$18:$I$1017),0)</f>
        <v>0</v>
      </c>
      <c r="J102" s="244">
        <f>IFERROR($E102*SUMIF('Daily Log'!$K$18:$K$1017,$B102,'Daily Log'!$L$18:$L$1017),0)</f>
        <v>0</v>
      </c>
      <c r="K102" s="244">
        <f>IFERROR($E102*SUMIF('Daily Log'!$N$18:$N$1017,$B102,'Daily Log'!$O$18:$O$1017),0)</f>
        <v>0</v>
      </c>
      <c r="L102" s="244">
        <f>IFERROR($E102*SUMIF('Daily Log'!$Q$18:$Q$1017,$B102,'Daily Log'!$R$18:$R$1017),0)</f>
        <v>0</v>
      </c>
      <c r="M102" s="244">
        <f>IFERROR($E102*SUMIF('Daily Log'!$T$18:$T$1017,$B102,'Daily Log'!$U$18:$U$1017),0)</f>
        <v>0</v>
      </c>
      <c r="N102" s="244">
        <f>IFERROR($E102*SUMIF('Daily Log'!$W$18:$W$1017,$B102,'Daily Log'!$X$18:$X$1017),0)</f>
        <v>0</v>
      </c>
      <c r="O102" s="244">
        <f>IFERROR($E102*SUMIF('Daily Log'!$Z$18:$Z$1017,$B102,'Daily Log'!$AA$18:$AA$1017),0)</f>
        <v>0</v>
      </c>
      <c r="P102" s="244">
        <f>IFERROR($E102*SUMIF('Daily Log'!$AC$18:$AC$1017,$B102,'Daily Log'!$AD$18:$AD$1017),0)</f>
        <v>0</v>
      </c>
      <c r="Q102" s="244">
        <f>IFERROR($E102*SUMIF('Daily Log'!$AF$18:$AF$1017,$B102,'Daily Log'!$AG$18:$AG$1017),0)</f>
        <v>0</v>
      </c>
      <c r="R102" s="244">
        <f>IFERROR($E102*SUMIF('Daily Log'!$AI$18:$AI$1017,$B102,'Daily Log'!$AJ$18:$AJ$1017),0)</f>
        <v>0</v>
      </c>
      <c r="S102" s="244">
        <f>IFERROR($E102*SUMIF('Daily Log'!$AL$18:$AL$1017,$B102,'Daily Log'!$AM$18:$AM$1017),0)</f>
        <v>0</v>
      </c>
      <c r="T102" s="244">
        <f>IFERROR($E102*SUMIF('Daily Log'!$AO$18:$AO$1017,$B102,'Daily Log'!$AP$18:$AP$1017),0)</f>
        <v>0</v>
      </c>
      <c r="U102" s="244">
        <f>IFERROR($E102*SUMIF('Daily Log'!$AR$18:$AR$1017,$B102,'Daily Log'!$AS$18:$AS$1017),0)</f>
        <v>0</v>
      </c>
      <c r="V102" s="244">
        <f>IFERROR($E102*SUMIF('Daily Log'!$AU$18:$AU$1017,$B102,'Daily Log'!$AV$18:$AV$1017),0)</f>
        <v>0</v>
      </c>
      <c r="W102" s="244">
        <f>IFERROR($E102*SUMIF('Daily Log'!$AX$18:$AX$1017,$B102,'Daily Log'!$AY$18:$AY$1017),0)</f>
        <v>0</v>
      </c>
      <c r="X102" s="244">
        <f>IFERROR($E102*SUMIF('Daily Log'!$BA$18:$BA$1017,$B102,'Daily Log'!$BB$18:$BB$1017),0)</f>
        <v>0</v>
      </c>
      <c r="Y102" s="244">
        <f>IFERROR($E102*SUMIF('Daily Log'!$BD$18:$BD$1017,$B102,'Daily Log'!$BE$18:$BE$1017),0)</f>
        <v>0</v>
      </c>
      <c r="Z102" s="244">
        <f>IFERROR($E102*SUMIF('Daily Log'!$BG$18:$BG$1017,$B102,'Daily Log'!$BH$18:$BH$1017),0)</f>
        <v>0</v>
      </c>
      <c r="AA102" s="244">
        <f>IFERROR($E102*SUMIF('Daily Log'!$BJ$18:$BJ$1017,$B102,'Daily Log'!$BK$18:$BK$1017),0)</f>
        <v>0</v>
      </c>
      <c r="AB102" s="244">
        <f>IFERROR($E102*SUMIF('Daily Log'!$BM$18:$BM$1017,$B102,'Daily Log'!$BN$18:$BN$1017),0)</f>
        <v>0</v>
      </c>
      <c r="AC102" s="244">
        <f>IFERROR($E102*SUMIF('Daily Log'!$BP$18:$BP$1017,$B102,'Daily Log'!$BQ$18:$BQ$1017),0)</f>
        <v>0</v>
      </c>
      <c r="AD102" s="244">
        <f>IFERROR($E102*SUMIF('Daily Log'!$BS$18:$BS$1017,$B102,'Daily Log'!$BT$18:$BT$1017),0)</f>
        <v>0</v>
      </c>
      <c r="AE102" s="244">
        <f>IFERROR($E102*SUMIF('Daily Log'!$BV$18:$BV$1017,$B102,'Daily Log'!$BW$18:$BW$1017),0)</f>
        <v>0</v>
      </c>
      <c r="AF102" s="244">
        <f>IFERROR($E102*SUMIF('Daily Log'!$BY$18:$BY$1017,$B102,'Daily Log'!$BZ$18:$BZ$1017),0)</f>
        <v>0</v>
      </c>
      <c r="AG102" s="244">
        <f>IFERROR($E102*SUMIF('Daily Log'!$CB$18:$CB$1017,$B102,'Daily Log'!$CC$18:$CC$1017),0)</f>
        <v>0</v>
      </c>
      <c r="AH102" s="244">
        <f>IFERROR($E102*SUMIF('Daily Log'!$CE$18:$CE$1017,$B102,'Daily Log'!$CF$18:$CF$1017),0)</f>
        <v>0</v>
      </c>
      <c r="AI102" s="244">
        <f>IFERROR($E102*SUMIF('Daily Log'!$CH$18:$CH$1017,$B102,'Daily Log'!$CI$18:$CI$1017),0)</f>
        <v>0</v>
      </c>
      <c r="AJ102" s="244">
        <f>IFERROR($E102*SUMIF('Daily Log'!$CK$18:$CK$1017,$B102,'Daily Log'!$CL$18:$CL$1017),0)</f>
        <v>0</v>
      </c>
      <c r="AK102" s="244">
        <f>IFERROR($E102*SUMIF('Daily Log'!$CN$18:$CN$1017,$B102,'Daily Log'!$CO$18:$CO$1017),0)</f>
        <v>0</v>
      </c>
    </row>
    <row r="103" spans="2:37" ht="33.75" hidden="1" customHeight="1">
      <c r="B103" s="455" t="s">
        <v>155</v>
      </c>
      <c r="C103" s="456"/>
      <c r="D103" s="457" t="s">
        <v>302</v>
      </c>
      <c r="E103" s="454">
        <v>1</v>
      </c>
      <c r="F103" s="243">
        <f t="shared" si="2"/>
        <v>0</v>
      </c>
      <c r="G103" s="244">
        <f>IFERROR($E103*SUMIF('Daily Log'!$B$18:$B$1017,$B103,'Daily Log'!$C$18:$C$1017),0)</f>
        <v>0</v>
      </c>
      <c r="H103" s="244">
        <f>IFERROR($E103*SUMIF('Daily Log'!$E$18:$E$1017,$B103,'Daily Log'!$F$18:$F$1017),0)</f>
        <v>0</v>
      </c>
      <c r="I103" s="244">
        <f>IFERROR($E103*SUMIF('Daily Log'!$H$18:$H$1017,$B103,'Daily Log'!$I$18:$I$1017),0)</f>
        <v>0</v>
      </c>
      <c r="J103" s="244">
        <f>IFERROR($E103*SUMIF('Daily Log'!$K$18:$K$1017,$B103,'Daily Log'!$L$18:$L$1017),0)</f>
        <v>0</v>
      </c>
      <c r="K103" s="244">
        <f>IFERROR($E103*SUMIF('Daily Log'!$N$18:$N$1017,$B103,'Daily Log'!$O$18:$O$1017),0)</f>
        <v>0</v>
      </c>
      <c r="L103" s="244">
        <f>IFERROR($E103*SUMIF('Daily Log'!$Q$18:$Q$1017,$B103,'Daily Log'!$R$18:$R$1017),0)</f>
        <v>0</v>
      </c>
      <c r="M103" s="244">
        <f>IFERROR($E103*SUMIF('Daily Log'!$T$18:$T$1017,$B103,'Daily Log'!$U$18:$U$1017),0)</f>
        <v>0</v>
      </c>
      <c r="N103" s="244">
        <f>IFERROR($E103*SUMIF('Daily Log'!$W$18:$W$1017,$B103,'Daily Log'!$X$18:$X$1017),0)</f>
        <v>0</v>
      </c>
      <c r="O103" s="244">
        <f>IFERROR($E103*SUMIF('Daily Log'!$Z$18:$Z$1017,$B103,'Daily Log'!$AA$18:$AA$1017),0)</f>
        <v>0</v>
      </c>
      <c r="P103" s="244">
        <f>IFERROR($E103*SUMIF('Daily Log'!$AC$18:$AC$1017,$B103,'Daily Log'!$AD$18:$AD$1017),0)</f>
        <v>0</v>
      </c>
      <c r="Q103" s="244">
        <f>IFERROR($E103*SUMIF('Daily Log'!$AF$18:$AF$1017,$B103,'Daily Log'!$AG$18:$AG$1017),0)</f>
        <v>0</v>
      </c>
      <c r="R103" s="244">
        <f>IFERROR($E103*SUMIF('Daily Log'!$AI$18:$AI$1017,$B103,'Daily Log'!$AJ$18:$AJ$1017),0)</f>
        <v>0</v>
      </c>
      <c r="S103" s="244">
        <f>IFERROR($E103*SUMIF('Daily Log'!$AL$18:$AL$1017,$B103,'Daily Log'!$AM$18:$AM$1017),0)</f>
        <v>0</v>
      </c>
      <c r="T103" s="244">
        <f>IFERROR($E103*SUMIF('Daily Log'!$AO$18:$AO$1017,$B103,'Daily Log'!$AP$18:$AP$1017),0)</f>
        <v>0</v>
      </c>
      <c r="U103" s="244">
        <f>IFERROR($E103*SUMIF('Daily Log'!$AR$18:$AR$1017,$B103,'Daily Log'!$AS$18:$AS$1017),0)</f>
        <v>0</v>
      </c>
      <c r="V103" s="244">
        <f>IFERROR($E103*SUMIF('Daily Log'!$AU$18:$AU$1017,$B103,'Daily Log'!$AV$18:$AV$1017),0)</f>
        <v>0</v>
      </c>
      <c r="W103" s="244">
        <f>IFERROR($E103*SUMIF('Daily Log'!$AX$18:$AX$1017,$B103,'Daily Log'!$AY$18:$AY$1017),0)</f>
        <v>0</v>
      </c>
      <c r="X103" s="244">
        <f>IFERROR($E103*SUMIF('Daily Log'!$BA$18:$BA$1017,$B103,'Daily Log'!$BB$18:$BB$1017),0)</f>
        <v>0</v>
      </c>
      <c r="Y103" s="244">
        <f>IFERROR($E103*SUMIF('Daily Log'!$BD$18:$BD$1017,$B103,'Daily Log'!$BE$18:$BE$1017),0)</f>
        <v>0</v>
      </c>
      <c r="Z103" s="244">
        <f>IFERROR($E103*SUMIF('Daily Log'!$BG$18:$BG$1017,$B103,'Daily Log'!$BH$18:$BH$1017),0)</f>
        <v>0</v>
      </c>
      <c r="AA103" s="244">
        <f>IFERROR($E103*SUMIF('Daily Log'!$BJ$18:$BJ$1017,$B103,'Daily Log'!$BK$18:$BK$1017),0)</f>
        <v>0</v>
      </c>
      <c r="AB103" s="244">
        <f>IFERROR($E103*SUMIF('Daily Log'!$BM$18:$BM$1017,$B103,'Daily Log'!$BN$18:$BN$1017),0)</f>
        <v>0</v>
      </c>
      <c r="AC103" s="244">
        <f>IFERROR($E103*SUMIF('Daily Log'!$BP$18:$BP$1017,$B103,'Daily Log'!$BQ$18:$BQ$1017),0)</f>
        <v>0</v>
      </c>
      <c r="AD103" s="244">
        <f>IFERROR($E103*SUMIF('Daily Log'!$BS$18:$BS$1017,$B103,'Daily Log'!$BT$18:$BT$1017),0)</f>
        <v>0</v>
      </c>
      <c r="AE103" s="244">
        <f>IFERROR($E103*SUMIF('Daily Log'!$BV$18:$BV$1017,$B103,'Daily Log'!$BW$18:$BW$1017),0)</f>
        <v>0</v>
      </c>
      <c r="AF103" s="244">
        <f>IFERROR($E103*SUMIF('Daily Log'!$BY$18:$BY$1017,$B103,'Daily Log'!$BZ$18:$BZ$1017),0)</f>
        <v>0</v>
      </c>
      <c r="AG103" s="244">
        <f>IFERROR($E103*SUMIF('Daily Log'!$CB$18:$CB$1017,$B103,'Daily Log'!$CC$18:$CC$1017),0)</f>
        <v>0</v>
      </c>
      <c r="AH103" s="244">
        <f>IFERROR($E103*SUMIF('Daily Log'!$CE$18:$CE$1017,$B103,'Daily Log'!$CF$18:$CF$1017),0)</f>
        <v>0</v>
      </c>
      <c r="AI103" s="244">
        <f>IFERROR($E103*SUMIF('Daily Log'!$CH$18:$CH$1017,$B103,'Daily Log'!$CI$18:$CI$1017),0)</f>
        <v>0</v>
      </c>
      <c r="AJ103" s="244">
        <f>IFERROR($E103*SUMIF('Daily Log'!$CK$18:$CK$1017,$B103,'Daily Log'!$CL$18:$CL$1017),0)</f>
        <v>0</v>
      </c>
      <c r="AK103" s="244">
        <f>IFERROR($E103*SUMIF('Daily Log'!$CN$18:$CN$1017,$B103,'Daily Log'!$CO$18:$CO$1017),0)</f>
        <v>0</v>
      </c>
    </row>
    <row r="104" spans="2:37" ht="33.75" hidden="1" customHeight="1">
      <c r="B104" s="455" t="s">
        <v>156</v>
      </c>
      <c r="C104" s="456"/>
      <c r="D104" s="457" t="s">
        <v>302</v>
      </c>
      <c r="E104" s="454">
        <v>1</v>
      </c>
      <c r="F104" s="243">
        <f t="shared" si="2"/>
        <v>0</v>
      </c>
      <c r="G104" s="244">
        <f>IFERROR($E104*SUMIF('Daily Log'!$B$18:$B$1017,$B104,'Daily Log'!$C$18:$C$1017),0)</f>
        <v>0</v>
      </c>
      <c r="H104" s="244">
        <f>IFERROR($E104*SUMIF('Daily Log'!$E$18:$E$1017,$B104,'Daily Log'!$F$18:$F$1017),0)</f>
        <v>0</v>
      </c>
      <c r="I104" s="244">
        <f>IFERROR($E104*SUMIF('Daily Log'!$H$18:$H$1017,$B104,'Daily Log'!$I$18:$I$1017),0)</f>
        <v>0</v>
      </c>
      <c r="J104" s="244">
        <f>IFERROR($E104*SUMIF('Daily Log'!$K$18:$K$1017,$B104,'Daily Log'!$L$18:$L$1017),0)</f>
        <v>0</v>
      </c>
      <c r="K104" s="244">
        <f>IFERROR($E104*SUMIF('Daily Log'!$N$18:$N$1017,$B104,'Daily Log'!$O$18:$O$1017),0)</f>
        <v>0</v>
      </c>
      <c r="L104" s="244">
        <f>IFERROR($E104*SUMIF('Daily Log'!$Q$18:$Q$1017,$B104,'Daily Log'!$R$18:$R$1017),0)</f>
        <v>0</v>
      </c>
      <c r="M104" s="244">
        <f>IFERROR($E104*SUMIF('Daily Log'!$T$18:$T$1017,$B104,'Daily Log'!$U$18:$U$1017),0)</f>
        <v>0</v>
      </c>
      <c r="N104" s="244">
        <f>IFERROR($E104*SUMIF('Daily Log'!$W$18:$W$1017,$B104,'Daily Log'!$X$18:$X$1017),0)</f>
        <v>0</v>
      </c>
      <c r="O104" s="244">
        <f>IFERROR($E104*SUMIF('Daily Log'!$Z$18:$Z$1017,$B104,'Daily Log'!$AA$18:$AA$1017),0)</f>
        <v>0</v>
      </c>
      <c r="P104" s="244">
        <f>IFERROR($E104*SUMIF('Daily Log'!$AC$18:$AC$1017,$B104,'Daily Log'!$AD$18:$AD$1017),0)</f>
        <v>0</v>
      </c>
      <c r="Q104" s="244">
        <f>IFERROR($E104*SUMIF('Daily Log'!$AF$18:$AF$1017,$B104,'Daily Log'!$AG$18:$AG$1017),0)</f>
        <v>0</v>
      </c>
      <c r="R104" s="244">
        <f>IFERROR($E104*SUMIF('Daily Log'!$AI$18:$AI$1017,$B104,'Daily Log'!$AJ$18:$AJ$1017),0)</f>
        <v>0</v>
      </c>
      <c r="S104" s="244">
        <f>IFERROR($E104*SUMIF('Daily Log'!$AL$18:$AL$1017,$B104,'Daily Log'!$AM$18:$AM$1017),0)</f>
        <v>0</v>
      </c>
      <c r="T104" s="244">
        <f>IFERROR($E104*SUMIF('Daily Log'!$AO$18:$AO$1017,$B104,'Daily Log'!$AP$18:$AP$1017),0)</f>
        <v>0</v>
      </c>
      <c r="U104" s="244">
        <f>IFERROR($E104*SUMIF('Daily Log'!$AR$18:$AR$1017,$B104,'Daily Log'!$AS$18:$AS$1017),0)</f>
        <v>0</v>
      </c>
      <c r="V104" s="244">
        <f>IFERROR($E104*SUMIF('Daily Log'!$AU$18:$AU$1017,$B104,'Daily Log'!$AV$18:$AV$1017),0)</f>
        <v>0</v>
      </c>
      <c r="W104" s="244">
        <f>IFERROR($E104*SUMIF('Daily Log'!$AX$18:$AX$1017,$B104,'Daily Log'!$AY$18:$AY$1017),0)</f>
        <v>0</v>
      </c>
      <c r="X104" s="244">
        <f>IFERROR($E104*SUMIF('Daily Log'!$BA$18:$BA$1017,$B104,'Daily Log'!$BB$18:$BB$1017),0)</f>
        <v>0</v>
      </c>
      <c r="Y104" s="244">
        <f>IFERROR($E104*SUMIF('Daily Log'!$BD$18:$BD$1017,$B104,'Daily Log'!$BE$18:$BE$1017),0)</f>
        <v>0</v>
      </c>
      <c r="Z104" s="244">
        <f>IFERROR($E104*SUMIF('Daily Log'!$BG$18:$BG$1017,$B104,'Daily Log'!$BH$18:$BH$1017),0)</f>
        <v>0</v>
      </c>
      <c r="AA104" s="244">
        <f>IFERROR($E104*SUMIF('Daily Log'!$BJ$18:$BJ$1017,$B104,'Daily Log'!$BK$18:$BK$1017),0)</f>
        <v>0</v>
      </c>
      <c r="AB104" s="244">
        <f>IFERROR($E104*SUMIF('Daily Log'!$BM$18:$BM$1017,$B104,'Daily Log'!$BN$18:$BN$1017),0)</f>
        <v>0</v>
      </c>
      <c r="AC104" s="244">
        <f>IFERROR($E104*SUMIF('Daily Log'!$BP$18:$BP$1017,$B104,'Daily Log'!$BQ$18:$BQ$1017),0)</f>
        <v>0</v>
      </c>
      <c r="AD104" s="244">
        <f>IFERROR($E104*SUMIF('Daily Log'!$BS$18:$BS$1017,$B104,'Daily Log'!$BT$18:$BT$1017),0)</f>
        <v>0</v>
      </c>
      <c r="AE104" s="244">
        <f>IFERROR($E104*SUMIF('Daily Log'!$BV$18:$BV$1017,$B104,'Daily Log'!$BW$18:$BW$1017),0)</f>
        <v>0</v>
      </c>
      <c r="AF104" s="244">
        <f>IFERROR($E104*SUMIF('Daily Log'!$BY$18:$BY$1017,$B104,'Daily Log'!$BZ$18:$BZ$1017),0)</f>
        <v>0</v>
      </c>
      <c r="AG104" s="244">
        <f>IFERROR($E104*SUMIF('Daily Log'!$CB$18:$CB$1017,$B104,'Daily Log'!$CC$18:$CC$1017),0)</f>
        <v>0</v>
      </c>
      <c r="AH104" s="244">
        <f>IFERROR($E104*SUMIF('Daily Log'!$CE$18:$CE$1017,$B104,'Daily Log'!$CF$18:$CF$1017),0)</f>
        <v>0</v>
      </c>
      <c r="AI104" s="244">
        <f>IFERROR($E104*SUMIF('Daily Log'!$CH$18:$CH$1017,$B104,'Daily Log'!$CI$18:$CI$1017),0)</f>
        <v>0</v>
      </c>
      <c r="AJ104" s="244">
        <f>IFERROR($E104*SUMIF('Daily Log'!$CK$18:$CK$1017,$B104,'Daily Log'!$CL$18:$CL$1017),0)</f>
        <v>0</v>
      </c>
      <c r="AK104" s="244">
        <f>IFERROR($E104*SUMIF('Daily Log'!$CN$18:$CN$1017,$B104,'Daily Log'!$CO$18:$CO$1017),0)</f>
        <v>0</v>
      </c>
    </row>
    <row r="105" spans="2:37" ht="33.75" hidden="1" customHeight="1">
      <c r="B105" s="455" t="s">
        <v>157</v>
      </c>
      <c r="C105" s="456"/>
      <c r="D105" s="457" t="s">
        <v>302</v>
      </c>
      <c r="E105" s="454">
        <v>1</v>
      </c>
      <c r="F105" s="243">
        <f t="shared" si="2"/>
        <v>0</v>
      </c>
      <c r="G105" s="244">
        <f>IFERROR($E105*SUMIF('Daily Log'!$B$18:$B$1017,$B105,'Daily Log'!$C$18:$C$1017),0)</f>
        <v>0</v>
      </c>
      <c r="H105" s="244">
        <f>IFERROR($E105*SUMIF('Daily Log'!$E$18:$E$1017,$B105,'Daily Log'!$F$18:$F$1017),0)</f>
        <v>0</v>
      </c>
      <c r="I105" s="244">
        <f>IFERROR($E105*SUMIF('Daily Log'!$H$18:$H$1017,$B105,'Daily Log'!$I$18:$I$1017),0)</f>
        <v>0</v>
      </c>
      <c r="J105" s="244">
        <f>IFERROR($E105*SUMIF('Daily Log'!$K$18:$K$1017,$B105,'Daily Log'!$L$18:$L$1017),0)</f>
        <v>0</v>
      </c>
      <c r="K105" s="244">
        <f>IFERROR($E105*SUMIF('Daily Log'!$N$18:$N$1017,$B105,'Daily Log'!$O$18:$O$1017),0)</f>
        <v>0</v>
      </c>
      <c r="L105" s="244">
        <f>IFERROR($E105*SUMIF('Daily Log'!$Q$18:$Q$1017,$B105,'Daily Log'!$R$18:$R$1017),0)</f>
        <v>0</v>
      </c>
      <c r="M105" s="244">
        <f>IFERROR($E105*SUMIF('Daily Log'!$T$18:$T$1017,$B105,'Daily Log'!$U$18:$U$1017),0)</f>
        <v>0</v>
      </c>
      <c r="N105" s="244">
        <f>IFERROR($E105*SUMIF('Daily Log'!$W$18:$W$1017,$B105,'Daily Log'!$X$18:$X$1017),0)</f>
        <v>0</v>
      </c>
      <c r="O105" s="244">
        <f>IFERROR($E105*SUMIF('Daily Log'!$Z$18:$Z$1017,$B105,'Daily Log'!$AA$18:$AA$1017),0)</f>
        <v>0</v>
      </c>
      <c r="P105" s="244">
        <f>IFERROR($E105*SUMIF('Daily Log'!$AC$18:$AC$1017,$B105,'Daily Log'!$AD$18:$AD$1017),0)</f>
        <v>0</v>
      </c>
      <c r="Q105" s="244">
        <f>IFERROR($E105*SUMIF('Daily Log'!$AF$18:$AF$1017,$B105,'Daily Log'!$AG$18:$AG$1017),0)</f>
        <v>0</v>
      </c>
      <c r="R105" s="244">
        <f>IFERROR($E105*SUMIF('Daily Log'!$AI$18:$AI$1017,$B105,'Daily Log'!$AJ$18:$AJ$1017),0)</f>
        <v>0</v>
      </c>
      <c r="S105" s="244">
        <f>IFERROR($E105*SUMIF('Daily Log'!$AL$18:$AL$1017,$B105,'Daily Log'!$AM$18:$AM$1017),0)</f>
        <v>0</v>
      </c>
      <c r="T105" s="244">
        <f>IFERROR($E105*SUMIF('Daily Log'!$AO$18:$AO$1017,$B105,'Daily Log'!$AP$18:$AP$1017),0)</f>
        <v>0</v>
      </c>
      <c r="U105" s="244">
        <f>IFERROR($E105*SUMIF('Daily Log'!$AR$18:$AR$1017,$B105,'Daily Log'!$AS$18:$AS$1017),0)</f>
        <v>0</v>
      </c>
      <c r="V105" s="244">
        <f>IFERROR($E105*SUMIF('Daily Log'!$AU$18:$AU$1017,$B105,'Daily Log'!$AV$18:$AV$1017),0)</f>
        <v>0</v>
      </c>
      <c r="W105" s="244">
        <f>IFERROR($E105*SUMIF('Daily Log'!$AX$18:$AX$1017,$B105,'Daily Log'!$AY$18:$AY$1017),0)</f>
        <v>0</v>
      </c>
      <c r="X105" s="244">
        <f>IFERROR($E105*SUMIF('Daily Log'!$BA$18:$BA$1017,$B105,'Daily Log'!$BB$18:$BB$1017),0)</f>
        <v>0</v>
      </c>
      <c r="Y105" s="244">
        <f>IFERROR($E105*SUMIF('Daily Log'!$BD$18:$BD$1017,$B105,'Daily Log'!$BE$18:$BE$1017),0)</f>
        <v>0</v>
      </c>
      <c r="Z105" s="244">
        <f>IFERROR($E105*SUMIF('Daily Log'!$BG$18:$BG$1017,$B105,'Daily Log'!$BH$18:$BH$1017),0)</f>
        <v>0</v>
      </c>
      <c r="AA105" s="244">
        <f>IFERROR($E105*SUMIF('Daily Log'!$BJ$18:$BJ$1017,$B105,'Daily Log'!$BK$18:$BK$1017),0)</f>
        <v>0</v>
      </c>
      <c r="AB105" s="244">
        <f>IFERROR($E105*SUMIF('Daily Log'!$BM$18:$BM$1017,$B105,'Daily Log'!$BN$18:$BN$1017),0)</f>
        <v>0</v>
      </c>
      <c r="AC105" s="244">
        <f>IFERROR($E105*SUMIF('Daily Log'!$BP$18:$BP$1017,$B105,'Daily Log'!$BQ$18:$BQ$1017),0)</f>
        <v>0</v>
      </c>
      <c r="AD105" s="244">
        <f>IFERROR($E105*SUMIF('Daily Log'!$BS$18:$BS$1017,$B105,'Daily Log'!$BT$18:$BT$1017),0)</f>
        <v>0</v>
      </c>
      <c r="AE105" s="244">
        <f>IFERROR($E105*SUMIF('Daily Log'!$BV$18:$BV$1017,$B105,'Daily Log'!$BW$18:$BW$1017),0)</f>
        <v>0</v>
      </c>
      <c r="AF105" s="244">
        <f>IFERROR($E105*SUMIF('Daily Log'!$BY$18:$BY$1017,$B105,'Daily Log'!$BZ$18:$BZ$1017),0)</f>
        <v>0</v>
      </c>
      <c r="AG105" s="244">
        <f>IFERROR($E105*SUMIF('Daily Log'!$CB$18:$CB$1017,$B105,'Daily Log'!$CC$18:$CC$1017),0)</f>
        <v>0</v>
      </c>
      <c r="AH105" s="244">
        <f>IFERROR($E105*SUMIF('Daily Log'!$CE$18:$CE$1017,$B105,'Daily Log'!$CF$18:$CF$1017),0)</f>
        <v>0</v>
      </c>
      <c r="AI105" s="244">
        <f>IFERROR($E105*SUMIF('Daily Log'!$CH$18:$CH$1017,$B105,'Daily Log'!$CI$18:$CI$1017),0)</f>
        <v>0</v>
      </c>
      <c r="AJ105" s="244">
        <f>IFERROR($E105*SUMIF('Daily Log'!$CK$18:$CK$1017,$B105,'Daily Log'!$CL$18:$CL$1017),0)</f>
        <v>0</v>
      </c>
      <c r="AK105" s="244">
        <f>IFERROR($E105*SUMIF('Daily Log'!$CN$18:$CN$1017,$B105,'Daily Log'!$CO$18:$CO$1017),0)</f>
        <v>0</v>
      </c>
    </row>
    <row r="106" spans="2:37" ht="33.75" hidden="1" customHeight="1">
      <c r="B106" s="455" t="s">
        <v>158</v>
      </c>
      <c r="C106" s="456"/>
      <c r="D106" s="457" t="s">
        <v>302</v>
      </c>
      <c r="E106" s="454">
        <v>1</v>
      </c>
      <c r="F106" s="243">
        <f t="shared" si="2"/>
        <v>0</v>
      </c>
      <c r="G106" s="244">
        <f>IFERROR($E106*SUMIF('Daily Log'!$B$18:$B$1017,$B106,'Daily Log'!$C$18:$C$1017),0)</f>
        <v>0</v>
      </c>
      <c r="H106" s="244">
        <f>IFERROR($E106*SUMIF('Daily Log'!$E$18:$E$1017,$B106,'Daily Log'!$F$18:$F$1017),0)</f>
        <v>0</v>
      </c>
      <c r="I106" s="244">
        <f>IFERROR($E106*SUMIF('Daily Log'!$H$18:$H$1017,$B106,'Daily Log'!$I$18:$I$1017),0)</f>
        <v>0</v>
      </c>
      <c r="J106" s="244">
        <f>IFERROR($E106*SUMIF('Daily Log'!$K$18:$K$1017,$B106,'Daily Log'!$L$18:$L$1017),0)</f>
        <v>0</v>
      </c>
      <c r="K106" s="244">
        <f>IFERROR($E106*SUMIF('Daily Log'!$N$18:$N$1017,$B106,'Daily Log'!$O$18:$O$1017),0)</f>
        <v>0</v>
      </c>
      <c r="L106" s="244">
        <f>IFERROR($E106*SUMIF('Daily Log'!$Q$18:$Q$1017,$B106,'Daily Log'!$R$18:$R$1017),0)</f>
        <v>0</v>
      </c>
      <c r="M106" s="244">
        <f>IFERROR($E106*SUMIF('Daily Log'!$T$18:$T$1017,$B106,'Daily Log'!$U$18:$U$1017),0)</f>
        <v>0</v>
      </c>
      <c r="N106" s="244">
        <f>IFERROR($E106*SUMIF('Daily Log'!$W$18:$W$1017,$B106,'Daily Log'!$X$18:$X$1017),0)</f>
        <v>0</v>
      </c>
      <c r="O106" s="244">
        <f>IFERROR($E106*SUMIF('Daily Log'!$Z$18:$Z$1017,$B106,'Daily Log'!$AA$18:$AA$1017),0)</f>
        <v>0</v>
      </c>
      <c r="P106" s="244">
        <f>IFERROR($E106*SUMIF('Daily Log'!$AC$18:$AC$1017,$B106,'Daily Log'!$AD$18:$AD$1017),0)</f>
        <v>0</v>
      </c>
      <c r="Q106" s="244">
        <f>IFERROR($E106*SUMIF('Daily Log'!$AF$18:$AF$1017,$B106,'Daily Log'!$AG$18:$AG$1017),0)</f>
        <v>0</v>
      </c>
      <c r="R106" s="244">
        <f>IFERROR($E106*SUMIF('Daily Log'!$AI$18:$AI$1017,$B106,'Daily Log'!$AJ$18:$AJ$1017),0)</f>
        <v>0</v>
      </c>
      <c r="S106" s="244">
        <f>IFERROR($E106*SUMIF('Daily Log'!$AL$18:$AL$1017,$B106,'Daily Log'!$AM$18:$AM$1017),0)</f>
        <v>0</v>
      </c>
      <c r="T106" s="244">
        <f>IFERROR($E106*SUMIF('Daily Log'!$AO$18:$AO$1017,$B106,'Daily Log'!$AP$18:$AP$1017),0)</f>
        <v>0</v>
      </c>
      <c r="U106" s="244">
        <f>IFERROR($E106*SUMIF('Daily Log'!$AR$18:$AR$1017,$B106,'Daily Log'!$AS$18:$AS$1017),0)</f>
        <v>0</v>
      </c>
      <c r="V106" s="244">
        <f>IFERROR($E106*SUMIF('Daily Log'!$AU$18:$AU$1017,$B106,'Daily Log'!$AV$18:$AV$1017),0)</f>
        <v>0</v>
      </c>
      <c r="W106" s="244">
        <f>IFERROR($E106*SUMIF('Daily Log'!$AX$18:$AX$1017,$B106,'Daily Log'!$AY$18:$AY$1017),0)</f>
        <v>0</v>
      </c>
      <c r="X106" s="244">
        <f>IFERROR($E106*SUMIF('Daily Log'!$BA$18:$BA$1017,$B106,'Daily Log'!$BB$18:$BB$1017),0)</f>
        <v>0</v>
      </c>
      <c r="Y106" s="244">
        <f>IFERROR($E106*SUMIF('Daily Log'!$BD$18:$BD$1017,$B106,'Daily Log'!$BE$18:$BE$1017),0)</f>
        <v>0</v>
      </c>
      <c r="Z106" s="244">
        <f>IFERROR($E106*SUMIF('Daily Log'!$BG$18:$BG$1017,$B106,'Daily Log'!$BH$18:$BH$1017),0)</f>
        <v>0</v>
      </c>
      <c r="AA106" s="244">
        <f>IFERROR($E106*SUMIF('Daily Log'!$BJ$18:$BJ$1017,$B106,'Daily Log'!$BK$18:$BK$1017),0)</f>
        <v>0</v>
      </c>
      <c r="AB106" s="244">
        <f>IFERROR($E106*SUMIF('Daily Log'!$BM$18:$BM$1017,$B106,'Daily Log'!$BN$18:$BN$1017),0)</f>
        <v>0</v>
      </c>
      <c r="AC106" s="244">
        <f>IFERROR($E106*SUMIF('Daily Log'!$BP$18:$BP$1017,$B106,'Daily Log'!$BQ$18:$BQ$1017),0)</f>
        <v>0</v>
      </c>
      <c r="AD106" s="244">
        <f>IFERROR($E106*SUMIF('Daily Log'!$BS$18:$BS$1017,$B106,'Daily Log'!$BT$18:$BT$1017),0)</f>
        <v>0</v>
      </c>
      <c r="AE106" s="244">
        <f>IFERROR($E106*SUMIF('Daily Log'!$BV$18:$BV$1017,$B106,'Daily Log'!$BW$18:$BW$1017),0)</f>
        <v>0</v>
      </c>
      <c r="AF106" s="244">
        <f>IFERROR($E106*SUMIF('Daily Log'!$BY$18:$BY$1017,$B106,'Daily Log'!$BZ$18:$BZ$1017),0)</f>
        <v>0</v>
      </c>
      <c r="AG106" s="244">
        <f>IFERROR($E106*SUMIF('Daily Log'!$CB$18:$CB$1017,$B106,'Daily Log'!$CC$18:$CC$1017),0)</f>
        <v>0</v>
      </c>
      <c r="AH106" s="244">
        <f>IFERROR($E106*SUMIF('Daily Log'!$CE$18:$CE$1017,$B106,'Daily Log'!$CF$18:$CF$1017),0)</f>
        <v>0</v>
      </c>
      <c r="AI106" s="244">
        <f>IFERROR($E106*SUMIF('Daily Log'!$CH$18:$CH$1017,$B106,'Daily Log'!$CI$18:$CI$1017),0)</f>
        <v>0</v>
      </c>
      <c r="AJ106" s="244">
        <f>IFERROR($E106*SUMIF('Daily Log'!$CK$18:$CK$1017,$B106,'Daily Log'!$CL$18:$CL$1017),0)</f>
        <v>0</v>
      </c>
      <c r="AK106" s="244">
        <f>IFERROR($E106*SUMIF('Daily Log'!$CN$18:$CN$1017,$B106,'Daily Log'!$CO$18:$CO$1017),0)</f>
        <v>0</v>
      </c>
    </row>
    <row r="107" spans="2:37" ht="33.75" hidden="1" customHeight="1">
      <c r="B107" s="455" t="s">
        <v>159</v>
      </c>
      <c r="C107" s="456"/>
      <c r="D107" s="457" t="s">
        <v>302</v>
      </c>
      <c r="E107" s="454">
        <v>1</v>
      </c>
      <c r="F107" s="243">
        <f t="shared" si="2"/>
        <v>0</v>
      </c>
      <c r="G107" s="244">
        <f>IFERROR($E107*SUMIF('Daily Log'!$B$18:$B$1017,$B107,'Daily Log'!$C$18:$C$1017),0)</f>
        <v>0</v>
      </c>
      <c r="H107" s="244">
        <f>IFERROR($E107*SUMIF('Daily Log'!$E$18:$E$1017,$B107,'Daily Log'!$F$18:$F$1017),0)</f>
        <v>0</v>
      </c>
      <c r="I107" s="244">
        <f>IFERROR($E107*SUMIF('Daily Log'!$H$18:$H$1017,$B107,'Daily Log'!$I$18:$I$1017),0)</f>
        <v>0</v>
      </c>
      <c r="J107" s="244">
        <f>IFERROR($E107*SUMIF('Daily Log'!$K$18:$K$1017,$B107,'Daily Log'!$L$18:$L$1017),0)</f>
        <v>0</v>
      </c>
      <c r="K107" s="244">
        <f>IFERROR($E107*SUMIF('Daily Log'!$N$18:$N$1017,$B107,'Daily Log'!$O$18:$O$1017),0)</f>
        <v>0</v>
      </c>
      <c r="L107" s="244">
        <f>IFERROR($E107*SUMIF('Daily Log'!$Q$18:$Q$1017,$B107,'Daily Log'!$R$18:$R$1017),0)</f>
        <v>0</v>
      </c>
      <c r="M107" s="244">
        <f>IFERROR($E107*SUMIF('Daily Log'!$T$18:$T$1017,$B107,'Daily Log'!$U$18:$U$1017),0)</f>
        <v>0</v>
      </c>
      <c r="N107" s="244">
        <f>IFERROR($E107*SUMIF('Daily Log'!$W$18:$W$1017,$B107,'Daily Log'!$X$18:$X$1017),0)</f>
        <v>0</v>
      </c>
      <c r="O107" s="244">
        <f>IFERROR($E107*SUMIF('Daily Log'!$Z$18:$Z$1017,$B107,'Daily Log'!$AA$18:$AA$1017),0)</f>
        <v>0</v>
      </c>
      <c r="P107" s="244">
        <f>IFERROR($E107*SUMIF('Daily Log'!$AC$18:$AC$1017,$B107,'Daily Log'!$AD$18:$AD$1017),0)</f>
        <v>0</v>
      </c>
      <c r="Q107" s="244">
        <f>IFERROR($E107*SUMIF('Daily Log'!$AF$18:$AF$1017,$B107,'Daily Log'!$AG$18:$AG$1017),0)</f>
        <v>0</v>
      </c>
      <c r="R107" s="244">
        <f>IFERROR($E107*SUMIF('Daily Log'!$AI$18:$AI$1017,$B107,'Daily Log'!$AJ$18:$AJ$1017),0)</f>
        <v>0</v>
      </c>
      <c r="S107" s="244">
        <f>IFERROR($E107*SUMIF('Daily Log'!$AL$18:$AL$1017,$B107,'Daily Log'!$AM$18:$AM$1017),0)</f>
        <v>0</v>
      </c>
      <c r="T107" s="244">
        <f>IFERROR($E107*SUMIF('Daily Log'!$AO$18:$AO$1017,$B107,'Daily Log'!$AP$18:$AP$1017),0)</f>
        <v>0</v>
      </c>
      <c r="U107" s="244">
        <f>IFERROR($E107*SUMIF('Daily Log'!$AR$18:$AR$1017,$B107,'Daily Log'!$AS$18:$AS$1017),0)</f>
        <v>0</v>
      </c>
      <c r="V107" s="244">
        <f>IFERROR($E107*SUMIF('Daily Log'!$AU$18:$AU$1017,$B107,'Daily Log'!$AV$18:$AV$1017),0)</f>
        <v>0</v>
      </c>
      <c r="W107" s="244">
        <f>IFERROR($E107*SUMIF('Daily Log'!$AX$18:$AX$1017,$B107,'Daily Log'!$AY$18:$AY$1017),0)</f>
        <v>0</v>
      </c>
      <c r="X107" s="244">
        <f>IFERROR($E107*SUMIF('Daily Log'!$BA$18:$BA$1017,$B107,'Daily Log'!$BB$18:$BB$1017),0)</f>
        <v>0</v>
      </c>
      <c r="Y107" s="244">
        <f>IFERROR($E107*SUMIF('Daily Log'!$BD$18:$BD$1017,$B107,'Daily Log'!$BE$18:$BE$1017),0)</f>
        <v>0</v>
      </c>
      <c r="Z107" s="244">
        <f>IFERROR($E107*SUMIF('Daily Log'!$BG$18:$BG$1017,$B107,'Daily Log'!$BH$18:$BH$1017),0)</f>
        <v>0</v>
      </c>
      <c r="AA107" s="244">
        <f>IFERROR($E107*SUMIF('Daily Log'!$BJ$18:$BJ$1017,$B107,'Daily Log'!$BK$18:$BK$1017),0)</f>
        <v>0</v>
      </c>
      <c r="AB107" s="244">
        <f>IFERROR($E107*SUMIF('Daily Log'!$BM$18:$BM$1017,$B107,'Daily Log'!$BN$18:$BN$1017),0)</f>
        <v>0</v>
      </c>
      <c r="AC107" s="244">
        <f>IFERROR($E107*SUMIF('Daily Log'!$BP$18:$BP$1017,$B107,'Daily Log'!$BQ$18:$BQ$1017),0)</f>
        <v>0</v>
      </c>
      <c r="AD107" s="244">
        <f>IFERROR($E107*SUMIF('Daily Log'!$BS$18:$BS$1017,$B107,'Daily Log'!$BT$18:$BT$1017),0)</f>
        <v>0</v>
      </c>
      <c r="AE107" s="244">
        <f>IFERROR($E107*SUMIF('Daily Log'!$BV$18:$BV$1017,$B107,'Daily Log'!$BW$18:$BW$1017),0)</f>
        <v>0</v>
      </c>
      <c r="AF107" s="244">
        <f>IFERROR($E107*SUMIF('Daily Log'!$BY$18:$BY$1017,$B107,'Daily Log'!$BZ$18:$BZ$1017),0)</f>
        <v>0</v>
      </c>
      <c r="AG107" s="244">
        <f>IFERROR($E107*SUMIF('Daily Log'!$CB$18:$CB$1017,$B107,'Daily Log'!$CC$18:$CC$1017),0)</f>
        <v>0</v>
      </c>
      <c r="AH107" s="244">
        <f>IFERROR($E107*SUMIF('Daily Log'!$CE$18:$CE$1017,$B107,'Daily Log'!$CF$18:$CF$1017),0)</f>
        <v>0</v>
      </c>
      <c r="AI107" s="244">
        <f>IFERROR($E107*SUMIF('Daily Log'!$CH$18:$CH$1017,$B107,'Daily Log'!$CI$18:$CI$1017),0)</f>
        <v>0</v>
      </c>
      <c r="AJ107" s="244">
        <f>IFERROR($E107*SUMIF('Daily Log'!$CK$18:$CK$1017,$B107,'Daily Log'!$CL$18:$CL$1017),0)</f>
        <v>0</v>
      </c>
      <c r="AK107" s="244">
        <f>IFERROR($E107*SUMIF('Daily Log'!$CN$18:$CN$1017,$B107,'Daily Log'!$CO$18:$CO$1017),0)</f>
        <v>0</v>
      </c>
    </row>
    <row r="108" spans="2:37" ht="33.75" hidden="1" customHeight="1">
      <c r="B108" s="455" t="s">
        <v>160</v>
      </c>
      <c r="C108" s="456"/>
      <c r="D108" s="457" t="s">
        <v>302</v>
      </c>
      <c r="E108" s="454">
        <v>1</v>
      </c>
      <c r="F108" s="243">
        <f t="shared" si="2"/>
        <v>0</v>
      </c>
      <c r="G108" s="244">
        <f>IFERROR($E108*SUMIF('Daily Log'!$B$18:$B$1017,$B108,'Daily Log'!$C$18:$C$1017),0)</f>
        <v>0</v>
      </c>
      <c r="H108" s="244">
        <f>IFERROR($E108*SUMIF('Daily Log'!$E$18:$E$1017,$B108,'Daily Log'!$F$18:$F$1017),0)</f>
        <v>0</v>
      </c>
      <c r="I108" s="244">
        <f>IFERROR($E108*SUMIF('Daily Log'!$H$18:$H$1017,$B108,'Daily Log'!$I$18:$I$1017),0)</f>
        <v>0</v>
      </c>
      <c r="J108" s="244">
        <f>IFERROR($E108*SUMIF('Daily Log'!$K$18:$K$1017,$B108,'Daily Log'!$L$18:$L$1017),0)</f>
        <v>0</v>
      </c>
      <c r="K108" s="244">
        <f>IFERROR($E108*SUMIF('Daily Log'!$N$18:$N$1017,$B108,'Daily Log'!$O$18:$O$1017),0)</f>
        <v>0</v>
      </c>
      <c r="L108" s="244">
        <f>IFERROR($E108*SUMIF('Daily Log'!$Q$18:$Q$1017,$B108,'Daily Log'!$R$18:$R$1017),0)</f>
        <v>0</v>
      </c>
      <c r="M108" s="244">
        <f>IFERROR($E108*SUMIF('Daily Log'!$T$18:$T$1017,$B108,'Daily Log'!$U$18:$U$1017),0)</f>
        <v>0</v>
      </c>
      <c r="N108" s="244">
        <f>IFERROR($E108*SUMIF('Daily Log'!$W$18:$W$1017,$B108,'Daily Log'!$X$18:$X$1017),0)</f>
        <v>0</v>
      </c>
      <c r="O108" s="244">
        <f>IFERROR($E108*SUMIF('Daily Log'!$Z$18:$Z$1017,$B108,'Daily Log'!$AA$18:$AA$1017),0)</f>
        <v>0</v>
      </c>
      <c r="P108" s="244">
        <f>IFERROR($E108*SUMIF('Daily Log'!$AC$18:$AC$1017,$B108,'Daily Log'!$AD$18:$AD$1017),0)</f>
        <v>0</v>
      </c>
      <c r="Q108" s="244">
        <f>IFERROR($E108*SUMIF('Daily Log'!$AF$18:$AF$1017,$B108,'Daily Log'!$AG$18:$AG$1017),0)</f>
        <v>0</v>
      </c>
      <c r="R108" s="244">
        <f>IFERROR($E108*SUMIF('Daily Log'!$AI$18:$AI$1017,$B108,'Daily Log'!$AJ$18:$AJ$1017),0)</f>
        <v>0</v>
      </c>
      <c r="S108" s="244">
        <f>IFERROR($E108*SUMIF('Daily Log'!$AL$18:$AL$1017,$B108,'Daily Log'!$AM$18:$AM$1017),0)</f>
        <v>0</v>
      </c>
      <c r="T108" s="244">
        <f>IFERROR($E108*SUMIF('Daily Log'!$AO$18:$AO$1017,$B108,'Daily Log'!$AP$18:$AP$1017),0)</f>
        <v>0</v>
      </c>
      <c r="U108" s="244">
        <f>IFERROR($E108*SUMIF('Daily Log'!$AR$18:$AR$1017,$B108,'Daily Log'!$AS$18:$AS$1017),0)</f>
        <v>0</v>
      </c>
      <c r="V108" s="244">
        <f>IFERROR($E108*SUMIF('Daily Log'!$AU$18:$AU$1017,$B108,'Daily Log'!$AV$18:$AV$1017),0)</f>
        <v>0</v>
      </c>
      <c r="W108" s="244">
        <f>IFERROR($E108*SUMIF('Daily Log'!$AX$18:$AX$1017,$B108,'Daily Log'!$AY$18:$AY$1017),0)</f>
        <v>0</v>
      </c>
      <c r="X108" s="244">
        <f>IFERROR($E108*SUMIF('Daily Log'!$BA$18:$BA$1017,$B108,'Daily Log'!$BB$18:$BB$1017),0)</f>
        <v>0</v>
      </c>
      <c r="Y108" s="244">
        <f>IFERROR($E108*SUMIF('Daily Log'!$BD$18:$BD$1017,$B108,'Daily Log'!$BE$18:$BE$1017),0)</f>
        <v>0</v>
      </c>
      <c r="Z108" s="244">
        <f>IFERROR($E108*SUMIF('Daily Log'!$BG$18:$BG$1017,$B108,'Daily Log'!$BH$18:$BH$1017),0)</f>
        <v>0</v>
      </c>
      <c r="AA108" s="244">
        <f>IFERROR($E108*SUMIF('Daily Log'!$BJ$18:$BJ$1017,$B108,'Daily Log'!$BK$18:$BK$1017),0)</f>
        <v>0</v>
      </c>
      <c r="AB108" s="244">
        <f>IFERROR($E108*SUMIF('Daily Log'!$BM$18:$BM$1017,$B108,'Daily Log'!$BN$18:$BN$1017),0)</f>
        <v>0</v>
      </c>
      <c r="AC108" s="244">
        <f>IFERROR($E108*SUMIF('Daily Log'!$BP$18:$BP$1017,$B108,'Daily Log'!$BQ$18:$BQ$1017),0)</f>
        <v>0</v>
      </c>
      <c r="AD108" s="244">
        <f>IFERROR($E108*SUMIF('Daily Log'!$BS$18:$BS$1017,$B108,'Daily Log'!$BT$18:$BT$1017),0)</f>
        <v>0</v>
      </c>
      <c r="AE108" s="244">
        <f>IFERROR($E108*SUMIF('Daily Log'!$BV$18:$BV$1017,$B108,'Daily Log'!$BW$18:$BW$1017),0)</f>
        <v>0</v>
      </c>
      <c r="AF108" s="244">
        <f>IFERROR($E108*SUMIF('Daily Log'!$BY$18:$BY$1017,$B108,'Daily Log'!$BZ$18:$BZ$1017),0)</f>
        <v>0</v>
      </c>
      <c r="AG108" s="244">
        <f>IFERROR($E108*SUMIF('Daily Log'!$CB$18:$CB$1017,$B108,'Daily Log'!$CC$18:$CC$1017),0)</f>
        <v>0</v>
      </c>
      <c r="AH108" s="244">
        <f>IFERROR($E108*SUMIF('Daily Log'!$CE$18:$CE$1017,$B108,'Daily Log'!$CF$18:$CF$1017),0)</f>
        <v>0</v>
      </c>
      <c r="AI108" s="244">
        <f>IFERROR($E108*SUMIF('Daily Log'!$CH$18:$CH$1017,$B108,'Daily Log'!$CI$18:$CI$1017),0)</f>
        <v>0</v>
      </c>
      <c r="AJ108" s="244">
        <f>IFERROR($E108*SUMIF('Daily Log'!$CK$18:$CK$1017,$B108,'Daily Log'!$CL$18:$CL$1017),0)</f>
        <v>0</v>
      </c>
      <c r="AK108" s="244">
        <f>IFERROR($E108*SUMIF('Daily Log'!$CN$18:$CN$1017,$B108,'Daily Log'!$CO$18:$CO$1017),0)</f>
        <v>0</v>
      </c>
    </row>
    <row r="109" spans="2:37" ht="33.75" hidden="1" customHeight="1">
      <c r="B109" s="455" t="s">
        <v>161</v>
      </c>
      <c r="C109" s="456"/>
      <c r="D109" s="457" t="s">
        <v>302</v>
      </c>
      <c r="E109" s="454">
        <v>1</v>
      </c>
      <c r="F109" s="243">
        <f t="shared" si="2"/>
        <v>0</v>
      </c>
      <c r="G109" s="244">
        <f>IFERROR($E109*SUMIF('Daily Log'!$B$18:$B$1017,$B109,'Daily Log'!$C$18:$C$1017),0)</f>
        <v>0</v>
      </c>
      <c r="H109" s="244">
        <f>IFERROR($E109*SUMIF('Daily Log'!$E$18:$E$1017,$B109,'Daily Log'!$F$18:$F$1017),0)</f>
        <v>0</v>
      </c>
      <c r="I109" s="244">
        <f>IFERROR($E109*SUMIF('Daily Log'!$H$18:$H$1017,$B109,'Daily Log'!$I$18:$I$1017),0)</f>
        <v>0</v>
      </c>
      <c r="J109" s="244">
        <f>IFERROR($E109*SUMIF('Daily Log'!$K$18:$K$1017,$B109,'Daily Log'!$L$18:$L$1017),0)</f>
        <v>0</v>
      </c>
      <c r="K109" s="244">
        <f>IFERROR($E109*SUMIF('Daily Log'!$N$18:$N$1017,$B109,'Daily Log'!$O$18:$O$1017),0)</f>
        <v>0</v>
      </c>
      <c r="L109" s="244">
        <f>IFERROR($E109*SUMIF('Daily Log'!$Q$18:$Q$1017,$B109,'Daily Log'!$R$18:$R$1017),0)</f>
        <v>0</v>
      </c>
      <c r="M109" s="244">
        <f>IFERROR($E109*SUMIF('Daily Log'!$T$18:$T$1017,$B109,'Daily Log'!$U$18:$U$1017),0)</f>
        <v>0</v>
      </c>
      <c r="N109" s="244">
        <f>IFERROR($E109*SUMIF('Daily Log'!$W$18:$W$1017,$B109,'Daily Log'!$X$18:$X$1017),0)</f>
        <v>0</v>
      </c>
      <c r="O109" s="244">
        <f>IFERROR($E109*SUMIF('Daily Log'!$Z$18:$Z$1017,$B109,'Daily Log'!$AA$18:$AA$1017),0)</f>
        <v>0</v>
      </c>
      <c r="P109" s="244">
        <f>IFERROR($E109*SUMIF('Daily Log'!$AC$18:$AC$1017,$B109,'Daily Log'!$AD$18:$AD$1017),0)</f>
        <v>0</v>
      </c>
      <c r="Q109" s="244">
        <f>IFERROR($E109*SUMIF('Daily Log'!$AF$18:$AF$1017,$B109,'Daily Log'!$AG$18:$AG$1017),0)</f>
        <v>0</v>
      </c>
      <c r="R109" s="244">
        <f>IFERROR($E109*SUMIF('Daily Log'!$AI$18:$AI$1017,$B109,'Daily Log'!$AJ$18:$AJ$1017),0)</f>
        <v>0</v>
      </c>
      <c r="S109" s="244">
        <f>IFERROR($E109*SUMIF('Daily Log'!$AL$18:$AL$1017,$B109,'Daily Log'!$AM$18:$AM$1017),0)</f>
        <v>0</v>
      </c>
      <c r="T109" s="244">
        <f>IFERROR($E109*SUMIF('Daily Log'!$AO$18:$AO$1017,$B109,'Daily Log'!$AP$18:$AP$1017),0)</f>
        <v>0</v>
      </c>
      <c r="U109" s="244">
        <f>IFERROR($E109*SUMIF('Daily Log'!$AR$18:$AR$1017,$B109,'Daily Log'!$AS$18:$AS$1017),0)</f>
        <v>0</v>
      </c>
      <c r="V109" s="244">
        <f>IFERROR($E109*SUMIF('Daily Log'!$AU$18:$AU$1017,$B109,'Daily Log'!$AV$18:$AV$1017),0)</f>
        <v>0</v>
      </c>
      <c r="W109" s="244">
        <f>IFERROR($E109*SUMIF('Daily Log'!$AX$18:$AX$1017,$B109,'Daily Log'!$AY$18:$AY$1017),0)</f>
        <v>0</v>
      </c>
      <c r="X109" s="244">
        <f>IFERROR($E109*SUMIF('Daily Log'!$BA$18:$BA$1017,$B109,'Daily Log'!$BB$18:$BB$1017),0)</f>
        <v>0</v>
      </c>
      <c r="Y109" s="244">
        <f>IFERROR($E109*SUMIF('Daily Log'!$BD$18:$BD$1017,$B109,'Daily Log'!$BE$18:$BE$1017),0)</f>
        <v>0</v>
      </c>
      <c r="Z109" s="244">
        <f>IFERROR($E109*SUMIF('Daily Log'!$BG$18:$BG$1017,$B109,'Daily Log'!$BH$18:$BH$1017),0)</f>
        <v>0</v>
      </c>
      <c r="AA109" s="244">
        <f>IFERROR($E109*SUMIF('Daily Log'!$BJ$18:$BJ$1017,$B109,'Daily Log'!$BK$18:$BK$1017),0)</f>
        <v>0</v>
      </c>
      <c r="AB109" s="244">
        <f>IFERROR($E109*SUMIF('Daily Log'!$BM$18:$BM$1017,$B109,'Daily Log'!$BN$18:$BN$1017),0)</f>
        <v>0</v>
      </c>
      <c r="AC109" s="244">
        <f>IFERROR($E109*SUMIF('Daily Log'!$BP$18:$BP$1017,$B109,'Daily Log'!$BQ$18:$BQ$1017),0)</f>
        <v>0</v>
      </c>
      <c r="AD109" s="244">
        <f>IFERROR($E109*SUMIF('Daily Log'!$BS$18:$BS$1017,$B109,'Daily Log'!$BT$18:$BT$1017),0)</f>
        <v>0</v>
      </c>
      <c r="AE109" s="244">
        <f>IFERROR($E109*SUMIF('Daily Log'!$BV$18:$BV$1017,$B109,'Daily Log'!$BW$18:$BW$1017),0)</f>
        <v>0</v>
      </c>
      <c r="AF109" s="244">
        <f>IFERROR($E109*SUMIF('Daily Log'!$BY$18:$BY$1017,$B109,'Daily Log'!$BZ$18:$BZ$1017),0)</f>
        <v>0</v>
      </c>
      <c r="AG109" s="244">
        <f>IFERROR($E109*SUMIF('Daily Log'!$CB$18:$CB$1017,$B109,'Daily Log'!$CC$18:$CC$1017),0)</f>
        <v>0</v>
      </c>
      <c r="AH109" s="244">
        <f>IFERROR($E109*SUMIF('Daily Log'!$CE$18:$CE$1017,$B109,'Daily Log'!$CF$18:$CF$1017),0)</f>
        <v>0</v>
      </c>
      <c r="AI109" s="244">
        <f>IFERROR($E109*SUMIF('Daily Log'!$CH$18:$CH$1017,$B109,'Daily Log'!$CI$18:$CI$1017),0)</f>
        <v>0</v>
      </c>
      <c r="AJ109" s="244">
        <f>IFERROR($E109*SUMIF('Daily Log'!$CK$18:$CK$1017,$B109,'Daily Log'!$CL$18:$CL$1017),0)</f>
        <v>0</v>
      </c>
      <c r="AK109" s="244">
        <f>IFERROR($E109*SUMIF('Daily Log'!$CN$18:$CN$1017,$B109,'Daily Log'!$CO$18:$CO$1017),0)</f>
        <v>0</v>
      </c>
    </row>
    <row r="110" spans="2:37" ht="33.75" hidden="1" customHeight="1">
      <c r="B110" s="455" t="s">
        <v>162</v>
      </c>
      <c r="C110" s="456"/>
      <c r="D110" s="457" t="s">
        <v>302</v>
      </c>
      <c r="E110" s="454">
        <v>1</v>
      </c>
      <c r="F110" s="243">
        <f t="shared" si="2"/>
        <v>0</v>
      </c>
      <c r="G110" s="244">
        <f>IFERROR($E110*SUMIF('Daily Log'!$B$18:$B$1017,$B110,'Daily Log'!$C$18:$C$1017),0)</f>
        <v>0</v>
      </c>
      <c r="H110" s="244">
        <f>IFERROR($E110*SUMIF('Daily Log'!$E$18:$E$1017,$B110,'Daily Log'!$F$18:$F$1017),0)</f>
        <v>0</v>
      </c>
      <c r="I110" s="244">
        <f>IFERROR($E110*SUMIF('Daily Log'!$H$18:$H$1017,$B110,'Daily Log'!$I$18:$I$1017),0)</f>
        <v>0</v>
      </c>
      <c r="J110" s="244">
        <f>IFERROR($E110*SUMIF('Daily Log'!$K$18:$K$1017,$B110,'Daily Log'!$L$18:$L$1017),0)</f>
        <v>0</v>
      </c>
      <c r="K110" s="244">
        <f>IFERROR($E110*SUMIF('Daily Log'!$N$18:$N$1017,$B110,'Daily Log'!$O$18:$O$1017),0)</f>
        <v>0</v>
      </c>
      <c r="L110" s="244">
        <f>IFERROR($E110*SUMIF('Daily Log'!$Q$18:$Q$1017,$B110,'Daily Log'!$R$18:$R$1017),0)</f>
        <v>0</v>
      </c>
      <c r="M110" s="244">
        <f>IFERROR($E110*SUMIF('Daily Log'!$T$18:$T$1017,$B110,'Daily Log'!$U$18:$U$1017),0)</f>
        <v>0</v>
      </c>
      <c r="N110" s="244">
        <f>IFERROR($E110*SUMIF('Daily Log'!$W$18:$W$1017,$B110,'Daily Log'!$X$18:$X$1017),0)</f>
        <v>0</v>
      </c>
      <c r="O110" s="244">
        <f>IFERROR($E110*SUMIF('Daily Log'!$Z$18:$Z$1017,$B110,'Daily Log'!$AA$18:$AA$1017),0)</f>
        <v>0</v>
      </c>
      <c r="P110" s="244">
        <f>IFERROR($E110*SUMIF('Daily Log'!$AC$18:$AC$1017,$B110,'Daily Log'!$AD$18:$AD$1017),0)</f>
        <v>0</v>
      </c>
      <c r="Q110" s="244">
        <f>IFERROR($E110*SUMIF('Daily Log'!$AF$18:$AF$1017,$B110,'Daily Log'!$AG$18:$AG$1017),0)</f>
        <v>0</v>
      </c>
      <c r="R110" s="244">
        <f>IFERROR($E110*SUMIF('Daily Log'!$AI$18:$AI$1017,$B110,'Daily Log'!$AJ$18:$AJ$1017),0)</f>
        <v>0</v>
      </c>
      <c r="S110" s="244">
        <f>IFERROR($E110*SUMIF('Daily Log'!$AL$18:$AL$1017,$B110,'Daily Log'!$AM$18:$AM$1017),0)</f>
        <v>0</v>
      </c>
      <c r="T110" s="244">
        <f>IFERROR($E110*SUMIF('Daily Log'!$AO$18:$AO$1017,$B110,'Daily Log'!$AP$18:$AP$1017),0)</f>
        <v>0</v>
      </c>
      <c r="U110" s="244">
        <f>IFERROR($E110*SUMIF('Daily Log'!$AR$18:$AR$1017,$B110,'Daily Log'!$AS$18:$AS$1017),0)</f>
        <v>0</v>
      </c>
      <c r="V110" s="244">
        <f>IFERROR($E110*SUMIF('Daily Log'!$AU$18:$AU$1017,$B110,'Daily Log'!$AV$18:$AV$1017),0)</f>
        <v>0</v>
      </c>
      <c r="W110" s="244">
        <f>IFERROR($E110*SUMIF('Daily Log'!$AX$18:$AX$1017,$B110,'Daily Log'!$AY$18:$AY$1017),0)</f>
        <v>0</v>
      </c>
      <c r="X110" s="244">
        <f>IFERROR($E110*SUMIF('Daily Log'!$BA$18:$BA$1017,$B110,'Daily Log'!$BB$18:$BB$1017),0)</f>
        <v>0</v>
      </c>
      <c r="Y110" s="244">
        <f>IFERROR($E110*SUMIF('Daily Log'!$BD$18:$BD$1017,$B110,'Daily Log'!$BE$18:$BE$1017),0)</f>
        <v>0</v>
      </c>
      <c r="Z110" s="244">
        <f>IFERROR($E110*SUMIF('Daily Log'!$BG$18:$BG$1017,$B110,'Daily Log'!$BH$18:$BH$1017),0)</f>
        <v>0</v>
      </c>
      <c r="AA110" s="244">
        <f>IFERROR($E110*SUMIF('Daily Log'!$BJ$18:$BJ$1017,$B110,'Daily Log'!$BK$18:$BK$1017),0)</f>
        <v>0</v>
      </c>
      <c r="AB110" s="244">
        <f>IFERROR($E110*SUMIF('Daily Log'!$BM$18:$BM$1017,$B110,'Daily Log'!$BN$18:$BN$1017),0)</f>
        <v>0</v>
      </c>
      <c r="AC110" s="244">
        <f>IFERROR($E110*SUMIF('Daily Log'!$BP$18:$BP$1017,$B110,'Daily Log'!$BQ$18:$BQ$1017),0)</f>
        <v>0</v>
      </c>
      <c r="AD110" s="244">
        <f>IFERROR($E110*SUMIF('Daily Log'!$BS$18:$BS$1017,$B110,'Daily Log'!$BT$18:$BT$1017),0)</f>
        <v>0</v>
      </c>
      <c r="AE110" s="244">
        <f>IFERROR($E110*SUMIF('Daily Log'!$BV$18:$BV$1017,$B110,'Daily Log'!$BW$18:$BW$1017),0)</f>
        <v>0</v>
      </c>
      <c r="AF110" s="244">
        <f>IFERROR($E110*SUMIF('Daily Log'!$BY$18:$BY$1017,$B110,'Daily Log'!$BZ$18:$BZ$1017),0)</f>
        <v>0</v>
      </c>
      <c r="AG110" s="244">
        <f>IFERROR($E110*SUMIF('Daily Log'!$CB$18:$CB$1017,$B110,'Daily Log'!$CC$18:$CC$1017),0)</f>
        <v>0</v>
      </c>
      <c r="AH110" s="244">
        <f>IFERROR($E110*SUMIF('Daily Log'!$CE$18:$CE$1017,$B110,'Daily Log'!$CF$18:$CF$1017),0)</f>
        <v>0</v>
      </c>
      <c r="AI110" s="244">
        <f>IFERROR($E110*SUMIF('Daily Log'!$CH$18:$CH$1017,$B110,'Daily Log'!$CI$18:$CI$1017),0)</f>
        <v>0</v>
      </c>
      <c r="AJ110" s="244">
        <f>IFERROR($E110*SUMIF('Daily Log'!$CK$18:$CK$1017,$B110,'Daily Log'!$CL$18:$CL$1017),0)</f>
        <v>0</v>
      </c>
      <c r="AK110" s="244">
        <f>IFERROR($E110*SUMIF('Daily Log'!$CN$18:$CN$1017,$B110,'Daily Log'!$CO$18:$CO$1017),0)</f>
        <v>0</v>
      </c>
    </row>
    <row r="111" spans="2:37" ht="33.75" hidden="1" customHeight="1">
      <c r="B111" s="455" t="s">
        <v>163</v>
      </c>
      <c r="C111" s="456"/>
      <c r="D111" s="457" t="s">
        <v>302</v>
      </c>
      <c r="E111" s="454">
        <v>1</v>
      </c>
      <c r="F111" s="243">
        <f t="shared" si="2"/>
        <v>0</v>
      </c>
      <c r="G111" s="244">
        <f>IFERROR($E111*SUMIF('Daily Log'!$B$18:$B$1017,$B111,'Daily Log'!$C$18:$C$1017),0)</f>
        <v>0</v>
      </c>
      <c r="H111" s="244">
        <f>IFERROR($E111*SUMIF('Daily Log'!$E$18:$E$1017,$B111,'Daily Log'!$F$18:$F$1017),0)</f>
        <v>0</v>
      </c>
      <c r="I111" s="244">
        <f>IFERROR($E111*SUMIF('Daily Log'!$H$18:$H$1017,$B111,'Daily Log'!$I$18:$I$1017),0)</f>
        <v>0</v>
      </c>
      <c r="J111" s="244">
        <f>IFERROR($E111*SUMIF('Daily Log'!$K$18:$K$1017,$B111,'Daily Log'!$L$18:$L$1017),0)</f>
        <v>0</v>
      </c>
      <c r="K111" s="244">
        <f>IFERROR($E111*SUMIF('Daily Log'!$N$18:$N$1017,$B111,'Daily Log'!$O$18:$O$1017),0)</f>
        <v>0</v>
      </c>
      <c r="L111" s="244">
        <f>IFERROR($E111*SUMIF('Daily Log'!$Q$18:$Q$1017,$B111,'Daily Log'!$R$18:$R$1017),0)</f>
        <v>0</v>
      </c>
      <c r="M111" s="244">
        <f>IFERROR($E111*SUMIF('Daily Log'!$T$18:$T$1017,$B111,'Daily Log'!$U$18:$U$1017),0)</f>
        <v>0</v>
      </c>
      <c r="N111" s="244">
        <f>IFERROR($E111*SUMIF('Daily Log'!$W$18:$W$1017,$B111,'Daily Log'!$X$18:$X$1017),0)</f>
        <v>0</v>
      </c>
      <c r="O111" s="244">
        <f>IFERROR($E111*SUMIF('Daily Log'!$Z$18:$Z$1017,$B111,'Daily Log'!$AA$18:$AA$1017),0)</f>
        <v>0</v>
      </c>
      <c r="P111" s="244">
        <f>IFERROR($E111*SUMIF('Daily Log'!$AC$18:$AC$1017,$B111,'Daily Log'!$AD$18:$AD$1017),0)</f>
        <v>0</v>
      </c>
      <c r="Q111" s="244">
        <f>IFERROR($E111*SUMIF('Daily Log'!$AF$18:$AF$1017,$B111,'Daily Log'!$AG$18:$AG$1017),0)</f>
        <v>0</v>
      </c>
      <c r="R111" s="244">
        <f>IFERROR($E111*SUMIF('Daily Log'!$AI$18:$AI$1017,$B111,'Daily Log'!$AJ$18:$AJ$1017),0)</f>
        <v>0</v>
      </c>
      <c r="S111" s="244">
        <f>IFERROR($E111*SUMIF('Daily Log'!$AL$18:$AL$1017,$B111,'Daily Log'!$AM$18:$AM$1017),0)</f>
        <v>0</v>
      </c>
      <c r="T111" s="244">
        <f>IFERROR($E111*SUMIF('Daily Log'!$AO$18:$AO$1017,$B111,'Daily Log'!$AP$18:$AP$1017),0)</f>
        <v>0</v>
      </c>
      <c r="U111" s="244">
        <f>IFERROR($E111*SUMIF('Daily Log'!$AR$18:$AR$1017,$B111,'Daily Log'!$AS$18:$AS$1017),0)</f>
        <v>0</v>
      </c>
      <c r="V111" s="244">
        <f>IFERROR($E111*SUMIF('Daily Log'!$AU$18:$AU$1017,$B111,'Daily Log'!$AV$18:$AV$1017),0)</f>
        <v>0</v>
      </c>
      <c r="W111" s="244">
        <f>IFERROR($E111*SUMIF('Daily Log'!$AX$18:$AX$1017,$B111,'Daily Log'!$AY$18:$AY$1017),0)</f>
        <v>0</v>
      </c>
      <c r="X111" s="244">
        <f>IFERROR($E111*SUMIF('Daily Log'!$BA$18:$BA$1017,$B111,'Daily Log'!$BB$18:$BB$1017),0)</f>
        <v>0</v>
      </c>
      <c r="Y111" s="244">
        <f>IFERROR($E111*SUMIF('Daily Log'!$BD$18:$BD$1017,$B111,'Daily Log'!$BE$18:$BE$1017),0)</f>
        <v>0</v>
      </c>
      <c r="Z111" s="244">
        <f>IFERROR($E111*SUMIF('Daily Log'!$BG$18:$BG$1017,$B111,'Daily Log'!$BH$18:$BH$1017),0)</f>
        <v>0</v>
      </c>
      <c r="AA111" s="244">
        <f>IFERROR($E111*SUMIF('Daily Log'!$BJ$18:$BJ$1017,$B111,'Daily Log'!$BK$18:$BK$1017),0)</f>
        <v>0</v>
      </c>
      <c r="AB111" s="244">
        <f>IFERROR($E111*SUMIF('Daily Log'!$BM$18:$BM$1017,$B111,'Daily Log'!$BN$18:$BN$1017),0)</f>
        <v>0</v>
      </c>
      <c r="AC111" s="244">
        <f>IFERROR($E111*SUMIF('Daily Log'!$BP$18:$BP$1017,$B111,'Daily Log'!$BQ$18:$BQ$1017),0)</f>
        <v>0</v>
      </c>
      <c r="AD111" s="244">
        <f>IFERROR($E111*SUMIF('Daily Log'!$BS$18:$BS$1017,$B111,'Daily Log'!$BT$18:$BT$1017),0)</f>
        <v>0</v>
      </c>
      <c r="AE111" s="244">
        <f>IFERROR($E111*SUMIF('Daily Log'!$BV$18:$BV$1017,$B111,'Daily Log'!$BW$18:$BW$1017),0)</f>
        <v>0</v>
      </c>
      <c r="AF111" s="244">
        <f>IFERROR($E111*SUMIF('Daily Log'!$BY$18:$BY$1017,$B111,'Daily Log'!$BZ$18:$BZ$1017),0)</f>
        <v>0</v>
      </c>
      <c r="AG111" s="244">
        <f>IFERROR($E111*SUMIF('Daily Log'!$CB$18:$CB$1017,$B111,'Daily Log'!$CC$18:$CC$1017),0)</f>
        <v>0</v>
      </c>
      <c r="AH111" s="244">
        <f>IFERROR($E111*SUMIF('Daily Log'!$CE$18:$CE$1017,$B111,'Daily Log'!$CF$18:$CF$1017),0)</f>
        <v>0</v>
      </c>
      <c r="AI111" s="244">
        <f>IFERROR($E111*SUMIF('Daily Log'!$CH$18:$CH$1017,$B111,'Daily Log'!$CI$18:$CI$1017),0)</f>
        <v>0</v>
      </c>
      <c r="AJ111" s="244">
        <f>IFERROR($E111*SUMIF('Daily Log'!$CK$18:$CK$1017,$B111,'Daily Log'!$CL$18:$CL$1017),0)</f>
        <v>0</v>
      </c>
      <c r="AK111" s="244">
        <f>IFERROR($E111*SUMIF('Daily Log'!$CN$18:$CN$1017,$B111,'Daily Log'!$CO$18:$CO$1017),0)</f>
        <v>0</v>
      </c>
    </row>
    <row r="112" spans="2:37" ht="33.75" hidden="1" customHeight="1">
      <c r="B112" s="455" t="s">
        <v>164</v>
      </c>
      <c r="C112" s="456"/>
      <c r="D112" s="457" t="s">
        <v>302</v>
      </c>
      <c r="E112" s="454">
        <v>1</v>
      </c>
      <c r="F112" s="243">
        <f t="shared" si="2"/>
        <v>0</v>
      </c>
      <c r="G112" s="244">
        <f>IFERROR($E112*SUMIF('Daily Log'!$B$18:$B$1017,$B112,'Daily Log'!$C$18:$C$1017),0)</f>
        <v>0</v>
      </c>
      <c r="H112" s="244">
        <f>IFERROR($E112*SUMIF('Daily Log'!$E$18:$E$1017,$B112,'Daily Log'!$F$18:$F$1017),0)</f>
        <v>0</v>
      </c>
      <c r="I112" s="244">
        <f>IFERROR($E112*SUMIF('Daily Log'!$H$18:$H$1017,$B112,'Daily Log'!$I$18:$I$1017),0)</f>
        <v>0</v>
      </c>
      <c r="J112" s="244">
        <f>IFERROR($E112*SUMIF('Daily Log'!$K$18:$K$1017,$B112,'Daily Log'!$L$18:$L$1017),0)</f>
        <v>0</v>
      </c>
      <c r="K112" s="244">
        <f>IFERROR($E112*SUMIF('Daily Log'!$N$18:$N$1017,$B112,'Daily Log'!$O$18:$O$1017),0)</f>
        <v>0</v>
      </c>
      <c r="L112" s="244">
        <f>IFERROR($E112*SUMIF('Daily Log'!$Q$18:$Q$1017,$B112,'Daily Log'!$R$18:$R$1017),0)</f>
        <v>0</v>
      </c>
      <c r="M112" s="244">
        <f>IFERROR($E112*SUMIF('Daily Log'!$T$18:$T$1017,$B112,'Daily Log'!$U$18:$U$1017),0)</f>
        <v>0</v>
      </c>
      <c r="N112" s="244">
        <f>IFERROR($E112*SUMIF('Daily Log'!$W$18:$W$1017,$B112,'Daily Log'!$X$18:$X$1017),0)</f>
        <v>0</v>
      </c>
      <c r="O112" s="244">
        <f>IFERROR($E112*SUMIF('Daily Log'!$Z$18:$Z$1017,$B112,'Daily Log'!$AA$18:$AA$1017),0)</f>
        <v>0</v>
      </c>
      <c r="P112" s="244">
        <f>IFERROR($E112*SUMIF('Daily Log'!$AC$18:$AC$1017,$B112,'Daily Log'!$AD$18:$AD$1017),0)</f>
        <v>0</v>
      </c>
      <c r="Q112" s="244">
        <f>IFERROR($E112*SUMIF('Daily Log'!$AF$18:$AF$1017,$B112,'Daily Log'!$AG$18:$AG$1017),0)</f>
        <v>0</v>
      </c>
      <c r="R112" s="244">
        <f>IFERROR($E112*SUMIF('Daily Log'!$AI$18:$AI$1017,$B112,'Daily Log'!$AJ$18:$AJ$1017),0)</f>
        <v>0</v>
      </c>
      <c r="S112" s="244">
        <f>IFERROR($E112*SUMIF('Daily Log'!$AL$18:$AL$1017,$B112,'Daily Log'!$AM$18:$AM$1017),0)</f>
        <v>0</v>
      </c>
      <c r="T112" s="244">
        <f>IFERROR($E112*SUMIF('Daily Log'!$AO$18:$AO$1017,$B112,'Daily Log'!$AP$18:$AP$1017),0)</f>
        <v>0</v>
      </c>
      <c r="U112" s="244">
        <f>IFERROR($E112*SUMIF('Daily Log'!$AR$18:$AR$1017,$B112,'Daily Log'!$AS$18:$AS$1017),0)</f>
        <v>0</v>
      </c>
      <c r="V112" s="244">
        <f>IFERROR($E112*SUMIF('Daily Log'!$AU$18:$AU$1017,$B112,'Daily Log'!$AV$18:$AV$1017),0)</f>
        <v>0</v>
      </c>
      <c r="W112" s="244">
        <f>IFERROR($E112*SUMIF('Daily Log'!$AX$18:$AX$1017,$B112,'Daily Log'!$AY$18:$AY$1017),0)</f>
        <v>0</v>
      </c>
      <c r="X112" s="244">
        <f>IFERROR($E112*SUMIF('Daily Log'!$BA$18:$BA$1017,$B112,'Daily Log'!$BB$18:$BB$1017),0)</f>
        <v>0</v>
      </c>
      <c r="Y112" s="244">
        <f>IFERROR($E112*SUMIF('Daily Log'!$BD$18:$BD$1017,$B112,'Daily Log'!$BE$18:$BE$1017),0)</f>
        <v>0</v>
      </c>
      <c r="Z112" s="244">
        <f>IFERROR($E112*SUMIF('Daily Log'!$BG$18:$BG$1017,$B112,'Daily Log'!$BH$18:$BH$1017),0)</f>
        <v>0</v>
      </c>
      <c r="AA112" s="244">
        <f>IFERROR($E112*SUMIF('Daily Log'!$BJ$18:$BJ$1017,$B112,'Daily Log'!$BK$18:$BK$1017),0)</f>
        <v>0</v>
      </c>
      <c r="AB112" s="244">
        <f>IFERROR($E112*SUMIF('Daily Log'!$BM$18:$BM$1017,$B112,'Daily Log'!$BN$18:$BN$1017),0)</f>
        <v>0</v>
      </c>
      <c r="AC112" s="244">
        <f>IFERROR($E112*SUMIF('Daily Log'!$BP$18:$BP$1017,$B112,'Daily Log'!$BQ$18:$BQ$1017),0)</f>
        <v>0</v>
      </c>
      <c r="AD112" s="244">
        <f>IFERROR($E112*SUMIF('Daily Log'!$BS$18:$BS$1017,$B112,'Daily Log'!$BT$18:$BT$1017),0)</f>
        <v>0</v>
      </c>
      <c r="AE112" s="244">
        <f>IFERROR($E112*SUMIF('Daily Log'!$BV$18:$BV$1017,$B112,'Daily Log'!$BW$18:$BW$1017),0)</f>
        <v>0</v>
      </c>
      <c r="AF112" s="244">
        <f>IFERROR($E112*SUMIF('Daily Log'!$BY$18:$BY$1017,$B112,'Daily Log'!$BZ$18:$BZ$1017),0)</f>
        <v>0</v>
      </c>
      <c r="AG112" s="244">
        <f>IFERROR($E112*SUMIF('Daily Log'!$CB$18:$CB$1017,$B112,'Daily Log'!$CC$18:$CC$1017),0)</f>
        <v>0</v>
      </c>
      <c r="AH112" s="244">
        <f>IFERROR($E112*SUMIF('Daily Log'!$CE$18:$CE$1017,$B112,'Daily Log'!$CF$18:$CF$1017),0)</f>
        <v>0</v>
      </c>
      <c r="AI112" s="244">
        <f>IFERROR($E112*SUMIF('Daily Log'!$CH$18:$CH$1017,$B112,'Daily Log'!$CI$18:$CI$1017),0)</f>
        <v>0</v>
      </c>
      <c r="AJ112" s="244">
        <f>IFERROR($E112*SUMIF('Daily Log'!$CK$18:$CK$1017,$B112,'Daily Log'!$CL$18:$CL$1017),0)</f>
        <v>0</v>
      </c>
      <c r="AK112" s="244">
        <f>IFERROR($E112*SUMIF('Daily Log'!$CN$18:$CN$1017,$B112,'Daily Log'!$CO$18:$CO$1017),0)</f>
        <v>0</v>
      </c>
    </row>
    <row r="113" spans="2:37" ht="33.75" hidden="1" customHeight="1">
      <c r="B113" s="455" t="s">
        <v>165</v>
      </c>
      <c r="C113" s="456"/>
      <c r="D113" s="457" t="s">
        <v>302</v>
      </c>
      <c r="E113" s="454">
        <v>1</v>
      </c>
      <c r="F113" s="243">
        <f t="shared" si="2"/>
        <v>0</v>
      </c>
      <c r="G113" s="244">
        <f>IFERROR($E113*SUMIF('Daily Log'!$B$18:$B$1017,$B113,'Daily Log'!$C$18:$C$1017),0)</f>
        <v>0</v>
      </c>
      <c r="H113" s="244">
        <f>IFERROR($E113*SUMIF('Daily Log'!$E$18:$E$1017,$B113,'Daily Log'!$F$18:$F$1017),0)</f>
        <v>0</v>
      </c>
      <c r="I113" s="244">
        <f>IFERROR($E113*SUMIF('Daily Log'!$H$18:$H$1017,$B113,'Daily Log'!$I$18:$I$1017),0)</f>
        <v>0</v>
      </c>
      <c r="J113" s="244">
        <f>IFERROR($E113*SUMIF('Daily Log'!$K$18:$K$1017,$B113,'Daily Log'!$L$18:$L$1017),0)</f>
        <v>0</v>
      </c>
      <c r="K113" s="244">
        <f>IFERROR($E113*SUMIF('Daily Log'!$N$18:$N$1017,$B113,'Daily Log'!$O$18:$O$1017),0)</f>
        <v>0</v>
      </c>
      <c r="L113" s="244">
        <f>IFERROR($E113*SUMIF('Daily Log'!$Q$18:$Q$1017,$B113,'Daily Log'!$R$18:$R$1017),0)</f>
        <v>0</v>
      </c>
      <c r="M113" s="244">
        <f>IFERROR($E113*SUMIF('Daily Log'!$T$18:$T$1017,$B113,'Daily Log'!$U$18:$U$1017),0)</f>
        <v>0</v>
      </c>
      <c r="N113" s="244">
        <f>IFERROR($E113*SUMIF('Daily Log'!$W$18:$W$1017,$B113,'Daily Log'!$X$18:$X$1017),0)</f>
        <v>0</v>
      </c>
      <c r="O113" s="244">
        <f>IFERROR($E113*SUMIF('Daily Log'!$Z$18:$Z$1017,$B113,'Daily Log'!$AA$18:$AA$1017),0)</f>
        <v>0</v>
      </c>
      <c r="P113" s="244">
        <f>IFERROR($E113*SUMIF('Daily Log'!$AC$18:$AC$1017,$B113,'Daily Log'!$AD$18:$AD$1017),0)</f>
        <v>0</v>
      </c>
      <c r="Q113" s="244">
        <f>IFERROR($E113*SUMIF('Daily Log'!$AF$18:$AF$1017,$B113,'Daily Log'!$AG$18:$AG$1017),0)</f>
        <v>0</v>
      </c>
      <c r="R113" s="244">
        <f>IFERROR($E113*SUMIF('Daily Log'!$AI$18:$AI$1017,$B113,'Daily Log'!$AJ$18:$AJ$1017),0)</f>
        <v>0</v>
      </c>
      <c r="S113" s="244">
        <f>IFERROR($E113*SUMIF('Daily Log'!$AL$18:$AL$1017,$B113,'Daily Log'!$AM$18:$AM$1017),0)</f>
        <v>0</v>
      </c>
      <c r="T113" s="244">
        <f>IFERROR($E113*SUMIF('Daily Log'!$AO$18:$AO$1017,$B113,'Daily Log'!$AP$18:$AP$1017),0)</f>
        <v>0</v>
      </c>
      <c r="U113" s="244">
        <f>IFERROR($E113*SUMIF('Daily Log'!$AR$18:$AR$1017,$B113,'Daily Log'!$AS$18:$AS$1017),0)</f>
        <v>0</v>
      </c>
      <c r="V113" s="244">
        <f>IFERROR($E113*SUMIF('Daily Log'!$AU$18:$AU$1017,$B113,'Daily Log'!$AV$18:$AV$1017),0)</f>
        <v>0</v>
      </c>
      <c r="W113" s="244">
        <f>IFERROR($E113*SUMIF('Daily Log'!$AX$18:$AX$1017,$B113,'Daily Log'!$AY$18:$AY$1017),0)</f>
        <v>0</v>
      </c>
      <c r="X113" s="244">
        <f>IFERROR($E113*SUMIF('Daily Log'!$BA$18:$BA$1017,$B113,'Daily Log'!$BB$18:$BB$1017),0)</f>
        <v>0</v>
      </c>
      <c r="Y113" s="244">
        <f>IFERROR($E113*SUMIF('Daily Log'!$BD$18:$BD$1017,$B113,'Daily Log'!$BE$18:$BE$1017),0)</f>
        <v>0</v>
      </c>
      <c r="Z113" s="244">
        <f>IFERROR($E113*SUMIF('Daily Log'!$BG$18:$BG$1017,$B113,'Daily Log'!$BH$18:$BH$1017),0)</f>
        <v>0</v>
      </c>
      <c r="AA113" s="244">
        <f>IFERROR($E113*SUMIF('Daily Log'!$BJ$18:$BJ$1017,$B113,'Daily Log'!$BK$18:$BK$1017),0)</f>
        <v>0</v>
      </c>
      <c r="AB113" s="244">
        <f>IFERROR($E113*SUMIF('Daily Log'!$BM$18:$BM$1017,$B113,'Daily Log'!$BN$18:$BN$1017),0)</f>
        <v>0</v>
      </c>
      <c r="AC113" s="244">
        <f>IFERROR($E113*SUMIF('Daily Log'!$BP$18:$BP$1017,$B113,'Daily Log'!$BQ$18:$BQ$1017),0)</f>
        <v>0</v>
      </c>
      <c r="AD113" s="244">
        <f>IFERROR($E113*SUMIF('Daily Log'!$BS$18:$BS$1017,$B113,'Daily Log'!$BT$18:$BT$1017),0)</f>
        <v>0</v>
      </c>
      <c r="AE113" s="244">
        <f>IFERROR($E113*SUMIF('Daily Log'!$BV$18:$BV$1017,$B113,'Daily Log'!$BW$18:$BW$1017),0)</f>
        <v>0</v>
      </c>
      <c r="AF113" s="244">
        <f>IFERROR($E113*SUMIF('Daily Log'!$BY$18:$BY$1017,$B113,'Daily Log'!$BZ$18:$BZ$1017),0)</f>
        <v>0</v>
      </c>
      <c r="AG113" s="244">
        <f>IFERROR($E113*SUMIF('Daily Log'!$CB$18:$CB$1017,$B113,'Daily Log'!$CC$18:$CC$1017),0)</f>
        <v>0</v>
      </c>
      <c r="AH113" s="244">
        <f>IFERROR($E113*SUMIF('Daily Log'!$CE$18:$CE$1017,$B113,'Daily Log'!$CF$18:$CF$1017),0)</f>
        <v>0</v>
      </c>
      <c r="AI113" s="244">
        <f>IFERROR($E113*SUMIF('Daily Log'!$CH$18:$CH$1017,$B113,'Daily Log'!$CI$18:$CI$1017),0)</f>
        <v>0</v>
      </c>
      <c r="AJ113" s="244">
        <f>IFERROR($E113*SUMIF('Daily Log'!$CK$18:$CK$1017,$B113,'Daily Log'!$CL$18:$CL$1017),0)</f>
        <v>0</v>
      </c>
      <c r="AK113" s="244">
        <f>IFERROR($E113*SUMIF('Daily Log'!$CN$18:$CN$1017,$B113,'Daily Log'!$CO$18:$CO$1017),0)</f>
        <v>0</v>
      </c>
    </row>
    <row r="114" spans="2:37" ht="33.75" hidden="1" customHeight="1">
      <c r="B114" s="455" t="s">
        <v>166</v>
      </c>
      <c r="C114" s="456"/>
      <c r="D114" s="457" t="s">
        <v>302</v>
      </c>
      <c r="E114" s="454">
        <v>1</v>
      </c>
      <c r="F114" s="243">
        <f t="shared" si="2"/>
        <v>0</v>
      </c>
      <c r="G114" s="244">
        <f>IFERROR($E114*SUMIF('Daily Log'!$B$18:$B$1017,$B114,'Daily Log'!$C$18:$C$1017),0)</f>
        <v>0</v>
      </c>
      <c r="H114" s="244">
        <f>IFERROR($E114*SUMIF('Daily Log'!$E$18:$E$1017,$B114,'Daily Log'!$F$18:$F$1017),0)</f>
        <v>0</v>
      </c>
      <c r="I114" s="244">
        <f>IFERROR($E114*SUMIF('Daily Log'!$H$18:$H$1017,$B114,'Daily Log'!$I$18:$I$1017),0)</f>
        <v>0</v>
      </c>
      <c r="J114" s="244">
        <f>IFERROR($E114*SUMIF('Daily Log'!$K$18:$K$1017,$B114,'Daily Log'!$L$18:$L$1017),0)</f>
        <v>0</v>
      </c>
      <c r="K114" s="244">
        <f>IFERROR($E114*SUMIF('Daily Log'!$N$18:$N$1017,$B114,'Daily Log'!$O$18:$O$1017),0)</f>
        <v>0</v>
      </c>
      <c r="L114" s="244">
        <f>IFERROR($E114*SUMIF('Daily Log'!$Q$18:$Q$1017,$B114,'Daily Log'!$R$18:$R$1017),0)</f>
        <v>0</v>
      </c>
      <c r="M114" s="244">
        <f>IFERROR($E114*SUMIF('Daily Log'!$T$18:$T$1017,$B114,'Daily Log'!$U$18:$U$1017),0)</f>
        <v>0</v>
      </c>
      <c r="N114" s="244">
        <f>IFERROR($E114*SUMIF('Daily Log'!$W$18:$W$1017,$B114,'Daily Log'!$X$18:$X$1017),0)</f>
        <v>0</v>
      </c>
      <c r="O114" s="244">
        <f>IFERROR($E114*SUMIF('Daily Log'!$Z$18:$Z$1017,$B114,'Daily Log'!$AA$18:$AA$1017),0)</f>
        <v>0</v>
      </c>
      <c r="P114" s="244">
        <f>IFERROR($E114*SUMIF('Daily Log'!$AC$18:$AC$1017,$B114,'Daily Log'!$AD$18:$AD$1017),0)</f>
        <v>0</v>
      </c>
      <c r="Q114" s="244">
        <f>IFERROR($E114*SUMIF('Daily Log'!$AF$18:$AF$1017,$B114,'Daily Log'!$AG$18:$AG$1017),0)</f>
        <v>0</v>
      </c>
      <c r="R114" s="244">
        <f>IFERROR($E114*SUMIF('Daily Log'!$AI$18:$AI$1017,$B114,'Daily Log'!$AJ$18:$AJ$1017),0)</f>
        <v>0</v>
      </c>
      <c r="S114" s="244">
        <f>IFERROR($E114*SUMIF('Daily Log'!$AL$18:$AL$1017,$B114,'Daily Log'!$AM$18:$AM$1017),0)</f>
        <v>0</v>
      </c>
      <c r="T114" s="244">
        <f>IFERROR($E114*SUMIF('Daily Log'!$AO$18:$AO$1017,$B114,'Daily Log'!$AP$18:$AP$1017),0)</f>
        <v>0</v>
      </c>
      <c r="U114" s="244">
        <f>IFERROR($E114*SUMIF('Daily Log'!$AR$18:$AR$1017,$B114,'Daily Log'!$AS$18:$AS$1017),0)</f>
        <v>0</v>
      </c>
      <c r="V114" s="244">
        <f>IFERROR($E114*SUMIF('Daily Log'!$AU$18:$AU$1017,$B114,'Daily Log'!$AV$18:$AV$1017),0)</f>
        <v>0</v>
      </c>
      <c r="W114" s="244">
        <f>IFERROR($E114*SUMIF('Daily Log'!$AX$18:$AX$1017,$B114,'Daily Log'!$AY$18:$AY$1017),0)</f>
        <v>0</v>
      </c>
      <c r="X114" s="244">
        <f>IFERROR($E114*SUMIF('Daily Log'!$BA$18:$BA$1017,$B114,'Daily Log'!$BB$18:$BB$1017),0)</f>
        <v>0</v>
      </c>
      <c r="Y114" s="244">
        <f>IFERROR($E114*SUMIF('Daily Log'!$BD$18:$BD$1017,$B114,'Daily Log'!$BE$18:$BE$1017),0)</f>
        <v>0</v>
      </c>
      <c r="Z114" s="244">
        <f>IFERROR($E114*SUMIF('Daily Log'!$BG$18:$BG$1017,$B114,'Daily Log'!$BH$18:$BH$1017),0)</f>
        <v>0</v>
      </c>
      <c r="AA114" s="244">
        <f>IFERROR($E114*SUMIF('Daily Log'!$BJ$18:$BJ$1017,$B114,'Daily Log'!$BK$18:$BK$1017),0)</f>
        <v>0</v>
      </c>
      <c r="AB114" s="244">
        <f>IFERROR($E114*SUMIF('Daily Log'!$BM$18:$BM$1017,$B114,'Daily Log'!$BN$18:$BN$1017),0)</f>
        <v>0</v>
      </c>
      <c r="AC114" s="244">
        <f>IFERROR($E114*SUMIF('Daily Log'!$BP$18:$BP$1017,$B114,'Daily Log'!$BQ$18:$BQ$1017),0)</f>
        <v>0</v>
      </c>
      <c r="AD114" s="244">
        <f>IFERROR($E114*SUMIF('Daily Log'!$BS$18:$BS$1017,$B114,'Daily Log'!$BT$18:$BT$1017),0)</f>
        <v>0</v>
      </c>
      <c r="AE114" s="244">
        <f>IFERROR($E114*SUMIF('Daily Log'!$BV$18:$BV$1017,$B114,'Daily Log'!$BW$18:$BW$1017),0)</f>
        <v>0</v>
      </c>
      <c r="AF114" s="244">
        <f>IFERROR($E114*SUMIF('Daily Log'!$BY$18:$BY$1017,$B114,'Daily Log'!$BZ$18:$BZ$1017),0)</f>
        <v>0</v>
      </c>
      <c r="AG114" s="244">
        <f>IFERROR($E114*SUMIF('Daily Log'!$CB$18:$CB$1017,$B114,'Daily Log'!$CC$18:$CC$1017),0)</f>
        <v>0</v>
      </c>
      <c r="AH114" s="244">
        <f>IFERROR($E114*SUMIF('Daily Log'!$CE$18:$CE$1017,$B114,'Daily Log'!$CF$18:$CF$1017),0)</f>
        <v>0</v>
      </c>
      <c r="AI114" s="244">
        <f>IFERROR($E114*SUMIF('Daily Log'!$CH$18:$CH$1017,$B114,'Daily Log'!$CI$18:$CI$1017),0)</f>
        <v>0</v>
      </c>
      <c r="AJ114" s="244">
        <f>IFERROR($E114*SUMIF('Daily Log'!$CK$18:$CK$1017,$B114,'Daily Log'!$CL$18:$CL$1017),0)</f>
        <v>0</v>
      </c>
      <c r="AK114" s="244">
        <f>IFERROR($E114*SUMIF('Daily Log'!$CN$18:$CN$1017,$B114,'Daily Log'!$CO$18:$CO$1017),0)</f>
        <v>0</v>
      </c>
    </row>
    <row r="115" spans="2:37" ht="33.75" hidden="1" customHeight="1">
      <c r="B115" s="455" t="s">
        <v>167</v>
      </c>
      <c r="C115" s="456"/>
      <c r="D115" s="457" t="s">
        <v>302</v>
      </c>
      <c r="E115" s="454">
        <v>1</v>
      </c>
      <c r="F115" s="243">
        <f t="shared" si="2"/>
        <v>0</v>
      </c>
      <c r="G115" s="244">
        <f>IFERROR($E115*SUMIF('Daily Log'!$B$18:$B$1017,$B115,'Daily Log'!$C$18:$C$1017),0)</f>
        <v>0</v>
      </c>
      <c r="H115" s="244">
        <f>IFERROR($E115*SUMIF('Daily Log'!$E$18:$E$1017,$B115,'Daily Log'!$F$18:$F$1017),0)</f>
        <v>0</v>
      </c>
      <c r="I115" s="244">
        <f>IFERROR($E115*SUMIF('Daily Log'!$H$18:$H$1017,$B115,'Daily Log'!$I$18:$I$1017),0)</f>
        <v>0</v>
      </c>
      <c r="J115" s="244">
        <f>IFERROR($E115*SUMIF('Daily Log'!$K$18:$K$1017,$B115,'Daily Log'!$L$18:$L$1017),0)</f>
        <v>0</v>
      </c>
      <c r="K115" s="244">
        <f>IFERROR($E115*SUMIF('Daily Log'!$N$18:$N$1017,$B115,'Daily Log'!$O$18:$O$1017),0)</f>
        <v>0</v>
      </c>
      <c r="L115" s="244">
        <f>IFERROR($E115*SUMIF('Daily Log'!$Q$18:$Q$1017,$B115,'Daily Log'!$R$18:$R$1017),0)</f>
        <v>0</v>
      </c>
      <c r="M115" s="244">
        <f>IFERROR($E115*SUMIF('Daily Log'!$T$18:$T$1017,$B115,'Daily Log'!$U$18:$U$1017),0)</f>
        <v>0</v>
      </c>
      <c r="N115" s="244">
        <f>IFERROR($E115*SUMIF('Daily Log'!$W$18:$W$1017,$B115,'Daily Log'!$X$18:$X$1017),0)</f>
        <v>0</v>
      </c>
      <c r="O115" s="244">
        <f>IFERROR($E115*SUMIF('Daily Log'!$Z$18:$Z$1017,$B115,'Daily Log'!$AA$18:$AA$1017),0)</f>
        <v>0</v>
      </c>
      <c r="P115" s="244">
        <f>IFERROR($E115*SUMIF('Daily Log'!$AC$18:$AC$1017,$B115,'Daily Log'!$AD$18:$AD$1017),0)</f>
        <v>0</v>
      </c>
      <c r="Q115" s="244">
        <f>IFERROR($E115*SUMIF('Daily Log'!$AF$18:$AF$1017,$B115,'Daily Log'!$AG$18:$AG$1017),0)</f>
        <v>0</v>
      </c>
      <c r="R115" s="244">
        <f>IFERROR($E115*SUMIF('Daily Log'!$AI$18:$AI$1017,$B115,'Daily Log'!$AJ$18:$AJ$1017),0)</f>
        <v>0</v>
      </c>
      <c r="S115" s="244">
        <f>IFERROR($E115*SUMIF('Daily Log'!$AL$18:$AL$1017,$B115,'Daily Log'!$AM$18:$AM$1017),0)</f>
        <v>0</v>
      </c>
      <c r="T115" s="244">
        <f>IFERROR($E115*SUMIF('Daily Log'!$AO$18:$AO$1017,$B115,'Daily Log'!$AP$18:$AP$1017),0)</f>
        <v>0</v>
      </c>
      <c r="U115" s="244">
        <f>IFERROR($E115*SUMIF('Daily Log'!$AR$18:$AR$1017,$B115,'Daily Log'!$AS$18:$AS$1017),0)</f>
        <v>0</v>
      </c>
      <c r="V115" s="244">
        <f>IFERROR($E115*SUMIF('Daily Log'!$AU$18:$AU$1017,$B115,'Daily Log'!$AV$18:$AV$1017),0)</f>
        <v>0</v>
      </c>
      <c r="W115" s="244">
        <f>IFERROR($E115*SUMIF('Daily Log'!$AX$18:$AX$1017,$B115,'Daily Log'!$AY$18:$AY$1017),0)</f>
        <v>0</v>
      </c>
      <c r="X115" s="244">
        <f>IFERROR($E115*SUMIF('Daily Log'!$BA$18:$BA$1017,$B115,'Daily Log'!$BB$18:$BB$1017),0)</f>
        <v>0</v>
      </c>
      <c r="Y115" s="244">
        <f>IFERROR($E115*SUMIF('Daily Log'!$BD$18:$BD$1017,$B115,'Daily Log'!$BE$18:$BE$1017),0)</f>
        <v>0</v>
      </c>
      <c r="Z115" s="244">
        <f>IFERROR($E115*SUMIF('Daily Log'!$BG$18:$BG$1017,$B115,'Daily Log'!$BH$18:$BH$1017),0)</f>
        <v>0</v>
      </c>
      <c r="AA115" s="244">
        <f>IFERROR($E115*SUMIF('Daily Log'!$BJ$18:$BJ$1017,$B115,'Daily Log'!$BK$18:$BK$1017),0)</f>
        <v>0</v>
      </c>
      <c r="AB115" s="244">
        <f>IFERROR($E115*SUMIF('Daily Log'!$BM$18:$BM$1017,$B115,'Daily Log'!$BN$18:$BN$1017),0)</f>
        <v>0</v>
      </c>
      <c r="AC115" s="244">
        <f>IFERROR($E115*SUMIF('Daily Log'!$BP$18:$BP$1017,$B115,'Daily Log'!$BQ$18:$BQ$1017),0)</f>
        <v>0</v>
      </c>
      <c r="AD115" s="244">
        <f>IFERROR($E115*SUMIF('Daily Log'!$BS$18:$BS$1017,$B115,'Daily Log'!$BT$18:$BT$1017),0)</f>
        <v>0</v>
      </c>
      <c r="AE115" s="244">
        <f>IFERROR($E115*SUMIF('Daily Log'!$BV$18:$BV$1017,$B115,'Daily Log'!$BW$18:$BW$1017),0)</f>
        <v>0</v>
      </c>
      <c r="AF115" s="244">
        <f>IFERROR($E115*SUMIF('Daily Log'!$BY$18:$BY$1017,$B115,'Daily Log'!$BZ$18:$BZ$1017),0)</f>
        <v>0</v>
      </c>
      <c r="AG115" s="244">
        <f>IFERROR($E115*SUMIF('Daily Log'!$CB$18:$CB$1017,$B115,'Daily Log'!$CC$18:$CC$1017),0)</f>
        <v>0</v>
      </c>
      <c r="AH115" s="244">
        <f>IFERROR($E115*SUMIF('Daily Log'!$CE$18:$CE$1017,$B115,'Daily Log'!$CF$18:$CF$1017),0)</f>
        <v>0</v>
      </c>
      <c r="AI115" s="244">
        <f>IFERROR($E115*SUMIF('Daily Log'!$CH$18:$CH$1017,$B115,'Daily Log'!$CI$18:$CI$1017),0)</f>
        <v>0</v>
      </c>
      <c r="AJ115" s="244">
        <f>IFERROR($E115*SUMIF('Daily Log'!$CK$18:$CK$1017,$B115,'Daily Log'!$CL$18:$CL$1017),0)</f>
        <v>0</v>
      </c>
      <c r="AK115" s="244">
        <f>IFERROR($E115*SUMIF('Daily Log'!$CN$18:$CN$1017,$B115,'Daily Log'!$CO$18:$CO$1017),0)</f>
        <v>0</v>
      </c>
    </row>
    <row r="116" spans="2:37" ht="33.75" hidden="1" customHeight="1">
      <c r="B116" s="455" t="s">
        <v>168</v>
      </c>
      <c r="C116" s="456"/>
      <c r="D116" s="457" t="s">
        <v>302</v>
      </c>
      <c r="E116" s="454">
        <v>1</v>
      </c>
      <c r="F116" s="243">
        <f t="shared" si="2"/>
        <v>0</v>
      </c>
      <c r="G116" s="244">
        <f>IFERROR($E116*SUMIF('Daily Log'!$B$18:$B$1017,$B116,'Daily Log'!$C$18:$C$1017),0)</f>
        <v>0</v>
      </c>
      <c r="H116" s="244">
        <f>IFERROR($E116*SUMIF('Daily Log'!$E$18:$E$1017,$B116,'Daily Log'!$F$18:$F$1017),0)</f>
        <v>0</v>
      </c>
      <c r="I116" s="244">
        <f>IFERROR($E116*SUMIF('Daily Log'!$H$18:$H$1017,$B116,'Daily Log'!$I$18:$I$1017),0)</f>
        <v>0</v>
      </c>
      <c r="J116" s="244">
        <f>IFERROR($E116*SUMIF('Daily Log'!$K$18:$K$1017,$B116,'Daily Log'!$L$18:$L$1017),0)</f>
        <v>0</v>
      </c>
      <c r="K116" s="244">
        <f>IFERROR($E116*SUMIF('Daily Log'!$N$18:$N$1017,$B116,'Daily Log'!$O$18:$O$1017),0)</f>
        <v>0</v>
      </c>
      <c r="L116" s="244">
        <f>IFERROR($E116*SUMIF('Daily Log'!$Q$18:$Q$1017,$B116,'Daily Log'!$R$18:$R$1017),0)</f>
        <v>0</v>
      </c>
      <c r="M116" s="244">
        <f>IFERROR($E116*SUMIF('Daily Log'!$T$18:$T$1017,$B116,'Daily Log'!$U$18:$U$1017),0)</f>
        <v>0</v>
      </c>
      <c r="N116" s="244">
        <f>IFERROR($E116*SUMIF('Daily Log'!$W$18:$W$1017,$B116,'Daily Log'!$X$18:$X$1017),0)</f>
        <v>0</v>
      </c>
      <c r="O116" s="244">
        <f>IFERROR($E116*SUMIF('Daily Log'!$Z$18:$Z$1017,$B116,'Daily Log'!$AA$18:$AA$1017),0)</f>
        <v>0</v>
      </c>
      <c r="P116" s="244">
        <f>IFERROR($E116*SUMIF('Daily Log'!$AC$18:$AC$1017,$B116,'Daily Log'!$AD$18:$AD$1017),0)</f>
        <v>0</v>
      </c>
      <c r="Q116" s="244">
        <f>IFERROR($E116*SUMIF('Daily Log'!$AF$18:$AF$1017,$B116,'Daily Log'!$AG$18:$AG$1017),0)</f>
        <v>0</v>
      </c>
      <c r="R116" s="244">
        <f>IFERROR($E116*SUMIF('Daily Log'!$AI$18:$AI$1017,$B116,'Daily Log'!$AJ$18:$AJ$1017),0)</f>
        <v>0</v>
      </c>
      <c r="S116" s="244">
        <f>IFERROR($E116*SUMIF('Daily Log'!$AL$18:$AL$1017,$B116,'Daily Log'!$AM$18:$AM$1017),0)</f>
        <v>0</v>
      </c>
      <c r="T116" s="244">
        <f>IFERROR($E116*SUMIF('Daily Log'!$AO$18:$AO$1017,$B116,'Daily Log'!$AP$18:$AP$1017),0)</f>
        <v>0</v>
      </c>
      <c r="U116" s="244">
        <f>IFERROR($E116*SUMIF('Daily Log'!$AR$18:$AR$1017,$B116,'Daily Log'!$AS$18:$AS$1017),0)</f>
        <v>0</v>
      </c>
      <c r="V116" s="244">
        <f>IFERROR($E116*SUMIF('Daily Log'!$AU$18:$AU$1017,$B116,'Daily Log'!$AV$18:$AV$1017),0)</f>
        <v>0</v>
      </c>
      <c r="W116" s="244">
        <f>IFERROR($E116*SUMIF('Daily Log'!$AX$18:$AX$1017,$B116,'Daily Log'!$AY$18:$AY$1017),0)</f>
        <v>0</v>
      </c>
      <c r="X116" s="244">
        <f>IFERROR($E116*SUMIF('Daily Log'!$BA$18:$BA$1017,$B116,'Daily Log'!$BB$18:$BB$1017),0)</f>
        <v>0</v>
      </c>
      <c r="Y116" s="244">
        <f>IFERROR($E116*SUMIF('Daily Log'!$BD$18:$BD$1017,$B116,'Daily Log'!$BE$18:$BE$1017),0)</f>
        <v>0</v>
      </c>
      <c r="Z116" s="244">
        <f>IFERROR($E116*SUMIF('Daily Log'!$BG$18:$BG$1017,$B116,'Daily Log'!$BH$18:$BH$1017),0)</f>
        <v>0</v>
      </c>
      <c r="AA116" s="244">
        <f>IFERROR($E116*SUMIF('Daily Log'!$BJ$18:$BJ$1017,$B116,'Daily Log'!$BK$18:$BK$1017),0)</f>
        <v>0</v>
      </c>
      <c r="AB116" s="244">
        <f>IFERROR($E116*SUMIF('Daily Log'!$BM$18:$BM$1017,$B116,'Daily Log'!$BN$18:$BN$1017),0)</f>
        <v>0</v>
      </c>
      <c r="AC116" s="244">
        <f>IFERROR($E116*SUMIF('Daily Log'!$BP$18:$BP$1017,$B116,'Daily Log'!$BQ$18:$BQ$1017),0)</f>
        <v>0</v>
      </c>
      <c r="AD116" s="244">
        <f>IFERROR($E116*SUMIF('Daily Log'!$BS$18:$BS$1017,$B116,'Daily Log'!$BT$18:$BT$1017),0)</f>
        <v>0</v>
      </c>
      <c r="AE116" s="244">
        <f>IFERROR($E116*SUMIF('Daily Log'!$BV$18:$BV$1017,$B116,'Daily Log'!$BW$18:$BW$1017),0)</f>
        <v>0</v>
      </c>
      <c r="AF116" s="244">
        <f>IFERROR($E116*SUMIF('Daily Log'!$BY$18:$BY$1017,$B116,'Daily Log'!$BZ$18:$BZ$1017),0)</f>
        <v>0</v>
      </c>
      <c r="AG116" s="244">
        <f>IFERROR($E116*SUMIF('Daily Log'!$CB$18:$CB$1017,$B116,'Daily Log'!$CC$18:$CC$1017),0)</f>
        <v>0</v>
      </c>
      <c r="AH116" s="244">
        <f>IFERROR($E116*SUMIF('Daily Log'!$CE$18:$CE$1017,$B116,'Daily Log'!$CF$18:$CF$1017),0)</f>
        <v>0</v>
      </c>
      <c r="AI116" s="244">
        <f>IFERROR($E116*SUMIF('Daily Log'!$CH$18:$CH$1017,$B116,'Daily Log'!$CI$18:$CI$1017),0)</f>
        <v>0</v>
      </c>
      <c r="AJ116" s="244">
        <f>IFERROR($E116*SUMIF('Daily Log'!$CK$18:$CK$1017,$B116,'Daily Log'!$CL$18:$CL$1017),0)</f>
        <v>0</v>
      </c>
      <c r="AK116" s="244">
        <f>IFERROR($E116*SUMIF('Daily Log'!$CN$18:$CN$1017,$B116,'Daily Log'!$CO$18:$CO$1017),0)</f>
        <v>0</v>
      </c>
    </row>
    <row r="117" spans="2:37" ht="33.75" hidden="1" customHeight="1">
      <c r="B117" s="455" t="s">
        <v>169</v>
      </c>
      <c r="C117" s="456"/>
      <c r="D117" s="457" t="s">
        <v>302</v>
      </c>
      <c r="E117" s="454">
        <v>1</v>
      </c>
      <c r="F117" s="243">
        <f t="shared" si="2"/>
        <v>0</v>
      </c>
      <c r="G117" s="244">
        <f>IFERROR($E117*SUMIF('Daily Log'!$B$18:$B$1017,$B117,'Daily Log'!$C$18:$C$1017),0)</f>
        <v>0</v>
      </c>
      <c r="H117" s="244">
        <f>IFERROR($E117*SUMIF('Daily Log'!$E$18:$E$1017,$B117,'Daily Log'!$F$18:$F$1017),0)</f>
        <v>0</v>
      </c>
      <c r="I117" s="244">
        <f>IFERROR($E117*SUMIF('Daily Log'!$H$18:$H$1017,$B117,'Daily Log'!$I$18:$I$1017),0)</f>
        <v>0</v>
      </c>
      <c r="J117" s="244">
        <f>IFERROR($E117*SUMIF('Daily Log'!$K$18:$K$1017,$B117,'Daily Log'!$L$18:$L$1017),0)</f>
        <v>0</v>
      </c>
      <c r="K117" s="244">
        <f>IFERROR($E117*SUMIF('Daily Log'!$N$18:$N$1017,$B117,'Daily Log'!$O$18:$O$1017),0)</f>
        <v>0</v>
      </c>
      <c r="L117" s="244">
        <f>IFERROR($E117*SUMIF('Daily Log'!$Q$18:$Q$1017,$B117,'Daily Log'!$R$18:$R$1017),0)</f>
        <v>0</v>
      </c>
      <c r="M117" s="244">
        <f>IFERROR($E117*SUMIF('Daily Log'!$T$18:$T$1017,$B117,'Daily Log'!$U$18:$U$1017),0)</f>
        <v>0</v>
      </c>
      <c r="N117" s="244">
        <f>IFERROR($E117*SUMIF('Daily Log'!$W$18:$W$1017,$B117,'Daily Log'!$X$18:$X$1017),0)</f>
        <v>0</v>
      </c>
      <c r="O117" s="244">
        <f>IFERROR($E117*SUMIF('Daily Log'!$Z$18:$Z$1017,$B117,'Daily Log'!$AA$18:$AA$1017),0)</f>
        <v>0</v>
      </c>
      <c r="P117" s="244">
        <f>IFERROR($E117*SUMIF('Daily Log'!$AC$18:$AC$1017,$B117,'Daily Log'!$AD$18:$AD$1017),0)</f>
        <v>0</v>
      </c>
      <c r="Q117" s="244">
        <f>IFERROR($E117*SUMIF('Daily Log'!$AF$18:$AF$1017,$B117,'Daily Log'!$AG$18:$AG$1017),0)</f>
        <v>0</v>
      </c>
      <c r="R117" s="244">
        <f>IFERROR($E117*SUMIF('Daily Log'!$AI$18:$AI$1017,$B117,'Daily Log'!$AJ$18:$AJ$1017),0)</f>
        <v>0</v>
      </c>
      <c r="S117" s="244">
        <f>IFERROR($E117*SUMIF('Daily Log'!$AL$18:$AL$1017,$B117,'Daily Log'!$AM$18:$AM$1017),0)</f>
        <v>0</v>
      </c>
      <c r="T117" s="244">
        <f>IFERROR($E117*SUMIF('Daily Log'!$AO$18:$AO$1017,$B117,'Daily Log'!$AP$18:$AP$1017),0)</f>
        <v>0</v>
      </c>
      <c r="U117" s="244">
        <f>IFERROR($E117*SUMIF('Daily Log'!$AR$18:$AR$1017,$B117,'Daily Log'!$AS$18:$AS$1017),0)</f>
        <v>0</v>
      </c>
      <c r="V117" s="244">
        <f>IFERROR($E117*SUMIF('Daily Log'!$AU$18:$AU$1017,$B117,'Daily Log'!$AV$18:$AV$1017),0)</f>
        <v>0</v>
      </c>
      <c r="W117" s="244">
        <f>IFERROR($E117*SUMIF('Daily Log'!$AX$18:$AX$1017,$B117,'Daily Log'!$AY$18:$AY$1017),0)</f>
        <v>0</v>
      </c>
      <c r="X117" s="244">
        <f>IFERROR($E117*SUMIF('Daily Log'!$BA$18:$BA$1017,$B117,'Daily Log'!$BB$18:$BB$1017),0)</f>
        <v>0</v>
      </c>
      <c r="Y117" s="244">
        <f>IFERROR($E117*SUMIF('Daily Log'!$BD$18:$BD$1017,$B117,'Daily Log'!$BE$18:$BE$1017),0)</f>
        <v>0</v>
      </c>
      <c r="Z117" s="244">
        <f>IFERROR($E117*SUMIF('Daily Log'!$BG$18:$BG$1017,$B117,'Daily Log'!$BH$18:$BH$1017),0)</f>
        <v>0</v>
      </c>
      <c r="AA117" s="244">
        <f>IFERROR($E117*SUMIF('Daily Log'!$BJ$18:$BJ$1017,$B117,'Daily Log'!$BK$18:$BK$1017),0)</f>
        <v>0</v>
      </c>
      <c r="AB117" s="244">
        <f>IFERROR($E117*SUMIF('Daily Log'!$BM$18:$BM$1017,$B117,'Daily Log'!$BN$18:$BN$1017),0)</f>
        <v>0</v>
      </c>
      <c r="AC117" s="244">
        <f>IFERROR($E117*SUMIF('Daily Log'!$BP$18:$BP$1017,$B117,'Daily Log'!$BQ$18:$BQ$1017),0)</f>
        <v>0</v>
      </c>
      <c r="AD117" s="244">
        <f>IFERROR($E117*SUMIF('Daily Log'!$BS$18:$BS$1017,$B117,'Daily Log'!$BT$18:$BT$1017),0)</f>
        <v>0</v>
      </c>
      <c r="AE117" s="244">
        <f>IFERROR($E117*SUMIF('Daily Log'!$BV$18:$BV$1017,$B117,'Daily Log'!$BW$18:$BW$1017),0)</f>
        <v>0</v>
      </c>
      <c r="AF117" s="244">
        <f>IFERROR($E117*SUMIF('Daily Log'!$BY$18:$BY$1017,$B117,'Daily Log'!$BZ$18:$BZ$1017),0)</f>
        <v>0</v>
      </c>
      <c r="AG117" s="244">
        <f>IFERROR($E117*SUMIF('Daily Log'!$CB$18:$CB$1017,$B117,'Daily Log'!$CC$18:$CC$1017),0)</f>
        <v>0</v>
      </c>
      <c r="AH117" s="244">
        <f>IFERROR($E117*SUMIF('Daily Log'!$CE$18:$CE$1017,$B117,'Daily Log'!$CF$18:$CF$1017),0)</f>
        <v>0</v>
      </c>
      <c r="AI117" s="244">
        <f>IFERROR($E117*SUMIF('Daily Log'!$CH$18:$CH$1017,$B117,'Daily Log'!$CI$18:$CI$1017),0)</f>
        <v>0</v>
      </c>
      <c r="AJ117" s="244">
        <f>IFERROR($E117*SUMIF('Daily Log'!$CK$18:$CK$1017,$B117,'Daily Log'!$CL$18:$CL$1017),0)</f>
        <v>0</v>
      </c>
      <c r="AK117" s="244">
        <f>IFERROR($E117*SUMIF('Daily Log'!$CN$18:$CN$1017,$B117,'Daily Log'!$CO$18:$CO$1017),0)</f>
        <v>0</v>
      </c>
    </row>
    <row r="118" spans="2:37" ht="33.75" hidden="1" customHeight="1">
      <c r="B118" s="455" t="s">
        <v>170</v>
      </c>
      <c r="C118" s="456"/>
      <c r="D118" s="457" t="s">
        <v>302</v>
      </c>
      <c r="E118" s="454">
        <v>1</v>
      </c>
      <c r="F118" s="243">
        <f t="shared" si="2"/>
        <v>0</v>
      </c>
      <c r="G118" s="244">
        <f>IFERROR($E118*SUMIF('Daily Log'!$B$18:$B$1017,$B118,'Daily Log'!$C$18:$C$1017),0)</f>
        <v>0</v>
      </c>
      <c r="H118" s="244">
        <f>IFERROR($E118*SUMIF('Daily Log'!$E$18:$E$1017,$B118,'Daily Log'!$F$18:$F$1017),0)</f>
        <v>0</v>
      </c>
      <c r="I118" s="244">
        <f>IFERROR($E118*SUMIF('Daily Log'!$H$18:$H$1017,$B118,'Daily Log'!$I$18:$I$1017),0)</f>
        <v>0</v>
      </c>
      <c r="J118" s="244">
        <f>IFERROR($E118*SUMIF('Daily Log'!$K$18:$K$1017,$B118,'Daily Log'!$L$18:$L$1017),0)</f>
        <v>0</v>
      </c>
      <c r="K118" s="244">
        <f>IFERROR($E118*SUMIF('Daily Log'!$N$18:$N$1017,$B118,'Daily Log'!$O$18:$O$1017),0)</f>
        <v>0</v>
      </c>
      <c r="L118" s="244">
        <f>IFERROR($E118*SUMIF('Daily Log'!$Q$18:$Q$1017,$B118,'Daily Log'!$R$18:$R$1017),0)</f>
        <v>0</v>
      </c>
      <c r="M118" s="244">
        <f>IFERROR($E118*SUMIF('Daily Log'!$T$18:$T$1017,$B118,'Daily Log'!$U$18:$U$1017),0)</f>
        <v>0</v>
      </c>
      <c r="N118" s="244">
        <f>IFERROR($E118*SUMIF('Daily Log'!$W$18:$W$1017,$B118,'Daily Log'!$X$18:$X$1017),0)</f>
        <v>0</v>
      </c>
      <c r="O118" s="244">
        <f>IFERROR($E118*SUMIF('Daily Log'!$Z$18:$Z$1017,$B118,'Daily Log'!$AA$18:$AA$1017),0)</f>
        <v>0</v>
      </c>
      <c r="P118" s="244">
        <f>IFERROR($E118*SUMIF('Daily Log'!$AC$18:$AC$1017,$B118,'Daily Log'!$AD$18:$AD$1017),0)</f>
        <v>0</v>
      </c>
      <c r="Q118" s="244">
        <f>IFERROR($E118*SUMIF('Daily Log'!$AF$18:$AF$1017,$B118,'Daily Log'!$AG$18:$AG$1017),0)</f>
        <v>0</v>
      </c>
      <c r="R118" s="244">
        <f>IFERROR($E118*SUMIF('Daily Log'!$AI$18:$AI$1017,$B118,'Daily Log'!$AJ$18:$AJ$1017),0)</f>
        <v>0</v>
      </c>
      <c r="S118" s="244">
        <f>IFERROR($E118*SUMIF('Daily Log'!$AL$18:$AL$1017,$B118,'Daily Log'!$AM$18:$AM$1017),0)</f>
        <v>0</v>
      </c>
      <c r="T118" s="244">
        <f>IFERROR($E118*SUMIF('Daily Log'!$AO$18:$AO$1017,$B118,'Daily Log'!$AP$18:$AP$1017),0)</f>
        <v>0</v>
      </c>
      <c r="U118" s="244">
        <f>IFERROR($E118*SUMIF('Daily Log'!$AR$18:$AR$1017,$B118,'Daily Log'!$AS$18:$AS$1017),0)</f>
        <v>0</v>
      </c>
      <c r="V118" s="244">
        <f>IFERROR($E118*SUMIF('Daily Log'!$AU$18:$AU$1017,$B118,'Daily Log'!$AV$18:$AV$1017),0)</f>
        <v>0</v>
      </c>
      <c r="W118" s="244">
        <f>IFERROR($E118*SUMIF('Daily Log'!$AX$18:$AX$1017,$B118,'Daily Log'!$AY$18:$AY$1017),0)</f>
        <v>0</v>
      </c>
      <c r="X118" s="244">
        <f>IFERROR($E118*SUMIF('Daily Log'!$BA$18:$BA$1017,$B118,'Daily Log'!$BB$18:$BB$1017),0)</f>
        <v>0</v>
      </c>
      <c r="Y118" s="244">
        <f>IFERROR($E118*SUMIF('Daily Log'!$BD$18:$BD$1017,$B118,'Daily Log'!$BE$18:$BE$1017),0)</f>
        <v>0</v>
      </c>
      <c r="Z118" s="244">
        <f>IFERROR($E118*SUMIF('Daily Log'!$BG$18:$BG$1017,$B118,'Daily Log'!$BH$18:$BH$1017),0)</f>
        <v>0</v>
      </c>
      <c r="AA118" s="244">
        <f>IFERROR($E118*SUMIF('Daily Log'!$BJ$18:$BJ$1017,$B118,'Daily Log'!$BK$18:$BK$1017),0)</f>
        <v>0</v>
      </c>
      <c r="AB118" s="244">
        <f>IFERROR($E118*SUMIF('Daily Log'!$BM$18:$BM$1017,$B118,'Daily Log'!$BN$18:$BN$1017),0)</f>
        <v>0</v>
      </c>
      <c r="AC118" s="244">
        <f>IFERROR($E118*SUMIF('Daily Log'!$BP$18:$BP$1017,$B118,'Daily Log'!$BQ$18:$BQ$1017),0)</f>
        <v>0</v>
      </c>
      <c r="AD118" s="244">
        <f>IFERROR($E118*SUMIF('Daily Log'!$BS$18:$BS$1017,$B118,'Daily Log'!$BT$18:$BT$1017),0)</f>
        <v>0</v>
      </c>
      <c r="AE118" s="244">
        <f>IFERROR($E118*SUMIF('Daily Log'!$BV$18:$BV$1017,$B118,'Daily Log'!$BW$18:$BW$1017),0)</f>
        <v>0</v>
      </c>
      <c r="AF118" s="244">
        <f>IFERROR($E118*SUMIF('Daily Log'!$BY$18:$BY$1017,$B118,'Daily Log'!$BZ$18:$BZ$1017),0)</f>
        <v>0</v>
      </c>
      <c r="AG118" s="244">
        <f>IFERROR($E118*SUMIF('Daily Log'!$CB$18:$CB$1017,$B118,'Daily Log'!$CC$18:$CC$1017),0)</f>
        <v>0</v>
      </c>
      <c r="AH118" s="244">
        <f>IFERROR($E118*SUMIF('Daily Log'!$CE$18:$CE$1017,$B118,'Daily Log'!$CF$18:$CF$1017),0)</f>
        <v>0</v>
      </c>
      <c r="AI118" s="244">
        <f>IFERROR($E118*SUMIF('Daily Log'!$CH$18:$CH$1017,$B118,'Daily Log'!$CI$18:$CI$1017),0)</f>
        <v>0</v>
      </c>
      <c r="AJ118" s="244">
        <f>IFERROR($E118*SUMIF('Daily Log'!$CK$18:$CK$1017,$B118,'Daily Log'!$CL$18:$CL$1017),0)</f>
        <v>0</v>
      </c>
      <c r="AK118" s="244">
        <f>IFERROR($E118*SUMIF('Daily Log'!$CN$18:$CN$1017,$B118,'Daily Log'!$CO$18:$CO$1017),0)</f>
        <v>0</v>
      </c>
    </row>
    <row r="119" spans="2:37" ht="33.75" hidden="1" customHeight="1">
      <c r="B119" s="455" t="s">
        <v>171</v>
      </c>
      <c r="C119" s="456"/>
      <c r="D119" s="457" t="s">
        <v>302</v>
      </c>
      <c r="E119" s="454">
        <v>1</v>
      </c>
      <c r="F119" s="243">
        <f t="shared" si="2"/>
        <v>0</v>
      </c>
      <c r="G119" s="244">
        <f>IFERROR($E119*SUMIF('Daily Log'!$B$18:$B$1017,$B119,'Daily Log'!$C$18:$C$1017),0)</f>
        <v>0</v>
      </c>
      <c r="H119" s="244">
        <f>IFERROR($E119*SUMIF('Daily Log'!$E$18:$E$1017,$B119,'Daily Log'!$F$18:$F$1017),0)</f>
        <v>0</v>
      </c>
      <c r="I119" s="244">
        <f>IFERROR($E119*SUMIF('Daily Log'!$H$18:$H$1017,$B119,'Daily Log'!$I$18:$I$1017),0)</f>
        <v>0</v>
      </c>
      <c r="J119" s="244">
        <f>IFERROR($E119*SUMIF('Daily Log'!$K$18:$K$1017,$B119,'Daily Log'!$L$18:$L$1017),0)</f>
        <v>0</v>
      </c>
      <c r="K119" s="244">
        <f>IFERROR($E119*SUMIF('Daily Log'!$N$18:$N$1017,$B119,'Daily Log'!$O$18:$O$1017),0)</f>
        <v>0</v>
      </c>
      <c r="L119" s="244">
        <f>IFERROR($E119*SUMIF('Daily Log'!$Q$18:$Q$1017,$B119,'Daily Log'!$R$18:$R$1017),0)</f>
        <v>0</v>
      </c>
      <c r="M119" s="244">
        <f>IFERROR($E119*SUMIF('Daily Log'!$T$18:$T$1017,$B119,'Daily Log'!$U$18:$U$1017),0)</f>
        <v>0</v>
      </c>
      <c r="N119" s="244">
        <f>IFERROR($E119*SUMIF('Daily Log'!$W$18:$W$1017,$B119,'Daily Log'!$X$18:$X$1017),0)</f>
        <v>0</v>
      </c>
      <c r="O119" s="244">
        <f>IFERROR($E119*SUMIF('Daily Log'!$Z$18:$Z$1017,$B119,'Daily Log'!$AA$18:$AA$1017),0)</f>
        <v>0</v>
      </c>
      <c r="P119" s="244">
        <f>IFERROR($E119*SUMIF('Daily Log'!$AC$18:$AC$1017,$B119,'Daily Log'!$AD$18:$AD$1017),0)</f>
        <v>0</v>
      </c>
      <c r="Q119" s="244">
        <f>IFERROR($E119*SUMIF('Daily Log'!$AF$18:$AF$1017,$B119,'Daily Log'!$AG$18:$AG$1017),0)</f>
        <v>0</v>
      </c>
      <c r="R119" s="244">
        <f>IFERROR($E119*SUMIF('Daily Log'!$AI$18:$AI$1017,$B119,'Daily Log'!$AJ$18:$AJ$1017),0)</f>
        <v>0</v>
      </c>
      <c r="S119" s="244">
        <f>IFERROR($E119*SUMIF('Daily Log'!$AL$18:$AL$1017,$B119,'Daily Log'!$AM$18:$AM$1017),0)</f>
        <v>0</v>
      </c>
      <c r="T119" s="244">
        <f>IFERROR($E119*SUMIF('Daily Log'!$AO$18:$AO$1017,$B119,'Daily Log'!$AP$18:$AP$1017),0)</f>
        <v>0</v>
      </c>
      <c r="U119" s="244">
        <f>IFERROR($E119*SUMIF('Daily Log'!$AR$18:$AR$1017,$B119,'Daily Log'!$AS$18:$AS$1017),0)</f>
        <v>0</v>
      </c>
      <c r="V119" s="244">
        <f>IFERROR($E119*SUMIF('Daily Log'!$AU$18:$AU$1017,$B119,'Daily Log'!$AV$18:$AV$1017),0)</f>
        <v>0</v>
      </c>
      <c r="W119" s="244">
        <f>IFERROR($E119*SUMIF('Daily Log'!$AX$18:$AX$1017,$B119,'Daily Log'!$AY$18:$AY$1017),0)</f>
        <v>0</v>
      </c>
      <c r="X119" s="244">
        <f>IFERROR($E119*SUMIF('Daily Log'!$BA$18:$BA$1017,$B119,'Daily Log'!$BB$18:$BB$1017),0)</f>
        <v>0</v>
      </c>
      <c r="Y119" s="244">
        <f>IFERROR($E119*SUMIF('Daily Log'!$BD$18:$BD$1017,$B119,'Daily Log'!$BE$18:$BE$1017),0)</f>
        <v>0</v>
      </c>
      <c r="Z119" s="244">
        <f>IFERROR($E119*SUMIF('Daily Log'!$BG$18:$BG$1017,$B119,'Daily Log'!$BH$18:$BH$1017),0)</f>
        <v>0</v>
      </c>
      <c r="AA119" s="244">
        <f>IFERROR($E119*SUMIF('Daily Log'!$BJ$18:$BJ$1017,$B119,'Daily Log'!$BK$18:$BK$1017),0)</f>
        <v>0</v>
      </c>
      <c r="AB119" s="244">
        <f>IFERROR($E119*SUMIF('Daily Log'!$BM$18:$BM$1017,$B119,'Daily Log'!$BN$18:$BN$1017),0)</f>
        <v>0</v>
      </c>
      <c r="AC119" s="244">
        <f>IFERROR($E119*SUMIF('Daily Log'!$BP$18:$BP$1017,$B119,'Daily Log'!$BQ$18:$BQ$1017),0)</f>
        <v>0</v>
      </c>
      <c r="AD119" s="244">
        <f>IFERROR($E119*SUMIF('Daily Log'!$BS$18:$BS$1017,$B119,'Daily Log'!$BT$18:$BT$1017),0)</f>
        <v>0</v>
      </c>
      <c r="AE119" s="244">
        <f>IFERROR($E119*SUMIF('Daily Log'!$BV$18:$BV$1017,$B119,'Daily Log'!$BW$18:$BW$1017),0)</f>
        <v>0</v>
      </c>
      <c r="AF119" s="244">
        <f>IFERROR($E119*SUMIF('Daily Log'!$BY$18:$BY$1017,$B119,'Daily Log'!$BZ$18:$BZ$1017),0)</f>
        <v>0</v>
      </c>
      <c r="AG119" s="244">
        <f>IFERROR($E119*SUMIF('Daily Log'!$CB$18:$CB$1017,$B119,'Daily Log'!$CC$18:$CC$1017),0)</f>
        <v>0</v>
      </c>
      <c r="AH119" s="244">
        <f>IFERROR($E119*SUMIF('Daily Log'!$CE$18:$CE$1017,$B119,'Daily Log'!$CF$18:$CF$1017),0)</f>
        <v>0</v>
      </c>
      <c r="AI119" s="244">
        <f>IFERROR($E119*SUMIF('Daily Log'!$CH$18:$CH$1017,$B119,'Daily Log'!$CI$18:$CI$1017),0)</f>
        <v>0</v>
      </c>
      <c r="AJ119" s="244">
        <f>IFERROR($E119*SUMIF('Daily Log'!$CK$18:$CK$1017,$B119,'Daily Log'!$CL$18:$CL$1017),0)</f>
        <v>0</v>
      </c>
      <c r="AK119" s="244">
        <f>IFERROR($E119*SUMIF('Daily Log'!$CN$18:$CN$1017,$B119,'Daily Log'!$CO$18:$CO$1017),0)</f>
        <v>0</v>
      </c>
    </row>
    <row r="120" spans="2:37" ht="33.75" hidden="1" customHeight="1">
      <c r="B120" s="455" t="s">
        <v>172</v>
      </c>
      <c r="C120" s="456"/>
      <c r="D120" s="457" t="s">
        <v>302</v>
      </c>
      <c r="E120" s="454">
        <v>1</v>
      </c>
      <c r="F120" s="243">
        <f t="shared" si="2"/>
        <v>0</v>
      </c>
      <c r="G120" s="244">
        <f>IFERROR($E120*SUMIF('Daily Log'!$B$18:$B$1017,$B120,'Daily Log'!$C$18:$C$1017),0)</f>
        <v>0</v>
      </c>
      <c r="H120" s="244">
        <f>IFERROR($E120*SUMIF('Daily Log'!$E$18:$E$1017,$B120,'Daily Log'!$F$18:$F$1017),0)</f>
        <v>0</v>
      </c>
      <c r="I120" s="244">
        <f>IFERROR($E120*SUMIF('Daily Log'!$H$18:$H$1017,$B120,'Daily Log'!$I$18:$I$1017),0)</f>
        <v>0</v>
      </c>
      <c r="J120" s="244">
        <f>IFERROR($E120*SUMIF('Daily Log'!$K$18:$K$1017,$B120,'Daily Log'!$L$18:$L$1017),0)</f>
        <v>0</v>
      </c>
      <c r="K120" s="244">
        <f>IFERROR($E120*SUMIF('Daily Log'!$N$18:$N$1017,$B120,'Daily Log'!$O$18:$O$1017),0)</f>
        <v>0</v>
      </c>
      <c r="L120" s="244">
        <f>IFERROR($E120*SUMIF('Daily Log'!$Q$18:$Q$1017,$B120,'Daily Log'!$R$18:$R$1017),0)</f>
        <v>0</v>
      </c>
      <c r="M120" s="244">
        <f>IFERROR($E120*SUMIF('Daily Log'!$T$18:$T$1017,$B120,'Daily Log'!$U$18:$U$1017),0)</f>
        <v>0</v>
      </c>
      <c r="N120" s="244">
        <f>IFERROR($E120*SUMIF('Daily Log'!$W$18:$W$1017,$B120,'Daily Log'!$X$18:$X$1017),0)</f>
        <v>0</v>
      </c>
      <c r="O120" s="244">
        <f>IFERROR($E120*SUMIF('Daily Log'!$Z$18:$Z$1017,$B120,'Daily Log'!$AA$18:$AA$1017),0)</f>
        <v>0</v>
      </c>
      <c r="P120" s="244">
        <f>IFERROR($E120*SUMIF('Daily Log'!$AC$18:$AC$1017,$B120,'Daily Log'!$AD$18:$AD$1017),0)</f>
        <v>0</v>
      </c>
      <c r="Q120" s="244">
        <f>IFERROR($E120*SUMIF('Daily Log'!$AF$18:$AF$1017,$B120,'Daily Log'!$AG$18:$AG$1017),0)</f>
        <v>0</v>
      </c>
      <c r="R120" s="244">
        <f>IFERROR($E120*SUMIF('Daily Log'!$AI$18:$AI$1017,$B120,'Daily Log'!$AJ$18:$AJ$1017),0)</f>
        <v>0</v>
      </c>
      <c r="S120" s="244">
        <f>IFERROR($E120*SUMIF('Daily Log'!$AL$18:$AL$1017,$B120,'Daily Log'!$AM$18:$AM$1017),0)</f>
        <v>0</v>
      </c>
      <c r="T120" s="244">
        <f>IFERROR($E120*SUMIF('Daily Log'!$AO$18:$AO$1017,$B120,'Daily Log'!$AP$18:$AP$1017),0)</f>
        <v>0</v>
      </c>
      <c r="U120" s="244">
        <f>IFERROR($E120*SUMIF('Daily Log'!$AR$18:$AR$1017,$B120,'Daily Log'!$AS$18:$AS$1017),0)</f>
        <v>0</v>
      </c>
      <c r="V120" s="244">
        <f>IFERROR($E120*SUMIF('Daily Log'!$AU$18:$AU$1017,$B120,'Daily Log'!$AV$18:$AV$1017),0)</f>
        <v>0</v>
      </c>
      <c r="W120" s="244">
        <f>IFERROR($E120*SUMIF('Daily Log'!$AX$18:$AX$1017,$B120,'Daily Log'!$AY$18:$AY$1017),0)</f>
        <v>0</v>
      </c>
      <c r="X120" s="244">
        <f>IFERROR($E120*SUMIF('Daily Log'!$BA$18:$BA$1017,$B120,'Daily Log'!$BB$18:$BB$1017),0)</f>
        <v>0</v>
      </c>
      <c r="Y120" s="244">
        <f>IFERROR($E120*SUMIF('Daily Log'!$BD$18:$BD$1017,$B120,'Daily Log'!$BE$18:$BE$1017),0)</f>
        <v>0</v>
      </c>
      <c r="Z120" s="244">
        <f>IFERROR($E120*SUMIF('Daily Log'!$BG$18:$BG$1017,$B120,'Daily Log'!$BH$18:$BH$1017),0)</f>
        <v>0</v>
      </c>
      <c r="AA120" s="244">
        <f>IFERROR($E120*SUMIF('Daily Log'!$BJ$18:$BJ$1017,$B120,'Daily Log'!$BK$18:$BK$1017),0)</f>
        <v>0</v>
      </c>
      <c r="AB120" s="244">
        <f>IFERROR($E120*SUMIF('Daily Log'!$BM$18:$BM$1017,$B120,'Daily Log'!$BN$18:$BN$1017),0)</f>
        <v>0</v>
      </c>
      <c r="AC120" s="244">
        <f>IFERROR($E120*SUMIF('Daily Log'!$BP$18:$BP$1017,$B120,'Daily Log'!$BQ$18:$BQ$1017),0)</f>
        <v>0</v>
      </c>
      <c r="AD120" s="244">
        <f>IFERROR($E120*SUMIF('Daily Log'!$BS$18:$BS$1017,$B120,'Daily Log'!$BT$18:$BT$1017),0)</f>
        <v>0</v>
      </c>
      <c r="AE120" s="244">
        <f>IFERROR($E120*SUMIF('Daily Log'!$BV$18:$BV$1017,$B120,'Daily Log'!$BW$18:$BW$1017),0)</f>
        <v>0</v>
      </c>
      <c r="AF120" s="244">
        <f>IFERROR($E120*SUMIF('Daily Log'!$BY$18:$BY$1017,$B120,'Daily Log'!$BZ$18:$BZ$1017),0)</f>
        <v>0</v>
      </c>
      <c r="AG120" s="244">
        <f>IFERROR($E120*SUMIF('Daily Log'!$CB$18:$CB$1017,$B120,'Daily Log'!$CC$18:$CC$1017),0)</f>
        <v>0</v>
      </c>
      <c r="AH120" s="244">
        <f>IFERROR($E120*SUMIF('Daily Log'!$CE$18:$CE$1017,$B120,'Daily Log'!$CF$18:$CF$1017),0)</f>
        <v>0</v>
      </c>
      <c r="AI120" s="244">
        <f>IFERROR($E120*SUMIF('Daily Log'!$CH$18:$CH$1017,$B120,'Daily Log'!$CI$18:$CI$1017),0)</f>
        <v>0</v>
      </c>
      <c r="AJ120" s="244">
        <f>IFERROR($E120*SUMIF('Daily Log'!$CK$18:$CK$1017,$B120,'Daily Log'!$CL$18:$CL$1017),0)</f>
        <v>0</v>
      </c>
      <c r="AK120" s="244">
        <f>IFERROR($E120*SUMIF('Daily Log'!$CN$18:$CN$1017,$B120,'Daily Log'!$CO$18:$CO$1017),0)</f>
        <v>0</v>
      </c>
    </row>
    <row r="121" spans="2:37" ht="33.75" hidden="1" customHeight="1">
      <c r="B121" s="455" t="s">
        <v>173</v>
      </c>
      <c r="C121" s="456"/>
      <c r="D121" s="457" t="s">
        <v>302</v>
      </c>
      <c r="E121" s="454">
        <v>1</v>
      </c>
      <c r="F121" s="243">
        <f t="shared" si="2"/>
        <v>0</v>
      </c>
      <c r="G121" s="244">
        <f>IFERROR($E121*SUMIF('Daily Log'!$B$18:$B$1017,$B121,'Daily Log'!$C$18:$C$1017),0)</f>
        <v>0</v>
      </c>
      <c r="H121" s="244">
        <f>IFERROR($E121*SUMIF('Daily Log'!$E$18:$E$1017,$B121,'Daily Log'!$F$18:$F$1017),0)</f>
        <v>0</v>
      </c>
      <c r="I121" s="244">
        <f>IFERROR($E121*SUMIF('Daily Log'!$H$18:$H$1017,$B121,'Daily Log'!$I$18:$I$1017),0)</f>
        <v>0</v>
      </c>
      <c r="J121" s="244">
        <f>IFERROR($E121*SUMIF('Daily Log'!$K$18:$K$1017,$B121,'Daily Log'!$L$18:$L$1017),0)</f>
        <v>0</v>
      </c>
      <c r="K121" s="244">
        <f>IFERROR($E121*SUMIF('Daily Log'!$N$18:$N$1017,$B121,'Daily Log'!$O$18:$O$1017),0)</f>
        <v>0</v>
      </c>
      <c r="L121" s="244">
        <f>IFERROR($E121*SUMIF('Daily Log'!$Q$18:$Q$1017,$B121,'Daily Log'!$R$18:$R$1017),0)</f>
        <v>0</v>
      </c>
      <c r="M121" s="244">
        <f>IFERROR($E121*SUMIF('Daily Log'!$T$18:$T$1017,$B121,'Daily Log'!$U$18:$U$1017),0)</f>
        <v>0</v>
      </c>
      <c r="N121" s="244">
        <f>IFERROR($E121*SUMIF('Daily Log'!$W$18:$W$1017,$B121,'Daily Log'!$X$18:$X$1017),0)</f>
        <v>0</v>
      </c>
      <c r="O121" s="244">
        <f>IFERROR($E121*SUMIF('Daily Log'!$Z$18:$Z$1017,$B121,'Daily Log'!$AA$18:$AA$1017),0)</f>
        <v>0</v>
      </c>
      <c r="P121" s="244">
        <f>IFERROR($E121*SUMIF('Daily Log'!$AC$18:$AC$1017,$B121,'Daily Log'!$AD$18:$AD$1017),0)</f>
        <v>0</v>
      </c>
      <c r="Q121" s="244">
        <f>IFERROR($E121*SUMIF('Daily Log'!$AF$18:$AF$1017,$B121,'Daily Log'!$AG$18:$AG$1017),0)</f>
        <v>0</v>
      </c>
      <c r="R121" s="244">
        <f>IFERROR($E121*SUMIF('Daily Log'!$AI$18:$AI$1017,$B121,'Daily Log'!$AJ$18:$AJ$1017),0)</f>
        <v>0</v>
      </c>
      <c r="S121" s="244">
        <f>IFERROR($E121*SUMIF('Daily Log'!$AL$18:$AL$1017,$B121,'Daily Log'!$AM$18:$AM$1017),0)</f>
        <v>0</v>
      </c>
      <c r="T121" s="244">
        <f>IFERROR($E121*SUMIF('Daily Log'!$AO$18:$AO$1017,$B121,'Daily Log'!$AP$18:$AP$1017),0)</f>
        <v>0</v>
      </c>
      <c r="U121" s="244">
        <f>IFERROR($E121*SUMIF('Daily Log'!$AR$18:$AR$1017,$B121,'Daily Log'!$AS$18:$AS$1017),0)</f>
        <v>0</v>
      </c>
      <c r="V121" s="244">
        <f>IFERROR($E121*SUMIF('Daily Log'!$AU$18:$AU$1017,$B121,'Daily Log'!$AV$18:$AV$1017),0)</f>
        <v>0</v>
      </c>
      <c r="W121" s="244">
        <f>IFERROR($E121*SUMIF('Daily Log'!$AX$18:$AX$1017,$B121,'Daily Log'!$AY$18:$AY$1017),0)</f>
        <v>0</v>
      </c>
      <c r="X121" s="244">
        <f>IFERROR($E121*SUMIF('Daily Log'!$BA$18:$BA$1017,$B121,'Daily Log'!$BB$18:$BB$1017),0)</f>
        <v>0</v>
      </c>
      <c r="Y121" s="244">
        <f>IFERROR($E121*SUMIF('Daily Log'!$BD$18:$BD$1017,$B121,'Daily Log'!$BE$18:$BE$1017),0)</f>
        <v>0</v>
      </c>
      <c r="Z121" s="244">
        <f>IFERROR($E121*SUMIF('Daily Log'!$BG$18:$BG$1017,$B121,'Daily Log'!$BH$18:$BH$1017),0)</f>
        <v>0</v>
      </c>
      <c r="AA121" s="244">
        <f>IFERROR($E121*SUMIF('Daily Log'!$BJ$18:$BJ$1017,$B121,'Daily Log'!$BK$18:$BK$1017),0)</f>
        <v>0</v>
      </c>
      <c r="AB121" s="244">
        <f>IFERROR($E121*SUMIF('Daily Log'!$BM$18:$BM$1017,$B121,'Daily Log'!$BN$18:$BN$1017),0)</f>
        <v>0</v>
      </c>
      <c r="AC121" s="244">
        <f>IFERROR($E121*SUMIF('Daily Log'!$BP$18:$BP$1017,$B121,'Daily Log'!$BQ$18:$BQ$1017),0)</f>
        <v>0</v>
      </c>
      <c r="AD121" s="244">
        <f>IFERROR($E121*SUMIF('Daily Log'!$BS$18:$BS$1017,$B121,'Daily Log'!$BT$18:$BT$1017),0)</f>
        <v>0</v>
      </c>
      <c r="AE121" s="244">
        <f>IFERROR($E121*SUMIF('Daily Log'!$BV$18:$BV$1017,$B121,'Daily Log'!$BW$18:$BW$1017),0)</f>
        <v>0</v>
      </c>
      <c r="AF121" s="244">
        <f>IFERROR($E121*SUMIF('Daily Log'!$BY$18:$BY$1017,$B121,'Daily Log'!$BZ$18:$BZ$1017),0)</f>
        <v>0</v>
      </c>
      <c r="AG121" s="244">
        <f>IFERROR($E121*SUMIF('Daily Log'!$CB$18:$CB$1017,$B121,'Daily Log'!$CC$18:$CC$1017),0)</f>
        <v>0</v>
      </c>
      <c r="AH121" s="244">
        <f>IFERROR($E121*SUMIF('Daily Log'!$CE$18:$CE$1017,$B121,'Daily Log'!$CF$18:$CF$1017),0)</f>
        <v>0</v>
      </c>
      <c r="AI121" s="244">
        <f>IFERROR($E121*SUMIF('Daily Log'!$CH$18:$CH$1017,$B121,'Daily Log'!$CI$18:$CI$1017),0)</f>
        <v>0</v>
      </c>
      <c r="AJ121" s="244">
        <f>IFERROR($E121*SUMIF('Daily Log'!$CK$18:$CK$1017,$B121,'Daily Log'!$CL$18:$CL$1017),0)</f>
        <v>0</v>
      </c>
      <c r="AK121" s="244">
        <f>IFERROR($E121*SUMIF('Daily Log'!$CN$18:$CN$1017,$B121,'Daily Log'!$CO$18:$CO$1017),0)</f>
        <v>0</v>
      </c>
    </row>
    <row r="122" spans="2:37" ht="33.75" hidden="1" customHeight="1">
      <c r="B122" s="455" t="s">
        <v>174</v>
      </c>
      <c r="C122" s="456"/>
      <c r="D122" s="457" t="s">
        <v>302</v>
      </c>
      <c r="E122" s="454">
        <v>1</v>
      </c>
      <c r="F122" s="243">
        <f t="shared" si="2"/>
        <v>0</v>
      </c>
      <c r="G122" s="244">
        <f>IFERROR($E122*SUMIF('Daily Log'!$B$18:$B$1017,$B122,'Daily Log'!$C$18:$C$1017),0)</f>
        <v>0</v>
      </c>
      <c r="H122" s="244">
        <f>IFERROR($E122*SUMIF('Daily Log'!$E$18:$E$1017,$B122,'Daily Log'!$F$18:$F$1017),0)</f>
        <v>0</v>
      </c>
      <c r="I122" s="244">
        <f>IFERROR($E122*SUMIF('Daily Log'!$H$18:$H$1017,$B122,'Daily Log'!$I$18:$I$1017),0)</f>
        <v>0</v>
      </c>
      <c r="J122" s="244">
        <f>IFERROR($E122*SUMIF('Daily Log'!$K$18:$K$1017,$B122,'Daily Log'!$L$18:$L$1017),0)</f>
        <v>0</v>
      </c>
      <c r="K122" s="244">
        <f>IFERROR($E122*SUMIF('Daily Log'!$N$18:$N$1017,$B122,'Daily Log'!$O$18:$O$1017),0)</f>
        <v>0</v>
      </c>
      <c r="L122" s="244">
        <f>IFERROR($E122*SUMIF('Daily Log'!$Q$18:$Q$1017,$B122,'Daily Log'!$R$18:$R$1017),0)</f>
        <v>0</v>
      </c>
      <c r="M122" s="244">
        <f>IFERROR($E122*SUMIF('Daily Log'!$T$18:$T$1017,$B122,'Daily Log'!$U$18:$U$1017),0)</f>
        <v>0</v>
      </c>
      <c r="N122" s="244">
        <f>IFERROR($E122*SUMIF('Daily Log'!$W$18:$W$1017,$B122,'Daily Log'!$X$18:$X$1017),0)</f>
        <v>0</v>
      </c>
      <c r="O122" s="244">
        <f>IFERROR($E122*SUMIF('Daily Log'!$Z$18:$Z$1017,$B122,'Daily Log'!$AA$18:$AA$1017),0)</f>
        <v>0</v>
      </c>
      <c r="P122" s="244">
        <f>IFERROR($E122*SUMIF('Daily Log'!$AC$18:$AC$1017,$B122,'Daily Log'!$AD$18:$AD$1017),0)</f>
        <v>0</v>
      </c>
      <c r="Q122" s="244">
        <f>IFERROR($E122*SUMIF('Daily Log'!$AF$18:$AF$1017,$B122,'Daily Log'!$AG$18:$AG$1017),0)</f>
        <v>0</v>
      </c>
      <c r="R122" s="244">
        <f>IFERROR($E122*SUMIF('Daily Log'!$AI$18:$AI$1017,$B122,'Daily Log'!$AJ$18:$AJ$1017),0)</f>
        <v>0</v>
      </c>
      <c r="S122" s="244">
        <f>IFERROR($E122*SUMIF('Daily Log'!$AL$18:$AL$1017,$B122,'Daily Log'!$AM$18:$AM$1017),0)</f>
        <v>0</v>
      </c>
      <c r="T122" s="244">
        <f>IFERROR($E122*SUMIF('Daily Log'!$AO$18:$AO$1017,$B122,'Daily Log'!$AP$18:$AP$1017),0)</f>
        <v>0</v>
      </c>
      <c r="U122" s="244">
        <f>IFERROR($E122*SUMIF('Daily Log'!$AR$18:$AR$1017,$B122,'Daily Log'!$AS$18:$AS$1017),0)</f>
        <v>0</v>
      </c>
      <c r="V122" s="244">
        <f>IFERROR($E122*SUMIF('Daily Log'!$AU$18:$AU$1017,$B122,'Daily Log'!$AV$18:$AV$1017),0)</f>
        <v>0</v>
      </c>
      <c r="W122" s="244">
        <f>IFERROR($E122*SUMIF('Daily Log'!$AX$18:$AX$1017,$B122,'Daily Log'!$AY$18:$AY$1017),0)</f>
        <v>0</v>
      </c>
      <c r="X122" s="244">
        <f>IFERROR($E122*SUMIF('Daily Log'!$BA$18:$BA$1017,$B122,'Daily Log'!$BB$18:$BB$1017),0)</f>
        <v>0</v>
      </c>
      <c r="Y122" s="244">
        <f>IFERROR($E122*SUMIF('Daily Log'!$BD$18:$BD$1017,$B122,'Daily Log'!$BE$18:$BE$1017),0)</f>
        <v>0</v>
      </c>
      <c r="Z122" s="244">
        <f>IFERROR($E122*SUMIF('Daily Log'!$BG$18:$BG$1017,$B122,'Daily Log'!$BH$18:$BH$1017),0)</f>
        <v>0</v>
      </c>
      <c r="AA122" s="244">
        <f>IFERROR($E122*SUMIF('Daily Log'!$BJ$18:$BJ$1017,$B122,'Daily Log'!$BK$18:$BK$1017),0)</f>
        <v>0</v>
      </c>
      <c r="AB122" s="244">
        <f>IFERROR($E122*SUMIF('Daily Log'!$BM$18:$BM$1017,$B122,'Daily Log'!$BN$18:$BN$1017),0)</f>
        <v>0</v>
      </c>
      <c r="AC122" s="244">
        <f>IFERROR($E122*SUMIF('Daily Log'!$BP$18:$BP$1017,$B122,'Daily Log'!$BQ$18:$BQ$1017),0)</f>
        <v>0</v>
      </c>
      <c r="AD122" s="244">
        <f>IFERROR($E122*SUMIF('Daily Log'!$BS$18:$BS$1017,$B122,'Daily Log'!$BT$18:$BT$1017),0)</f>
        <v>0</v>
      </c>
      <c r="AE122" s="244">
        <f>IFERROR($E122*SUMIF('Daily Log'!$BV$18:$BV$1017,$B122,'Daily Log'!$BW$18:$BW$1017),0)</f>
        <v>0</v>
      </c>
      <c r="AF122" s="244">
        <f>IFERROR($E122*SUMIF('Daily Log'!$BY$18:$BY$1017,$B122,'Daily Log'!$BZ$18:$BZ$1017),0)</f>
        <v>0</v>
      </c>
      <c r="AG122" s="244">
        <f>IFERROR($E122*SUMIF('Daily Log'!$CB$18:$CB$1017,$B122,'Daily Log'!$CC$18:$CC$1017),0)</f>
        <v>0</v>
      </c>
      <c r="AH122" s="244">
        <f>IFERROR($E122*SUMIF('Daily Log'!$CE$18:$CE$1017,$B122,'Daily Log'!$CF$18:$CF$1017),0)</f>
        <v>0</v>
      </c>
      <c r="AI122" s="244">
        <f>IFERROR($E122*SUMIF('Daily Log'!$CH$18:$CH$1017,$B122,'Daily Log'!$CI$18:$CI$1017),0)</f>
        <v>0</v>
      </c>
      <c r="AJ122" s="244">
        <f>IFERROR($E122*SUMIF('Daily Log'!$CK$18:$CK$1017,$B122,'Daily Log'!$CL$18:$CL$1017),0)</f>
        <v>0</v>
      </c>
      <c r="AK122" s="244">
        <f>IFERROR($E122*SUMIF('Daily Log'!$CN$18:$CN$1017,$B122,'Daily Log'!$CO$18:$CO$1017),0)</f>
        <v>0</v>
      </c>
    </row>
    <row r="123" spans="2:37" ht="33.75" hidden="1" customHeight="1">
      <c r="B123" s="455" t="s">
        <v>175</v>
      </c>
      <c r="C123" s="456"/>
      <c r="D123" s="457" t="s">
        <v>302</v>
      </c>
      <c r="E123" s="454">
        <v>1</v>
      </c>
      <c r="F123" s="243">
        <f t="shared" si="2"/>
        <v>0</v>
      </c>
      <c r="G123" s="244">
        <f>IFERROR($E123*SUMIF('Daily Log'!$B$18:$B$1017,$B123,'Daily Log'!$C$18:$C$1017),0)</f>
        <v>0</v>
      </c>
      <c r="H123" s="244">
        <f>IFERROR($E123*SUMIF('Daily Log'!$E$18:$E$1017,$B123,'Daily Log'!$F$18:$F$1017),0)</f>
        <v>0</v>
      </c>
      <c r="I123" s="244">
        <f>IFERROR($E123*SUMIF('Daily Log'!$H$18:$H$1017,$B123,'Daily Log'!$I$18:$I$1017),0)</f>
        <v>0</v>
      </c>
      <c r="J123" s="244">
        <f>IFERROR($E123*SUMIF('Daily Log'!$K$18:$K$1017,$B123,'Daily Log'!$L$18:$L$1017),0)</f>
        <v>0</v>
      </c>
      <c r="K123" s="244">
        <f>IFERROR($E123*SUMIF('Daily Log'!$N$18:$N$1017,$B123,'Daily Log'!$O$18:$O$1017),0)</f>
        <v>0</v>
      </c>
      <c r="L123" s="244">
        <f>IFERROR($E123*SUMIF('Daily Log'!$Q$18:$Q$1017,$B123,'Daily Log'!$R$18:$R$1017),0)</f>
        <v>0</v>
      </c>
      <c r="M123" s="244">
        <f>IFERROR($E123*SUMIF('Daily Log'!$T$18:$T$1017,$B123,'Daily Log'!$U$18:$U$1017),0)</f>
        <v>0</v>
      </c>
      <c r="N123" s="244">
        <f>IFERROR($E123*SUMIF('Daily Log'!$W$18:$W$1017,$B123,'Daily Log'!$X$18:$X$1017),0)</f>
        <v>0</v>
      </c>
      <c r="O123" s="244">
        <f>IFERROR($E123*SUMIF('Daily Log'!$Z$18:$Z$1017,$B123,'Daily Log'!$AA$18:$AA$1017),0)</f>
        <v>0</v>
      </c>
      <c r="P123" s="244">
        <f>IFERROR($E123*SUMIF('Daily Log'!$AC$18:$AC$1017,$B123,'Daily Log'!$AD$18:$AD$1017),0)</f>
        <v>0</v>
      </c>
      <c r="Q123" s="244">
        <f>IFERROR($E123*SUMIF('Daily Log'!$AF$18:$AF$1017,$B123,'Daily Log'!$AG$18:$AG$1017),0)</f>
        <v>0</v>
      </c>
      <c r="R123" s="244">
        <f>IFERROR($E123*SUMIF('Daily Log'!$AI$18:$AI$1017,$B123,'Daily Log'!$AJ$18:$AJ$1017),0)</f>
        <v>0</v>
      </c>
      <c r="S123" s="244">
        <f>IFERROR($E123*SUMIF('Daily Log'!$AL$18:$AL$1017,$B123,'Daily Log'!$AM$18:$AM$1017),0)</f>
        <v>0</v>
      </c>
      <c r="T123" s="244">
        <f>IFERROR($E123*SUMIF('Daily Log'!$AO$18:$AO$1017,$B123,'Daily Log'!$AP$18:$AP$1017),0)</f>
        <v>0</v>
      </c>
      <c r="U123" s="244">
        <f>IFERROR($E123*SUMIF('Daily Log'!$AR$18:$AR$1017,$B123,'Daily Log'!$AS$18:$AS$1017),0)</f>
        <v>0</v>
      </c>
      <c r="V123" s="244">
        <f>IFERROR($E123*SUMIF('Daily Log'!$AU$18:$AU$1017,$B123,'Daily Log'!$AV$18:$AV$1017),0)</f>
        <v>0</v>
      </c>
      <c r="W123" s="244">
        <f>IFERROR($E123*SUMIF('Daily Log'!$AX$18:$AX$1017,$B123,'Daily Log'!$AY$18:$AY$1017),0)</f>
        <v>0</v>
      </c>
      <c r="X123" s="244">
        <f>IFERROR($E123*SUMIF('Daily Log'!$BA$18:$BA$1017,$B123,'Daily Log'!$BB$18:$BB$1017),0)</f>
        <v>0</v>
      </c>
      <c r="Y123" s="244">
        <f>IFERROR($E123*SUMIF('Daily Log'!$BD$18:$BD$1017,$B123,'Daily Log'!$BE$18:$BE$1017),0)</f>
        <v>0</v>
      </c>
      <c r="Z123" s="244">
        <f>IFERROR($E123*SUMIF('Daily Log'!$BG$18:$BG$1017,$B123,'Daily Log'!$BH$18:$BH$1017),0)</f>
        <v>0</v>
      </c>
      <c r="AA123" s="244">
        <f>IFERROR($E123*SUMIF('Daily Log'!$BJ$18:$BJ$1017,$B123,'Daily Log'!$BK$18:$BK$1017),0)</f>
        <v>0</v>
      </c>
      <c r="AB123" s="244">
        <f>IFERROR($E123*SUMIF('Daily Log'!$BM$18:$BM$1017,$B123,'Daily Log'!$BN$18:$BN$1017),0)</f>
        <v>0</v>
      </c>
      <c r="AC123" s="244">
        <f>IFERROR($E123*SUMIF('Daily Log'!$BP$18:$BP$1017,$B123,'Daily Log'!$BQ$18:$BQ$1017),0)</f>
        <v>0</v>
      </c>
      <c r="AD123" s="244">
        <f>IFERROR($E123*SUMIF('Daily Log'!$BS$18:$BS$1017,$B123,'Daily Log'!$BT$18:$BT$1017),0)</f>
        <v>0</v>
      </c>
      <c r="AE123" s="244">
        <f>IFERROR($E123*SUMIF('Daily Log'!$BV$18:$BV$1017,$B123,'Daily Log'!$BW$18:$BW$1017),0)</f>
        <v>0</v>
      </c>
      <c r="AF123" s="244">
        <f>IFERROR($E123*SUMIF('Daily Log'!$BY$18:$BY$1017,$B123,'Daily Log'!$BZ$18:$BZ$1017),0)</f>
        <v>0</v>
      </c>
      <c r="AG123" s="244">
        <f>IFERROR($E123*SUMIF('Daily Log'!$CB$18:$CB$1017,$B123,'Daily Log'!$CC$18:$CC$1017),0)</f>
        <v>0</v>
      </c>
      <c r="AH123" s="244">
        <f>IFERROR($E123*SUMIF('Daily Log'!$CE$18:$CE$1017,$B123,'Daily Log'!$CF$18:$CF$1017),0)</f>
        <v>0</v>
      </c>
      <c r="AI123" s="244">
        <f>IFERROR($E123*SUMIF('Daily Log'!$CH$18:$CH$1017,$B123,'Daily Log'!$CI$18:$CI$1017),0)</f>
        <v>0</v>
      </c>
      <c r="AJ123" s="244">
        <f>IFERROR($E123*SUMIF('Daily Log'!$CK$18:$CK$1017,$B123,'Daily Log'!$CL$18:$CL$1017),0)</f>
        <v>0</v>
      </c>
      <c r="AK123" s="244">
        <f>IFERROR($E123*SUMIF('Daily Log'!$CN$18:$CN$1017,$B123,'Daily Log'!$CO$18:$CO$1017),0)</f>
        <v>0</v>
      </c>
    </row>
    <row r="124" spans="2:37" ht="33.75" hidden="1" customHeight="1">
      <c r="B124" s="455" t="s">
        <v>176</v>
      </c>
      <c r="C124" s="456"/>
      <c r="D124" s="457" t="s">
        <v>302</v>
      </c>
      <c r="E124" s="454">
        <v>1</v>
      </c>
      <c r="F124" s="243">
        <f t="shared" si="2"/>
        <v>0</v>
      </c>
      <c r="G124" s="244">
        <f>IFERROR($E124*SUMIF('Daily Log'!$B$18:$B$1017,$B124,'Daily Log'!$C$18:$C$1017),0)</f>
        <v>0</v>
      </c>
      <c r="H124" s="244">
        <f>IFERROR($E124*SUMIF('Daily Log'!$E$18:$E$1017,$B124,'Daily Log'!$F$18:$F$1017),0)</f>
        <v>0</v>
      </c>
      <c r="I124" s="244">
        <f>IFERROR($E124*SUMIF('Daily Log'!$H$18:$H$1017,$B124,'Daily Log'!$I$18:$I$1017),0)</f>
        <v>0</v>
      </c>
      <c r="J124" s="244">
        <f>IFERROR($E124*SUMIF('Daily Log'!$K$18:$K$1017,$B124,'Daily Log'!$L$18:$L$1017),0)</f>
        <v>0</v>
      </c>
      <c r="K124" s="244">
        <f>IFERROR($E124*SUMIF('Daily Log'!$N$18:$N$1017,$B124,'Daily Log'!$O$18:$O$1017),0)</f>
        <v>0</v>
      </c>
      <c r="L124" s="244">
        <f>IFERROR($E124*SUMIF('Daily Log'!$Q$18:$Q$1017,$B124,'Daily Log'!$R$18:$R$1017),0)</f>
        <v>0</v>
      </c>
      <c r="M124" s="244">
        <f>IFERROR($E124*SUMIF('Daily Log'!$T$18:$T$1017,$B124,'Daily Log'!$U$18:$U$1017),0)</f>
        <v>0</v>
      </c>
      <c r="N124" s="244">
        <f>IFERROR($E124*SUMIF('Daily Log'!$W$18:$W$1017,$B124,'Daily Log'!$X$18:$X$1017),0)</f>
        <v>0</v>
      </c>
      <c r="O124" s="244">
        <f>IFERROR($E124*SUMIF('Daily Log'!$Z$18:$Z$1017,$B124,'Daily Log'!$AA$18:$AA$1017),0)</f>
        <v>0</v>
      </c>
      <c r="P124" s="244">
        <f>IFERROR($E124*SUMIF('Daily Log'!$AC$18:$AC$1017,$B124,'Daily Log'!$AD$18:$AD$1017),0)</f>
        <v>0</v>
      </c>
      <c r="Q124" s="244">
        <f>IFERROR($E124*SUMIF('Daily Log'!$AF$18:$AF$1017,$B124,'Daily Log'!$AG$18:$AG$1017),0)</f>
        <v>0</v>
      </c>
      <c r="R124" s="244">
        <f>IFERROR($E124*SUMIF('Daily Log'!$AI$18:$AI$1017,$B124,'Daily Log'!$AJ$18:$AJ$1017),0)</f>
        <v>0</v>
      </c>
      <c r="S124" s="244">
        <f>IFERROR($E124*SUMIF('Daily Log'!$AL$18:$AL$1017,$B124,'Daily Log'!$AM$18:$AM$1017),0)</f>
        <v>0</v>
      </c>
      <c r="T124" s="244">
        <f>IFERROR($E124*SUMIF('Daily Log'!$AO$18:$AO$1017,$B124,'Daily Log'!$AP$18:$AP$1017),0)</f>
        <v>0</v>
      </c>
      <c r="U124" s="244">
        <f>IFERROR($E124*SUMIF('Daily Log'!$AR$18:$AR$1017,$B124,'Daily Log'!$AS$18:$AS$1017),0)</f>
        <v>0</v>
      </c>
      <c r="V124" s="244">
        <f>IFERROR($E124*SUMIF('Daily Log'!$AU$18:$AU$1017,$B124,'Daily Log'!$AV$18:$AV$1017),0)</f>
        <v>0</v>
      </c>
      <c r="W124" s="244">
        <f>IFERROR($E124*SUMIF('Daily Log'!$AX$18:$AX$1017,$B124,'Daily Log'!$AY$18:$AY$1017),0)</f>
        <v>0</v>
      </c>
      <c r="X124" s="244">
        <f>IFERROR($E124*SUMIF('Daily Log'!$BA$18:$BA$1017,$B124,'Daily Log'!$BB$18:$BB$1017),0)</f>
        <v>0</v>
      </c>
      <c r="Y124" s="244">
        <f>IFERROR($E124*SUMIF('Daily Log'!$BD$18:$BD$1017,$B124,'Daily Log'!$BE$18:$BE$1017),0)</f>
        <v>0</v>
      </c>
      <c r="Z124" s="244">
        <f>IFERROR($E124*SUMIF('Daily Log'!$BG$18:$BG$1017,$B124,'Daily Log'!$BH$18:$BH$1017),0)</f>
        <v>0</v>
      </c>
      <c r="AA124" s="244">
        <f>IFERROR($E124*SUMIF('Daily Log'!$BJ$18:$BJ$1017,$B124,'Daily Log'!$BK$18:$BK$1017),0)</f>
        <v>0</v>
      </c>
      <c r="AB124" s="244">
        <f>IFERROR($E124*SUMIF('Daily Log'!$BM$18:$BM$1017,$B124,'Daily Log'!$BN$18:$BN$1017),0)</f>
        <v>0</v>
      </c>
      <c r="AC124" s="244">
        <f>IFERROR($E124*SUMIF('Daily Log'!$BP$18:$BP$1017,$B124,'Daily Log'!$BQ$18:$BQ$1017),0)</f>
        <v>0</v>
      </c>
      <c r="AD124" s="244">
        <f>IFERROR($E124*SUMIF('Daily Log'!$BS$18:$BS$1017,$B124,'Daily Log'!$BT$18:$BT$1017),0)</f>
        <v>0</v>
      </c>
      <c r="AE124" s="244">
        <f>IFERROR($E124*SUMIF('Daily Log'!$BV$18:$BV$1017,$B124,'Daily Log'!$BW$18:$BW$1017),0)</f>
        <v>0</v>
      </c>
      <c r="AF124" s="244">
        <f>IFERROR($E124*SUMIF('Daily Log'!$BY$18:$BY$1017,$B124,'Daily Log'!$BZ$18:$BZ$1017),0)</f>
        <v>0</v>
      </c>
      <c r="AG124" s="244">
        <f>IFERROR($E124*SUMIF('Daily Log'!$CB$18:$CB$1017,$B124,'Daily Log'!$CC$18:$CC$1017),0)</f>
        <v>0</v>
      </c>
      <c r="AH124" s="244">
        <f>IFERROR($E124*SUMIF('Daily Log'!$CE$18:$CE$1017,$B124,'Daily Log'!$CF$18:$CF$1017),0)</f>
        <v>0</v>
      </c>
      <c r="AI124" s="244">
        <f>IFERROR($E124*SUMIF('Daily Log'!$CH$18:$CH$1017,$B124,'Daily Log'!$CI$18:$CI$1017),0)</f>
        <v>0</v>
      </c>
      <c r="AJ124" s="244">
        <f>IFERROR($E124*SUMIF('Daily Log'!$CK$18:$CK$1017,$B124,'Daily Log'!$CL$18:$CL$1017),0)</f>
        <v>0</v>
      </c>
      <c r="AK124" s="244">
        <f>IFERROR($E124*SUMIF('Daily Log'!$CN$18:$CN$1017,$B124,'Daily Log'!$CO$18:$CO$1017),0)</f>
        <v>0</v>
      </c>
    </row>
    <row r="125" spans="2:37" ht="33.75" hidden="1" customHeight="1">
      <c r="B125" s="455" t="s">
        <v>177</v>
      </c>
      <c r="C125" s="456"/>
      <c r="D125" s="457" t="s">
        <v>302</v>
      </c>
      <c r="E125" s="454">
        <v>1</v>
      </c>
      <c r="F125" s="243">
        <f t="shared" si="2"/>
        <v>0</v>
      </c>
      <c r="G125" s="244">
        <f>IFERROR($E125*SUMIF('Daily Log'!$B$18:$B$1017,$B125,'Daily Log'!$C$18:$C$1017),0)</f>
        <v>0</v>
      </c>
      <c r="H125" s="244">
        <f>IFERROR($E125*SUMIF('Daily Log'!$E$18:$E$1017,$B125,'Daily Log'!$F$18:$F$1017),0)</f>
        <v>0</v>
      </c>
      <c r="I125" s="244">
        <f>IFERROR($E125*SUMIF('Daily Log'!$H$18:$H$1017,$B125,'Daily Log'!$I$18:$I$1017),0)</f>
        <v>0</v>
      </c>
      <c r="J125" s="244">
        <f>IFERROR($E125*SUMIF('Daily Log'!$K$18:$K$1017,$B125,'Daily Log'!$L$18:$L$1017),0)</f>
        <v>0</v>
      </c>
      <c r="K125" s="244">
        <f>IFERROR($E125*SUMIF('Daily Log'!$N$18:$N$1017,$B125,'Daily Log'!$O$18:$O$1017),0)</f>
        <v>0</v>
      </c>
      <c r="L125" s="244">
        <f>IFERROR($E125*SUMIF('Daily Log'!$Q$18:$Q$1017,$B125,'Daily Log'!$R$18:$R$1017),0)</f>
        <v>0</v>
      </c>
      <c r="M125" s="244">
        <f>IFERROR($E125*SUMIF('Daily Log'!$T$18:$T$1017,$B125,'Daily Log'!$U$18:$U$1017),0)</f>
        <v>0</v>
      </c>
      <c r="N125" s="244">
        <f>IFERROR($E125*SUMIF('Daily Log'!$W$18:$W$1017,$B125,'Daily Log'!$X$18:$X$1017),0)</f>
        <v>0</v>
      </c>
      <c r="O125" s="244">
        <f>IFERROR($E125*SUMIF('Daily Log'!$Z$18:$Z$1017,$B125,'Daily Log'!$AA$18:$AA$1017),0)</f>
        <v>0</v>
      </c>
      <c r="P125" s="244">
        <f>IFERROR($E125*SUMIF('Daily Log'!$AC$18:$AC$1017,$B125,'Daily Log'!$AD$18:$AD$1017),0)</f>
        <v>0</v>
      </c>
      <c r="Q125" s="244">
        <f>IFERROR($E125*SUMIF('Daily Log'!$AF$18:$AF$1017,$B125,'Daily Log'!$AG$18:$AG$1017),0)</f>
        <v>0</v>
      </c>
      <c r="R125" s="244">
        <f>IFERROR($E125*SUMIF('Daily Log'!$AI$18:$AI$1017,$B125,'Daily Log'!$AJ$18:$AJ$1017),0)</f>
        <v>0</v>
      </c>
      <c r="S125" s="244">
        <f>IFERROR($E125*SUMIF('Daily Log'!$AL$18:$AL$1017,$B125,'Daily Log'!$AM$18:$AM$1017),0)</f>
        <v>0</v>
      </c>
      <c r="T125" s="244">
        <f>IFERROR($E125*SUMIF('Daily Log'!$AO$18:$AO$1017,$B125,'Daily Log'!$AP$18:$AP$1017),0)</f>
        <v>0</v>
      </c>
      <c r="U125" s="244">
        <f>IFERROR($E125*SUMIF('Daily Log'!$AR$18:$AR$1017,$B125,'Daily Log'!$AS$18:$AS$1017),0)</f>
        <v>0</v>
      </c>
      <c r="V125" s="244">
        <f>IFERROR($E125*SUMIF('Daily Log'!$AU$18:$AU$1017,$B125,'Daily Log'!$AV$18:$AV$1017),0)</f>
        <v>0</v>
      </c>
      <c r="W125" s="244">
        <f>IFERROR($E125*SUMIF('Daily Log'!$AX$18:$AX$1017,$B125,'Daily Log'!$AY$18:$AY$1017),0)</f>
        <v>0</v>
      </c>
      <c r="X125" s="244">
        <f>IFERROR($E125*SUMIF('Daily Log'!$BA$18:$BA$1017,$B125,'Daily Log'!$BB$18:$BB$1017),0)</f>
        <v>0</v>
      </c>
      <c r="Y125" s="244">
        <f>IFERROR($E125*SUMIF('Daily Log'!$BD$18:$BD$1017,$B125,'Daily Log'!$BE$18:$BE$1017),0)</f>
        <v>0</v>
      </c>
      <c r="Z125" s="244">
        <f>IFERROR($E125*SUMIF('Daily Log'!$BG$18:$BG$1017,$B125,'Daily Log'!$BH$18:$BH$1017),0)</f>
        <v>0</v>
      </c>
      <c r="AA125" s="244">
        <f>IFERROR($E125*SUMIF('Daily Log'!$BJ$18:$BJ$1017,$B125,'Daily Log'!$BK$18:$BK$1017),0)</f>
        <v>0</v>
      </c>
      <c r="AB125" s="244">
        <f>IFERROR($E125*SUMIF('Daily Log'!$BM$18:$BM$1017,$B125,'Daily Log'!$BN$18:$BN$1017),0)</f>
        <v>0</v>
      </c>
      <c r="AC125" s="244">
        <f>IFERROR($E125*SUMIF('Daily Log'!$BP$18:$BP$1017,$B125,'Daily Log'!$BQ$18:$BQ$1017),0)</f>
        <v>0</v>
      </c>
      <c r="AD125" s="244">
        <f>IFERROR($E125*SUMIF('Daily Log'!$BS$18:$BS$1017,$B125,'Daily Log'!$BT$18:$BT$1017),0)</f>
        <v>0</v>
      </c>
      <c r="AE125" s="244">
        <f>IFERROR($E125*SUMIF('Daily Log'!$BV$18:$BV$1017,$B125,'Daily Log'!$BW$18:$BW$1017),0)</f>
        <v>0</v>
      </c>
      <c r="AF125" s="244">
        <f>IFERROR($E125*SUMIF('Daily Log'!$BY$18:$BY$1017,$B125,'Daily Log'!$BZ$18:$BZ$1017),0)</f>
        <v>0</v>
      </c>
      <c r="AG125" s="244">
        <f>IFERROR($E125*SUMIF('Daily Log'!$CB$18:$CB$1017,$B125,'Daily Log'!$CC$18:$CC$1017),0)</f>
        <v>0</v>
      </c>
      <c r="AH125" s="244">
        <f>IFERROR($E125*SUMIF('Daily Log'!$CE$18:$CE$1017,$B125,'Daily Log'!$CF$18:$CF$1017),0)</f>
        <v>0</v>
      </c>
      <c r="AI125" s="244">
        <f>IFERROR($E125*SUMIF('Daily Log'!$CH$18:$CH$1017,$B125,'Daily Log'!$CI$18:$CI$1017),0)</f>
        <v>0</v>
      </c>
      <c r="AJ125" s="244">
        <f>IFERROR($E125*SUMIF('Daily Log'!$CK$18:$CK$1017,$B125,'Daily Log'!$CL$18:$CL$1017),0)</f>
        <v>0</v>
      </c>
      <c r="AK125" s="244">
        <f>IFERROR($E125*SUMIF('Daily Log'!$CN$18:$CN$1017,$B125,'Daily Log'!$CO$18:$CO$1017),0)</f>
        <v>0</v>
      </c>
    </row>
    <row r="126" spans="2:37" ht="33.75" hidden="1" customHeight="1">
      <c r="B126" s="455" t="s">
        <v>178</v>
      </c>
      <c r="C126" s="456"/>
      <c r="D126" s="457" t="s">
        <v>303</v>
      </c>
      <c r="E126" s="454">
        <v>1</v>
      </c>
      <c r="F126" s="243">
        <f t="shared" si="2"/>
        <v>0</v>
      </c>
      <c r="G126" s="244">
        <f>IFERROR($E126*SUMIF('Daily Log'!$B$18:$B$1017,$B126,'Daily Log'!$C$18:$C$1017),0)</f>
        <v>0</v>
      </c>
      <c r="H126" s="244">
        <f>IFERROR($E126*SUMIF('Daily Log'!$E$18:$E$1017,$B126,'Daily Log'!$F$18:$F$1017),0)</f>
        <v>0</v>
      </c>
      <c r="I126" s="244">
        <f>IFERROR($E126*SUMIF('Daily Log'!$H$18:$H$1017,$B126,'Daily Log'!$I$18:$I$1017),0)</f>
        <v>0</v>
      </c>
      <c r="J126" s="244">
        <f>IFERROR($E126*SUMIF('Daily Log'!$K$18:$K$1017,$B126,'Daily Log'!$L$18:$L$1017),0)</f>
        <v>0</v>
      </c>
      <c r="K126" s="244">
        <f>IFERROR($E126*SUMIF('Daily Log'!$N$18:$N$1017,$B126,'Daily Log'!$O$18:$O$1017),0)</f>
        <v>0</v>
      </c>
      <c r="L126" s="244">
        <f>IFERROR($E126*SUMIF('Daily Log'!$Q$18:$Q$1017,$B126,'Daily Log'!$R$18:$R$1017),0)</f>
        <v>0</v>
      </c>
      <c r="M126" s="244">
        <f>IFERROR($E126*SUMIF('Daily Log'!$T$18:$T$1017,$B126,'Daily Log'!$U$18:$U$1017),0)</f>
        <v>0</v>
      </c>
      <c r="N126" s="244">
        <f>IFERROR($E126*SUMIF('Daily Log'!$W$18:$W$1017,$B126,'Daily Log'!$X$18:$X$1017),0)</f>
        <v>0</v>
      </c>
      <c r="O126" s="244">
        <f>IFERROR($E126*SUMIF('Daily Log'!$Z$18:$Z$1017,$B126,'Daily Log'!$AA$18:$AA$1017),0)</f>
        <v>0</v>
      </c>
      <c r="P126" s="244">
        <f>IFERROR($E126*SUMIF('Daily Log'!$AC$18:$AC$1017,$B126,'Daily Log'!$AD$18:$AD$1017),0)</f>
        <v>0</v>
      </c>
      <c r="Q126" s="244">
        <f>IFERROR($E126*SUMIF('Daily Log'!$AF$18:$AF$1017,$B126,'Daily Log'!$AG$18:$AG$1017),0)</f>
        <v>0</v>
      </c>
      <c r="R126" s="244">
        <f>IFERROR($E126*SUMIF('Daily Log'!$AI$18:$AI$1017,$B126,'Daily Log'!$AJ$18:$AJ$1017),0)</f>
        <v>0</v>
      </c>
      <c r="S126" s="244">
        <f>IFERROR($E126*SUMIF('Daily Log'!$AL$18:$AL$1017,$B126,'Daily Log'!$AM$18:$AM$1017),0)</f>
        <v>0</v>
      </c>
      <c r="T126" s="244">
        <f>IFERROR($E126*SUMIF('Daily Log'!$AO$18:$AO$1017,$B126,'Daily Log'!$AP$18:$AP$1017),0)</f>
        <v>0</v>
      </c>
      <c r="U126" s="244">
        <f>IFERROR($E126*SUMIF('Daily Log'!$AR$18:$AR$1017,$B126,'Daily Log'!$AS$18:$AS$1017),0)</f>
        <v>0</v>
      </c>
      <c r="V126" s="244">
        <f>IFERROR($E126*SUMIF('Daily Log'!$AU$18:$AU$1017,$B126,'Daily Log'!$AV$18:$AV$1017),0)</f>
        <v>0</v>
      </c>
      <c r="W126" s="244">
        <f>IFERROR($E126*SUMIF('Daily Log'!$AX$18:$AX$1017,$B126,'Daily Log'!$AY$18:$AY$1017),0)</f>
        <v>0</v>
      </c>
      <c r="X126" s="244">
        <f>IFERROR($E126*SUMIF('Daily Log'!$BA$18:$BA$1017,$B126,'Daily Log'!$BB$18:$BB$1017),0)</f>
        <v>0</v>
      </c>
      <c r="Y126" s="244">
        <f>IFERROR($E126*SUMIF('Daily Log'!$BD$18:$BD$1017,$B126,'Daily Log'!$BE$18:$BE$1017),0)</f>
        <v>0</v>
      </c>
      <c r="Z126" s="244">
        <f>IFERROR($E126*SUMIF('Daily Log'!$BG$18:$BG$1017,$B126,'Daily Log'!$BH$18:$BH$1017),0)</f>
        <v>0</v>
      </c>
      <c r="AA126" s="244">
        <f>IFERROR($E126*SUMIF('Daily Log'!$BJ$18:$BJ$1017,$B126,'Daily Log'!$BK$18:$BK$1017),0)</f>
        <v>0</v>
      </c>
      <c r="AB126" s="244">
        <f>IFERROR($E126*SUMIF('Daily Log'!$BM$18:$BM$1017,$B126,'Daily Log'!$BN$18:$BN$1017),0)</f>
        <v>0</v>
      </c>
      <c r="AC126" s="244">
        <f>IFERROR($E126*SUMIF('Daily Log'!$BP$18:$BP$1017,$B126,'Daily Log'!$BQ$18:$BQ$1017),0)</f>
        <v>0</v>
      </c>
      <c r="AD126" s="244">
        <f>IFERROR($E126*SUMIF('Daily Log'!$BS$18:$BS$1017,$B126,'Daily Log'!$BT$18:$BT$1017),0)</f>
        <v>0</v>
      </c>
      <c r="AE126" s="244">
        <f>IFERROR($E126*SUMIF('Daily Log'!$BV$18:$BV$1017,$B126,'Daily Log'!$BW$18:$BW$1017),0)</f>
        <v>0</v>
      </c>
      <c r="AF126" s="244">
        <f>IFERROR($E126*SUMIF('Daily Log'!$BY$18:$BY$1017,$B126,'Daily Log'!$BZ$18:$BZ$1017),0)</f>
        <v>0</v>
      </c>
      <c r="AG126" s="244">
        <f>IFERROR($E126*SUMIF('Daily Log'!$CB$18:$CB$1017,$B126,'Daily Log'!$CC$18:$CC$1017),0)</f>
        <v>0</v>
      </c>
      <c r="AH126" s="244">
        <f>IFERROR($E126*SUMIF('Daily Log'!$CE$18:$CE$1017,$B126,'Daily Log'!$CF$18:$CF$1017),0)</f>
        <v>0</v>
      </c>
      <c r="AI126" s="244">
        <f>IFERROR($E126*SUMIF('Daily Log'!$CH$18:$CH$1017,$B126,'Daily Log'!$CI$18:$CI$1017),0)</f>
        <v>0</v>
      </c>
      <c r="AJ126" s="244">
        <f>IFERROR($E126*SUMIF('Daily Log'!$CK$18:$CK$1017,$B126,'Daily Log'!$CL$18:$CL$1017),0)</f>
        <v>0</v>
      </c>
      <c r="AK126" s="244">
        <f>IFERROR($E126*SUMIF('Daily Log'!$CN$18:$CN$1017,$B126,'Daily Log'!$CO$18:$CO$1017),0)</f>
        <v>0</v>
      </c>
    </row>
    <row r="127" spans="2:37" ht="33.75" hidden="1" customHeight="1">
      <c r="B127" s="455" t="s">
        <v>179</v>
      </c>
      <c r="C127" s="456"/>
      <c r="D127" s="457" t="s">
        <v>303</v>
      </c>
      <c r="E127" s="454">
        <v>1</v>
      </c>
      <c r="F127" s="243">
        <f t="shared" si="2"/>
        <v>0</v>
      </c>
      <c r="G127" s="244">
        <f>IFERROR($E127*SUMIF('Daily Log'!$B$18:$B$1017,$B127,'Daily Log'!$C$18:$C$1017),0)</f>
        <v>0</v>
      </c>
      <c r="H127" s="244">
        <f>IFERROR($E127*SUMIF('Daily Log'!$E$18:$E$1017,$B127,'Daily Log'!$F$18:$F$1017),0)</f>
        <v>0</v>
      </c>
      <c r="I127" s="244">
        <f>IFERROR($E127*SUMIF('Daily Log'!$H$18:$H$1017,$B127,'Daily Log'!$I$18:$I$1017),0)</f>
        <v>0</v>
      </c>
      <c r="J127" s="244">
        <f>IFERROR($E127*SUMIF('Daily Log'!$K$18:$K$1017,$B127,'Daily Log'!$L$18:$L$1017),0)</f>
        <v>0</v>
      </c>
      <c r="K127" s="244">
        <f>IFERROR($E127*SUMIF('Daily Log'!$N$18:$N$1017,$B127,'Daily Log'!$O$18:$O$1017),0)</f>
        <v>0</v>
      </c>
      <c r="L127" s="244">
        <f>IFERROR($E127*SUMIF('Daily Log'!$Q$18:$Q$1017,$B127,'Daily Log'!$R$18:$R$1017),0)</f>
        <v>0</v>
      </c>
      <c r="M127" s="244">
        <f>IFERROR($E127*SUMIF('Daily Log'!$T$18:$T$1017,$B127,'Daily Log'!$U$18:$U$1017),0)</f>
        <v>0</v>
      </c>
      <c r="N127" s="244">
        <f>IFERROR($E127*SUMIF('Daily Log'!$W$18:$W$1017,$B127,'Daily Log'!$X$18:$X$1017),0)</f>
        <v>0</v>
      </c>
      <c r="O127" s="244">
        <f>IFERROR($E127*SUMIF('Daily Log'!$Z$18:$Z$1017,$B127,'Daily Log'!$AA$18:$AA$1017),0)</f>
        <v>0</v>
      </c>
      <c r="P127" s="244">
        <f>IFERROR($E127*SUMIF('Daily Log'!$AC$18:$AC$1017,$B127,'Daily Log'!$AD$18:$AD$1017),0)</f>
        <v>0</v>
      </c>
      <c r="Q127" s="244">
        <f>IFERROR($E127*SUMIF('Daily Log'!$AF$18:$AF$1017,$B127,'Daily Log'!$AG$18:$AG$1017),0)</f>
        <v>0</v>
      </c>
      <c r="R127" s="244">
        <f>IFERROR($E127*SUMIF('Daily Log'!$AI$18:$AI$1017,$B127,'Daily Log'!$AJ$18:$AJ$1017),0)</f>
        <v>0</v>
      </c>
      <c r="S127" s="244">
        <f>IFERROR($E127*SUMIF('Daily Log'!$AL$18:$AL$1017,$B127,'Daily Log'!$AM$18:$AM$1017),0)</f>
        <v>0</v>
      </c>
      <c r="T127" s="244">
        <f>IFERROR($E127*SUMIF('Daily Log'!$AO$18:$AO$1017,$B127,'Daily Log'!$AP$18:$AP$1017),0)</f>
        <v>0</v>
      </c>
      <c r="U127" s="244">
        <f>IFERROR($E127*SUMIF('Daily Log'!$AR$18:$AR$1017,$B127,'Daily Log'!$AS$18:$AS$1017),0)</f>
        <v>0</v>
      </c>
      <c r="V127" s="244">
        <f>IFERROR($E127*SUMIF('Daily Log'!$AU$18:$AU$1017,$B127,'Daily Log'!$AV$18:$AV$1017),0)</f>
        <v>0</v>
      </c>
      <c r="W127" s="244">
        <f>IFERROR($E127*SUMIF('Daily Log'!$AX$18:$AX$1017,$B127,'Daily Log'!$AY$18:$AY$1017),0)</f>
        <v>0</v>
      </c>
      <c r="X127" s="244">
        <f>IFERROR($E127*SUMIF('Daily Log'!$BA$18:$BA$1017,$B127,'Daily Log'!$BB$18:$BB$1017),0)</f>
        <v>0</v>
      </c>
      <c r="Y127" s="244">
        <f>IFERROR($E127*SUMIF('Daily Log'!$BD$18:$BD$1017,$B127,'Daily Log'!$BE$18:$BE$1017),0)</f>
        <v>0</v>
      </c>
      <c r="Z127" s="244">
        <f>IFERROR($E127*SUMIF('Daily Log'!$BG$18:$BG$1017,$B127,'Daily Log'!$BH$18:$BH$1017),0)</f>
        <v>0</v>
      </c>
      <c r="AA127" s="244">
        <f>IFERROR($E127*SUMIF('Daily Log'!$BJ$18:$BJ$1017,$B127,'Daily Log'!$BK$18:$BK$1017),0)</f>
        <v>0</v>
      </c>
      <c r="AB127" s="244">
        <f>IFERROR($E127*SUMIF('Daily Log'!$BM$18:$BM$1017,$B127,'Daily Log'!$BN$18:$BN$1017),0)</f>
        <v>0</v>
      </c>
      <c r="AC127" s="244">
        <f>IFERROR($E127*SUMIF('Daily Log'!$BP$18:$BP$1017,$B127,'Daily Log'!$BQ$18:$BQ$1017),0)</f>
        <v>0</v>
      </c>
      <c r="AD127" s="244">
        <f>IFERROR($E127*SUMIF('Daily Log'!$BS$18:$BS$1017,$B127,'Daily Log'!$BT$18:$BT$1017),0)</f>
        <v>0</v>
      </c>
      <c r="AE127" s="244">
        <f>IFERROR($E127*SUMIF('Daily Log'!$BV$18:$BV$1017,$B127,'Daily Log'!$BW$18:$BW$1017),0)</f>
        <v>0</v>
      </c>
      <c r="AF127" s="244">
        <f>IFERROR($E127*SUMIF('Daily Log'!$BY$18:$BY$1017,$B127,'Daily Log'!$BZ$18:$BZ$1017),0)</f>
        <v>0</v>
      </c>
      <c r="AG127" s="244">
        <f>IFERROR($E127*SUMIF('Daily Log'!$CB$18:$CB$1017,$B127,'Daily Log'!$CC$18:$CC$1017),0)</f>
        <v>0</v>
      </c>
      <c r="AH127" s="244">
        <f>IFERROR($E127*SUMIF('Daily Log'!$CE$18:$CE$1017,$B127,'Daily Log'!$CF$18:$CF$1017),0)</f>
        <v>0</v>
      </c>
      <c r="AI127" s="244">
        <f>IFERROR($E127*SUMIF('Daily Log'!$CH$18:$CH$1017,$B127,'Daily Log'!$CI$18:$CI$1017),0)</f>
        <v>0</v>
      </c>
      <c r="AJ127" s="244">
        <f>IFERROR($E127*SUMIF('Daily Log'!$CK$18:$CK$1017,$B127,'Daily Log'!$CL$18:$CL$1017),0)</f>
        <v>0</v>
      </c>
      <c r="AK127" s="244">
        <f>IFERROR($E127*SUMIF('Daily Log'!$CN$18:$CN$1017,$B127,'Daily Log'!$CO$18:$CO$1017),0)</f>
        <v>0</v>
      </c>
    </row>
    <row r="128" spans="2:37" ht="33.75" hidden="1" customHeight="1">
      <c r="B128" s="455" t="s">
        <v>180</v>
      </c>
      <c r="C128" s="456"/>
      <c r="D128" s="457" t="s">
        <v>303</v>
      </c>
      <c r="E128" s="454">
        <v>1</v>
      </c>
      <c r="F128" s="243">
        <f t="shared" si="2"/>
        <v>0</v>
      </c>
      <c r="G128" s="244">
        <f>IFERROR($E128*SUMIF('Daily Log'!$B$18:$B$1017,$B128,'Daily Log'!$C$18:$C$1017),0)</f>
        <v>0</v>
      </c>
      <c r="H128" s="244">
        <f>IFERROR($E128*SUMIF('Daily Log'!$E$18:$E$1017,$B128,'Daily Log'!$F$18:$F$1017),0)</f>
        <v>0</v>
      </c>
      <c r="I128" s="244">
        <f>IFERROR($E128*SUMIF('Daily Log'!$H$18:$H$1017,$B128,'Daily Log'!$I$18:$I$1017),0)</f>
        <v>0</v>
      </c>
      <c r="J128" s="244">
        <f>IFERROR($E128*SUMIF('Daily Log'!$K$18:$K$1017,$B128,'Daily Log'!$L$18:$L$1017),0)</f>
        <v>0</v>
      </c>
      <c r="K128" s="244">
        <f>IFERROR($E128*SUMIF('Daily Log'!$N$18:$N$1017,$B128,'Daily Log'!$O$18:$O$1017),0)</f>
        <v>0</v>
      </c>
      <c r="L128" s="244">
        <f>IFERROR($E128*SUMIF('Daily Log'!$Q$18:$Q$1017,$B128,'Daily Log'!$R$18:$R$1017),0)</f>
        <v>0</v>
      </c>
      <c r="M128" s="244">
        <f>IFERROR($E128*SUMIF('Daily Log'!$T$18:$T$1017,$B128,'Daily Log'!$U$18:$U$1017),0)</f>
        <v>0</v>
      </c>
      <c r="N128" s="244">
        <f>IFERROR($E128*SUMIF('Daily Log'!$W$18:$W$1017,$B128,'Daily Log'!$X$18:$X$1017),0)</f>
        <v>0</v>
      </c>
      <c r="O128" s="244">
        <f>IFERROR($E128*SUMIF('Daily Log'!$Z$18:$Z$1017,$B128,'Daily Log'!$AA$18:$AA$1017),0)</f>
        <v>0</v>
      </c>
      <c r="P128" s="244">
        <f>IFERROR($E128*SUMIF('Daily Log'!$AC$18:$AC$1017,$B128,'Daily Log'!$AD$18:$AD$1017),0)</f>
        <v>0</v>
      </c>
      <c r="Q128" s="244">
        <f>IFERROR($E128*SUMIF('Daily Log'!$AF$18:$AF$1017,$B128,'Daily Log'!$AG$18:$AG$1017),0)</f>
        <v>0</v>
      </c>
      <c r="R128" s="244">
        <f>IFERROR($E128*SUMIF('Daily Log'!$AI$18:$AI$1017,$B128,'Daily Log'!$AJ$18:$AJ$1017),0)</f>
        <v>0</v>
      </c>
      <c r="S128" s="244">
        <f>IFERROR($E128*SUMIF('Daily Log'!$AL$18:$AL$1017,$B128,'Daily Log'!$AM$18:$AM$1017),0)</f>
        <v>0</v>
      </c>
      <c r="T128" s="244">
        <f>IFERROR($E128*SUMIF('Daily Log'!$AO$18:$AO$1017,$B128,'Daily Log'!$AP$18:$AP$1017),0)</f>
        <v>0</v>
      </c>
      <c r="U128" s="244">
        <f>IFERROR($E128*SUMIF('Daily Log'!$AR$18:$AR$1017,$B128,'Daily Log'!$AS$18:$AS$1017),0)</f>
        <v>0</v>
      </c>
      <c r="V128" s="244">
        <f>IFERROR($E128*SUMIF('Daily Log'!$AU$18:$AU$1017,$B128,'Daily Log'!$AV$18:$AV$1017),0)</f>
        <v>0</v>
      </c>
      <c r="W128" s="244">
        <f>IFERROR($E128*SUMIF('Daily Log'!$AX$18:$AX$1017,$B128,'Daily Log'!$AY$18:$AY$1017),0)</f>
        <v>0</v>
      </c>
      <c r="X128" s="244">
        <f>IFERROR($E128*SUMIF('Daily Log'!$BA$18:$BA$1017,$B128,'Daily Log'!$BB$18:$BB$1017),0)</f>
        <v>0</v>
      </c>
      <c r="Y128" s="244">
        <f>IFERROR($E128*SUMIF('Daily Log'!$BD$18:$BD$1017,$B128,'Daily Log'!$BE$18:$BE$1017),0)</f>
        <v>0</v>
      </c>
      <c r="Z128" s="244">
        <f>IFERROR($E128*SUMIF('Daily Log'!$BG$18:$BG$1017,$B128,'Daily Log'!$BH$18:$BH$1017),0)</f>
        <v>0</v>
      </c>
      <c r="AA128" s="244">
        <f>IFERROR($E128*SUMIF('Daily Log'!$BJ$18:$BJ$1017,$B128,'Daily Log'!$BK$18:$BK$1017),0)</f>
        <v>0</v>
      </c>
      <c r="AB128" s="244">
        <f>IFERROR($E128*SUMIF('Daily Log'!$BM$18:$BM$1017,$B128,'Daily Log'!$BN$18:$BN$1017),0)</f>
        <v>0</v>
      </c>
      <c r="AC128" s="244">
        <f>IFERROR($E128*SUMIF('Daily Log'!$BP$18:$BP$1017,$B128,'Daily Log'!$BQ$18:$BQ$1017),0)</f>
        <v>0</v>
      </c>
      <c r="AD128" s="244">
        <f>IFERROR($E128*SUMIF('Daily Log'!$BS$18:$BS$1017,$B128,'Daily Log'!$BT$18:$BT$1017),0)</f>
        <v>0</v>
      </c>
      <c r="AE128" s="244">
        <f>IFERROR($E128*SUMIF('Daily Log'!$BV$18:$BV$1017,$B128,'Daily Log'!$BW$18:$BW$1017),0)</f>
        <v>0</v>
      </c>
      <c r="AF128" s="244">
        <f>IFERROR($E128*SUMIF('Daily Log'!$BY$18:$BY$1017,$B128,'Daily Log'!$BZ$18:$BZ$1017),0)</f>
        <v>0</v>
      </c>
      <c r="AG128" s="244">
        <f>IFERROR($E128*SUMIF('Daily Log'!$CB$18:$CB$1017,$B128,'Daily Log'!$CC$18:$CC$1017),0)</f>
        <v>0</v>
      </c>
      <c r="AH128" s="244">
        <f>IFERROR($E128*SUMIF('Daily Log'!$CE$18:$CE$1017,$B128,'Daily Log'!$CF$18:$CF$1017),0)</f>
        <v>0</v>
      </c>
      <c r="AI128" s="244">
        <f>IFERROR($E128*SUMIF('Daily Log'!$CH$18:$CH$1017,$B128,'Daily Log'!$CI$18:$CI$1017),0)</f>
        <v>0</v>
      </c>
      <c r="AJ128" s="244">
        <f>IFERROR($E128*SUMIF('Daily Log'!$CK$18:$CK$1017,$B128,'Daily Log'!$CL$18:$CL$1017),0)</f>
        <v>0</v>
      </c>
      <c r="AK128" s="244">
        <f>IFERROR($E128*SUMIF('Daily Log'!$CN$18:$CN$1017,$B128,'Daily Log'!$CO$18:$CO$1017),0)</f>
        <v>0</v>
      </c>
    </row>
    <row r="129" spans="2:37" ht="33.75" hidden="1" customHeight="1">
      <c r="B129" s="455" t="s">
        <v>181</v>
      </c>
      <c r="C129" s="456"/>
      <c r="D129" s="457" t="s">
        <v>303</v>
      </c>
      <c r="E129" s="454">
        <v>1</v>
      </c>
      <c r="F129" s="243">
        <f t="shared" si="2"/>
        <v>0</v>
      </c>
      <c r="G129" s="244">
        <f>IFERROR($E129*SUMIF('Daily Log'!$B$18:$B$1017,$B129,'Daily Log'!$C$18:$C$1017),0)</f>
        <v>0</v>
      </c>
      <c r="H129" s="244">
        <f>IFERROR($E129*SUMIF('Daily Log'!$E$18:$E$1017,$B129,'Daily Log'!$F$18:$F$1017),0)</f>
        <v>0</v>
      </c>
      <c r="I129" s="244">
        <f>IFERROR($E129*SUMIF('Daily Log'!$H$18:$H$1017,$B129,'Daily Log'!$I$18:$I$1017),0)</f>
        <v>0</v>
      </c>
      <c r="J129" s="244">
        <f>IFERROR($E129*SUMIF('Daily Log'!$K$18:$K$1017,$B129,'Daily Log'!$L$18:$L$1017),0)</f>
        <v>0</v>
      </c>
      <c r="K129" s="244">
        <f>IFERROR($E129*SUMIF('Daily Log'!$N$18:$N$1017,$B129,'Daily Log'!$O$18:$O$1017),0)</f>
        <v>0</v>
      </c>
      <c r="L129" s="244">
        <f>IFERROR($E129*SUMIF('Daily Log'!$Q$18:$Q$1017,$B129,'Daily Log'!$R$18:$R$1017),0)</f>
        <v>0</v>
      </c>
      <c r="M129" s="244">
        <f>IFERROR($E129*SUMIF('Daily Log'!$T$18:$T$1017,$B129,'Daily Log'!$U$18:$U$1017),0)</f>
        <v>0</v>
      </c>
      <c r="N129" s="244">
        <f>IFERROR($E129*SUMIF('Daily Log'!$W$18:$W$1017,$B129,'Daily Log'!$X$18:$X$1017),0)</f>
        <v>0</v>
      </c>
      <c r="O129" s="244">
        <f>IFERROR($E129*SUMIF('Daily Log'!$Z$18:$Z$1017,$B129,'Daily Log'!$AA$18:$AA$1017),0)</f>
        <v>0</v>
      </c>
      <c r="P129" s="244">
        <f>IFERROR($E129*SUMIF('Daily Log'!$AC$18:$AC$1017,$B129,'Daily Log'!$AD$18:$AD$1017),0)</f>
        <v>0</v>
      </c>
      <c r="Q129" s="244">
        <f>IFERROR($E129*SUMIF('Daily Log'!$AF$18:$AF$1017,$B129,'Daily Log'!$AG$18:$AG$1017),0)</f>
        <v>0</v>
      </c>
      <c r="R129" s="244">
        <f>IFERROR($E129*SUMIF('Daily Log'!$AI$18:$AI$1017,$B129,'Daily Log'!$AJ$18:$AJ$1017),0)</f>
        <v>0</v>
      </c>
      <c r="S129" s="244">
        <f>IFERROR($E129*SUMIF('Daily Log'!$AL$18:$AL$1017,$B129,'Daily Log'!$AM$18:$AM$1017),0)</f>
        <v>0</v>
      </c>
      <c r="T129" s="244">
        <f>IFERROR($E129*SUMIF('Daily Log'!$AO$18:$AO$1017,$B129,'Daily Log'!$AP$18:$AP$1017),0)</f>
        <v>0</v>
      </c>
      <c r="U129" s="244">
        <f>IFERROR($E129*SUMIF('Daily Log'!$AR$18:$AR$1017,$B129,'Daily Log'!$AS$18:$AS$1017),0)</f>
        <v>0</v>
      </c>
      <c r="V129" s="244">
        <f>IFERROR($E129*SUMIF('Daily Log'!$AU$18:$AU$1017,$B129,'Daily Log'!$AV$18:$AV$1017),0)</f>
        <v>0</v>
      </c>
      <c r="W129" s="244">
        <f>IFERROR($E129*SUMIF('Daily Log'!$AX$18:$AX$1017,$B129,'Daily Log'!$AY$18:$AY$1017),0)</f>
        <v>0</v>
      </c>
      <c r="X129" s="244">
        <f>IFERROR($E129*SUMIF('Daily Log'!$BA$18:$BA$1017,$B129,'Daily Log'!$BB$18:$BB$1017),0)</f>
        <v>0</v>
      </c>
      <c r="Y129" s="244">
        <f>IFERROR($E129*SUMIF('Daily Log'!$BD$18:$BD$1017,$B129,'Daily Log'!$BE$18:$BE$1017),0)</f>
        <v>0</v>
      </c>
      <c r="Z129" s="244">
        <f>IFERROR($E129*SUMIF('Daily Log'!$BG$18:$BG$1017,$B129,'Daily Log'!$BH$18:$BH$1017),0)</f>
        <v>0</v>
      </c>
      <c r="AA129" s="244">
        <f>IFERROR($E129*SUMIF('Daily Log'!$BJ$18:$BJ$1017,$B129,'Daily Log'!$BK$18:$BK$1017),0)</f>
        <v>0</v>
      </c>
      <c r="AB129" s="244">
        <f>IFERROR($E129*SUMIF('Daily Log'!$BM$18:$BM$1017,$B129,'Daily Log'!$BN$18:$BN$1017),0)</f>
        <v>0</v>
      </c>
      <c r="AC129" s="244">
        <f>IFERROR($E129*SUMIF('Daily Log'!$BP$18:$BP$1017,$B129,'Daily Log'!$BQ$18:$BQ$1017),0)</f>
        <v>0</v>
      </c>
      <c r="AD129" s="244">
        <f>IFERROR($E129*SUMIF('Daily Log'!$BS$18:$BS$1017,$B129,'Daily Log'!$BT$18:$BT$1017),0)</f>
        <v>0</v>
      </c>
      <c r="AE129" s="244">
        <f>IFERROR($E129*SUMIF('Daily Log'!$BV$18:$BV$1017,$B129,'Daily Log'!$BW$18:$BW$1017),0)</f>
        <v>0</v>
      </c>
      <c r="AF129" s="244">
        <f>IFERROR($E129*SUMIF('Daily Log'!$BY$18:$BY$1017,$B129,'Daily Log'!$BZ$18:$BZ$1017),0)</f>
        <v>0</v>
      </c>
      <c r="AG129" s="244">
        <f>IFERROR($E129*SUMIF('Daily Log'!$CB$18:$CB$1017,$B129,'Daily Log'!$CC$18:$CC$1017),0)</f>
        <v>0</v>
      </c>
      <c r="AH129" s="244">
        <f>IFERROR($E129*SUMIF('Daily Log'!$CE$18:$CE$1017,$B129,'Daily Log'!$CF$18:$CF$1017),0)</f>
        <v>0</v>
      </c>
      <c r="AI129" s="244">
        <f>IFERROR($E129*SUMIF('Daily Log'!$CH$18:$CH$1017,$B129,'Daily Log'!$CI$18:$CI$1017),0)</f>
        <v>0</v>
      </c>
      <c r="AJ129" s="244">
        <f>IFERROR($E129*SUMIF('Daily Log'!$CK$18:$CK$1017,$B129,'Daily Log'!$CL$18:$CL$1017),0)</f>
        <v>0</v>
      </c>
      <c r="AK129" s="244">
        <f>IFERROR($E129*SUMIF('Daily Log'!$CN$18:$CN$1017,$B129,'Daily Log'!$CO$18:$CO$1017),0)</f>
        <v>0</v>
      </c>
    </row>
    <row r="130" spans="2:37" ht="33.75" hidden="1" customHeight="1">
      <c r="B130" s="455" t="s">
        <v>182</v>
      </c>
      <c r="C130" s="456"/>
      <c r="D130" s="457" t="s">
        <v>303</v>
      </c>
      <c r="E130" s="454">
        <v>1</v>
      </c>
      <c r="F130" s="243">
        <f t="shared" si="2"/>
        <v>0</v>
      </c>
      <c r="G130" s="244">
        <f>IFERROR($E130*SUMIF('Daily Log'!$B$18:$B$1017,$B130,'Daily Log'!$C$18:$C$1017),0)</f>
        <v>0</v>
      </c>
      <c r="H130" s="244">
        <f>IFERROR($E130*SUMIF('Daily Log'!$E$18:$E$1017,$B130,'Daily Log'!$F$18:$F$1017),0)</f>
        <v>0</v>
      </c>
      <c r="I130" s="244">
        <f>IFERROR($E130*SUMIF('Daily Log'!$H$18:$H$1017,$B130,'Daily Log'!$I$18:$I$1017),0)</f>
        <v>0</v>
      </c>
      <c r="J130" s="244">
        <f>IFERROR($E130*SUMIF('Daily Log'!$K$18:$K$1017,$B130,'Daily Log'!$L$18:$L$1017),0)</f>
        <v>0</v>
      </c>
      <c r="K130" s="244">
        <f>IFERROR($E130*SUMIF('Daily Log'!$N$18:$N$1017,$B130,'Daily Log'!$O$18:$O$1017),0)</f>
        <v>0</v>
      </c>
      <c r="L130" s="244">
        <f>IFERROR($E130*SUMIF('Daily Log'!$Q$18:$Q$1017,$B130,'Daily Log'!$R$18:$R$1017),0)</f>
        <v>0</v>
      </c>
      <c r="M130" s="244">
        <f>IFERROR($E130*SUMIF('Daily Log'!$T$18:$T$1017,$B130,'Daily Log'!$U$18:$U$1017),0)</f>
        <v>0</v>
      </c>
      <c r="N130" s="244">
        <f>IFERROR($E130*SUMIF('Daily Log'!$W$18:$W$1017,$B130,'Daily Log'!$X$18:$X$1017),0)</f>
        <v>0</v>
      </c>
      <c r="O130" s="244">
        <f>IFERROR($E130*SUMIF('Daily Log'!$Z$18:$Z$1017,$B130,'Daily Log'!$AA$18:$AA$1017),0)</f>
        <v>0</v>
      </c>
      <c r="P130" s="244">
        <f>IFERROR($E130*SUMIF('Daily Log'!$AC$18:$AC$1017,$B130,'Daily Log'!$AD$18:$AD$1017),0)</f>
        <v>0</v>
      </c>
      <c r="Q130" s="244">
        <f>IFERROR($E130*SUMIF('Daily Log'!$AF$18:$AF$1017,$B130,'Daily Log'!$AG$18:$AG$1017),0)</f>
        <v>0</v>
      </c>
      <c r="R130" s="244">
        <f>IFERROR($E130*SUMIF('Daily Log'!$AI$18:$AI$1017,$B130,'Daily Log'!$AJ$18:$AJ$1017),0)</f>
        <v>0</v>
      </c>
      <c r="S130" s="244">
        <f>IFERROR($E130*SUMIF('Daily Log'!$AL$18:$AL$1017,$B130,'Daily Log'!$AM$18:$AM$1017),0)</f>
        <v>0</v>
      </c>
      <c r="T130" s="244">
        <f>IFERROR($E130*SUMIF('Daily Log'!$AO$18:$AO$1017,$B130,'Daily Log'!$AP$18:$AP$1017),0)</f>
        <v>0</v>
      </c>
      <c r="U130" s="244">
        <f>IFERROR($E130*SUMIF('Daily Log'!$AR$18:$AR$1017,$B130,'Daily Log'!$AS$18:$AS$1017),0)</f>
        <v>0</v>
      </c>
      <c r="V130" s="244">
        <f>IFERROR($E130*SUMIF('Daily Log'!$AU$18:$AU$1017,$B130,'Daily Log'!$AV$18:$AV$1017),0)</f>
        <v>0</v>
      </c>
      <c r="W130" s="244">
        <f>IFERROR($E130*SUMIF('Daily Log'!$AX$18:$AX$1017,$B130,'Daily Log'!$AY$18:$AY$1017),0)</f>
        <v>0</v>
      </c>
      <c r="X130" s="244">
        <f>IFERROR($E130*SUMIF('Daily Log'!$BA$18:$BA$1017,$B130,'Daily Log'!$BB$18:$BB$1017),0)</f>
        <v>0</v>
      </c>
      <c r="Y130" s="244">
        <f>IFERROR($E130*SUMIF('Daily Log'!$BD$18:$BD$1017,$B130,'Daily Log'!$BE$18:$BE$1017),0)</f>
        <v>0</v>
      </c>
      <c r="Z130" s="244">
        <f>IFERROR($E130*SUMIF('Daily Log'!$BG$18:$BG$1017,$B130,'Daily Log'!$BH$18:$BH$1017),0)</f>
        <v>0</v>
      </c>
      <c r="AA130" s="244">
        <f>IFERROR($E130*SUMIF('Daily Log'!$BJ$18:$BJ$1017,$B130,'Daily Log'!$BK$18:$BK$1017),0)</f>
        <v>0</v>
      </c>
      <c r="AB130" s="244">
        <f>IFERROR($E130*SUMIF('Daily Log'!$BM$18:$BM$1017,$B130,'Daily Log'!$BN$18:$BN$1017),0)</f>
        <v>0</v>
      </c>
      <c r="AC130" s="244">
        <f>IFERROR($E130*SUMIF('Daily Log'!$BP$18:$BP$1017,$B130,'Daily Log'!$BQ$18:$BQ$1017),0)</f>
        <v>0</v>
      </c>
      <c r="AD130" s="244">
        <f>IFERROR($E130*SUMIF('Daily Log'!$BS$18:$BS$1017,$B130,'Daily Log'!$BT$18:$BT$1017),0)</f>
        <v>0</v>
      </c>
      <c r="AE130" s="244">
        <f>IFERROR($E130*SUMIF('Daily Log'!$BV$18:$BV$1017,$B130,'Daily Log'!$BW$18:$BW$1017),0)</f>
        <v>0</v>
      </c>
      <c r="AF130" s="244">
        <f>IFERROR($E130*SUMIF('Daily Log'!$BY$18:$BY$1017,$B130,'Daily Log'!$BZ$18:$BZ$1017),0)</f>
        <v>0</v>
      </c>
      <c r="AG130" s="244">
        <f>IFERROR($E130*SUMIF('Daily Log'!$CB$18:$CB$1017,$B130,'Daily Log'!$CC$18:$CC$1017),0)</f>
        <v>0</v>
      </c>
      <c r="AH130" s="244">
        <f>IFERROR($E130*SUMIF('Daily Log'!$CE$18:$CE$1017,$B130,'Daily Log'!$CF$18:$CF$1017),0)</f>
        <v>0</v>
      </c>
      <c r="AI130" s="244">
        <f>IFERROR($E130*SUMIF('Daily Log'!$CH$18:$CH$1017,$B130,'Daily Log'!$CI$18:$CI$1017),0)</f>
        <v>0</v>
      </c>
      <c r="AJ130" s="244">
        <f>IFERROR($E130*SUMIF('Daily Log'!$CK$18:$CK$1017,$B130,'Daily Log'!$CL$18:$CL$1017),0)</f>
        <v>0</v>
      </c>
      <c r="AK130" s="244">
        <f>IFERROR($E130*SUMIF('Daily Log'!$CN$18:$CN$1017,$B130,'Daily Log'!$CO$18:$CO$1017),0)</f>
        <v>0</v>
      </c>
    </row>
    <row r="131" spans="2:37" ht="33.75" hidden="1" customHeight="1">
      <c r="B131" s="455" t="s">
        <v>183</v>
      </c>
      <c r="C131" s="456"/>
      <c r="D131" s="457" t="s">
        <v>303</v>
      </c>
      <c r="E131" s="454">
        <v>1</v>
      </c>
      <c r="F131" s="243">
        <f t="shared" si="2"/>
        <v>0</v>
      </c>
      <c r="G131" s="244">
        <f>IFERROR($E131*SUMIF('Daily Log'!$B$18:$B$1017,$B131,'Daily Log'!$C$18:$C$1017),0)</f>
        <v>0</v>
      </c>
      <c r="H131" s="244">
        <f>IFERROR($E131*SUMIF('Daily Log'!$E$18:$E$1017,$B131,'Daily Log'!$F$18:$F$1017),0)</f>
        <v>0</v>
      </c>
      <c r="I131" s="244">
        <f>IFERROR($E131*SUMIF('Daily Log'!$H$18:$H$1017,$B131,'Daily Log'!$I$18:$I$1017),0)</f>
        <v>0</v>
      </c>
      <c r="J131" s="244">
        <f>IFERROR($E131*SUMIF('Daily Log'!$K$18:$K$1017,$B131,'Daily Log'!$L$18:$L$1017),0)</f>
        <v>0</v>
      </c>
      <c r="K131" s="244">
        <f>IFERROR($E131*SUMIF('Daily Log'!$N$18:$N$1017,$B131,'Daily Log'!$O$18:$O$1017),0)</f>
        <v>0</v>
      </c>
      <c r="L131" s="244">
        <f>IFERROR($E131*SUMIF('Daily Log'!$Q$18:$Q$1017,$B131,'Daily Log'!$R$18:$R$1017),0)</f>
        <v>0</v>
      </c>
      <c r="M131" s="244">
        <f>IFERROR($E131*SUMIF('Daily Log'!$T$18:$T$1017,$B131,'Daily Log'!$U$18:$U$1017),0)</f>
        <v>0</v>
      </c>
      <c r="N131" s="244">
        <f>IFERROR($E131*SUMIF('Daily Log'!$W$18:$W$1017,$B131,'Daily Log'!$X$18:$X$1017),0)</f>
        <v>0</v>
      </c>
      <c r="O131" s="244">
        <f>IFERROR($E131*SUMIF('Daily Log'!$Z$18:$Z$1017,$B131,'Daily Log'!$AA$18:$AA$1017),0)</f>
        <v>0</v>
      </c>
      <c r="P131" s="244">
        <f>IFERROR($E131*SUMIF('Daily Log'!$AC$18:$AC$1017,$B131,'Daily Log'!$AD$18:$AD$1017),0)</f>
        <v>0</v>
      </c>
      <c r="Q131" s="244">
        <f>IFERROR($E131*SUMIF('Daily Log'!$AF$18:$AF$1017,$B131,'Daily Log'!$AG$18:$AG$1017),0)</f>
        <v>0</v>
      </c>
      <c r="R131" s="244">
        <f>IFERROR($E131*SUMIF('Daily Log'!$AI$18:$AI$1017,$B131,'Daily Log'!$AJ$18:$AJ$1017),0)</f>
        <v>0</v>
      </c>
      <c r="S131" s="244">
        <f>IFERROR($E131*SUMIF('Daily Log'!$AL$18:$AL$1017,$B131,'Daily Log'!$AM$18:$AM$1017),0)</f>
        <v>0</v>
      </c>
      <c r="T131" s="244">
        <f>IFERROR($E131*SUMIF('Daily Log'!$AO$18:$AO$1017,$B131,'Daily Log'!$AP$18:$AP$1017),0)</f>
        <v>0</v>
      </c>
      <c r="U131" s="244">
        <f>IFERROR($E131*SUMIF('Daily Log'!$AR$18:$AR$1017,$B131,'Daily Log'!$AS$18:$AS$1017),0)</f>
        <v>0</v>
      </c>
      <c r="V131" s="244">
        <f>IFERROR($E131*SUMIF('Daily Log'!$AU$18:$AU$1017,$B131,'Daily Log'!$AV$18:$AV$1017),0)</f>
        <v>0</v>
      </c>
      <c r="W131" s="244">
        <f>IFERROR($E131*SUMIF('Daily Log'!$AX$18:$AX$1017,$B131,'Daily Log'!$AY$18:$AY$1017),0)</f>
        <v>0</v>
      </c>
      <c r="X131" s="244">
        <f>IFERROR($E131*SUMIF('Daily Log'!$BA$18:$BA$1017,$B131,'Daily Log'!$BB$18:$BB$1017),0)</f>
        <v>0</v>
      </c>
      <c r="Y131" s="244">
        <f>IFERROR($E131*SUMIF('Daily Log'!$BD$18:$BD$1017,$B131,'Daily Log'!$BE$18:$BE$1017),0)</f>
        <v>0</v>
      </c>
      <c r="Z131" s="244">
        <f>IFERROR($E131*SUMIF('Daily Log'!$BG$18:$BG$1017,$B131,'Daily Log'!$BH$18:$BH$1017),0)</f>
        <v>0</v>
      </c>
      <c r="AA131" s="244">
        <f>IFERROR($E131*SUMIF('Daily Log'!$BJ$18:$BJ$1017,$B131,'Daily Log'!$BK$18:$BK$1017),0)</f>
        <v>0</v>
      </c>
      <c r="AB131" s="244">
        <f>IFERROR($E131*SUMIF('Daily Log'!$BM$18:$BM$1017,$B131,'Daily Log'!$BN$18:$BN$1017),0)</f>
        <v>0</v>
      </c>
      <c r="AC131" s="244">
        <f>IFERROR($E131*SUMIF('Daily Log'!$BP$18:$BP$1017,$B131,'Daily Log'!$BQ$18:$BQ$1017),0)</f>
        <v>0</v>
      </c>
      <c r="AD131" s="244">
        <f>IFERROR($E131*SUMIF('Daily Log'!$BS$18:$BS$1017,$B131,'Daily Log'!$BT$18:$BT$1017),0)</f>
        <v>0</v>
      </c>
      <c r="AE131" s="244">
        <f>IFERROR($E131*SUMIF('Daily Log'!$BV$18:$BV$1017,$B131,'Daily Log'!$BW$18:$BW$1017),0)</f>
        <v>0</v>
      </c>
      <c r="AF131" s="244">
        <f>IFERROR($E131*SUMIF('Daily Log'!$BY$18:$BY$1017,$B131,'Daily Log'!$BZ$18:$BZ$1017),0)</f>
        <v>0</v>
      </c>
      <c r="AG131" s="244">
        <f>IFERROR($E131*SUMIF('Daily Log'!$CB$18:$CB$1017,$B131,'Daily Log'!$CC$18:$CC$1017),0)</f>
        <v>0</v>
      </c>
      <c r="AH131" s="244">
        <f>IFERROR($E131*SUMIF('Daily Log'!$CE$18:$CE$1017,$B131,'Daily Log'!$CF$18:$CF$1017),0)</f>
        <v>0</v>
      </c>
      <c r="AI131" s="244">
        <f>IFERROR($E131*SUMIF('Daily Log'!$CH$18:$CH$1017,$B131,'Daily Log'!$CI$18:$CI$1017),0)</f>
        <v>0</v>
      </c>
      <c r="AJ131" s="244">
        <f>IFERROR($E131*SUMIF('Daily Log'!$CK$18:$CK$1017,$B131,'Daily Log'!$CL$18:$CL$1017),0)</f>
        <v>0</v>
      </c>
      <c r="AK131" s="244">
        <f>IFERROR($E131*SUMIF('Daily Log'!$CN$18:$CN$1017,$B131,'Daily Log'!$CO$18:$CO$1017),0)</f>
        <v>0</v>
      </c>
    </row>
    <row r="132" spans="2:37" ht="33.75" hidden="1" customHeight="1">
      <c r="B132" s="455" t="s">
        <v>184</v>
      </c>
      <c r="C132" s="456"/>
      <c r="D132" s="457" t="s">
        <v>303</v>
      </c>
      <c r="E132" s="454">
        <v>1</v>
      </c>
      <c r="F132" s="243">
        <f t="shared" si="2"/>
        <v>0</v>
      </c>
      <c r="G132" s="244">
        <f>IFERROR($E132*SUMIF('Daily Log'!$B$18:$B$1017,$B132,'Daily Log'!$C$18:$C$1017),0)</f>
        <v>0</v>
      </c>
      <c r="H132" s="244">
        <f>IFERROR($E132*SUMIF('Daily Log'!$E$18:$E$1017,$B132,'Daily Log'!$F$18:$F$1017),0)</f>
        <v>0</v>
      </c>
      <c r="I132" s="244">
        <f>IFERROR($E132*SUMIF('Daily Log'!$H$18:$H$1017,$B132,'Daily Log'!$I$18:$I$1017),0)</f>
        <v>0</v>
      </c>
      <c r="J132" s="244">
        <f>IFERROR($E132*SUMIF('Daily Log'!$K$18:$K$1017,$B132,'Daily Log'!$L$18:$L$1017),0)</f>
        <v>0</v>
      </c>
      <c r="K132" s="244">
        <f>IFERROR($E132*SUMIF('Daily Log'!$N$18:$N$1017,$B132,'Daily Log'!$O$18:$O$1017),0)</f>
        <v>0</v>
      </c>
      <c r="L132" s="244">
        <f>IFERROR($E132*SUMIF('Daily Log'!$Q$18:$Q$1017,$B132,'Daily Log'!$R$18:$R$1017),0)</f>
        <v>0</v>
      </c>
      <c r="M132" s="244">
        <f>IFERROR($E132*SUMIF('Daily Log'!$T$18:$T$1017,$B132,'Daily Log'!$U$18:$U$1017),0)</f>
        <v>0</v>
      </c>
      <c r="N132" s="244">
        <f>IFERROR($E132*SUMIF('Daily Log'!$W$18:$W$1017,$B132,'Daily Log'!$X$18:$X$1017),0)</f>
        <v>0</v>
      </c>
      <c r="O132" s="244">
        <f>IFERROR($E132*SUMIF('Daily Log'!$Z$18:$Z$1017,$B132,'Daily Log'!$AA$18:$AA$1017),0)</f>
        <v>0</v>
      </c>
      <c r="P132" s="244">
        <f>IFERROR($E132*SUMIF('Daily Log'!$AC$18:$AC$1017,$B132,'Daily Log'!$AD$18:$AD$1017),0)</f>
        <v>0</v>
      </c>
      <c r="Q132" s="244">
        <f>IFERROR($E132*SUMIF('Daily Log'!$AF$18:$AF$1017,$B132,'Daily Log'!$AG$18:$AG$1017),0)</f>
        <v>0</v>
      </c>
      <c r="R132" s="244">
        <f>IFERROR($E132*SUMIF('Daily Log'!$AI$18:$AI$1017,$B132,'Daily Log'!$AJ$18:$AJ$1017),0)</f>
        <v>0</v>
      </c>
      <c r="S132" s="244">
        <f>IFERROR($E132*SUMIF('Daily Log'!$AL$18:$AL$1017,$B132,'Daily Log'!$AM$18:$AM$1017),0)</f>
        <v>0</v>
      </c>
      <c r="T132" s="244">
        <f>IFERROR($E132*SUMIF('Daily Log'!$AO$18:$AO$1017,$B132,'Daily Log'!$AP$18:$AP$1017),0)</f>
        <v>0</v>
      </c>
      <c r="U132" s="244">
        <f>IFERROR($E132*SUMIF('Daily Log'!$AR$18:$AR$1017,$B132,'Daily Log'!$AS$18:$AS$1017),0)</f>
        <v>0</v>
      </c>
      <c r="V132" s="244">
        <f>IFERROR($E132*SUMIF('Daily Log'!$AU$18:$AU$1017,$B132,'Daily Log'!$AV$18:$AV$1017),0)</f>
        <v>0</v>
      </c>
      <c r="W132" s="244">
        <f>IFERROR($E132*SUMIF('Daily Log'!$AX$18:$AX$1017,$B132,'Daily Log'!$AY$18:$AY$1017),0)</f>
        <v>0</v>
      </c>
      <c r="X132" s="244">
        <f>IFERROR($E132*SUMIF('Daily Log'!$BA$18:$BA$1017,$B132,'Daily Log'!$BB$18:$BB$1017),0)</f>
        <v>0</v>
      </c>
      <c r="Y132" s="244">
        <f>IFERROR($E132*SUMIF('Daily Log'!$BD$18:$BD$1017,$B132,'Daily Log'!$BE$18:$BE$1017),0)</f>
        <v>0</v>
      </c>
      <c r="Z132" s="244">
        <f>IFERROR($E132*SUMIF('Daily Log'!$BG$18:$BG$1017,$B132,'Daily Log'!$BH$18:$BH$1017),0)</f>
        <v>0</v>
      </c>
      <c r="AA132" s="244">
        <f>IFERROR($E132*SUMIF('Daily Log'!$BJ$18:$BJ$1017,$B132,'Daily Log'!$BK$18:$BK$1017),0)</f>
        <v>0</v>
      </c>
      <c r="AB132" s="244">
        <f>IFERROR($E132*SUMIF('Daily Log'!$BM$18:$BM$1017,$B132,'Daily Log'!$BN$18:$BN$1017),0)</f>
        <v>0</v>
      </c>
      <c r="AC132" s="244">
        <f>IFERROR($E132*SUMIF('Daily Log'!$BP$18:$BP$1017,$B132,'Daily Log'!$BQ$18:$BQ$1017),0)</f>
        <v>0</v>
      </c>
      <c r="AD132" s="244">
        <f>IFERROR($E132*SUMIF('Daily Log'!$BS$18:$BS$1017,$B132,'Daily Log'!$BT$18:$BT$1017),0)</f>
        <v>0</v>
      </c>
      <c r="AE132" s="244">
        <f>IFERROR($E132*SUMIF('Daily Log'!$BV$18:$BV$1017,$B132,'Daily Log'!$BW$18:$BW$1017),0)</f>
        <v>0</v>
      </c>
      <c r="AF132" s="244">
        <f>IFERROR($E132*SUMIF('Daily Log'!$BY$18:$BY$1017,$B132,'Daily Log'!$BZ$18:$BZ$1017),0)</f>
        <v>0</v>
      </c>
      <c r="AG132" s="244">
        <f>IFERROR($E132*SUMIF('Daily Log'!$CB$18:$CB$1017,$B132,'Daily Log'!$CC$18:$CC$1017),0)</f>
        <v>0</v>
      </c>
      <c r="AH132" s="244">
        <f>IFERROR($E132*SUMIF('Daily Log'!$CE$18:$CE$1017,$B132,'Daily Log'!$CF$18:$CF$1017),0)</f>
        <v>0</v>
      </c>
      <c r="AI132" s="244">
        <f>IFERROR($E132*SUMIF('Daily Log'!$CH$18:$CH$1017,$B132,'Daily Log'!$CI$18:$CI$1017),0)</f>
        <v>0</v>
      </c>
      <c r="AJ132" s="244">
        <f>IFERROR($E132*SUMIF('Daily Log'!$CK$18:$CK$1017,$B132,'Daily Log'!$CL$18:$CL$1017),0)</f>
        <v>0</v>
      </c>
      <c r="AK132" s="244">
        <f>IFERROR($E132*SUMIF('Daily Log'!$CN$18:$CN$1017,$B132,'Daily Log'!$CO$18:$CO$1017),0)</f>
        <v>0</v>
      </c>
    </row>
    <row r="133" spans="2:37" ht="33.75" hidden="1" customHeight="1">
      <c r="B133" s="455" t="s">
        <v>185</v>
      </c>
      <c r="C133" s="456"/>
      <c r="D133" s="457" t="s">
        <v>303</v>
      </c>
      <c r="E133" s="454">
        <v>1</v>
      </c>
      <c r="F133" s="243">
        <f t="shared" si="2"/>
        <v>0</v>
      </c>
      <c r="G133" s="244">
        <f>IFERROR($E133*SUMIF('Daily Log'!$B$18:$B$1017,$B133,'Daily Log'!$C$18:$C$1017),0)</f>
        <v>0</v>
      </c>
      <c r="H133" s="244">
        <f>IFERROR($E133*SUMIF('Daily Log'!$E$18:$E$1017,$B133,'Daily Log'!$F$18:$F$1017),0)</f>
        <v>0</v>
      </c>
      <c r="I133" s="244">
        <f>IFERROR($E133*SUMIF('Daily Log'!$H$18:$H$1017,$B133,'Daily Log'!$I$18:$I$1017),0)</f>
        <v>0</v>
      </c>
      <c r="J133" s="244">
        <f>IFERROR($E133*SUMIF('Daily Log'!$K$18:$K$1017,$B133,'Daily Log'!$L$18:$L$1017),0)</f>
        <v>0</v>
      </c>
      <c r="K133" s="244">
        <f>IFERROR($E133*SUMIF('Daily Log'!$N$18:$N$1017,$B133,'Daily Log'!$O$18:$O$1017),0)</f>
        <v>0</v>
      </c>
      <c r="L133" s="244">
        <f>IFERROR($E133*SUMIF('Daily Log'!$Q$18:$Q$1017,$B133,'Daily Log'!$R$18:$R$1017),0)</f>
        <v>0</v>
      </c>
      <c r="M133" s="244">
        <f>IFERROR($E133*SUMIF('Daily Log'!$T$18:$T$1017,$B133,'Daily Log'!$U$18:$U$1017),0)</f>
        <v>0</v>
      </c>
      <c r="N133" s="244">
        <f>IFERROR($E133*SUMIF('Daily Log'!$W$18:$W$1017,$B133,'Daily Log'!$X$18:$X$1017),0)</f>
        <v>0</v>
      </c>
      <c r="O133" s="244">
        <f>IFERROR($E133*SUMIF('Daily Log'!$Z$18:$Z$1017,$B133,'Daily Log'!$AA$18:$AA$1017),0)</f>
        <v>0</v>
      </c>
      <c r="P133" s="244">
        <f>IFERROR($E133*SUMIF('Daily Log'!$AC$18:$AC$1017,$B133,'Daily Log'!$AD$18:$AD$1017),0)</f>
        <v>0</v>
      </c>
      <c r="Q133" s="244">
        <f>IFERROR($E133*SUMIF('Daily Log'!$AF$18:$AF$1017,$B133,'Daily Log'!$AG$18:$AG$1017),0)</f>
        <v>0</v>
      </c>
      <c r="R133" s="244">
        <f>IFERROR($E133*SUMIF('Daily Log'!$AI$18:$AI$1017,$B133,'Daily Log'!$AJ$18:$AJ$1017),0)</f>
        <v>0</v>
      </c>
      <c r="S133" s="244">
        <f>IFERROR($E133*SUMIF('Daily Log'!$AL$18:$AL$1017,$B133,'Daily Log'!$AM$18:$AM$1017),0)</f>
        <v>0</v>
      </c>
      <c r="T133" s="244">
        <f>IFERROR($E133*SUMIF('Daily Log'!$AO$18:$AO$1017,$B133,'Daily Log'!$AP$18:$AP$1017),0)</f>
        <v>0</v>
      </c>
      <c r="U133" s="244">
        <f>IFERROR($E133*SUMIF('Daily Log'!$AR$18:$AR$1017,$B133,'Daily Log'!$AS$18:$AS$1017),0)</f>
        <v>0</v>
      </c>
      <c r="V133" s="244">
        <f>IFERROR($E133*SUMIF('Daily Log'!$AU$18:$AU$1017,$B133,'Daily Log'!$AV$18:$AV$1017),0)</f>
        <v>0</v>
      </c>
      <c r="W133" s="244">
        <f>IFERROR($E133*SUMIF('Daily Log'!$AX$18:$AX$1017,$B133,'Daily Log'!$AY$18:$AY$1017),0)</f>
        <v>0</v>
      </c>
      <c r="X133" s="244">
        <f>IFERROR($E133*SUMIF('Daily Log'!$BA$18:$BA$1017,$B133,'Daily Log'!$BB$18:$BB$1017),0)</f>
        <v>0</v>
      </c>
      <c r="Y133" s="244">
        <f>IFERROR($E133*SUMIF('Daily Log'!$BD$18:$BD$1017,$B133,'Daily Log'!$BE$18:$BE$1017),0)</f>
        <v>0</v>
      </c>
      <c r="Z133" s="244">
        <f>IFERROR($E133*SUMIF('Daily Log'!$BG$18:$BG$1017,$B133,'Daily Log'!$BH$18:$BH$1017),0)</f>
        <v>0</v>
      </c>
      <c r="AA133" s="244">
        <f>IFERROR($E133*SUMIF('Daily Log'!$BJ$18:$BJ$1017,$B133,'Daily Log'!$BK$18:$BK$1017),0)</f>
        <v>0</v>
      </c>
      <c r="AB133" s="244">
        <f>IFERROR($E133*SUMIF('Daily Log'!$BM$18:$BM$1017,$B133,'Daily Log'!$BN$18:$BN$1017),0)</f>
        <v>0</v>
      </c>
      <c r="AC133" s="244">
        <f>IFERROR($E133*SUMIF('Daily Log'!$BP$18:$BP$1017,$B133,'Daily Log'!$BQ$18:$BQ$1017),0)</f>
        <v>0</v>
      </c>
      <c r="AD133" s="244">
        <f>IFERROR($E133*SUMIF('Daily Log'!$BS$18:$BS$1017,$B133,'Daily Log'!$BT$18:$BT$1017),0)</f>
        <v>0</v>
      </c>
      <c r="AE133" s="244">
        <f>IFERROR($E133*SUMIF('Daily Log'!$BV$18:$BV$1017,$B133,'Daily Log'!$BW$18:$BW$1017),0)</f>
        <v>0</v>
      </c>
      <c r="AF133" s="244">
        <f>IFERROR($E133*SUMIF('Daily Log'!$BY$18:$BY$1017,$B133,'Daily Log'!$BZ$18:$BZ$1017),0)</f>
        <v>0</v>
      </c>
      <c r="AG133" s="244">
        <f>IFERROR($E133*SUMIF('Daily Log'!$CB$18:$CB$1017,$B133,'Daily Log'!$CC$18:$CC$1017),0)</f>
        <v>0</v>
      </c>
      <c r="AH133" s="244">
        <f>IFERROR($E133*SUMIF('Daily Log'!$CE$18:$CE$1017,$B133,'Daily Log'!$CF$18:$CF$1017),0)</f>
        <v>0</v>
      </c>
      <c r="AI133" s="244">
        <f>IFERROR($E133*SUMIF('Daily Log'!$CH$18:$CH$1017,$B133,'Daily Log'!$CI$18:$CI$1017),0)</f>
        <v>0</v>
      </c>
      <c r="AJ133" s="244">
        <f>IFERROR($E133*SUMIF('Daily Log'!$CK$18:$CK$1017,$B133,'Daily Log'!$CL$18:$CL$1017),0)</f>
        <v>0</v>
      </c>
      <c r="AK133" s="244">
        <f>IFERROR($E133*SUMIF('Daily Log'!$CN$18:$CN$1017,$B133,'Daily Log'!$CO$18:$CO$1017),0)</f>
        <v>0</v>
      </c>
    </row>
    <row r="134" spans="2:37" ht="33.75" hidden="1" customHeight="1">
      <c r="B134" s="455" t="s">
        <v>186</v>
      </c>
      <c r="C134" s="456"/>
      <c r="D134" s="457" t="s">
        <v>303</v>
      </c>
      <c r="E134" s="454">
        <v>1</v>
      </c>
      <c r="F134" s="243">
        <f t="shared" si="2"/>
        <v>0</v>
      </c>
      <c r="G134" s="244">
        <f>IFERROR($E134*SUMIF('Daily Log'!$B$18:$B$1017,$B134,'Daily Log'!$C$18:$C$1017),0)</f>
        <v>0</v>
      </c>
      <c r="H134" s="244">
        <f>IFERROR($E134*SUMIF('Daily Log'!$E$18:$E$1017,$B134,'Daily Log'!$F$18:$F$1017),0)</f>
        <v>0</v>
      </c>
      <c r="I134" s="244">
        <f>IFERROR($E134*SUMIF('Daily Log'!$H$18:$H$1017,$B134,'Daily Log'!$I$18:$I$1017),0)</f>
        <v>0</v>
      </c>
      <c r="J134" s="244">
        <f>IFERROR($E134*SUMIF('Daily Log'!$K$18:$K$1017,$B134,'Daily Log'!$L$18:$L$1017),0)</f>
        <v>0</v>
      </c>
      <c r="K134" s="244">
        <f>IFERROR($E134*SUMIF('Daily Log'!$N$18:$N$1017,$B134,'Daily Log'!$O$18:$O$1017),0)</f>
        <v>0</v>
      </c>
      <c r="L134" s="244">
        <f>IFERROR($E134*SUMIF('Daily Log'!$Q$18:$Q$1017,$B134,'Daily Log'!$R$18:$R$1017),0)</f>
        <v>0</v>
      </c>
      <c r="M134" s="244">
        <f>IFERROR($E134*SUMIF('Daily Log'!$T$18:$T$1017,$B134,'Daily Log'!$U$18:$U$1017),0)</f>
        <v>0</v>
      </c>
      <c r="N134" s="244">
        <f>IFERROR($E134*SUMIF('Daily Log'!$W$18:$W$1017,$B134,'Daily Log'!$X$18:$X$1017),0)</f>
        <v>0</v>
      </c>
      <c r="O134" s="244">
        <f>IFERROR($E134*SUMIF('Daily Log'!$Z$18:$Z$1017,$B134,'Daily Log'!$AA$18:$AA$1017),0)</f>
        <v>0</v>
      </c>
      <c r="P134" s="244">
        <f>IFERROR($E134*SUMIF('Daily Log'!$AC$18:$AC$1017,$B134,'Daily Log'!$AD$18:$AD$1017),0)</f>
        <v>0</v>
      </c>
      <c r="Q134" s="244">
        <f>IFERROR($E134*SUMIF('Daily Log'!$AF$18:$AF$1017,$B134,'Daily Log'!$AG$18:$AG$1017),0)</f>
        <v>0</v>
      </c>
      <c r="R134" s="244">
        <f>IFERROR($E134*SUMIF('Daily Log'!$AI$18:$AI$1017,$B134,'Daily Log'!$AJ$18:$AJ$1017),0)</f>
        <v>0</v>
      </c>
      <c r="S134" s="244">
        <f>IFERROR($E134*SUMIF('Daily Log'!$AL$18:$AL$1017,$B134,'Daily Log'!$AM$18:$AM$1017),0)</f>
        <v>0</v>
      </c>
      <c r="T134" s="244">
        <f>IFERROR($E134*SUMIF('Daily Log'!$AO$18:$AO$1017,$B134,'Daily Log'!$AP$18:$AP$1017),0)</f>
        <v>0</v>
      </c>
      <c r="U134" s="244">
        <f>IFERROR($E134*SUMIF('Daily Log'!$AR$18:$AR$1017,$B134,'Daily Log'!$AS$18:$AS$1017),0)</f>
        <v>0</v>
      </c>
      <c r="V134" s="244">
        <f>IFERROR($E134*SUMIF('Daily Log'!$AU$18:$AU$1017,$B134,'Daily Log'!$AV$18:$AV$1017),0)</f>
        <v>0</v>
      </c>
      <c r="W134" s="244">
        <f>IFERROR($E134*SUMIF('Daily Log'!$AX$18:$AX$1017,$B134,'Daily Log'!$AY$18:$AY$1017),0)</f>
        <v>0</v>
      </c>
      <c r="X134" s="244">
        <f>IFERROR($E134*SUMIF('Daily Log'!$BA$18:$BA$1017,$B134,'Daily Log'!$BB$18:$BB$1017),0)</f>
        <v>0</v>
      </c>
      <c r="Y134" s="244">
        <f>IFERROR($E134*SUMIF('Daily Log'!$BD$18:$BD$1017,$B134,'Daily Log'!$BE$18:$BE$1017),0)</f>
        <v>0</v>
      </c>
      <c r="Z134" s="244">
        <f>IFERROR($E134*SUMIF('Daily Log'!$BG$18:$BG$1017,$B134,'Daily Log'!$BH$18:$BH$1017),0)</f>
        <v>0</v>
      </c>
      <c r="AA134" s="244">
        <f>IFERROR($E134*SUMIF('Daily Log'!$BJ$18:$BJ$1017,$B134,'Daily Log'!$BK$18:$BK$1017),0)</f>
        <v>0</v>
      </c>
      <c r="AB134" s="244">
        <f>IFERROR($E134*SUMIF('Daily Log'!$BM$18:$BM$1017,$B134,'Daily Log'!$BN$18:$BN$1017),0)</f>
        <v>0</v>
      </c>
      <c r="AC134" s="244">
        <f>IFERROR($E134*SUMIF('Daily Log'!$BP$18:$BP$1017,$B134,'Daily Log'!$BQ$18:$BQ$1017),0)</f>
        <v>0</v>
      </c>
      <c r="AD134" s="244">
        <f>IFERROR($E134*SUMIF('Daily Log'!$BS$18:$BS$1017,$B134,'Daily Log'!$BT$18:$BT$1017),0)</f>
        <v>0</v>
      </c>
      <c r="AE134" s="244">
        <f>IFERROR($E134*SUMIF('Daily Log'!$BV$18:$BV$1017,$B134,'Daily Log'!$BW$18:$BW$1017),0)</f>
        <v>0</v>
      </c>
      <c r="AF134" s="244">
        <f>IFERROR($E134*SUMIF('Daily Log'!$BY$18:$BY$1017,$B134,'Daily Log'!$BZ$18:$BZ$1017),0)</f>
        <v>0</v>
      </c>
      <c r="AG134" s="244">
        <f>IFERROR($E134*SUMIF('Daily Log'!$CB$18:$CB$1017,$B134,'Daily Log'!$CC$18:$CC$1017),0)</f>
        <v>0</v>
      </c>
      <c r="AH134" s="244">
        <f>IFERROR($E134*SUMIF('Daily Log'!$CE$18:$CE$1017,$B134,'Daily Log'!$CF$18:$CF$1017),0)</f>
        <v>0</v>
      </c>
      <c r="AI134" s="244">
        <f>IFERROR($E134*SUMIF('Daily Log'!$CH$18:$CH$1017,$B134,'Daily Log'!$CI$18:$CI$1017),0)</f>
        <v>0</v>
      </c>
      <c r="AJ134" s="244">
        <f>IFERROR($E134*SUMIF('Daily Log'!$CK$18:$CK$1017,$B134,'Daily Log'!$CL$18:$CL$1017),0)</f>
        <v>0</v>
      </c>
      <c r="AK134" s="244">
        <f>IFERROR($E134*SUMIF('Daily Log'!$CN$18:$CN$1017,$B134,'Daily Log'!$CO$18:$CO$1017),0)</f>
        <v>0</v>
      </c>
    </row>
    <row r="135" spans="2:37" ht="33.75" hidden="1" customHeight="1">
      <c r="B135" s="455" t="s">
        <v>187</v>
      </c>
      <c r="C135" s="456"/>
      <c r="D135" s="457" t="s">
        <v>303</v>
      </c>
      <c r="E135" s="454">
        <v>1</v>
      </c>
      <c r="F135" s="243">
        <f t="shared" si="2"/>
        <v>0</v>
      </c>
      <c r="G135" s="244">
        <f>IFERROR($E135*SUMIF('Daily Log'!$B$18:$B$1017,$B135,'Daily Log'!$C$18:$C$1017),0)</f>
        <v>0</v>
      </c>
      <c r="H135" s="244">
        <f>IFERROR($E135*SUMIF('Daily Log'!$E$18:$E$1017,$B135,'Daily Log'!$F$18:$F$1017),0)</f>
        <v>0</v>
      </c>
      <c r="I135" s="244">
        <f>IFERROR($E135*SUMIF('Daily Log'!$H$18:$H$1017,$B135,'Daily Log'!$I$18:$I$1017),0)</f>
        <v>0</v>
      </c>
      <c r="J135" s="244">
        <f>IFERROR($E135*SUMIF('Daily Log'!$K$18:$K$1017,$B135,'Daily Log'!$L$18:$L$1017),0)</f>
        <v>0</v>
      </c>
      <c r="K135" s="244">
        <f>IFERROR($E135*SUMIF('Daily Log'!$N$18:$N$1017,$B135,'Daily Log'!$O$18:$O$1017),0)</f>
        <v>0</v>
      </c>
      <c r="L135" s="244">
        <f>IFERROR($E135*SUMIF('Daily Log'!$Q$18:$Q$1017,$B135,'Daily Log'!$R$18:$R$1017),0)</f>
        <v>0</v>
      </c>
      <c r="M135" s="244">
        <f>IFERROR($E135*SUMIF('Daily Log'!$T$18:$T$1017,$B135,'Daily Log'!$U$18:$U$1017),0)</f>
        <v>0</v>
      </c>
      <c r="N135" s="244">
        <f>IFERROR($E135*SUMIF('Daily Log'!$W$18:$W$1017,$B135,'Daily Log'!$X$18:$X$1017),0)</f>
        <v>0</v>
      </c>
      <c r="O135" s="244">
        <f>IFERROR($E135*SUMIF('Daily Log'!$Z$18:$Z$1017,$B135,'Daily Log'!$AA$18:$AA$1017),0)</f>
        <v>0</v>
      </c>
      <c r="P135" s="244">
        <f>IFERROR($E135*SUMIF('Daily Log'!$AC$18:$AC$1017,$B135,'Daily Log'!$AD$18:$AD$1017),0)</f>
        <v>0</v>
      </c>
      <c r="Q135" s="244">
        <f>IFERROR($E135*SUMIF('Daily Log'!$AF$18:$AF$1017,$B135,'Daily Log'!$AG$18:$AG$1017),0)</f>
        <v>0</v>
      </c>
      <c r="R135" s="244">
        <f>IFERROR($E135*SUMIF('Daily Log'!$AI$18:$AI$1017,$B135,'Daily Log'!$AJ$18:$AJ$1017),0)</f>
        <v>0</v>
      </c>
      <c r="S135" s="244">
        <f>IFERROR($E135*SUMIF('Daily Log'!$AL$18:$AL$1017,$B135,'Daily Log'!$AM$18:$AM$1017),0)</f>
        <v>0</v>
      </c>
      <c r="T135" s="244">
        <f>IFERROR($E135*SUMIF('Daily Log'!$AO$18:$AO$1017,$B135,'Daily Log'!$AP$18:$AP$1017),0)</f>
        <v>0</v>
      </c>
      <c r="U135" s="244">
        <f>IFERROR($E135*SUMIF('Daily Log'!$AR$18:$AR$1017,$B135,'Daily Log'!$AS$18:$AS$1017),0)</f>
        <v>0</v>
      </c>
      <c r="V135" s="244">
        <f>IFERROR($E135*SUMIF('Daily Log'!$AU$18:$AU$1017,$B135,'Daily Log'!$AV$18:$AV$1017),0)</f>
        <v>0</v>
      </c>
      <c r="W135" s="244">
        <f>IFERROR($E135*SUMIF('Daily Log'!$AX$18:$AX$1017,$B135,'Daily Log'!$AY$18:$AY$1017),0)</f>
        <v>0</v>
      </c>
      <c r="X135" s="244">
        <f>IFERROR($E135*SUMIF('Daily Log'!$BA$18:$BA$1017,$B135,'Daily Log'!$BB$18:$BB$1017),0)</f>
        <v>0</v>
      </c>
      <c r="Y135" s="244">
        <f>IFERROR($E135*SUMIF('Daily Log'!$BD$18:$BD$1017,$B135,'Daily Log'!$BE$18:$BE$1017),0)</f>
        <v>0</v>
      </c>
      <c r="Z135" s="244">
        <f>IFERROR($E135*SUMIF('Daily Log'!$BG$18:$BG$1017,$B135,'Daily Log'!$BH$18:$BH$1017),0)</f>
        <v>0</v>
      </c>
      <c r="AA135" s="244">
        <f>IFERROR($E135*SUMIF('Daily Log'!$BJ$18:$BJ$1017,$B135,'Daily Log'!$BK$18:$BK$1017),0)</f>
        <v>0</v>
      </c>
      <c r="AB135" s="244">
        <f>IFERROR($E135*SUMIF('Daily Log'!$BM$18:$BM$1017,$B135,'Daily Log'!$BN$18:$BN$1017),0)</f>
        <v>0</v>
      </c>
      <c r="AC135" s="244">
        <f>IFERROR($E135*SUMIF('Daily Log'!$BP$18:$BP$1017,$B135,'Daily Log'!$BQ$18:$BQ$1017),0)</f>
        <v>0</v>
      </c>
      <c r="AD135" s="244">
        <f>IFERROR($E135*SUMIF('Daily Log'!$BS$18:$BS$1017,$B135,'Daily Log'!$BT$18:$BT$1017),0)</f>
        <v>0</v>
      </c>
      <c r="AE135" s="244">
        <f>IFERROR($E135*SUMIF('Daily Log'!$BV$18:$BV$1017,$B135,'Daily Log'!$BW$18:$BW$1017),0)</f>
        <v>0</v>
      </c>
      <c r="AF135" s="244">
        <f>IFERROR($E135*SUMIF('Daily Log'!$BY$18:$BY$1017,$B135,'Daily Log'!$BZ$18:$BZ$1017),0)</f>
        <v>0</v>
      </c>
      <c r="AG135" s="244">
        <f>IFERROR($E135*SUMIF('Daily Log'!$CB$18:$CB$1017,$B135,'Daily Log'!$CC$18:$CC$1017),0)</f>
        <v>0</v>
      </c>
      <c r="AH135" s="244">
        <f>IFERROR($E135*SUMIF('Daily Log'!$CE$18:$CE$1017,$B135,'Daily Log'!$CF$18:$CF$1017),0)</f>
        <v>0</v>
      </c>
      <c r="AI135" s="244">
        <f>IFERROR($E135*SUMIF('Daily Log'!$CH$18:$CH$1017,$B135,'Daily Log'!$CI$18:$CI$1017),0)</f>
        <v>0</v>
      </c>
      <c r="AJ135" s="244">
        <f>IFERROR($E135*SUMIF('Daily Log'!$CK$18:$CK$1017,$B135,'Daily Log'!$CL$18:$CL$1017),0)</f>
        <v>0</v>
      </c>
      <c r="AK135" s="244">
        <f>IFERROR($E135*SUMIF('Daily Log'!$CN$18:$CN$1017,$B135,'Daily Log'!$CO$18:$CO$1017),0)</f>
        <v>0</v>
      </c>
    </row>
    <row r="136" spans="2:37" ht="33.75" hidden="1" customHeight="1">
      <c r="B136" s="455" t="s">
        <v>188</v>
      </c>
      <c r="C136" s="456"/>
      <c r="D136" s="457" t="s">
        <v>303</v>
      </c>
      <c r="E136" s="454">
        <v>1</v>
      </c>
      <c r="F136" s="243">
        <f t="shared" si="2"/>
        <v>0</v>
      </c>
      <c r="G136" s="244">
        <f>IFERROR($E136*SUMIF('Daily Log'!$B$18:$B$1017,$B136,'Daily Log'!$C$18:$C$1017),0)</f>
        <v>0</v>
      </c>
      <c r="H136" s="244">
        <f>IFERROR($E136*SUMIF('Daily Log'!$E$18:$E$1017,$B136,'Daily Log'!$F$18:$F$1017),0)</f>
        <v>0</v>
      </c>
      <c r="I136" s="244">
        <f>IFERROR($E136*SUMIF('Daily Log'!$H$18:$H$1017,$B136,'Daily Log'!$I$18:$I$1017),0)</f>
        <v>0</v>
      </c>
      <c r="J136" s="244">
        <f>IFERROR($E136*SUMIF('Daily Log'!$K$18:$K$1017,$B136,'Daily Log'!$L$18:$L$1017),0)</f>
        <v>0</v>
      </c>
      <c r="K136" s="244">
        <f>IFERROR($E136*SUMIF('Daily Log'!$N$18:$N$1017,$B136,'Daily Log'!$O$18:$O$1017),0)</f>
        <v>0</v>
      </c>
      <c r="L136" s="244">
        <f>IFERROR($E136*SUMIF('Daily Log'!$Q$18:$Q$1017,$B136,'Daily Log'!$R$18:$R$1017),0)</f>
        <v>0</v>
      </c>
      <c r="M136" s="244">
        <f>IFERROR($E136*SUMIF('Daily Log'!$T$18:$T$1017,$B136,'Daily Log'!$U$18:$U$1017),0)</f>
        <v>0</v>
      </c>
      <c r="N136" s="244">
        <f>IFERROR($E136*SUMIF('Daily Log'!$W$18:$W$1017,$B136,'Daily Log'!$X$18:$X$1017),0)</f>
        <v>0</v>
      </c>
      <c r="O136" s="244">
        <f>IFERROR($E136*SUMIF('Daily Log'!$Z$18:$Z$1017,$B136,'Daily Log'!$AA$18:$AA$1017),0)</f>
        <v>0</v>
      </c>
      <c r="P136" s="244">
        <f>IFERROR($E136*SUMIF('Daily Log'!$AC$18:$AC$1017,$B136,'Daily Log'!$AD$18:$AD$1017),0)</f>
        <v>0</v>
      </c>
      <c r="Q136" s="244">
        <f>IFERROR($E136*SUMIF('Daily Log'!$AF$18:$AF$1017,$B136,'Daily Log'!$AG$18:$AG$1017),0)</f>
        <v>0</v>
      </c>
      <c r="R136" s="244">
        <f>IFERROR($E136*SUMIF('Daily Log'!$AI$18:$AI$1017,$B136,'Daily Log'!$AJ$18:$AJ$1017),0)</f>
        <v>0</v>
      </c>
      <c r="S136" s="244">
        <f>IFERROR($E136*SUMIF('Daily Log'!$AL$18:$AL$1017,$B136,'Daily Log'!$AM$18:$AM$1017),0)</f>
        <v>0</v>
      </c>
      <c r="T136" s="244">
        <f>IFERROR($E136*SUMIF('Daily Log'!$AO$18:$AO$1017,$B136,'Daily Log'!$AP$18:$AP$1017),0)</f>
        <v>0</v>
      </c>
      <c r="U136" s="244">
        <f>IFERROR($E136*SUMIF('Daily Log'!$AR$18:$AR$1017,$B136,'Daily Log'!$AS$18:$AS$1017),0)</f>
        <v>0</v>
      </c>
      <c r="V136" s="244">
        <f>IFERROR($E136*SUMIF('Daily Log'!$AU$18:$AU$1017,$B136,'Daily Log'!$AV$18:$AV$1017),0)</f>
        <v>0</v>
      </c>
      <c r="W136" s="244">
        <f>IFERROR($E136*SUMIF('Daily Log'!$AX$18:$AX$1017,$B136,'Daily Log'!$AY$18:$AY$1017),0)</f>
        <v>0</v>
      </c>
      <c r="X136" s="244">
        <f>IFERROR($E136*SUMIF('Daily Log'!$BA$18:$BA$1017,$B136,'Daily Log'!$BB$18:$BB$1017),0)</f>
        <v>0</v>
      </c>
      <c r="Y136" s="244">
        <f>IFERROR($E136*SUMIF('Daily Log'!$BD$18:$BD$1017,$B136,'Daily Log'!$BE$18:$BE$1017),0)</f>
        <v>0</v>
      </c>
      <c r="Z136" s="244">
        <f>IFERROR($E136*SUMIF('Daily Log'!$BG$18:$BG$1017,$B136,'Daily Log'!$BH$18:$BH$1017),0)</f>
        <v>0</v>
      </c>
      <c r="AA136" s="244">
        <f>IFERROR($E136*SUMIF('Daily Log'!$BJ$18:$BJ$1017,$B136,'Daily Log'!$BK$18:$BK$1017),0)</f>
        <v>0</v>
      </c>
      <c r="AB136" s="244">
        <f>IFERROR($E136*SUMIF('Daily Log'!$BM$18:$BM$1017,$B136,'Daily Log'!$BN$18:$BN$1017),0)</f>
        <v>0</v>
      </c>
      <c r="AC136" s="244">
        <f>IFERROR($E136*SUMIF('Daily Log'!$BP$18:$BP$1017,$B136,'Daily Log'!$BQ$18:$BQ$1017),0)</f>
        <v>0</v>
      </c>
      <c r="AD136" s="244">
        <f>IFERROR($E136*SUMIF('Daily Log'!$BS$18:$BS$1017,$B136,'Daily Log'!$BT$18:$BT$1017),0)</f>
        <v>0</v>
      </c>
      <c r="AE136" s="244">
        <f>IFERROR($E136*SUMIF('Daily Log'!$BV$18:$BV$1017,$B136,'Daily Log'!$BW$18:$BW$1017),0)</f>
        <v>0</v>
      </c>
      <c r="AF136" s="244">
        <f>IFERROR($E136*SUMIF('Daily Log'!$BY$18:$BY$1017,$B136,'Daily Log'!$BZ$18:$BZ$1017),0)</f>
        <v>0</v>
      </c>
      <c r="AG136" s="244">
        <f>IFERROR($E136*SUMIF('Daily Log'!$CB$18:$CB$1017,$B136,'Daily Log'!$CC$18:$CC$1017),0)</f>
        <v>0</v>
      </c>
      <c r="AH136" s="244">
        <f>IFERROR($E136*SUMIF('Daily Log'!$CE$18:$CE$1017,$B136,'Daily Log'!$CF$18:$CF$1017),0)</f>
        <v>0</v>
      </c>
      <c r="AI136" s="244">
        <f>IFERROR($E136*SUMIF('Daily Log'!$CH$18:$CH$1017,$B136,'Daily Log'!$CI$18:$CI$1017),0)</f>
        <v>0</v>
      </c>
      <c r="AJ136" s="244">
        <f>IFERROR($E136*SUMIF('Daily Log'!$CK$18:$CK$1017,$B136,'Daily Log'!$CL$18:$CL$1017),0)</f>
        <v>0</v>
      </c>
      <c r="AK136" s="244">
        <f>IFERROR($E136*SUMIF('Daily Log'!$CN$18:$CN$1017,$B136,'Daily Log'!$CO$18:$CO$1017),0)</f>
        <v>0</v>
      </c>
    </row>
    <row r="137" spans="2:37" ht="33.75" hidden="1" customHeight="1">
      <c r="B137" s="455" t="s">
        <v>189</v>
      </c>
      <c r="C137" s="456"/>
      <c r="D137" s="457" t="s">
        <v>82</v>
      </c>
      <c r="E137" s="454">
        <v>1</v>
      </c>
      <c r="F137" s="243">
        <f t="shared" si="2"/>
        <v>0</v>
      </c>
      <c r="G137" s="244">
        <f>IFERROR($E137*SUMIF('Daily Log'!$B$18:$B$1017,$B137,'Daily Log'!$C$18:$C$1017),0)</f>
        <v>0</v>
      </c>
      <c r="H137" s="244">
        <f>IFERROR($E137*SUMIF('Daily Log'!$E$18:$E$1017,$B137,'Daily Log'!$F$18:$F$1017),0)</f>
        <v>0</v>
      </c>
      <c r="I137" s="244">
        <f>IFERROR($E137*SUMIF('Daily Log'!$H$18:$H$1017,$B137,'Daily Log'!$I$18:$I$1017),0)</f>
        <v>0</v>
      </c>
      <c r="J137" s="244">
        <f>IFERROR($E137*SUMIF('Daily Log'!$K$18:$K$1017,$B137,'Daily Log'!$L$18:$L$1017),0)</f>
        <v>0</v>
      </c>
      <c r="K137" s="244">
        <f>IFERROR($E137*SUMIF('Daily Log'!$N$18:$N$1017,$B137,'Daily Log'!$O$18:$O$1017),0)</f>
        <v>0</v>
      </c>
      <c r="L137" s="244">
        <f>IFERROR($E137*SUMIF('Daily Log'!$Q$18:$Q$1017,$B137,'Daily Log'!$R$18:$R$1017),0)</f>
        <v>0</v>
      </c>
      <c r="M137" s="244">
        <f>IFERROR($E137*SUMIF('Daily Log'!$T$18:$T$1017,$B137,'Daily Log'!$U$18:$U$1017),0)</f>
        <v>0</v>
      </c>
      <c r="N137" s="244">
        <f>IFERROR($E137*SUMIF('Daily Log'!$W$18:$W$1017,$B137,'Daily Log'!$X$18:$X$1017),0)</f>
        <v>0</v>
      </c>
      <c r="O137" s="244">
        <f>IFERROR($E137*SUMIF('Daily Log'!$Z$18:$Z$1017,$B137,'Daily Log'!$AA$18:$AA$1017),0)</f>
        <v>0</v>
      </c>
      <c r="P137" s="244">
        <f>IFERROR($E137*SUMIF('Daily Log'!$AC$18:$AC$1017,$B137,'Daily Log'!$AD$18:$AD$1017),0)</f>
        <v>0</v>
      </c>
      <c r="Q137" s="244">
        <f>IFERROR($E137*SUMIF('Daily Log'!$AF$18:$AF$1017,$B137,'Daily Log'!$AG$18:$AG$1017),0)</f>
        <v>0</v>
      </c>
      <c r="R137" s="244">
        <f>IFERROR($E137*SUMIF('Daily Log'!$AI$18:$AI$1017,$B137,'Daily Log'!$AJ$18:$AJ$1017),0)</f>
        <v>0</v>
      </c>
      <c r="S137" s="244">
        <f>IFERROR($E137*SUMIF('Daily Log'!$AL$18:$AL$1017,$B137,'Daily Log'!$AM$18:$AM$1017),0)</f>
        <v>0</v>
      </c>
      <c r="T137" s="244">
        <f>IFERROR($E137*SUMIF('Daily Log'!$AO$18:$AO$1017,$B137,'Daily Log'!$AP$18:$AP$1017),0)</f>
        <v>0</v>
      </c>
      <c r="U137" s="244">
        <f>IFERROR($E137*SUMIF('Daily Log'!$AR$18:$AR$1017,$B137,'Daily Log'!$AS$18:$AS$1017),0)</f>
        <v>0</v>
      </c>
      <c r="V137" s="244">
        <f>IFERROR($E137*SUMIF('Daily Log'!$AU$18:$AU$1017,$B137,'Daily Log'!$AV$18:$AV$1017),0)</f>
        <v>0</v>
      </c>
      <c r="W137" s="244">
        <f>IFERROR($E137*SUMIF('Daily Log'!$AX$18:$AX$1017,$B137,'Daily Log'!$AY$18:$AY$1017),0)</f>
        <v>0</v>
      </c>
      <c r="X137" s="244">
        <f>IFERROR($E137*SUMIF('Daily Log'!$BA$18:$BA$1017,$B137,'Daily Log'!$BB$18:$BB$1017),0)</f>
        <v>0</v>
      </c>
      <c r="Y137" s="244">
        <f>IFERROR($E137*SUMIF('Daily Log'!$BD$18:$BD$1017,$B137,'Daily Log'!$BE$18:$BE$1017),0)</f>
        <v>0</v>
      </c>
      <c r="Z137" s="244">
        <f>IFERROR($E137*SUMIF('Daily Log'!$BG$18:$BG$1017,$B137,'Daily Log'!$BH$18:$BH$1017),0)</f>
        <v>0</v>
      </c>
      <c r="AA137" s="244">
        <f>IFERROR($E137*SUMIF('Daily Log'!$BJ$18:$BJ$1017,$B137,'Daily Log'!$BK$18:$BK$1017),0)</f>
        <v>0</v>
      </c>
      <c r="AB137" s="244">
        <f>IFERROR($E137*SUMIF('Daily Log'!$BM$18:$BM$1017,$B137,'Daily Log'!$BN$18:$BN$1017),0)</f>
        <v>0</v>
      </c>
      <c r="AC137" s="244">
        <f>IFERROR($E137*SUMIF('Daily Log'!$BP$18:$BP$1017,$B137,'Daily Log'!$BQ$18:$BQ$1017),0)</f>
        <v>0</v>
      </c>
      <c r="AD137" s="244">
        <f>IFERROR($E137*SUMIF('Daily Log'!$BS$18:$BS$1017,$B137,'Daily Log'!$BT$18:$BT$1017),0)</f>
        <v>0</v>
      </c>
      <c r="AE137" s="244">
        <f>IFERROR($E137*SUMIF('Daily Log'!$BV$18:$BV$1017,$B137,'Daily Log'!$BW$18:$BW$1017),0)</f>
        <v>0</v>
      </c>
      <c r="AF137" s="244">
        <f>IFERROR($E137*SUMIF('Daily Log'!$BY$18:$BY$1017,$B137,'Daily Log'!$BZ$18:$BZ$1017),0)</f>
        <v>0</v>
      </c>
      <c r="AG137" s="244">
        <f>IFERROR($E137*SUMIF('Daily Log'!$CB$18:$CB$1017,$B137,'Daily Log'!$CC$18:$CC$1017),0)</f>
        <v>0</v>
      </c>
      <c r="AH137" s="244">
        <f>IFERROR($E137*SUMIF('Daily Log'!$CE$18:$CE$1017,$B137,'Daily Log'!$CF$18:$CF$1017),0)</f>
        <v>0</v>
      </c>
      <c r="AI137" s="244">
        <f>IFERROR($E137*SUMIF('Daily Log'!$CH$18:$CH$1017,$B137,'Daily Log'!$CI$18:$CI$1017),0)</f>
        <v>0</v>
      </c>
      <c r="AJ137" s="244">
        <f>IFERROR($E137*SUMIF('Daily Log'!$CK$18:$CK$1017,$B137,'Daily Log'!$CL$18:$CL$1017),0)</f>
        <v>0</v>
      </c>
      <c r="AK137" s="244">
        <f>IFERROR($E137*SUMIF('Daily Log'!$CN$18:$CN$1017,$B137,'Daily Log'!$CO$18:$CO$1017),0)</f>
        <v>0</v>
      </c>
    </row>
    <row r="138" spans="2:37" ht="33.75" hidden="1" customHeight="1">
      <c r="B138" s="455" t="s">
        <v>190</v>
      </c>
      <c r="C138" s="456"/>
      <c r="D138" s="457" t="s">
        <v>38</v>
      </c>
      <c r="E138" s="454">
        <v>1</v>
      </c>
      <c r="F138" s="243">
        <f t="shared" si="2"/>
        <v>0</v>
      </c>
      <c r="G138" s="244">
        <f>IFERROR($E138*SUMIF('Daily Log'!$B$18:$B$1017,$B138,'Daily Log'!$C$18:$C$1017),0)</f>
        <v>0</v>
      </c>
      <c r="H138" s="244">
        <f>IFERROR($E138*SUMIF('Daily Log'!$E$18:$E$1017,$B138,'Daily Log'!$F$18:$F$1017),0)</f>
        <v>0</v>
      </c>
      <c r="I138" s="244">
        <f>IFERROR($E138*SUMIF('Daily Log'!$H$18:$H$1017,$B138,'Daily Log'!$I$18:$I$1017),0)</f>
        <v>0</v>
      </c>
      <c r="J138" s="244">
        <f>IFERROR($E138*SUMIF('Daily Log'!$K$18:$K$1017,$B138,'Daily Log'!$L$18:$L$1017),0)</f>
        <v>0</v>
      </c>
      <c r="K138" s="244">
        <f>IFERROR($E138*SUMIF('Daily Log'!$N$18:$N$1017,$B138,'Daily Log'!$O$18:$O$1017),0)</f>
        <v>0</v>
      </c>
      <c r="L138" s="244">
        <f>IFERROR($E138*SUMIF('Daily Log'!$Q$18:$Q$1017,$B138,'Daily Log'!$R$18:$R$1017),0)</f>
        <v>0</v>
      </c>
      <c r="M138" s="244">
        <f>IFERROR($E138*SUMIF('Daily Log'!$T$18:$T$1017,$B138,'Daily Log'!$U$18:$U$1017),0)</f>
        <v>0</v>
      </c>
      <c r="N138" s="244">
        <f>IFERROR($E138*SUMIF('Daily Log'!$W$18:$W$1017,$B138,'Daily Log'!$X$18:$X$1017),0)</f>
        <v>0</v>
      </c>
      <c r="O138" s="244">
        <f>IFERROR($E138*SUMIF('Daily Log'!$Z$18:$Z$1017,$B138,'Daily Log'!$AA$18:$AA$1017),0)</f>
        <v>0</v>
      </c>
      <c r="P138" s="244">
        <f>IFERROR($E138*SUMIF('Daily Log'!$AC$18:$AC$1017,$B138,'Daily Log'!$AD$18:$AD$1017),0)</f>
        <v>0</v>
      </c>
      <c r="Q138" s="244">
        <f>IFERROR($E138*SUMIF('Daily Log'!$AF$18:$AF$1017,$B138,'Daily Log'!$AG$18:$AG$1017),0)</f>
        <v>0</v>
      </c>
      <c r="R138" s="244">
        <f>IFERROR($E138*SUMIF('Daily Log'!$AI$18:$AI$1017,$B138,'Daily Log'!$AJ$18:$AJ$1017),0)</f>
        <v>0</v>
      </c>
      <c r="S138" s="244">
        <f>IFERROR($E138*SUMIF('Daily Log'!$AL$18:$AL$1017,$B138,'Daily Log'!$AM$18:$AM$1017),0)</f>
        <v>0</v>
      </c>
      <c r="T138" s="244">
        <f>IFERROR($E138*SUMIF('Daily Log'!$AO$18:$AO$1017,$B138,'Daily Log'!$AP$18:$AP$1017),0)</f>
        <v>0</v>
      </c>
      <c r="U138" s="244">
        <f>IFERROR($E138*SUMIF('Daily Log'!$AR$18:$AR$1017,$B138,'Daily Log'!$AS$18:$AS$1017),0)</f>
        <v>0</v>
      </c>
      <c r="V138" s="244">
        <f>IFERROR($E138*SUMIF('Daily Log'!$AU$18:$AU$1017,$B138,'Daily Log'!$AV$18:$AV$1017),0)</f>
        <v>0</v>
      </c>
      <c r="W138" s="244">
        <f>IFERROR($E138*SUMIF('Daily Log'!$AX$18:$AX$1017,$B138,'Daily Log'!$AY$18:$AY$1017),0)</f>
        <v>0</v>
      </c>
      <c r="X138" s="244">
        <f>IFERROR($E138*SUMIF('Daily Log'!$BA$18:$BA$1017,$B138,'Daily Log'!$BB$18:$BB$1017),0)</f>
        <v>0</v>
      </c>
      <c r="Y138" s="244">
        <f>IFERROR($E138*SUMIF('Daily Log'!$BD$18:$BD$1017,$B138,'Daily Log'!$BE$18:$BE$1017),0)</f>
        <v>0</v>
      </c>
      <c r="Z138" s="244">
        <f>IFERROR($E138*SUMIF('Daily Log'!$BG$18:$BG$1017,$B138,'Daily Log'!$BH$18:$BH$1017),0)</f>
        <v>0</v>
      </c>
      <c r="AA138" s="244">
        <f>IFERROR($E138*SUMIF('Daily Log'!$BJ$18:$BJ$1017,$B138,'Daily Log'!$BK$18:$BK$1017),0)</f>
        <v>0</v>
      </c>
      <c r="AB138" s="244">
        <f>IFERROR($E138*SUMIF('Daily Log'!$BM$18:$BM$1017,$B138,'Daily Log'!$BN$18:$BN$1017),0)</f>
        <v>0</v>
      </c>
      <c r="AC138" s="244">
        <f>IFERROR($E138*SUMIF('Daily Log'!$BP$18:$BP$1017,$B138,'Daily Log'!$BQ$18:$BQ$1017),0)</f>
        <v>0</v>
      </c>
      <c r="AD138" s="244">
        <f>IFERROR($E138*SUMIF('Daily Log'!$BS$18:$BS$1017,$B138,'Daily Log'!$BT$18:$BT$1017),0)</f>
        <v>0</v>
      </c>
      <c r="AE138" s="244">
        <f>IFERROR($E138*SUMIF('Daily Log'!$BV$18:$BV$1017,$B138,'Daily Log'!$BW$18:$BW$1017),0)</f>
        <v>0</v>
      </c>
      <c r="AF138" s="244">
        <f>IFERROR($E138*SUMIF('Daily Log'!$BY$18:$BY$1017,$B138,'Daily Log'!$BZ$18:$BZ$1017),0)</f>
        <v>0</v>
      </c>
      <c r="AG138" s="244">
        <f>IFERROR($E138*SUMIF('Daily Log'!$CB$18:$CB$1017,$B138,'Daily Log'!$CC$18:$CC$1017),0)</f>
        <v>0</v>
      </c>
      <c r="AH138" s="244">
        <f>IFERROR($E138*SUMIF('Daily Log'!$CE$18:$CE$1017,$B138,'Daily Log'!$CF$18:$CF$1017),0)</f>
        <v>0</v>
      </c>
      <c r="AI138" s="244">
        <f>IFERROR($E138*SUMIF('Daily Log'!$CH$18:$CH$1017,$B138,'Daily Log'!$CI$18:$CI$1017),0)</f>
        <v>0</v>
      </c>
      <c r="AJ138" s="244">
        <f>IFERROR($E138*SUMIF('Daily Log'!$CK$18:$CK$1017,$B138,'Daily Log'!$CL$18:$CL$1017),0)</f>
        <v>0</v>
      </c>
      <c r="AK138" s="244">
        <f>IFERROR($E138*SUMIF('Daily Log'!$CN$18:$CN$1017,$B138,'Daily Log'!$CO$18:$CO$1017),0)</f>
        <v>0</v>
      </c>
    </row>
    <row r="139" spans="2:37" ht="33.75" customHeight="1">
      <c r="B139" s="455" t="s">
        <v>191</v>
      </c>
      <c r="C139" s="456"/>
      <c r="D139" s="457" t="s">
        <v>304</v>
      </c>
      <c r="E139" s="454">
        <v>1</v>
      </c>
      <c r="F139" s="243">
        <f t="shared" si="2"/>
        <v>0</v>
      </c>
      <c r="G139" s="244">
        <f>IFERROR($E139*SUMIF('Daily Log'!$B$18:$B$1017,$B139,'Daily Log'!$C$18:$C$1017),0)</f>
        <v>0</v>
      </c>
      <c r="H139" s="244">
        <f>IFERROR($E139*SUMIF('Daily Log'!$E$18:$E$1017,$B139,'Daily Log'!$F$18:$F$1017),0)</f>
        <v>0</v>
      </c>
      <c r="I139" s="244">
        <f>IFERROR($E139*SUMIF('Daily Log'!$H$18:$H$1017,$B139,'Daily Log'!$I$18:$I$1017),0)</f>
        <v>0</v>
      </c>
      <c r="J139" s="244">
        <f>IFERROR($E139*SUMIF('Daily Log'!$K$18:$K$1017,$B139,'Daily Log'!$L$18:$L$1017),0)</f>
        <v>0</v>
      </c>
      <c r="K139" s="244">
        <f>IFERROR($E139*SUMIF('Daily Log'!$N$18:$N$1017,$B139,'Daily Log'!$O$18:$O$1017),0)</f>
        <v>0</v>
      </c>
      <c r="L139" s="244">
        <f>IFERROR($E139*SUMIF('Daily Log'!$Q$18:$Q$1017,$B139,'Daily Log'!$R$18:$R$1017),0)</f>
        <v>0</v>
      </c>
      <c r="M139" s="244">
        <f>IFERROR($E139*SUMIF('Daily Log'!$T$18:$T$1017,$B139,'Daily Log'!$U$18:$U$1017),0)</f>
        <v>0</v>
      </c>
      <c r="N139" s="244">
        <f>IFERROR($E139*SUMIF('Daily Log'!$W$18:$W$1017,$B139,'Daily Log'!$X$18:$X$1017),0)</f>
        <v>0</v>
      </c>
      <c r="O139" s="244">
        <f>IFERROR($E139*SUMIF('Daily Log'!$Z$18:$Z$1017,$B139,'Daily Log'!$AA$18:$AA$1017),0)</f>
        <v>0</v>
      </c>
      <c r="P139" s="244">
        <f>IFERROR($E139*SUMIF('Daily Log'!$AC$18:$AC$1017,$B139,'Daily Log'!$AD$18:$AD$1017),0)</f>
        <v>0</v>
      </c>
      <c r="Q139" s="244">
        <f>IFERROR($E139*SUMIF('Daily Log'!$AF$18:$AF$1017,$B139,'Daily Log'!$AG$18:$AG$1017),0)</f>
        <v>0</v>
      </c>
      <c r="R139" s="244">
        <f>IFERROR($E139*SUMIF('Daily Log'!$AI$18:$AI$1017,$B139,'Daily Log'!$AJ$18:$AJ$1017),0)</f>
        <v>0</v>
      </c>
      <c r="S139" s="244">
        <f>IFERROR($E139*SUMIF('Daily Log'!$AL$18:$AL$1017,$B139,'Daily Log'!$AM$18:$AM$1017),0)</f>
        <v>0</v>
      </c>
      <c r="T139" s="244">
        <f>IFERROR($E139*SUMIF('Daily Log'!$AO$18:$AO$1017,$B139,'Daily Log'!$AP$18:$AP$1017),0)</f>
        <v>0</v>
      </c>
      <c r="U139" s="244">
        <f>IFERROR($E139*SUMIF('Daily Log'!$AR$18:$AR$1017,$B139,'Daily Log'!$AS$18:$AS$1017),0)</f>
        <v>0</v>
      </c>
      <c r="V139" s="244">
        <f>IFERROR($E139*SUMIF('Daily Log'!$AU$18:$AU$1017,$B139,'Daily Log'!$AV$18:$AV$1017),0)</f>
        <v>0</v>
      </c>
      <c r="W139" s="244">
        <f>IFERROR($E139*SUMIF('Daily Log'!$AX$18:$AX$1017,$B139,'Daily Log'!$AY$18:$AY$1017),0)</f>
        <v>0</v>
      </c>
      <c r="X139" s="244">
        <f>IFERROR($E139*SUMIF('Daily Log'!$BA$18:$BA$1017,$B139,'Daily Log'!$BB$18:$BB$1017),0)</f>
        <v>0</v>
      </c>
      <c r="Y139" s="244">
        <f>IFERROR($E139*SUMIF('Daily Log'!$BD$18:$BD$1017,$B139,'Daily Log'!$BE$18:$BE$1017),0)</f>
        <v>0</v>
      </c>
      <c r="Z139" s="244">
        <f>IFERROR($E139*SUMIF('Daily Log'!$BG$18:$BG$1017,$B139,'Daily Log'!$BH$18:$BH$1017),0)</f>
        <v>0</v>
      </c>
      <c r="AA139" s="244">
        <f>IFERROR($E139*SUMIF('Daily Log'!$BJ$18:$BJ$1017,$B139,'Daily Log'!$BK$18:$BK$1017),0)</f>
        <v>0</v>
      </c>
      <c r="AB139" s="244">
        <f>IFERROR($E139*SUMIF('Daily Log'!$BM$18:$BM$1017,$B139,'Daily Log'!$BN$18:$BN$1017),0)</f>
        <v>0</v>
      </c>
      <c r="AC139" s="244">
        <f>IFERROR($E139*SUMIF('Daily Log'!$BP$18:$BP$1017,$B139,'Daily Log'!$BQ$18:$BQ$1017),0)</f>
        <v>0</v>
      </c>
      <c r="AD139" s="244">
        <f>IFERROR($E139*SUMIF('Daily Log'!$BS$18:$BS$1017,$B139,'Daily Log'!$BT$18:$BT$1017),0)</f>
        <v>0</v>
      </c>
      <c r="AE139" s="244">
        <f>IFERROR($E139*SUMIF('Daily Log'!$BV$18:$BV$1017,$B139,'Daily Log'!$BW$18:$BW$1017),0)</f>
        <v>0</v>
      </c>
      <c r="AF139" s="244">
        <f>IFERROR($E139*SUMIF('Daily Log'!$BY$18:$BY$1017,$B139,'Daily Log'!$BZ$18:$BZ$1017),0)</f>
        <v>0</v>
      </c>
      <c r="AG139" s="244">
        <f>IFERROR($E139*SUMIF('Daily Log'!$CB$18:$CB$1017,$B139,'Daily Log'!$CC$18:$CC$1017),0)</f>
        <v>0</v>
      </c>
      <c r="AH139" s="244">
        <f>IFERROR($E139*SUMIF('Daily Log'!$CE$18:$CE$1017,$B139,'Daily Log'!$CF$18:$CF$1017),0)</f>
        <v>0</v>
      </c>
      <c r="AI139" s="244">
        <f>IFERROR($E139*SUMIF('Daily Log'!$CH$18:$CH$1017,$B139,'Daily Log'!$CI$18:$CI$1017),0)</f>
        <v>0</v>
      </c>
      <c r="AJ139" s="244">
        <f>IFERROR($E139*SUMIF('Daily Log'!$CK$18:$CK$1017,$B139,'Daily Log'!$CL$18:$CL$1017),0)</f>
        <v>0</v>
      </c>
      <c r="AK139" s="244">
        <f>IFERROR($E139*SUMIF('Daily Log'!$CN$18:$CN$1017,$B139,'Daily Log'!$CO$18:$CO$1017),0)</f>
        <v>0</v>
      </c>
    </row>
    <row r="140" spans="2:37" ht="33.75" customHeight="1">
      <c r="B140" s="455" t="s">
        <v>192</v>
      </c>
      <c r="C140" s="456"/>
      <c r="D140" s="457" t="s">
        <v>304</v>
      </c>
      <c r="E140" s="454">
        <v>1</v>
      </c>
      <c r="F140" s="243">
        <f t="shared" si="2"/>
        <v>0</v>
      </c>
      <c r="G140" s="244">
        <f>IFERROR($E140*SUMIF('Daily Log'!$B$18:$B$1017,$B140,'Daily Log'!$C$18:$C$1017),0)</f>
        <v>0</v>
      </c>
      <c r="H140" s="244">
        <f>IFERROR($E140*SUMIF('Daily Log'!$E$18:$E$1017,$B140,'Daily Log'!$F$18:$F$1017),0)</f>
        <v>0</v>
      </c>
      <c r="I140" s="244">
        <f>IFERROR($E140*SUMIF('Daily Log'!$H$18:$H$1017,$B140,'Daily Log'!$I$18:$I$1017),0)</f>
        <v>0</v>
      </c>
      <c r="J140" s="244">
        <f>IFERROR($E140*SUMIF('Daily Log'!$K$18:$K$1017,$B140,'Daily Log'!$L$18:$L$1017),0)</f>
        <v>0</v>
      </c>
      <c r="K140" s="244">
        <f>IFERROR($E140*SUMIF('Daily Log'!$N$18:$N$1017,$B140,'Daily Log'!$O$18:$O$1017),0)</f>
        <v>0</v>
      </c>
      <c r="L140" s="244">
        <f>IFERROR($E140*SUMIF('Daily Log'!$Q$18:$Q$1017,$B140,'Daily Log'!$R$18:$R$1017),0)</f>
        <v>0</v>
      </c>
      <c r="M140" s="244">
        <f>IFERROR($E140*SUMIF('Daily Log'!$T$18:$T$1017,$B140,'Daily Log'!$U$18:$U$1017),0)</f>
        <v>0</v>
      </c>
      <c r="N140" s="244">
        <f>IFERROR($E140*SUMIF('Daily Log'!$W$18:$W$1017,$B140,'Daily Log'!$X$18:$X$1017),0)</f>
        <v>0</v>
      </c>
      <c r="O140" s="244">
        <f>IFERROR($E140*SUMIF('Daily Log'!$Z$18:$Z$1017,$B140,'Daily Log'!$AA$18:$AA$1017),0)</f>
        <v>0</v>
      </c>
      <c r="P140" s="244">
        <f>IFERROR($E140*SUMIF('Daily Log'!$AC$18:$AC$1017,$B140,'Daily Log'!$AD$18:$AD$1017),0)</f>
        <v>0</v>
      </c>
      <c r="Q140" s="244">
        <f>IFERROR($E140*SUMIF('Daily Log'!$AF$18:$AF$1017,$B140,'Daily Log'!$AG$18:$AG$1017),0)</f>
        <v>0</v>
      </c>
      <c r="R140" s="244">
        <f>IFERROR($E140*SUMIF('Daily Log'!$AI$18:$AI$1017,$B140,'Daily Log'!$AJ$18:$AJ$1017),0)</f>
        <v>0</v>
      </c>
      <c r="S140" s="244">
        <f>IFERROR($E140*SUMIF('Daily Log'!$AL$18:$AL$1017,$B140,'Daily Log'!$AM$18:$AM$1017),0)</f>
        <v>0</v>
      </c>
      <c r="T140" s="244">
        <f>IFERROR($E140*SUMIF('Daily Log'!$AO$18:$AO$1017,$B140,'Daily Log'!$AP$18:$AP$1017),0)</f>
        <v>0</v>
      </c>
      <c r="U140" s="244">
        <f>IFERROR($E140*SUMIF('Daily Log'!$AR$18:$AR$1017,$B140,'Daily Log'!$AS$18:$AS$1017),0)</f>
        <v>0</v>
      </c>
      <c r="V140" s="244">
        <f>IFERROR($E140*SUMIF('Daily Log'!$AU$18:$AU$1017,$B140,'Daily Log'!$AV$18:$AV$1017),0)</f>
        <v>0</v>
      </c>
      <c r="W140" s="244">
        <f>IFERROR($E140*SUMIF('Daily Log'!$AX$18:$AX$1017,$B140,'Daily Log'!$AY$18:$AY$1017),0)</f>
        <v>0</v>
      </c>
      <c r="X140" s="244">
        <f>IFERROR($E140*SUMIF('Daily Log'!$BA$18:$BA$1017,$B140,'Daily Log'!$BB$18:$BB$1017),0)</f>
        <v>0</v>
      </c>
      <c r="Y140" s="244">
        <f>IFERROR($E140*SUMIF('Daily Log'!$BD$18:$BD$1017,$B140,'Daily Log'!$BE$18:$BE$1017),0)</f>
        <v>0</v>
      </c>
      <c r="Z140" s="244">
        <f>IFERROR($E140*SUMIF('Daily Log'!$BG$18:$BG$1017,$B140,'Daily Log'!$BH$18:$BH$1017),0)</f>
        <v>0</v>
      </c>
      <c r="AA140" s="244">
        <f>IFERROR($E140*SUMIF('Daily Log'!$BJ$18:$BJ$1017,$B140,'Daily Log'!$BK$18:$BK$1017),0)</f>
        <v>0</v>
      </c>
      <c r="AB140" s="244">
        <f>IFERROR($E140*SUMIF('Daily Log'!$BM$18:$BM$1017,$B140,'Daily Log'!$BN$18:$BN$1017),0)</f>
        <v>0</v>
      </c>
      <c r="AC140" s="244">
        <f>IFERROR($E140*SUMIF('Daily Log'!$BP$18:$BP$1017,$B140,'Daily Log'!$BQ$18:$BQ$1017),0)</f>
        <v>0</v>
      </c>
      <c r="AD140" s="244">
        <f>IFERROR($E140*SUMIF('Daily Log'!$BS$18:$BS$1017,$B140,'Daily Log'!$BT$18:$BT$1017),0)</f>
        <v>0</v>
      </c>
      <c r="AE140" s="244">
        <f>IFERROR($E140*SUMIF('Daily Log'!$BV$18:$BV$1017,$B140,'Daily Log'!$BW$18:$BW$1017),0)</f>
        <v>0</v>
      </c>
      <c r="AF140" s="244">
        <f>IFERROR($E140*SUMIF('Daily Log'!$BY$18:$BY$1017,$B140,'Daily Log'!$BZ$18:$BZ$1017),0)</f>
        <v>0</v>
      </c>
      <c r="AG140" s="244">
        <f>IFERROR($E140*SUMIF('Daily Log'!$CB$18:$CB$1017,$B140,'Daily Log'!$CC$18:$CC$1017),0)</f>
        <v>0</v>
      </c>
      <c r="AH140" s="244">
        <f>IFERROR($E140*SUMIF('Daily Log'!$CE$18:$CE$1017,$B140,'Daily Log'!$CF$18:$CF$1017),0)</f>
        <v>0</v>
      </c>
      <c r="AI140" s="244">
        <f>IFERROR($E140*SUMIF('Daily Log'!$CH$18:$CH$1017,$B140,'Daily Log'!$CI$18:$CI$1017),0)</f>
        <v>0</v>
      </c>
      <c r="AJ140" s="244">
        <f>IFERROR($E140*SUMIF('Daily Log'!$CK$18:$CK$1017,$B140,'Daily Log'!$CL$18:$CL$1017),0)</f>
        <v>0</v>
      </c>
      <c r="AK140" s="244">
        <f>IFERROR($E140*SUMIF('Daily Log'!$CN$18:$CN$1017,$B140,'Daily Log'!$CO$18:$CO$1017),0)</f>
        <v>0</v>
      </c>
    </row>
    <row r="141" spans="2:37" ht="33.75" customHeight="1">
      <c r="B141" s="455" t="s">
        <v>193</v>
      </c>
      <c r="C141" s="456"/>
      <c r="D141" s="457" t="s">
        <v>304</v>
      </c>
      <c r="E141" s="454">
        <v>1</v>
      </c>
      <c r="F141" s="243">
        <f t="shared" si="2"/>
        <v>0</v>
      </c>
      <c r="G141" s="244">
        <f>IFERROR($E141*SUMIF('Daily Log'!$B$18:$B$1017,$B141,'Daily Log'!$C$18:$C$1017),0)</f>
        <v>0</v>
      </c>
      <c r="H141" s="244">
        <f>IFERROR($E141*SUMIF('Daily Log'!$E$18:$E$1017,$B141,'Daily Log'!$F$18:$F$1017),0)</f>
        <v>0</v>
      </c>
      <c r="I141" s="244">
        <f>IFERROR($E141*SUMIF('Daily Log'!$H$18:$H$1017,$B141,'Daily Log'!$I$18:$I$1017),0)</f>
        <v>0</v>
      </c>
      <c r="J141" s="244">
        <f>IFERROR($E141*SUMIF('Daily Log'!$K$18:$K$1017,$B141,'Daily Log'!$L$18:$L$1017),0)</f>
        <v>0</v>
      </c>
      <c r="K141" s="244">
        <f>IFERROR($E141*SUMIF('Daily Log'!$N$18:$N$1017,$B141,'Daily Log'!$O$18:$O$1017),0)</f>
        <v>0</v>
      </c>
      <c r="L141" s="244">
        <f>IFERROR($E141*SUMIF('Daily Log'!$Q$18:$Q$1017,$B141,'Daily Log'!$R$18:$R$1017),0)</f>
        <v>0</v>
      </c>
      <c r="M141" s="244">
        <f>IFERROR($E141*SUMIF('Daily Log'!$T$18:$T$1017,$B141,'Daily Log'!$U$18:$U$1017),0)</f>
        <v>0</v>
      </c>
      <c r="N141" s="244">
        <f>IFERROR($E141*SUMIF('Daily Log'!$W$18:$W$1017,$B141,'Daily Log'!$X$18:$X$1017),0)</f>
        <v>0</v>
      </c>
      <c r="O141" s="244">
        <f>IFERROR($E141*SUMIF('Daily Log'!$Z$18:$Z$1017,$B141,'Daily Log'!$AA$18:$AA$1017),0)</f>
        <v>0</v>
      </c>
      <c r="P141" s="244">
        <f>IFERROR($E141*SUMIF('Daily Log'!$AC$18:$AC$1017,$B141,'Daily Log'!$AD$18:$AD$1017),0)</f>
        <v>0</v>
      </c>
      <c r="Q141" s="244">
        <f>IFERROR($E141*SUMIF('Daily Log'!$AF$18:$AF$1017,$B141,'Daily Log'!$AG$18:$AG$1017),0)</f>
        <v>0</v>
      </c>
      <c r="R141" s="244">
        <f>IFERROR($E141*SUMIF('Daily Log'!$AI$18:$AI$1017,$B141,'Daily Log'!$AJ$18:$AJ$1017),0)</f>
        <v>0</v>
      </c>
      <c r="S141" s="244">
        <f>IFERROR($E141*SUMIF('Daily Log'!$AL$18:$AL$1017,$B141,'Daily Log'!$AM$18:$AM$1017),0)</f>
        <v>0</v>
      </c>
      <c r="T141" s="244">
        <f>IFERROR($E141*SUMIF('Daily Log'!$AO$18:$AO$1017,$B141,'Daily Log'!$AP$18:$AP$1017),0)</f>
        <v>0</v>
      </c>
      <c r="U141" s="244">
        <f>IFERROR($E141*SUMIF('Daily Log'!$AR$18:$AR$1017,$B141,'Daily Log'!$AS$18:$AS$1017),0)</f>
        <v>0</v>
      </c>
      <c r="V141" s="244">
        <f>IFERROR($E141*SUMIF('Daily Log'!$AU$18:$AU$1017,$B141,'Daily Log'!$AV$18:$AV$1017),0)</f>
        <v>0</v>
      </c>
      <c r="W141" s="244">
        <f>IFERROR($E141*SUMIF('Daily Log'!$AX$18:$AX$1017,$B141,'Daily Log'!$AY$18:$AY$1017),0)</f>
        <v>0</v>
      </c>
      <c r="X141" s="244">
        <f>IFERROR($E141*SUMIF('Daily Log'!$BA$18:$BA$1017,$B141,'Daily Log'!$BB$18:$BB$1017),0)</f>
        <v>0</v>
      </c>
      <c r="Y141" s="244">
        <f>IFERROR($E141*SUMIF('Daily Log'!$BD$18:$BD$1017,$B141,'Daily Log'!$BE$18:$BE$1017),0)</f>
        <v>0</v>
      </c>
      <c r="Z141" s="244">
        <f>IFERROR($E141*SUMIF('Daily Log'!$BG$18:$BG$1017,$B141,'Daily Log'!$BH$18:$BH$1017),0)</f>
        <v>0</v>
      </c>
      <c r="AA141" s="244">
        <f>IFERROR($E141*SUMIF('Daily Log'!$BJ$18:$BJ$1017,$B141,'Daily Log'!$BK$18:$BK$1017),0)</f>
        <v>0</v>
      </c>
      <c r="AB141" s="244">
        <f>IFERROR($E141*SUMIF('Daily Log'!$BM$18:$BM$1017,$B141,'Daily Log'!$BN$18:$BN$1017),0)</f>
        <v>0</v>
      </c>
      <c r="AC141" s="244">
        <f>IFERROR($E141*SUMIF('Daily Log'!$BP$18:$BP$1017,$B141,'Daily Log'!$BQ$18:$BQ$1017),0)</f>
        <v>0</v>
      </c>
      <c r="AD141" s="244">
        <f>IFERROR($E141*SUMIF('Daily Log'!$BS$18:$BS$1017,$B141,'Daily Log'!$BT$18:$BT$1017),0)</f>
        <v>0</v>
      </c>
      <c r="AE141" s="244">
        <f>IFERROR($E141*SUMIF('Daily Log'!$BV$18:$BV$1017,$B141,'Daily Log'!$BW$18:$BW$1017),0)</f>
        <v>0</v>
      </c>
      <c r="AF141" s="244">
        <f>IFERROR($E141*SUMIF('Daily Log'!$BY$18:$BY$1017,$B141,'Daily Log'!$BZ$18:$BZ$1017),0)</f>
        <v>0</v>
      </c>
      <c r="AG141" s="244">
        <f>IFERROR($E141*SUMIF('Daily Log'!$CB$18:$CB$1017,$B141,'Daily Log'!$CC$18:$CC$1017),0)</f>
        <v>0</v>
      </c>
      <c r="AH141" s="244">
        <f>IFERROR($E141*SUMIF('Daily Log'!$CE$18:$CE$1017,$B141,'Daily Log'!$CF$18:$CF$1017),0)</f>
        <v>0</v>
      </c>
      <c r="AI141" s="244">
        <f>IFERROR($E141*SUMIF('Daily Log'!$CH$18:$CH$1017,$B141,'Daily Log'!$CI$18:$CI$1017),0)</f>
        <v>0</v>
      </c>
      <c r="AJ141" s="244">
        <f>IFERROR($E141*SUMIF('Daily Log'!$CK$18:$CK$1017,$B141,'Daily Log'!$CL$18:$CL$1017),0)</f>
        <v>0</v>
      </c>
      <c r="AK141" s="244">
        <f>IFERROR($E141*SUMIF('Daily Log'!$CN$18:$CN$1017,$B141,'Daily Log'!$CO$18:$CO$1017),0)</f>
        <v>0</v>
      </c>
    </row>
    <row r="142" spans="2:37" ht="33.75" customHeight="1">
      <c r="B142" s="455" t="s">
        <v>194</v>
      </c>
      <c r="C142" s="456"/>
      <c r="D142" s="457" t="s">
        <v>304</v>
      </c>
      <c r="E142" s="454">
        <v>1</v>
      </c>
      <c r="F142" s="243">
        <f t="shared" si="2"/>
        <v>0</v>
      </c>
      <c r="G142" s="244">
        <f>IFERROR($E142*SUMIF('Daily Log'!$B$18:$B$1017,$B142,'Daily Log'!$C$18:$C$1017),0)</f>
        <v>0</v>
      </c>
      <c r="H142" s="244">
        <f>IFERROR($E142*SUMIF('Daily Log'!$E$18:$E$1017,$B142,'Daily Log'!$F$18:$F$1017),0)</f>
        <v>0</v>
      </c>
      <c r="I142" s="244">
        <f>IFERROR($E142*SUMIF('Daily Log'!$H$18:$H$1017,$B142,'Daily Log'!$I$18:$I$1017),0)</f>
        <v>0</v>
      </c>
      <c r="J142" s="244">
        <f>IFERROR($E142*SUMIF('Daily Log'!$K$18:$K$1017,$B142,'Daily Log'!$L$18:$L$1017),0)</f>
        <v>0</v>
      </c>
      <c r="K142" s="244">
        <f>IFERROR($E142*SUMIF('Daily Log'!$N$18:$N$1017,$B142,'Daily Log'!$O$18:$O$1017),0)</f>
        <v>0</v>
      </c>
      <c r="L142" s="244">
        <f>IFERROR($E142*SUMIF('Daily Log'!$Q$18:$Q$1017,$B142,'Daily Log'!$R$18:$R$1017),0)</f>
        <v>0</v>
      </c>
      <c r="M142" s="244">
        <f>IFERROR($E142*SUMIF('Daily Log'!$T$18:$T$1017,$B142,'Daily Log'!$U$18:$U$1017),0)</f>
        <v>0</v>
      </c>
      <c r="N142" s="244">
        <f>IFERROR($E142*SUMIF('Daily Log'!$W$18:$W$1017,$B142,'Daily Log'!$X$18:$X$1017),0)</f>
        <v>0</v>
      </c>
      <c r="O142" s="244">
        <f>IFERROR($E142*SUMIF('Daily Log'!$Z$18:$Z$1017,$B142,'Daily Log'!$AA$18:$AA$1017),0)</f>
        <v>0</v>
      </c>
      <c r="P142" s="244">
        <f>IFERROR($E142*SUMIF('Daily Log'!$AC$18:$AC$1017,$B142,'Daily Log'!$AD$18:$AD$1017),0)</f>
        <v>0</v>
      </c>
      <c r="Q142" s="244">
        <f>IFERROR($E142*SUMIF('Daily Log'!$AF$18:$AF$1017,$B142,'Daily Log'!$AG$18:$AG$1017),0)</f>
        <v>0</v>
      </c>
      <c r="R142" s="244">
        <f>IFERROR($E142*SUMIF('Daily Log'!$AI$18:$AI$1017,$B142,'Daily Log'!$AJ$18:$AJ$1017),0)</f>
        <v>0</v>
      </c>
      <c r="S142" s="244">
        <f>IFERROR($E142*SUMIF('Daily Log'!$AL$18:$AL$1017,$B142,'Daily Log'!$AM$18:$AM$1017),0)</f>
        <v>0</v>
      </c>
      <c r="T142" s="244">
        <f>IFERROR($E142*SUMIF('Daily Log'!$AO$18:$AO$1017,$B142,'Daily Log'!$AP$18:$AP$1017),0)</f>
        <v>0</v>
      </c>
      <c r="U142" s="244">
        <f>IFERROR($E142*SUMIF('Daily Log'!$AR$18:$AR$1017,$B142,'Daily Log'!$AS$18:$AS$1017),0)</f>
        <v>0</v>
      </c>
      <c r="V142" s="244">
        <f>IFERROR($E142*SUMIF('Daily Log'!$AU$18:$AU$1017,$B142,'Daily Log'!$AV$18:$AV$1017),0)</f>
        <v>0</v>
      </c>
      <c r="W142" s="244">
        <f>IFERROR($E142*SUMIF('Daily Log'!$AX$18:$AX$1017,$B142,'Daily Log'!$AY$18:$AY$1017),0)</f>
        <v>0</v>
      </c>
      <c r="X142" s="244">
        <f>IFERROR($E142*SUMIF('Daily Log'!$BA$18:$BA$1017,$B142,'Daily Log'!$BB$18:$BB$1017),0)</f>
        <v>0</v>
      </c>
      <c r="Y142" s="244">
        <f>IFERROR($E142*SUMIF('Daily Log'!$BD$18:$BD$1017,$B142,'Daily Log'!$BE$18:$BE$1017),0)</f>
        <v>0</v>
      </c>
      <c r="Z142" s="244">
        <f>IFERROR($E142*SUMIF('Daily Log'!$BG$18:$BG$1017,$B142,'Daily Log'!$BH$18:$BH$1017),0)</f>
        <v>0</v>
      </c>
      <c r="AA142" s="244">
        <f>IFERROR($E142*SUMIF('Daily Log'!$BJ$18:$BJ$1017,$B142,'Daily Log'!$BK$18:$BK$1017),0)</f>
        <v>0</v>
      </c>
      <c r="AB142" s="244">
        <f>IFERROR($E142*SUMIF('Daily Log'!$BM$18:$BM$1017,$B142,'Daily Log'!$BN$18:$BN$1017),0)</f>
        <v>0</v>
      </c>
      <c r="AC142" s="244">
        <f>IFERROR($E142*SUMIF('Daily Log'!$BP$18:$BP$1017,$B142,'Daily Log'!$BQ$18:$BQ$1017),0)</f>
        <v>0</v>
      </c>
      <c r="AD142" s="244">
        <f>IFERROR($E142*SUMIF('Daily Log'!$BS$18:$BS$1017,$B142,'Daily Log'!$BT$18:$BT$1017),0)</f>
        <v>0</v>
      </c>
      <c r="AE142" s="244">
        <f>IFERROR($E142*SUMIF('Daily Log'!$BV$18:$BV$1017,$B142,'Daily Log'!$BW$18:$BW$1017),0)</f>
        <v>0</v>
      </c>
      <c r="AF142" s="244">
        <f>IFERROR($E142*SUMIF('Daily Log'!$BY$18:$BY$1017,$B142,'Daily Log'!$BZ$18:$BZ$1017),0)</f>
        <v>0</v>
      </c>
      <c r="AG142" s="244">
        <f>IFERROR($E142*SUMIF('Daily Log'!$CB$18:$CB$1017,$B142,'Daily Log'!$CC$18:$CC$1017),0)</f>
        <v>0</v>
      </c>
      <c r="AH142" s="244">
        <f>IFERROR($E142*SUMIF('Daily Log'!$CE$18:$CE$1017,$B142,'Daily Log'!$CF$18:$CF$1017),0)</f>
        <v>0</v>
      </c>
      <c r="AI142" s="244">
        <f>IFERROR($E142*SUMIF('Daily Log'!$CH$18:$CH$1017,$B142,'Daily Log'!$CI$18:$CI$1017),0)</f>
        <v>0</v>
      </c>
      <c r="AJ142" s="244">
        <f>IFERROR($E142*SUMIF('Daily Log'!$CK$18:$CK$1017,$B142,'Daily Log'!$CL$18:$CL$1017),0)</f>
        <v>0</v>
      </c>
      <c r="AK142" s="244">
        <f>IFERROR($E142*SUMIF('Daily Log'!$CN$18:$CN$1017,$B142,'Daily Log'!$CO$18:$CO$1017),0)</f>
        <v>0</v>
      </c>
    </row>
    <row r="143" spans="2:37" ht="33.75" customHeight="1">
      <c r="B143" s="455" t="s">
        <v>195</v>
      </c>
      <c r="C143" s="456"/>
      <c r="D143" s="457" t="s">
        <v>304</v>
      </c>
      <c r="E143" s="454">
        <v>1</v>
      </c>
      <c r="F143" s="243">
        <f t="shared" si="2"/>
        <v>0</v>
      </c>
      <c r="G143" s="244">
        <f>IFERROR($E143*SUMIF('Daily Log'!$B$18:$B$1017,$B143,'Daily Log'!$C$18:$C$1017),0)</f>
        <v>0</v>
      </c>
      <c r="H143" s="244">
        <f>IFERROR($E143*SUMIF('Daily Log'!$E$18:$E$1017,$B143,'Daily Log'!$F$18:$F$1017),0)</f>
        <v>0</v>
      </c>
      <c r="I143" s="244">
        <f>IFERROR($E143*SUMIF('Daily Log'!$H$18:$H$1017,$B143,'Daily Log'!$I$18:$I$1017),0)</f>
        <v>0</v>
      </c>
      <c r="J143" s="244" t="s">
        <v>40</v>
      </c>
      <c r="K143" s="244">
        <f>IFERROR($E143*SUMIF('Daily Log'!$N$18:$N$1017,$B143,'Daily Log'!$O$18:$O$1017),0)</f>
        <v>0</v>
      </c>
      <c r="L143" s="244">
        <f>IFERROR($E143*SUMIF('Daily Log'!$Q$18:$Q$1017,$B143,'Daily Log'!$R$18:$R$1017),0)</f>
        <v>0</v>
      </c>
      <c r="M143" s="244">
        <f>IFERROR($E143*SUMIF('Daily Log'!$T$18:$T$1017,$B143,'Daily Log'!$U$18:$U$1017),0)</f>
        <v>0</v>
      </c>
      <c r="N143" s="244">
        <f>IFERROR($E143*SUMIF('Daily Log'!$W$18:$W$1017,$B143,'Daily Log'!$X$18:$X$1017),0)</f>
        <v>0</v>
      </c>
      <c r="O143" s="244">
        <f>IFERROR($E143*SUMIF('Daily Log'!$Z$18:$Z$1017,$B143,'Daily Log'!$AA$18:$AA$1017),0)</f>
        <v>0</v>
      </c>
      <c r="P143" s="244">
        <f>IFERROR($E143*SUMIF('Daily Log'!$AC$18:$AC$1017,$B143,'Daily Log'!$AD$18:$AD$1017),0)</f>
        <v>0</v>
      </c>
      <c r="Q143" s="244">
        <f>IFERROR($E143*SUMIF('Daily Log'!$AF$18:$AF$1017,$B143,'Daily Log'!$AG$18:$AG$1017),0)</f>
        <v>0</v>
      </c>
      <c r="R143" s="244">
        <f>IFERROR($E143*SUMIF('Daily Log'!$AI$18:$AI$1017,$B143,'Daily Log'!$AJ$18:$AJ$1017),0)</f>
        <v>0</v>
      </c>
      <c r="S143" s="244">
        <f>IFERROR($E143*SUMIF('Daily Log'!$AL$18:$AL$1017,$B143,'Daily Log'!$AM$18:$AM$1017),0)</f>
        <v>0</v>
      </c>
      <c r="T143" s="244">
        <f>IFERROR($E143*SUMIF('Daily Log'!$AO$18:$AO$1017,$B143,'Daily Log'!$AP$18:$AP$1017),0)</f>
        <v>0</v>
      </c>
      <c r="U143" s="244">
        <f>IFERROR($E143*SUMIF('Daily Log'!$AR$18:$AR$1017,$B143,'Daily Log'!$AS$18:$AS$1017),0)</f>
        <v>0</v>
      </c>
      <c r="V143" s="244">
        <f>IFERROR($E143*SUMIF('Daily Log'!$AU$18:$AU$1017,$B143,'Daily Log'!$AV$18:$AV$1017),0)</f>
        <v>0</v>
      </c>
      <c r="W143" s="244">
        <f>IFERROR($E143*SUMIF('Daily Log'!$AX$18:$AX$1017,$B143,'Daily Log'!$AY$18:$AY$1017),0)</f>
        <v>0</v>
      </c>
      <c r="X143" s="244">
        <f>IFERROR($E143*SUMIF('Daily Log'!$BA$18:$BA$1017,$B143,'Daily Log'!$BB$18:$BB$1017),0)</f>
        <v>0</v>
      </c>
      <c r="Y143" s="244">
        <f>IFERROR($E143*SUMIF('Daily Log'!$BD$18:$BD$1017,$B143,'Daily Log'!$BE$18:$BE$1017),0)</f>
        <v>0</v>
      </c>
      <c r="Z143" s="244">
        <f>IFERROR($E143*SUMIF('Daily Log'!$BG$18:$BG$1017,$B143,'Daily Log'!$BH$18:$BH$1017),0)</f>
        <v>0</v>
      </c>
      <c r="AA143" s="244">
        <f>IFERROR($E143*SUMIF('Daily Log'!$BJ$18:$BJ$1017,$B143,'Daily Log'!$BK$18:$BK$1017),0)</f>
        <v>0</v>
      </c>
      <c r="AB143" s="244">
        <f>IFERROR($E143*SUMIF('Daily Log'!$BM$18:$BM$1017,$B143,'Daily Log'!$BN$18:$BN$1017),0)</f>
        <v>0</v>
      </c>
      <c r="AC143" s="244">
        <f>IFERROR($E143*SUMIF('Daily Log'!$BP$18:$BP$1017,$B143,'Daily Log'!$BQ$18:$BQ$1017),0)</f>
        <v>0</v>
      </c>
      <c r="AD143" s="244">
        <f>IFERROR($E143*SUMIF('Daily Log'!$BS$18:$BS$1017,$B143,'Daily Log'!$BT$18:$BT$1017),0)</f>
        <v>0</v>
      </c>
      <c r="AE143" s="244">
        <f>IFERROR($E143*SUMIF('Daily Log'!$BV$18:$BV$1017,$B143,'Daily Log'!$BW$18:$BW$1017),0)</f>
        <v>0</v>
      </c>
      <c r="AF143" s="244">
        <f>IFERROR($E143*SUMIF('Daily Log'!$BY$18:$BY$1017,$B143,'Daily Log'!$BZ$18:$BZ$1017),0)</f>
        <v>0</v>
      </c>
      <c r="AG143" s="244">
        <f>IFERROR($E143*SUMIF('Daily Log'!$CB$18:$CB$1017,$B143,'Daily Log'!$CC$18:$CC$1017),0)</f>
        <v>0</v>
      </c>
      <c r="AH143" s="244">
        <f>IFERROR($E143*SUMIF('Daily Log'!$CE$18:$CE$1017,$B143,'Daily Log'!$CF$18:$CF$1017),0)</f>
        <v>0</v>
      </c>
      <c r="AI143" s="244">
        <f>IFERROR($E143*SUMIF('Daily Log'!$CH$18:$CH$1017,$B143,'Daily Log'!$CI$18:$CI$1017),0)</f>
        <v>0</v>
      </c>
      <c r="AJ143" s="244">
        <f>IFERROR($E143*SUMIF('Daily Log'!$CK$18:$CK$1017,$B143,'Daily Log'!$CL$18:$CL$1017),0)</f>
        <v>0</v>
      </c>
      <c r="AK143" s="244">
        <f>IFERROR($E143*SUMIF('Daily Log'!$CN$18:$CN$1017,$B143,'Daily Log'!$CO$18:$CO$1017),0)</f>
        <v>0</v>
      </c>
    </row>
    <row r="144" spans="2:37" ht="33.75" customHeight="1">
      <c r="B144" s="455" t="s">
        <v>196</v>
      </c>
      <c r="C144" s="456"/>
      <c r="D144" s="457" t="s">
        <v>304</v>
      </c>
      <c r="E144" s="454">
        <v>1</v>
      </c>
      <c r="F144" s="243">
        <f t="shared" si="2"/>
        <v>0</v>
      </c>
      <c r="G144" s="244">
        <f>IFERROR($E144*SUMIF('Daily Log'!$B$18:$B$1017,$B144,'Daily Log'!$C$18:$C$1017),0)</f>
        <v>0</v>
      </c>
      <c r="H144" s="244">
        <f>IFERROR($E144*SUMIF('Daily Log'!$E$18:$E$1017,$B144,'Daily Log'!$F$18:$F$1017),0)</f>
        <v>0</v>
      </c>
      <c r="I144" s="244">
        <f>IFERROR($E144*SUMIF('Daily Log'!$H$18:$H$1017,$B144,'Daily Log'!$I$18:$I$1017),0)</f>
        <v>0</v>
      </c>
      <c r="J144" s="244" t="s">
        <v>40</v>
      </c>
      <c r="K144" s="244">
        <f>IFERROR($E144*SUMIF('Daily Log'!$N$18:$N$1017,$B144,'Daily Log'!$O$18:$O$1017),0)</f>
        <v>0</v>
      </c>
      <c r="L144" s="244">
        <f>IFERROR($E144*SUMIF('Daily Log'!$Q$18:$Q$1017,$B144,'Daily Log'!$R$18:$R$1017),0)</f>
        <v>0</v>
      </c>
      <c r="M144" s="244">
        <f>IFERROR($E144*SUMIF('Daily Log'!$T$18:$T$1017,$B144,'Daily Log'!$U$18:$U$1017),0)</f>
        <v>0</v>
      </c>
      <c r="N144" s="244">
        <f>IFERROR($E144*SUMIF('Daily Log'!$W$18:$W$1017,$B144,'Daily Log'!$X$18:$X$1017),0)</f>
        <v>0</v>
      </c>
      <c r="O144" s="244">
        <f>IFERROR($E144*SUMIF('Daily Log'!$Z$18:$Z$1017,$B144,'Daily Log'!$AA$18:$AA$1017),0)</f>
        <v>0</v>
      </c>
      <c r="P144" s="244">
        <f>IFERROR($E144*SUMIF('Daily Log'!$AC$18:$AC$1017,$B144,'Daily Log'!$AD$18:$AD$1017),0)</f>
        <v>0</v>
      </c>
      <c r="Q144" s="244">
        <f>IFERROR($E144*SUMIF('Daily Log'!$AF$18:$AF$1017,$B144,'Daily Log'!$AG$18:$AG$1017),0)</f>
        <v>0</v>
      </c>
      <c r="R144" s="244">
        <f>IFERROR($E144*SUMIF('Daily Log'!$AI$18:$AI$1017,$B144,'Daily Log'!$AJ$18:$AJ$1017),0)</f>
        <v>0</v>
      </c>
      <c r="S144" s="244">
        <f>IFERROR($E144*SUMIF('Daily Log'!$AL$18:$AL$1017,$B144,'Daily Log'!$AM$18:$AM$1017),0)</f>
        <v>0</v>
      </c>
      <c r="T144" s="244">
        <f>IFERROR($E144*SUMIF('Daily Log'!$AO$18:$AO$1017,$B144,'Daily Log'!$AP$18:$AP$1017),0)</f>
        <v>0</v>
      </c>
      <c r="U144" s="244">
        <f>IFERROR($E144*SUMIF('Daily Log'!$AR$18:$AR$1017,$B144,'Daily Log'!$AS$18:$AS$1017),0)</f>
        <v>0</v>
      </c>
      <c r="V144" s="244">
        <f>IFERROR($E144*SUMIF('Daily Log'!$AU$18:$AU$1017,$B144,'Daily Log'!$AV$18:$AV$1017),0)</f>
        <v>0</v>
      </c>
      <c r="W144" s="244">
        <f>IFERROR($E144*SUMIF('Daily Log'!$AX$18:$AX$1017,$B144,'Daily Log'!$AY$18:$AY$1017),0)</f>
        <v>0</v>
      </c>
      <c r="X144" s="244">
        <f>IFERROR($E144*SUMIF('Daily Log'!$BA$18:$BA$1017,$B144,'Daily Log'!$BB$18:$BB$1017),0)</f>
        <v>0</v>
      </c>
      <c r="Y144" s="244">
        <f>IFERROR($E144*SUMIF('Daily Log'!$BD$18:$BD$1017,$B144,'Daily Log'!$BE$18:$BE$1017),0)</f>
        <v>0</v>
      </c>
      <c r="Z144" s="244">
        <f>IFERROR($E144*SUMIF('Daily Log'!$BG$18:$BG$1017,$B144,'Daily Log'!$BH$18:$BH$1017),0)</f>
        <v>0</v>
      </c>
      <c r="AA144" s="244">
        <f>IFERROR($E144*SUMIF('Daily Log'!$BJ$18:$BJ$1017,$B144,'Daily Log'!$BK$18:$BK$1017),0)</f>
        <v>0</v>
      </c>
      <c r="AB144" s="244">
        <f>IFERROR($E144*SUMIF('Daily Log'!$BM$18:$BM$1017,$B144,'Daily Log'!$BN$18:$BN$1017),0)</f>
        <v>0</v>
      </c>
      <c r="AC144" s="244">
        <f>IFERROR($E144*SUMIF('Daily Log'!$BP$18:$BP$1017,$B144,'Daily Log'!$BQ$18:$BQ$1017),0)</f>
        <v>0</v>
      </c>
      <c r="AD144" s="244">
        <f>IFERROR($E144*SUMIF('Daily Log'!$BS$18:$BS$1017,$B144,'Daily Log'!$BT$18:$BT$1017),0)</f>
        <v>0</v>
      </c>
      <c r="AE144" s="244">
        <f>IFERROR($E144*SUMIF('Daily Log'!$BV$18:$BV$1017,$B144,'Daily Log'!$BW$18:$BW$1017),0)</f>
        <v>0</v>
      </c>
      <c r="AF144" s="244">
        <f>IFERROR($E144*SUMIF('Daily Log'!$BY$18:$BY$1017,$B144,'Daily Log'!$BZ$18:$BZ$1017),0)</f>
        <v>0</v>
      </c>
      <c r="AG144" s="244">
        <f>IFERROR($E144*SUMIF('Daily Log'!$CB$18:$CB$1017,$B144,'Daily Log'!$CC$18:$CC$1017),0)</f>
        <v>0</v>
      </c>
      <c r="AH144" s="244">
        <f>IFERROR($E144*SUMIF('Daily Log'!$CE$18:$CE$1017,$B144,'Daily Log'!$CF$18:$CF$1017),0)</f>
        <v>0</v>
      </c>
      <c r="AI144" s="244">
        <f>IFERROR($E144*SUMIF('Daily Log'!$CH$18:$CH$1017,$B144,'Daily Log'!$CI$18:$CI$1017),0)</f>
        <v>0</v>
      </c>
      <c r="AJ144" s="244">
        <f>IFERROR($E144*SUMIF('Daily Log'!$CK$18:$CK$1017,$B144,'Daily Log'!$CL$18:$CL$1017),0)</f>
        <v>0</v>
      </c>
      <c r="AK144" s="244">
        <f>IFERROR($E144*SUMIF('Daily Log'!$CN$18:$CN$1017,$B144,'Daily Log'!$CO$18:$CO$1017),0)</f>
        <v>0</v>
      </c>
    </row>
    <row r="145" spans="1:37" ht="33.75" customHeight="1">
      <c r="A145" s="246" t="s">
        <v>39</v>
      </c>
      <c r="B145" s="455" t="s">
        <v>197</v>
      </c>
      <c r="C145" s="456"/>
      <c r="D145" s="457" t="s">
        <v>304</v>
      </c>
      <c r="E145" s="454">
        <v>1</v>
      </c>
      <c r="F145" s="243">
        <f t="shared" si="2"/>
        <v>0</v>
      </c>
      <c r="G145" s="244">
        <f>IFERROR($E145*SUMIF('Daily Log'!$B$18:$B$1017,$B145,'Daily Log'!$C$18:$C$1017),0)</f>
        <v>0</v>
      </c>
      <c r="H145" s="244">
        <f>IFERROR($E145*SUMIF('Daily Log'!$E$18:$E$1017,$B145,'Daily Log'!$F$18:$F$1017),0)</f>
        <v>0</v>
      </c>
      <c r="I145" s="244">
        <f>IFERROR($E145*SUMIF('Daily Log'!$H$18:$H$1017,$B145,'Daily Log'!$I$18:$I$1017),0)</f>
        <v>0</v>
      </c>
      <c r="J145" s="244" t="s">
        <v>40</v>
      </c>
      <c r="K145" s="244">
        <f>IFERROR($E145*SUMIF('Daily Log'!$N$18:$N$1017,$B145,'Daily Log'!$O$18:$O$1017),0)</f>
        <v>0</v>
      </c>
      <c r="L145" s="244">
        <f>IFERROR($E145*SUMIF('Daily Log'!$Q$18:$Q$1017,$B145,'Daily Log'!$R$18:$R$1017),0)</f>
        <v>0</v>
      </c>
      <c r="M145" s="244">
        <f>IFERROR($E145*SUMIF('Daily Log'!$T$18:$T$1017,$B145,'Daily Log'!$U$18:$U$1017),0)</f>
        <v>0</v>
      </c>
      <c r="N145" s="244">
        <f>IFERROR($E145*SUMIF('Daily Log'!$W$18:$W$1017,$B145,'Daily Log'!$X$18:$X$1017),0)</f>
        <v>0</v>
      </c>
      <c r="O145" s="244">
        <f>IFERROR($E145*SUMIF('Daily Log'!$Z$18:$Z$1017,$B145,'Daily Log'!$AA$18:$AA$1017),0)</f>
        <v>0</v>
      </c>
      <c r="P145" s="244">
        <f>IFERROR($E145*SUMIF('Daily Log'!$AC$18:$AC$1017,$B145,'Daily Log'!$AD$18:$AD$1017),0)</f>
        <v>0</v>
      </c>
      <c r="Q145" s="244">
        <f>IFERROR($E145*SUMIF('Daily Log'!$AF$18:$AF$1017,$B145,'Daily Log'!$AG$18:$AG$1017),0)</f>
        <v>0</v>
      </c>
      <c r="R145" s="244">
        <f>IFERROR($E145*SUMIF('Daily Log'!$AI$18:$AI$1017,$B145,'Daily Log'!$AJ$18:$AJ$1017),0)</f>
        <v>0</v>
      </c>
      <c r="S145" s="244">
        <f>IFERROR($E145*SUMIF('Daily Log'!$AL$18:$AL$1017,$B145,'Daily Log'!$AM$18:$AM$1017),0)</f>
        <v>0</v>
      </c>
      <c r="T145" s="244">
        <f>IFERROR($E145*SUMIF('Daily Log'!$AO$18:$AO$1017,$B145,'Daily Log'!$AP$18:$AP$1017),0)</f>
        <v>0</v>
      </c>
      <c r="U145" s="244">
        <f>IFERROR($E145*SUMIF('Daily Log'!$AR$18:$AR$1017,$B145,'Daily Log'!$AS$18:$AS$1017),0)</f>
        <v>0</v>
      </c>
      <c r="V145" s="244">
        <f>IFERROR($E145*SUMIF('Daily Log'!$AU$18:$AU$1017,$B145,'Daily Log'!$AV$18:$AV$1017),0)</f>
        <v>0</v>
      </c>
      <c r="W145" s="244">
        <f>IFERROR($E145*SUMIF('Daily Log'!$AX$18:$AX$1017,$B145,'Daily Log'!$AY$18:$AY$1017),0)</f>
        <v>0</v>
      </c>
      <c r="X145" s="244">
        <f>IFERROR($E145*SUMIF('Daily Log'!$BA$18:$BA$1017,$B145,'Daily Log'!$BB$18:$BB$1017),0)</f>
        <v>0</v>
      </c>
      <c r="Y145" s="244">
        <f>IFERROR($E145*SUMIF('Daily Log'!$BD$18:$BD$1017,$B145,'Daily Log'!$BE$18:$BE$1017),0)</f>
        <v>0</v>
      </c>
      <c r="Z145" s="244">
        <f>IFERROR($E145*SUMIF('Daily Log'!$BG$18:$BG$1017,$B145,'Daily Log'!$BH$18:$BH$1017),0)</f>
        <v>0</v>
      </c>
      <c r="AA145" s="244">
        <f>IFERROR($E145*SUMIF('Daily Log'!$BJ$18:$BJ$1017,$B145,'Daily Log'!$BK$18:$BK$1017),0)</f>
        <v>0</v>
      </c>
      <c r="AB145" s="244">
        <f>IFERROR($E145*SUMIF('Daily Log'!$BM$18:$BM$1017,$B145,'Daily Log'!$BN$18:$BN$1017),0)</f>
        <v>0</v>
      </c>
      <c r="AC145" s="244">
        <f>IFERROR($E145*SUMIF('Daily Log'!$BP$18:$BP$1017,$B145,'Daily Log'!$BQ$18:$BQ$1017),0)</f>
        <v>0</v>
      </c>
      <c r="AD145" s="244">
        <f>IFERROR($E145*SUMIF('Daily Log'!$BS$18:$BS$1017,$B145,'Daily Log'!$BT$18:$BT$1017),0)</f>
        <v>0</v>
      </c>
      <c r="AE145" s="244">
        <f>IFERROR($E145*SUMIF('Daily Log'!$BV$18:$BV$1017,$B145,'Daily Log'!$BW$18:$BW$1017),0)</f>
        <v>0</v>
      </c>
      <c r="AF145" s="244">
        <f>IFERROR($E145*SUMIF('Daily Log'!$BY$18:$BY$1017,$B145,'Daily Log'!$BZ$18:$BZ$1017),0)</f>
        <v>0</v>
      </c>
      <c r="AG145" s="244">
        <f>IFERROR($E145*SUMIF('Daily Log'!$CB$18:$CB$1017,$B145,'Daily Log'!$CC$18:$CC$1017),0)</f>
        <v>0</v>
      </c>
      <c r="AH145" s="244">
        <f>IFERROR($E145*SUMIF('Daily Log'!$CE$18:$CE$1017,$B145,'Daily Log'!$CF$18:$CF$1017),0)</f>
        <v>0</v>
      </c>
      <c r="AI145" s="244">
        <f>IFERROR($E145*SUMIF('Daily Log'!$CH$18:$CH$1017,$B145,'Daily Log'!$CI$18:$CI$1017),0)</f>
        <v>0</v>
      </c>
      <c r="AJ145" s="244">
        <f>IFERROR($E145*SUMIF('Daily Log'!$CK$18:$CK$1017,$B145,'Daily Log'!$CL$18:$CL$1017),0)</f>
        <v>0</v>
      </c>
      <c r="AK145" s="244">
        <f>IFERROR($E145*SUMIF('Daily Log'!$CN$18:$CN$1017,$B145,'Daily Log'!$CO$18:$CO$1017),0)</f>
        <v>0</v>
      </c>
    </row>
    <row r="146" spans="1:37" ht="33.75" customHeight="1">
      <c r="B146" s="455" t="s">
        <v>198</v>
      </c>
      <c r="C146" s="456"/>
      <c r="D146" s="457" t="s">
        <v>389</v>
      </c>
      <c r="E146" s="454">
        <v>1</v>
      </c>
      <c r="F146" s="243">
        <f t="shared" si="2"/>
        <v>0</v>
      </c>
      <c r="G146" s="244">
        <f>IFERROR($E146*SUMIF('Daily Log'!$B$18:$B$1017,$B146,'Daily Log'!$C$18:$C$1017),0)</f>
        <v>0</v>
      </c>
      <c r="H146" s="244">
        <f>IFERROR($E146*SUMIF('Daily Log'!$E$18:$E$1017,$B146,'Daily Log'!$F$18:$F$1017),0)</f>
        <v>0</v>
      </c>
      <c r="I146" s="244">
        <f>IFERROR($E146*SUMIF('Daily Log'!$H$18:$H$1017,$B146,'Daily Log'!$I$18:$I$1017),0)</f>
        <v>0</v>
      </c>
      <c r="J146" s="244" t="s">
        <v>40</v>
      </c>
      <c r="K146" s="244">
        <f>IFERROR($E146*SUMIF('Daily Log'!$N$18:$N$1017,$B146,'Daily Log'!$O$18:$O$1017),0)</f>
        <v>0</v>
      </c>
      <c r="L146" s="244">
        <f>IFERROR($E146*SUMIF('Daily Log'!$Q$18:$Q$1017,$B146,'Daily Log'!$R$18:$R$1017),0)</f>
        <v>0</v>
      </c>
      <c r="M146" s="244">
        <f>IFERROR($E146*SUMIF('Daily Log'!$T$18:$T$1017,$B146,'Daily Log'!$U$18:$U$1017),0)</f>
        <v>0</v>
      </c>
      <c r="N146" s="244">
        <f>IFERROR($E146*SUMIF('Daily Log'!$W$18:$W$1017,$B146,'Daily Log'!$X$18:$X$1017),0)</f>
        <v>0</v>
      </c>
      <c r="O146" s="244">
        <f>IFERROR($E146*SUMIF('Daily Log'!$Z$18:$Z$1017,$B146,'Daily Log'!$AA$18:$AA$1017),0)</f>
        <v>0</v>
      </c>
      <c r="P146" s="244">
        <f>IFERROR($E146*SUMIF('Daily Log'!$AC$18:$AC$1017,$B146,'Daily Log'!$AD$18:$AD$1017),0)</f>
        <v>0</v>
      </c>
      <c r="Q146" s="244">
        <f>IFERROR($E146*SUMIF('Daily Log'!$AF$18:$AF$1017,$B146,'Daily Log'!$AG$18:$AG$1017),0)</f>
        <v>0</v>
      </c>
      <c r="R146" s="244">
        <f>IFERROR($E146*SUMIF('Daily Log'!$AI$18:$AI$1017,$B146,'Daily Log'!$AJ$18:$AJ$1017),0)</f>
        <v>0</v>
      </c>
      <c r="S146" s="244">
        <f>IFERROR($E146*SUMIF('Daily Log'!$AL$18:$AL$1017,$B146,'Daily Log'!$AM$18:$AM$1017),0)</f>
        <v>0</v>
      </c>
      <c r="T146" s="244">
        <f>IFERROR($E146*SUMIF('Daily Log'!$AO$18:$AO$1017,$B146,'Daily Log'!$AP$18:$AP$1017),0)</f>
        <v>0</v>
      </c>
      <c r="U146" s="244">
        <f>IFERROR($E146*SUMIF('Daily Log'!$AR$18:$AR$1017,$B146,'Daily Log'!$AS$18:$AS$1017),0)</f>
        <v>0</v>
      </c>
      <c r="V146" s="244">
        <f>IFERROR($E146*SUMIF('Daily Log'!$AU$18:$AU$1017,$B146,'Daily Log'!$AV$18:$AV$1017),0)</f>
        <v>0</v>
      </c>
      <c r="W146" s="244">
        <f>IFERROR($E146*SUMIF('Daily Log'!$AX$18:$AX$1017,$B146,'Daily Log'!$AY$18:$AY$1017),0)</f>
        <v>0</v>
      </c>
      <c r="X146" s="244">
        <f>IFERROR($E146*SUMIF('Daily Log'!$BA$18:$BA$1017,$B146,'Daily Log'!$BB$18:$BB$1017),0)</f>
        <v>0</v>
      </c>
      <c r="Y146" s="244">
        <f>IFERROR($E146*SUMIF('Daily Log'!$BD$18:$BD$1017,$B146,'Daily Log'!$BE$18:$BE$1017),0)</f>
        <v>0</v>
      </c>
      <c r="Z146" s="244">
        <f>IFERROR($E146*SUMIF('Daily Log'!$BG$18:$BG$1017,$B146,'Daily Log'!$BH$18:$BH$1017),0)</f>
        <v>0</v>
      </c>
      <c r="AA146" s="244">
        <f>IFERROR($E146*SUMIF('Daily Log'!$BJ$18:$BJ$1017,$B146,'Daily Log'!$BK$18:$BK$1017),0)</f>
        <v>0</v>
      </c>
      <c r="AB146" s="244">
        <f>IFERROR($E146*SUMIF('Daily Log'!$BM$18:$BM$1017,$B146,'Daily Log'!$BN$18:$BN$1017),0)</f>
        <v>0</v>
      </c>
      <c r="AC146" s="244">
        <f>IFERROR($E146*SUMIF('Daily Log'!$BP$18:$BP$1017,$B146,'Daily Log'!$BQ$18:$BQ$1017),0)</f>
        <v>0</v>
      </c>
      <c r="AD146" s="244">
        <f>IFERROR($E146*SUMIF('Daily Log'!$BS$18:$BS$1017,$B146,'Daily Log'!$BT$18:$BT$1017),0)</f>
        <v>0</v>
      </c>
      <c r="AE146" s="244">
        <f>IFERROR($E146*SUMIF('Daily Log'!$BV$18:$BV$1017,$B146,'Daily Log'!$BW$18:$BW$1017),0)</f>
        <v>0</v>
      </c>
      <c r="AF146" s="244">
        <f>IFERROR($E146*SUMIF('Daily Log'!$BY$18:$BY$1017,$B146,'Daily Log'!$BZ$18:$BZ$1017),0)</f>
        <v>0</v>
      </c>
      <c r="AG146" s="244">
        <f>IFERROR($E146*SUMIF('Daily Log'!$CB$18:$CB$1017,$B146,'Daily Log'!$CC$18:$CC$1017),0)</f>
        <v>0</v>
      </c>
      <c r="AH146" s="244">
        <f>IFERROR($E146*SUMIF('Daily Log'!$CE$18:$CE$1017,$B146,'Daily Log'!$CF$18:$CF$1017),0)</f>
        <v>0</v>
      </c>
      <c r="AI146" s="244">
        <f>IFERROR($E146*SUMIF('Daily Log'!$CH$18:$CH$1017,$B146,'Daily Log'!$CI$18:$CI$1017),0)</f>
        <v>0</v>
      </c>
      <c r="AJ146" s="244">
        <f>IFERROR($E146*SUMIF('Daily Log'!$CK$18:$CK$1017,$B146,'Daily Log'!$CL$18:$CL$1017),0)</f>
        <v>0</v>
      </c>
      <c r="AK146" s="244">
        <f>IFERROR($E146*SUMIF('Daily Log'!$CN$18:$CN$1017,$B146,'Daily Log'!$CO$18:$CO$1017),0)</f>
        <v>0</v>
      </c>
    </row>
    <row r="147" spans="1:37" ht="33.75" customHeight="1">
      <c r="B147" s="455" t="s">
        <v>199</v>
      </c>
      <c r="C147" s="456"/>
      <c r="D147" s="457" t="s">
        <v>389</v>
      </c>
      <c r="E147" s="454">
        <v>1</v>
      </c>
      <c r="F147" s="243">
        <f t="shared" si="2"/>
        <v>0</v>
      </c>
      <c r="G147" s="244">
        <f>IFERROR($E147*SUMIF('Daily Log'!$B$18:$B$1017,$B147,'Daily Log'!$C$18:$C$1017),0)</f>
        <v>0</v>
      </c>
      <c r="H147" s="244">
        <f>IFERROR($E147*SUMIF('Daily Log'!$E$18:$E$1017,$B147,'Daily Log'!$F$18:$F$1017),0)</f>
        <v>0</v>
      </c>
      <c r="I147" s="244">
        <f>IFERROR($E147*SUMIF('Daily Log'!$H$18:$H$1017,$B147,'Daily Log'!$I$18:$I$1017),0)</f>
        <v>0</v>
      </c>
      <c r="J147" s="244" t="s">
        <v>40</v>
      </c>
      <c r="K147" s="244">
        <f>IFERROR($E147*SUMIF('Daily Log'!$N$18:$N$1017,$B147,'Daily Log'!$O$18:$O$1017),0)</f>
        <v>0</v>
      </c>
      <c r="L147" s="244">
        <f>IFERROR($E147*SUMIF('Daily Log'!$Q$18:$Q$1017,$B147,'Daily Log'!$R$18:$R$1017),0)</f>
        <v>0</v>
      </c>
      <c r="M147" s="244">
        <f>IFERROR($E147*SUMIF('Daily Log'!$T$18:$T$1017,$B147,'Daily Log'!$U$18:$U$1017),0)</f>
        <v>0</v>
      </c>
      <c r="N147" s="244">
        <f>IFERROR($E147*SUMIF('Daily Log'!$W$18:$W$1017,$B147,'Daily Log'!$X$18:$X$1017),0)</f>
        <v>0</v>
      </c>
      <c r="O147" s="244">
        <f>IFERROR($E147*SUMIF('Daily Log'!$Z$18:$Z$1017,$B147,'Daily Log'!$AA$18:$AA$1017),0)</f>
        <v>0</v>
      </c>
      <c r="P147" s="244">
        <f>IFERROR($E147*SUMIF('Daily Log'!$AC$18:$AC$1017,$B147,'Daily Log'!$AD$18:$AD$1017),0)</f>
        <v>0</v>
      </c>
      <c r="Q147" s="244">
        <f>IFERROR($E147*SUMIF('Daily Log'!$AF$18:$AF$1017,$B147,'Daily Log'!$AG$18:$AG$1017),0)</f>
        <v>0</v>
      </c>
      <c r="R147" s="244">
        <f>IFERROR($E147*SUMIF('Daily Log'!$AI$18:$AI$1017,$B147,'Daily Log'!$AJ$18:$AJ$1017),0)</f>
        <v>0</v>
      </c>
      <c r="S147" s="244">
        <f>IFERROR($E147*SUMIF('Daily Log'!$AL$18:$AL$1017,$B147,'Daily Log'!$AM$18:$AM$1017),0)</f>
        <v>0</v>
      </c>
      <c r="T147" s="244">
        <f>IFERROR($E147*SUMIF('Daily Log'!$AO$18:$AO$1017,$B147,'Daily Log'!$AP$18:$AP$1017),0)</f>
        <v>0</v>
      </c>
      <c r="U147" s="244">
        <f>IFERROR($E147*SUMIF('Daily Log'!$AR$18:$AR$1017,$B147,'Daily Log'!$AS$18:$AS$1017),0)</f>
        <v>0</v>
      </c>
      <c r="V147" s="244">
        <f>IFERROR($E147*SUMIF('Daily Log'!$AU$18:$AU$1017,$B147,'Daily Log'!$AV$18:$AV$1017),0)</f>
        <v>0</v>
      </c>
      <c r="W147" s="244">
        <f>IFERROR($E147*SUMIF('Daily Log'!$AX$18:$AX$1017,$B147,'Daily Log'!$AY$18:$AY$1017),0)</f>
        <v>0</v>
      </c>
      <c r="X147" s="244">
        <f>IFERROR($E147*SUMIF('Daily Log'!$BA$18:$BA$1017,$B147,'Daily Log'!$BB$18:$BB$1017),0)</f>
        <v>0</v>
      </c>
      <c r="Y147" s="244">
        <f>IFERROR($E147*SUMIF('Daily Log'!$BD$18:$BD$1017,$B147,'Daily Log'!$BE$18:$BE$1017),0)</f>
        <v>0</v>
      </c>
      <c r="Z147" s="244">
        <f>IFERROR($E147*SUMIF('Daily Log'!$BG$18:$BG$1017,$B147,'Daily Log'!$BH$18:$BH$1017),0)</f>
        <v>0</v>
      </c>
      <c r="AA147" s="244">
        <f>IFERROR($E147*SUMIF('Daily Log'!$BJ$18:$BJ$1017,$B147,'Daily Log'!$BK$18:$BK$1017),0)</f>
        <v>0</v>
      </c>
      <c r="AB147" s="244">
        <f>IFERROR($E147*SUMIF('Daily Log'!$BM$18:$BM$1017,$B147,'Daily Log'!$BN$18:$BN$1017),0)</f>
        <v>0</v>
      </c>
      <c r="AC147" s="244">
        <f>IFERROR($E147*SUMIF('Daily Log'!$BP$18:$BP$1017,$B147,'Daily Log'!$BQ$18:$BQ$1017),0)</f>
        <v>0</v>
      </c>
      <c r="AD147" s="244">
        <f>IFERROR($E147*SUMIF('Daily Log'!$BS$18:$BS$1017,$B147,'Daily Log'!$BT$18:$BT$1017),0)</f>
        <v>0</v>
      </c>
      <c r="AE147" s="244">
        <f>IFERROR($E147*SUMIF('Daily Log'!$BV$18:$BV$1017,$B147,'Daily Log'!$BW$18:$BW$1017),0)</f>
        <v>0</v>
      </c>
      <c r="AF147" s="244">
        <f>IFERROR($E147*SUMIF('Daily Log'!$BY$18:$BY$1017,$B147,'Daily Log'!$BZ$18:$BZ$1017),0)</f>
        <v>0</v>
      </c>
      <c r="AG147" s="244">
        <f>IFERROR($E147*SUMIF('Daily Log'!$CB$18:$CB$1017,$B147,'Daily Log'!$CC$18:$CC$1017),0)</f>
        <v>0</v>
      </c>
      <c r="AH147" s="244">
        <f>IFERROR($E147*SUMIF('Daily Log'!$CE$18:$CE$1017,$B147,'Daily Log'!$CF$18:$CF$1017),0)</f>
        <v>0</v>
      </c>
      <c r="AI147" s="244">
        <f>IFERROR($E147*SUMIF('Daily Log'!$CH$18:$CH$1017,$B147,'Daily Log'!$CI$18:$CI$1017),0)</f>
        <v>0</v>
      </c>
      <c r="AJ147" s="244">
        <f>IFERROR($E147*SUMIF('Daily Log'!$CK$18:$CK$1017,$B147,'Daily Log'!$CL$18:$CL$1017),0)</f>
        <v>0</v>
      </c>
      <c r="AK147" s="244">
        <f>IFERROR($E147*SUMIF('Daily Log'!$CN$18:$CN$1017,$B147,'Daily Log'!$CO$18:$CO$1017),0)</f>
        <v>0</v>
      </c>
    </row>
    <row r="148" spans="1:37" ht="33.75" customHeight="1">
      <c r="B148" s="455" t="s">
        <v>200</v>
      </c>
      <c r="C148" s="456"/>
      <c r="D148" s="457" t="s">
        <v>389</v>
      </c>
      <c r="E148" s="454">
        <v>1</v>
      </c>
      <c r="F148" s="243">
        <f t="shared" si="2"/>
        <v>0</v>
      </c>
      <c r="G148" s="244">
        <f>IFERROR($E148*SUMIF('Daily Log'!$B$18:$B$1017,$B148,'Daily Log'!$C$18:$C$1017),0)</f>
        <v>0</v>
      </c>
      <c r="H148" s="244">
        <f>IFERROR($E148*SUMIF('Daily Log'!$E$18:$E$1017,$B148,'Daily Log'!$F$18:$F$1017),0)</f>
        <v>0</v>
      </c>
      <c r="I148" s="244">
        <f>IFERROR($E148*SUMIF('Daily Log'!$H$18:$H$1017,$B148,'Daily Log'!$I$18:$I$1017),0)</f>
        <v>0</v>
      </c>
      <c r="J148" s="244" t="s">
        <v>40</v>
      </c>
      <c r="K148" s="244">
        <f>IFERROR($E148*SUMIF('Daily Log'!$N$18:$N$1017,$B148,'Daily Log'!$O$18:$O$1017),0)</f>
        <v>0</v>
      </c>
      <c r="L148" s="244">
        <f>IFERROR($E148*SUMIF('Daily Log'!$Q$18:$Q$1017,$B148,'Daily Log'!$R$18:$R$1017),0)</f>
        <v>0</v>
      </c>
      <c r="M148" s="244">
        <f>IFERROR($E148*SUMIF('Daily Log'!$T$18:$T$1017,$B148,'Daily Log'!$U$18:$U$1017),0)</f>
        <v>0</v>
      </c>
      <c r="N148" s="244">
        <f>IFERROR($E148*SUMIF('Daily Log'!$W$18:$W$1017,$B148,'Daily Log'!$X$18:$X$1017),0)</f>
        <v>0</v>
      </c>
      <c r="O148" s="244">
        <f>IFERROR($E148*SUMIF('Daily Log'!$Z$18:$Z$1017,$B148,'Daily Log'!$AA$18:$AA$1017),0)</f>
        <v>0</v>
      </c>
      <c r="P148" s="244">
        <f>IFERROR($E148*SUMIF('Daily Log'!$AC$18:$AC$1017,$B148,'Daily Log'!$AD$18:$AD$1017),0)</f>
        <v>0</v>
      </c>
      <c r="Q148" s="244">
        <f>IFERROR($E148*SUMIF('Daily Log'!$AF$18:$AF$1017,$B148,'Daily Log'!$AG$18:$AG$1017),0)</f>
        <v>0</v>
      </c>
      <c r="R148" s="244">
        <f>IFERROR($E148*SUMIF('Daily Log'!$AI$18:$AI$1017,$B148,'Daily Log'!$AJ$18:$AJ$1017),0)</f>
        <v>0</v>
      </c>
      <c r="S148" s="244">
        <f>IFERROR($E148*SUMIF('Daily Log'!$AL$18:$AL$1017,$B148,'Daily Log'!$AM$18:$AM$1017),0)</f>
        <v>0</v>
      </c>
      <c r="T148" s="244">
        <f>IFERROR($E148*SUMIF('Daily Log'!$AO$18:$AO$1017,$B148,'Daily Log'!$AP$18:$AP$1017),0)</f>
        <v>0</v>
      </c>
      <c r="U148" s="244">
        <f>IFERROR($E148*SUMIF('Daily Log'!$AR$18:$AR$1017,$B148,'Daily Log'!$AS$18:$AS$1017),0)</f>
        <v>0</v>
      </c>
      <c r="V148" s="244">
        <f>IFERROR($E148*SUMIF('Daily Log'!$AU$18:$AU$1017,$B148,'Daily Log'!$AV$18:$AV$1017),0)</f>
        <v>0</v>
      </c>
      <c r="W148" s="244">
        <f>IFERROR($E148*SUMIF('Daily Log'!$AX$18:$AX$1017,$B148,'Daily Log'!$AY$18:$AY$1017),0)</f>
        <v>0</v>
      </c>
      <c r="X148" s="244">
        <f>IFERROR($E148*SUMIF('Daily Log'!$BA$18:$BA$1017,$B148,'Daily Log'!$BB$18:$BB$1017),0)</f>
        <v>0</v>
      </c>
      <c r="Y148" s="244">
        <f>IFERROR($E148*SUMIF('Daily Log'!$BD$18:$BD$1017,$B148,'Daily Log'!$BE$18:$BE$1017),0)</f>
        <v>0</v>
      </c>
      <c r="Z148" s="244">
        <f>IFERROR($E148*SUMIF('Daily Log'!$BG$18:$BG$1017,$B148,'Daily Log'!$BH$18:$BH$1017),0)</f>
        <v>0</v>
      </c>
      <c r="AA148" s="244">
        <f>IFERROR($E148*SUMIF('Daily Log'!$BJ$18:$BJ$1017,$B148,'Daily Log'!$BK$18:$BK$1017),0)</f>
        <v>0</v>
      </c>
      <c r="AB148" s="244">
        <f>IFERROR($E148*SUMIF('Daily Log'!$BM$18:$BM$1017,$B148,'Daily Log'!$BN$18:$BN$1017),0)</f>
        <v>0</v>
      </c>
      <c r="AC148" s="244">
        <f>IFERROR($E148*SUMIF('Daily Log'!$BP$18:$BP$1017,$B148,'Daily Log'!$BQ$18:$BQ$1017),0)</f>
        <v>0</v>
      </c>
      <c r="AD148" s="244">
        <f>IFERROR($E148*SUMIF('Daily Log'!$BS$18:$BS$1017,$B148,'Daily Log'!$BT$18:$BT$1017),0)</f>
        <v>0</v>
      </c>
      <c r="AE148" s="244">
        <f>IFERROR($E148*SUMIF('Daily Log'!$BV$18:$BV$1017,$B148,'Daily Log'!$BW$18:$BW$1017),0)</f>
        <v>0</v>
      </c>
      <c r="AF148" s="244">
        <f>IFERROR($E148*SUMIF('Daily Log'!$BY$18:$BY$1017,$B148,'Daily Log'!$BZ$18:$BZ$1017),0)</f>
        <v>0</v>
      </c>
      <c r="AG148" s="244">
        <f>IFERROR($E148*SUMIF('Daily Log'!$CB$18:$CB$1017,$B148,'Daily Log'!$CC$18:$CC$1017),0)</f>
        <v>0</v>
      </c>
      <c r="AH148" s="244">
        <f>IFERROR($E148*SUMIF('Daily Log'!$CE$18:$CE$1017,$B148,'Daily Log'!$CF$18:$CF$1017),0)</f>
        <v>0</v>
      </c>
      <c r="AI148" s="244">
        <f>IFERROR($E148*SUMIF('Daily Log'!$CH$18:$CH$1017,$B148,'Daily Log'!$CI$18:$CI$1017),0)</f>
        <v>0</v>
      </c>
      <c r="AJ148" s="244">
        <f>IFERROR($E148*SUMIF('Daily Log'!$CK$18:$CK$1017,$B148,'Daily Log'!$CL$18:$CL$1017),0)</f>
        <v>0</v>
      </c>
      <c r="AK148" s="244">
        <f>IFERROR($E148*SUMIF('Daily Log'!$CN$18:$CN$1017,$B148,'Daily Log'!$CO$18:$CO$1017),0)</f>
        <v>0</v>
      </c>
    </row>
    <row r="149" spans="1:37" ht="33.75" customHeight="1">
      <c r="B149" s="455" t="s">
        <v>201</v>
      </c>
      <c r="C149" s="456"/>
      <c r="D149" s="457" t="s">
        <v>389</v>
      </c>
      <c r="E149" s="454">
        <v>1</v>
      </c>
      <c r="F149" s="243">
        <f t="shared" si="2"/>
        <v>0</v>
      </c>
      <c r="G149" s="244">
        <f>IFERROR($E149*SUMIF('Daily Log'!$B$18:$B$1017,$B149,'Daily Log'!$C$18:$C$1017),0)</f>
        <v>0</v>
      </c>
      <c r="H149" s="244">
        <f>IFERROR($E149*SUMIF('Daily Log'!$E$18:$E$1017,$B149,'Daily Log'!$F$18:$F$1017),0)</f>
        <v>0</v>
      </c>
      <c r="I149" s="244">
        <f>IFERROR($E149*SUMIF('Daily Log'!$H$18:$H$1017,$B149,'Daily Log'!$I$18:$I$1017),0)</f>
        <v>0</v>
      </c>
      <c r="J149" s="244" t="s">
        <v>40</v>
      </c>
      <c r="K149" s="244">
        <f>IFERROR($E149*SUMIF('Daily Log'!$N$18:$N$1017,$B149,'Daily Log'!$O$18:$O$1017),0)</f>
        <v>0</v>
      </c>
      <c r="L149" s="244">
        <f>IFERROR($E149*SUMIF('Daily Log'!$Q$18:$Q$1017,$B149,'Daily Log'!$R$18:$R$1017),0)</f>
        <v>0</v>
      </c>
      <c r="M149" s="244">
        <f>IFERROR($E149*SUMIF('Daily Log'!$T$18:$T$1017,$B149,'Daily Log'!$U$18:$U$1017),0)</f>
        <v>0</v>
      </c>
      <c r="N149" s="244">
        <f>IFERROR($E149*SUMIF('Daily Log'!$W$18:$W$1017,$B149,'Daily Log'!$X$18:$X$1017),0)</f>
        <v>0</v>
      </c>
      <c r="O149" s="244">
        <f>IFERROR($E149*SUMIF('Daily Log'!$Z$18:$Z$1017,$B149,'Daily Log'!$AA$18:$AA$1017),0)</f>
        <v>0</v>
      </c>
      <c r="P149" s="244">
        <f>IFERROR($E149*SUMIF('Daily Log'!$AC$18:$AC$1017,$B149,'Daily Log'!$AD$18:$AD$1017),0)</f>
        <v>0</v>
      </c>
      <c r="Q149" s="244">
        <f>IFERROR($E149*SUMIF('Daily Log'!$AF$18:$AF$1017,$B149,'Daily Log'!$AG$18:$AG$1017),0)</f>
        <v>0</v>
      </c>
      <c r="R149" s="244">
        <f>IFERROR($E149*SUMIF('Daily Log'!$AI$18:$AI$1017,$B149,'Daily Log'!$AJ$18:$AJ$1017),0)</f>
        <v>0</v>
      </c>
      <c r="S149" s="244">
        <f>IFERROR($E149*SUMIF('Daily Log'!$AL$18:$AL$1017,$B149,'Daily Log'!$AM$18:$AM$1017),0)</f>
        <v>0</v>
      </c>
      <c r="T149" s="244">
        <f>IFERROR($E149*SUMIF('Daily Log'!$AO$18:$AO$1017,$B149,'Daily Log'!$AP$18:$AP$1017),0)</f>
        <v>0</v>
      </c>
      <c r="U149" s="244">
        <f>IFERROR($E149*SUMIF('Daily Log'!$AR$18:$AR$1017,$B149,'Daily Log'!$AS$18:$AS$1017),0)</f>
        <v>0</v>
      </c>
      <c r="V149" s="244">
        <f>IFERROR($E149*SUMIF('Daily Log'!$AU$18:$AU$1017,$B149,'Daily Log'!$AV$18:$AV$1017),0)</f>
        <v>0</v>
      </c>
      <c r="W149" s="244">
        <f>IFERROR($E149*SUMIF('Daily Log'!$AX$18:$AX$1017,$B149,'Daily Log'!$AY$18:$AY$1017),0)</f>
        <v>0</v>
      </c>
      <c r="X149" s="244">
        <f>IFERROR($E149*SUMIF('Daily Log'!$BA$18:$BA$1017,$B149,'Daily Log'!$BB$18:$BB$1017),0)</f>
        <v>0</v>
      </c>
      <c r="Y149" s="244">
        <f>IFERROR($E149*SUMIF('Daily Log'!$BD$18:$BD$1017,$B149,'Daily Log'!$BE$18:$BE$1017),0)</f>
        <v>0</v>
      </c>
      <c r="Z149" s="244">
        <f>IFERROR($E149*SUMIF('Daily Log'!$BG$18:$BG$1017,$B149,'Daily Log'!$BH$18:$BH$1017),0)</f>
        <v>0</v>
      </c>
      <c r="AA149" s="244">
        <f>IFERROR($E149*SUMIF('Daily Log'!$BJ$18:$BJ$1017,$B149,'Daily Log'!$BK$18:$BK$1017),0)</f>
        <v>0</v>
      </c>
      <c r="AB149" s="244">
        <f>IFERROR($E149*SUMIF('Daily Log'!$BM$18:$BM$1017,$B149,'Daily Log'!$BN$18:$BN$1017),0)</f>
        <v>0</v>
      </c>
      <c r="AC149" s="244">
        <f>IFERROR($E149*SUMIF('Daily Log'!$BP$18:$BP$1017,$B149,'Daily Log'!$BQ$18:$BQ$1017),0)</f>
        <v>0</v>
      </c>
      <c r="AD149" s="244">
        <f>IFERROR($E149*SUMIF('Daily Log'!$BS$18:$BS$1017,$B149,'Daily Log'!$BT$18:$BT$1017),0)</f>
        <v>0</v>
      </c>
      <c r="AE149" s="244">
        <f>IFERROR($E149*SUMIF('Daily Log'!$BV$18:$BV$1017,$B149,'Daily Log'!$BW$18:$BW$1017),0)</f>
        <v>0</v>
      </c>
      <c r="AF149" s="244">
        <f>IFERROR($E149*SUMIF('Daily Log'!$BY$18:$BY$1017,$B149,'Daily Log'!$BZ$18:$BZ$1017),0)</f>
        <v>0</v>
      </c>
      <c r="AG149" s="244">
        <f>IFERROR($E149*SUMIF('Daily Log'!$CB$18:$CB$1017,$B149,'Daily Log'!$CC$18:$CC$1017),0)</f>
        <v>0</v>
      </c>
      <c r="AH149" s="244">
        <f>IFERROR($E149*SUMIF('Daily Log'!$CE$18:$CE$1017,$B149,'Daily Log'!$CF$18:$CF$1017),0)</f>
        <v>0</v>
      </c>
      <c r="AI149" s="244">
        <f>IFERROR($E149*SUMIF('Daily Log'!$CH$18:$CH$1017,$B149,'Daily Log'!$CI$18:$CI$1017),0)</f>
        <v>0</v>
      </c>
      <c r="AJ149" s="244">
        <f>IFERROR($E149*SUMIF('Daily Log'!$CK$18:$CK$1017,$B149,'Daily Log'!$CL$18:$CL$1017),0)</f>
        <v>0</v>
      </c>
      <c r="AK149" s="244">
        <f>IFERROR($E149*SUMIF('Daily Log'!$CN$18:$CN$1017,$B149,'Daily Log'!$CO$18:$CO$1017),0)</f>
        <v>0</v>
      </c>
    </row>
    <row r="150" spans="1:37" ht="33.75" customHeight="1">
      <c r="B150" s="455" t="s">
        <v>202</v>
      </c>
      <c r="C150" s="456"/>
      <c r="D150" s="457" t="s">
        <v>389</v>
      </c>
      <c r="E150" s="454">
        <v>1</v>
      </c>
      <c r="F150" s="243">
        <f t="shared" si="2"/>
        <v>0</v>
      </c>
      <c r="G150" s="244">
        <f>IFERROR($E150*SUMIF('Daily Log'!$B$18:$B$1017,$B150,'Daily Log'!$C$18:$C$1017),0)</f>
        <v>0</v>
      </c>
      <c r="H150" s="244">
        <f>IFERROR($E150*SUMIF('Daily Log'!$E$18:$E$1017,$B150,'Daily Log'!$F$18:$F$1017),0)</f>
        <v>0</v>
      </c>
      <c r="I150" s="244">
        <f>IFERROR($E150*SUMIF('Daily Log'!$H$18:$H$1017,$B150,'Daily Log'!$I$18:$I$1017),0)</f>
        <v>0</v>
      </c>
      <c r="J150" s="244" t="s">
        <v>40</v>
      </c>
      <c r="K150" s="244">
        <f>IFERROR($E150*SUMIF('Daily Log'!$N$18:$N$1017,$B150,'Daily Log'!$O$18:$O$1017),0)</f>
        <v>0</v>
      </c>
      <c r="L150" s="244">
        <f>IFERROR($E150*SUMIF('Daily Log'!$Q$18:$Q$1017,$B150,'Daily Log'!$R$18:$R$1017),0)</f>
        <v>0</v>
      </c>
      <c r="M150" s="244">
        <f>IFERROR($E150*SUMIF('Daily Log'!$T$18:$T$1017,$B150,'Daily Log'!$U$18:$U$1017),0)</f>
        <v>0</v>
      </c>
      <c r="N150" s="244">
        <f>IFERROR($E150*SUMIF('Daily Log'!$W$18:$W$1017,$B150,'Daily Log'!$X$18:$X$1017),0)</f>
        <v>0</v>
      </c>
      <c r="O150" s="244">
        <f>IFERROR($E150*SUMIF('Daily Log'!$Z$18:$Z$1017,$B150,'Daily Log'!$AA$18:$AA$1017),0)</f>
        <v>0</v>
      </c>
      <c r="P150" s="244">
        <f>IFERROR($E150*SUMIF('Daily Log'!$AC$18:$AC$1017,$B150,'Daily Log'!$AD$18:$AD$1017),0)</f>
        <v>0</v>
      </c>
      <c r="Q150" s="244">
        <f>IFERROR($E150*SUMIF('Daily Log'!$AF$18:$AF$1017,$B150,'Daily Log'!$AG$18:$AG$1017),0)</f>
        <v>0</v>
      </c>
      <c r="R150" s="244">
        <f>IFERROR($E150*SUMIF('Daily Log'!$AI$18:$AI$1017,$B150,'Daily Log'!$AJ$18:$AJ$1017),0)</f>
        <v>0</v>
      </c>
      <c r="S150" s="244">
        <f>IFERROR($E150*SUMIF('Daily Log'!$AL$18:$AL$1017,$B150,'Daily Log'!$AM$18:$AM$1017),0)</f>
        <v>0</v>
      </c>
      <c r="T150" s="244">
        <f>IFERROR($E150*SUMIF('Daily Log'!$AO$18:$AO$1017,$B150,'Daily Log'!$AP$18:$AP$1017),0)</f>
        <v>0</v>
      </c>
      <c r="U150" s="244">
        <f>IFERROR($E150*SUMIF('Daily Log'!$AR$18:$AR$1017,$B150,'Daily Log'!$AS$18:$AS$1017),0)</f>
        <v>0</v>
      </c>
      <c r="V150" s="244">
        <f>IFERROR($E150*SUMIF('Daily Log'!$AU$18:$AU$1017,$B150,'Daily Log'!$AV$18:$AV$1017),0)</f>
        <v>0</v>
      </c>
      <c r="W150" s="244">
        <f>IFERROR($E150*SUMIF('Daily Log'!$AX$18:$AX$1017,$B150,'Daily Log'!$AY$18:$AY$1017),0)</f>
        <v>0</v>
      </c>
      <c r="X150" s="244">
        <f>IFERROR($E150*SUMIF('Daily Log'!$BA$18:$BA$1017,$B150,'Daily Log'!$BB$18:$BB$1017),0)</f>
        <v>0</v>
      </c>
      <c r="Y150" s="244">
        <f>IFERROR($E150*SUMIF('Daily Log'!$BD$18:$BD$1017,$B150,'Daily Log'!$BE$18:$BE$1017),0)</f>
        <v>0</v>
      </c>
      <c r="Z150" s="244">
        <f>IFERROR($E150*SUMIF('Daily Log'!$BG$18:$BG$1017,$B150,'Daily Log'!$BH$18:$BH$1017),0)</f>
        <v>0</v>
      </c>
      <c r="AA150" s="244">
        <f>IFERROR($E150*SUMIF('Daily Log'!$BJ$18:$BJ$1017,$B150,'Daily Log'!$BK$18:$BK$1017),0)</f>
        <v>0</v>
      </c>
      <c r="AB150" s="244">
        <f>IFERROR($E150*SUMIF('Daily Log'!$BM$18:$BM$1017,$B150,'Daily Log'!$BN$18:$BN$1017),0)</f>
        <v>0</v>
      </c>
      <c r="AC150" s="244">
        <f>IFERROR($E150*SUMIF('Daily Log'!$BP$18:$BP$1017,$B150,'Daily Log'!$BQ$18:$BQ$1017),0)</f>
        <v>0</v>
      </c>
      <c r="AD150" s="244">
        <f>IFERROR($E150*SUMIF('Daily Log'!$BS$18:$BS$1017,$B150,'Daily Log'!$BT$18:$BT$1017),0)</f>
        <v>0</v>
      </c>
      <c r="AE150" s="244">
        <f>IFERROR($E150*SUMIF('Daily Log'!$BV$18:$BV$1017,$B150,'Daily Log'!$BW$18:$BW$1017),0)</f>
        <v>0</v>
      </c>
      <c r="AF150" s="244">
        <f>IFERROR($E150*SUMIF('Daily Log'!$BY$18:$BY$1017,$B150,'Daily Log'!$BZ$18:$BZ$1017),0)</f>
        <v>0</v>
      </c>
      <c r="AG150" s="244">
        <f>IFERROR($E150*SUMIF('Daily Log'!$CB$18:$CB$1017,$B150,'Daily Log'!$CC$18:$CC$1017),0)</f>
        <v>0</v>
      </c>
      <c r="AH150" s="244">
        <f>IFERROR($E150*SUMIF('Daily Log'!$CE$18:$CE$1017,$B150,'Daily Log'!$CF$18:$CF$1017),0)</f>
        <v>0</v>
      </c>
      <c r="AI150" s="244">
        <f>IFERROR($E150*SUMIF('Daily Log'!$CH$18:$CH$1017,$B150,'Daily Log'!$CI$18:$CI$1017),0)</f>
        <v>0</v>
      </c>
      <c r="AJ150" s="244">
        <f>IFERROR($E150*SUMIF('Daily Log'!$CK$18:$CK$1017,$B150,'Daily Log'!$CL$18:$CL$1017),0)</f>
        <v>0</v>
      </c>
      <c r="AK150" s="244">
        <f>IFERROR($E150*SUMIF('Daily Log'!$CN$18:$CN$1017,$B150,'Daily Log'!$CO$18:$CO$1017),0)</f>
        <v>0</v>
      </c>
    </row>
    <row r="151" spans="1:37" ht="33.75" customHeight="1">
      <c r="B151" s="455" t="s">
        <v>203</v>
      </c>
      <c r="C151" s="456"/>
      <c r="D151" s="457" t="s">
        <v>389</v>
      </c>
      <c r="E151" s="454">
        <v>1</v>
      </c>
      <c r="F151" s="243">
        <f t="shared" si="2"/>
        <v>0</v>
      </c>
      <c r="G151" s="244">
        <f>IFERROR($E151*SUMIF('Daily Log'!$B$18:$B$1017,$B151,'Daily Log'!$C$18:$C$1017),0)</f>
        <v>0</v>
      </c>
      <c r="H151" s="244">
        <f>IFERROR($E151*SUMIF('Daily Log'!$E$18:$E$1017,$B151,'Daily Log'!$F$18:$F$1017),0)</f>
        <v>0</v>
      </c>
      <c r="I151" s="244">
        <f>IFERROR($E151*SUMIF('Daily Log'!$H$18:$H$1017,$B151,'Daily Log'!$I$18:$I$1017),0)</f>
        <v>0</v>
      </c>
      <c r="J151" s="244" t="s">
        <v>40</v>
      </c>
      <c r="K151" s="244">
        <f>IFERROR($E151*SUMIF('Daily Log'!$N$18:$N$1017,$B151,'Daily Log'!$O$18:$O$1017),0)</f>
        <v>0</v>
      </c>
      <c r="L151" s="244">
        <f>IFERROR($E151*SUMIF('Daily Log'!$Q$18:$Q$1017,$B151,'Daily Log'!$R$18:$R$1017),0)</f>
        <v>0</v>
      </c>
      <c r="M151" s="244">
        <f>IFERROR($E151*SUMIF('Daily Log'!$T$18:$T$1017,$B151,'Daily Log'!$U$18:$U$1017),0)</f>
        <v>0</v>
      </c>
      <c r="N151" s="244">
        <f>IFERROR($E151*SUMIF('Daily Log'!$W$18:$W$1017,$B151,'Daily Log'!$X$18:$X$1017),0)</f>
        <v>0</v>
      </c>
      <c r="O151" s="244">
        <f>IFERROR($E151*SUMIF('Daily Log'!$Z$18:$Z$1017,$B151,'Daily Log'!$AA$18:$AA$1017),0)</f>
        <v>0</v>
      </c>
      <c r="P151" s="244">
        <f>IFERROR($E151*SUMIF('Daily Log'!$AC$18:$AC$1017,$B151,'Daily Log'!$AD$18:$AD$1017),0)</f>
        <v>0</v>
      </c>
      <c r="Q151" s="244">
        <f>IFERROR($E151*SUMIF('Daily Log'!$AF$18:$AF$1017,$B151,'Daily Log'!$AG$18:$AG$1017),0)</f>
        <v>0</v>
      </c>
      <c r="R151" s="244">
        <f>IFERROR($E151*SUMIF('Daily Log'!$AI$18:$AI$1017,$B151,'Daily Log'!$AJ$18:$AJ$1017),0)</f>
        <v>0</v>
      </c>
      <c r="S151" s="244">
        <f>IFERROR($E151*SUMIF('Daily Log'!$AL$18:$AL$1017,$B151,'Daily Log'!$AM$18:$AM$1017),0)</f>
        <v>0</v>
      </c>
      <c r="T151" s="244">
        <f>IFERROR($E151*SUMIF('Daily Log'!$AO$18:$AO$1017,$B151,'Daily Log'!$AP$18:$AP$1017),0)</f>
        <v>0</v>
      </c>
      <c r="U151" s="244">
        <f>IFERROR($E151*SUMIF('Daily Log'!$AR$18:$AR$1017,$B151,'Daily Log'!$AS$18:$AS$1017),0)</f>
        <v>0</v>
      </c>
      <c r="V151" s="244">
        <f>IFERROR($E151*SUMIF('Daily Log'!$AU$18:$AU$1017,$B151,'Daily Log'!$AV$18:$AV$1017),0)</f>
        <v>0</v>
      </c>
      <c r="W151" s="244">
        <f>IFERROR($E151*SUMIF('Daily Log'!$AX$18:$AX$1017,$B151,'Daily Log'!$AY$18:$AY$1017),0)</f>
        <v>0</v>
      </c>
      <c r="X151" s="244">
        <f>IFERROR($E151*SUMIF('Daily Log'!$BA$18:$BA$1017,$B151,'Daily Log'!$BB$18:$BB$1017),0)</f>
        <v>0</v>
      </c>
      <c r="Y151" s="244">
        <f>IFERROR($E151*SUMIF('Daily Log'!$BD$18:$BD$1017,$B151,'Daily Log'!$BE$18:$BE$1017),0)</f>
        <v>0</v>
      </c>
      <c r="Z151" s="244">
        <f>IFERROR($E151*SUMIF('Daily Log'!$BG$18:$BG$1017,$B151,'Daily Log'!$BH$18:$BH$1017),0)</f>
        <v>0</v>
      </c>
      <c r="AA151" s="244">
        <f>IFERROR($E151*SUMIF('Daily Log'!$BJ$18:$BJ$1017,$B151,'Daily Log'!$BK$18:$BK$1017),0)</f>
        <v>0</v>
      </c>
      <c r="AB151" s="244">
        <f>IFERROR($E151*SUMIF('Daily Log'!$BM$18:$BM$1017,$B151,'Daily Log'!$BN$18:$BN$1017),0)</f>
        <v>0</v>
      </c>
      <c r="AC151" s="244">
        <f>IFERROR($E151*SUMIF('Daily Log'!$BP$18:$BP$1017,$B151,'Daily Log'!$BQ$18:$BQ$1017),0)</f>
        <v>0</v>
      </c>
      <c r="AD151" s="244">
        <f>IFERROR($E151*SUMIF('Daily Log'!$BS$18:$BS$1017,$B151,'Daily Log'!$BT$18:$BT$1017),0)</f>
        <v>0</v>
      </c>
      <c r="AE151" s="244">
        <f>IFERROR($E151*SUMIF('Daily Log'!$BV$18:$BV$1017,$B151,'Daily Log'!$BW$18:$BW$1017),0)</f>
        <v>0</v>
      </c>
      <c r="AF151" s="244">
        <f>IFERROR($E151*SUMIF('Daily Log'!$BY$18:$BY$1017,$B151,'Daily Log'!$BZ$18:$BZ$1017),0)</f>
        <v>0</v>
      </c>
      <c r="AG151" s="244">
        <f>IFERROR($E151*SUMIF('Daily Log'!$CB$18:$CB$1017,$B151,'Daily Log'!$CC$18:$CC$1017),0)</f>
        <v>0</v>
      </c>
      <c r="AH151" s="244">
        <f>IFERROR($E151*SUMIF('Daily Log'!$CE$18:$CE$1017,$B151,'Daily Log'!$CF$18:$CF$1017),0)</f>
        <v>0</v>
      </c>
      <c r="AI151" s="244">
        <f>IFERROR($E151*SUMIF('Daily Log'!$CH$18:$CH$1017,$B151,'Daily Log'!$CI$18:$CI$1017),0)</f>
        <v>0</v>
      </c>
      <c r="AJ151" s="244">
        <f>IFERROR($E151*SUMIF('Daily Log'!$CK$18:$CK$1017,$B151,'Daily Log'!$CL$18:$CL$1017),0)</f>
        <v>0</v>
      </c>
      <c r="AK151" s="244">
        <f>IFERROR($E151*SUMIF('Daily Log'!$CN$18:$CN$1017,$B151,'Daily Log'!$CO$18:$CO$1017),0)</f>
        <v>0</v>
      </c>
    </row>
    <row r="152" spans="1:37" ht="33.75" customHeight="1">
      <c r="B152" s="455" t="s">
        <v>324</v>
      </c>
      <c r="C152" s="456"/>
      <c r="D152" s="457" t="s">
        <v>389</v>
      </c>
      <c r="E152" s="454">
        <v>1</v>
      </c>
      <c r="F152" s="243">
        <f t="shared" si="2"/>
        <v>0</v>
      </c>
      <c r="G152" s="244">
        <f>IFERROR($E152*SUMIF('Daily Log'!$B$18:$B$1017,$B152,'Daily Log'!$C$18:$C$1017),0)</f>
        <v>0</v>
      </c>
      <c r="H152" s="244">
        <f>IFERROR($E152*SUMIF('Daily Log'!$E$18:$E$1017,$B152,'Daily Log'!$F$18:$F$1017),0)</f>
        <v>0</v>
      </c>
      <c r="I152" s="244">
        <f>IFERROR($E152*SUMIF('Daily Log'!$H$18:$H$1017,$B152,'Daily Log'!$I$18:$I$1017),0)</f>
        <v>0</v>
      </c>
      <c r="J152" s="244" t="s">
        <v>40</v>
      </c>
      <c r="K152" s="244">
        <f>IFERROR($E152*SUMIF('Daily Log'!$N$18:$N$1017,$B152,'Daily Log'!$O$18:$O$1017),0)</f>
        <v>0</v>
      </c>
      <c r="L152" s="244">
        <f>IFERROR($E152*SUMIF('Daily Log'!$Q$18:$Q$1017,$B152,'Daily Log'!$R$18:$R$1017),0)</f>
        <v>0</v>
      </c>
      <c r="M152" s="244">
        <f>IFERROR($E152*SUMIF('Daily Log'!$T$18:$T$1017,$B152,'Daily Log'!$U$18:$U$1017),0)</f>
        <v>0</v>
      </c>
      <c r="N152" s="244">
        <f>IFERROR($E152*SUMIF('Daily Log'!$W$18:$W$1017,$B152,'Daily Log'!$X$18:$X$1017),0)</f>
        <v>0</v>
      </c>
      <c r="O152" s="244">
        <f>IFERROR($E152*SUMIF('Daily Log'!$Z$18:$Z$1017,$B152,'Daily Log'!$AA$18:$AA$1017),0)</f>
        <v>0</v>
      </c>
      <c r="P152" s="244">
        <f>IFERROR($E152*SUMIF('Daily Log'!$AC$18:$AC$1017,$B152,'Daily Log'!$AD$18:$AD$1017),0)</f>
        <v>0</v>
      </c>
      <c r="Q152" s="244">
        <f>IFERROR($E152*SUMIF('Daily Log'!$AF$18:$AF$1017,$B152,'Daily Log'!$AG$18:$AG$1017),0)</f>
        <v>0</v>
      </c>
      <c r="R152" s="244">
        <f>IFERROR($E152*SUMIF('Daily Log'!$AI$18:$AI$1017,$B152,'Daily Log'!$AJ$18:$AJ$1017),0)</f>
        <v>0</v>
      </c>
      <c r="S152" s="244">
        <f>IFERROR($E152*SUMIF('Daily Log'!$AL$18:$AL$1017,$B152,'Daily Log'!$AM$18:$AM$1017),0)</f>
        <v>0</v>
      </c>
      <c r="T152" s="244">
        <f>IFERROR($E152*SUMIF('Daily Log'!$AO$18:$AO$1017,$B152,'Daily Log'!$AP$18:$AP$1017),0)</f>
        <v>0</v>
      </c>
      <c r="U152" s="244">
        <f>IFERROR($E152*SUMIF('Daily Log'!$AR$18:$AR$1017,$B152,'Daily Log'!$AS$18:$AS$1017),0)</f>
        <v>0</v>
      </c>
      <c r="V152" s="244">
        <f>IFERROR($E152*SUMIF('Daily Log'!$AU$18:$AU$1017,$B152,'Daily Log'!$AV$18:$AV$1017),0)</f>
        <v>0</v>
      </c>
      <c r="W152" s="244">
        <f>IFERROR($E152*SUMIF('Daily Log'!$AX$18:$AX$1017,$B152,'Daily Log'!$AY$18:$AY$1017),0)</f>
        <v>0</v>
      </c>
      <c r="X152" s="244">
        <f>IFERROR($E152*SUMIF('Daily Log'!$BA$18:$BA$1017,$B152,'Daily Log'!$BB$18:$BB$1017),0)</f>
        <v>0</v>
      </c>
      <c r="Y152" s="244">
        <f>IFERROR($E152*SUMIF('Daily Log'!$BD$18:$BD$1017,$B152,'Daily Log'!$BE$18:$BE$1017),0)</f>
        <v>0</v>
      </c>
      <c r="Z152" s="244">
        <f>IFERROR($E152*SUMIF('Daily Log'!$BG$18:$BG$1017,$B152,'Daily Log'!$BH$18:$BH$1017),0)</f>
        <v>0</v>
      </c>
      <c r="AA152" s="244">
        <f>IFERROR($E152*SUMIF('Daily Log'!$BJ$18:$BJ$1017,$B152,'Daily Log'!$BK$18:$BK$1017),0)</f>
        <v>0</v>
      </c>
      <c r="AB152" s="244">
        <f>IFERROR($E152*SUMIF('Daily Log'!$BM$18:$BM$1017,$B152,'Daily Log'!$BN$18:$BN$1017),0)</f>
        <v>0</v>
      </c>
      <c r="AC152" s="244">
        <f>IFERROR($E152*SUMIF('Daily Log'!$BP$18:$BP$1017,$B152,'Daily Log'!$BQ$18:$BQ$1017),0)</f>
        <v>0</v>
      </c>
      <c r="AD152" s="244">
        <f>IFERROR($E152*SUMIF('Daily Log'!$BS$18:$BS$1017,$B152,'Daily Log'!$BT$18:$BT$1017),0)</f>
        <v>0</v>
      </c>
      <c r="AE152" s="244">
        <f>IFERROR($E152*SUMIF('Daily Log'!$BV$18:$BV$1017,$B152,'Daily Log'!$BW$18:$BW$1017),0)</f>
        <v>0</v>
      </c>
      <c r="AF152" s="244">
        <f>IFERROR($E152*SUMIF('Daily Log'!$BY$18:$BY$1017,$B152,'Daily Log'!$BZ$18:$BZ$1017),0)</f>
        <v>0</v>
      </c>
      <c r="AG152" s="244">
        <f>IFERROR($E152*SUMIF('Daily Log'!$CB$18:$CB$1017,$B152,'Daily Log'!$CC$18:$CC$1017),0)</f>
        <v>0</v>
      </c>
      <c r="AH152" s="244">
        <f>IFERROR($E152*SUMIF('Daily Log'!$CE$18:$CE$1017,$B152,'Daily Log'!$CF$18:$CF$1017),0)</f>
        <v>0</v>
      </c>
      <c r="AI152" s="244">
        <f>IFERROR($E152*SUMIF('Daily Log'!$CH$18:$CH$1017,$B152,'Daily Log'!$CI$18:$CI$1017),0)</f>
        <v>0</v>
      </c>
      <c r="AJ152" s="244">
        <f>IFERROR($E152*SUMIF('Daily Log'!$CK$18:$CK$1017,$B152,'Daily Log'!$CL$18:$CL$1017),0)</f>
        <v>0</v>
      </c>
      <c r="AK152" s="244">
        <f>IFERROR($E152*SUMIF('Daily Log'!$CN$18:$CN$1017,$B152,'Daily Log'!$CO$18:$CO$1017),0)</f>
        <v>0</v>
      </c>
    </row>
    <row r="153" spans="1:37" ht="33.75" customHeight="1">
      <c r="B153" s="455" t="s">
        <v>204</v>
      </c>
      <c r="C153" s="456"/>
      <c r="D153" s="457" t="s">
        <v>389</v>
      </c>
      <c r="E153" s="454">
        <v>1</v>
      </c>
      <c r="F153" s="243">
        <f t="shared" si="2"/>
        <v>0</v>
      </c>
      <c r="G153" s="244">
        <f>IFERROR($E153*SUMIF('Daily Log'!$B$18:$B$1017,$B153,'Daily Log'!$C$18:$C$1017),0)</f>
        <v>0</v>
      </c>
      <c r="H153" s="244">
        <f>IFERROR($E153*SUMIF('Daily Log'!$E$18:$E$1017,$B153,'Daily Log'!$F$18:$F$1017),0)</f>
        <v>0</v>
      </c>
      <c r="I153" s="244">
        <f>IFERROR($E153*SUMIF('Daily Log'!$H$18:$H$1017,$B153,'Daily Log'!$I$18:$I$1017),0)</f>
        <v>0</v>
      </c>
      <c r="J153" s="244" t="s">
        <v>40</v>
      </c>
      <c r="K153" s="244">
        <f>IFERROR($E153*SUMIF('Daily Log'!$N$18:$N$1017,$B153,'Daily Log'!$O$18:$O$1017),0)</f>
        <v>0</v>
      </c>
      <c r="L153" s="244">
        <f>IFERROR($E153*SUMIF('Daily Log'!$Q$18:$Q$1017,$B153,'Daily Log'!$R$18:$R$1017),0)</f>
        <v>0</v>
      </c>
      <c r="M153" s="244">
        <f>IFERROR($E153*SUMIF('Daily Log'!$T$18:$T$1017,$B153,'Daily Log'!$U$18:$U$1017),0)</f>
        <v>0</v>
      </c>
      <c r="N153" s="244">
        <f>IFERROR($E153*SUMIF('Daily Log'!$W$18:$W$1017,$B153,'Daily Log'!$X$18:$X$1017),0)</f>
        <v>0</v>
      </c>
      <c r="O153" s="244">
        <f>IFERROR($E153*SUMIF('Daily Log'!$Z$18:$Z$1017,$B153,'Daily Log'!$AA$18:$AA$1017),0)</f>
        <v>0</v>
      </c>
      <c r="P153" s="244">
        <f>IFERROR($E153*SUMIF('Daily Log'!$AC$18:$AC$1017,$B153,'Daily Log'!$AD$18:$AD$1017),0)</f>
        <v>0</v>
      </c>
      <c r="Q153" s="244">
        <f>IFERROR($E153*SUMIF('Daily Log'!$AF$18:$AF$1017,$B153,'Daily Log'!$AG$18:$AG$1017),0)</f>
        <v>0</v>
      </c>
      <c r="R153" s="244">
        <f>IFERROR($E153*SUMIF('Daily Log'!$AI$18:$AI$1017,$B153,'Daily Log'!$AJ$18:$AJ$1017),0)</f>
        <v>0</v>
      </c>
      <c r="S153" s="244">
        <f>IFERROR($E153*SUMIF('Daily Log'!$AL$18:$AL$1017,$B153,'Daily Log'!$AM$18:$AM$1017),0)</f>
        <v>0</v>
      </c>
      <c r="T153" s="244">
        <f>IFERROR($E153*SUMIF('Daily Log'!$AO$18:$AO$1017,$B153,'Daily Log'!$AP$18:$AP$1017),0)</f>
        <v>0</v>
      </c>
      <c r="U153" s="244">
        <f>IFERROR($E153*SUMIF('Daily Log'!$AR$18:$AR$1017,$B153,'Daily Log'!$AS$18:$AS$1017),0)</f>
        <v>0</v>
      </c>
      <c r="V153" s="244">
        <f>IFERROR($E153*SUMIF('Daily Log'!$AU$18:$AU$1017,$B153,'Daily Log'!$AV$18:$AV$1017),0)</f>
        <v>0</v>
      </c>
      <c r="W153" s="244">
        <f>IFERROR($E153*SUMIF('Daily Log'!$AX$18:$AX$1017,$B153,'Daily Log'!$AY$18:$AY$1017),0)</f>
        <v>0</v>
      </c>
      <c r="X153" s="244">
        <f>IFERROR($E153*SUMIF('Daily Log'!$BA$18:$BA$1017,$B153,'Daily Log'!$BB$18:$BB$1017),0)</f>
        <v>0</v>
      </c>
      <c r="Y153" s="244">
        <f>IFERROR($E153*SUMIF('Daily Log'!$BD$18:$BD$1017,$B153,'Daily Log'!$BE$18:$BE$1017),0)</f>
        <v>0</v>
      </c>
      <c r="Z153" s="244">
        <f>IFERROR($E153*SUMIF('Daily Log'!$BG$18:$BG$1017,$B153,'Daily Log'!$BH$18:$BH$1017),0)</f>
        <v>0</v>
      </c>
      <c r="AA153" s="244">
        <f>IFERROR($E153*SUMIF('Daily Log'!$BJ$18:$BJ$1017,$B153,'Daily Log'!$BK$18:$BK$1017),0)</f>
        <v>0</v>
      </c>
      <c r="AB153" s="244">
        <f>IFERROR($E153*SUMIF('Daily Log'!$BM$18:$BM$1017,$B153,'Daily Log'!$BN$18:$BN$1017),0)</f>
        <v>0</v>
      </c>
      <c r="AC153" s="244">
        <f>IFERROR($E153*SUMIF('Daily Log'!$BP$18:$BP$1017,$B153,'Daily Log'!$BQ$18:$BQ$1017),0)</f>
        <v>0</v>
      </c>
      <c r="AD153" s="244">
        <f>IFERROR($E153*SUMIF('Daily Log'!$BS$18:$BS$1017,$B153,'Daily Log'!$BT$18:$BT$1017),0)</f>
        <v>0</v>
      </c>
      <c r="AE153" s="244">
        <f>IFERROR($E153*SUMIF('Daily Log'!$BV$18:$BV$1017,$B153,'Daily Log'!$BW$18:$BW$1017),0)</f>
        <v>0</v>
      </c>
      <c r="AF153" s="244">
        <f>IFERROR($E153*SUMIF('Daily Log'!$BY$18:$BY$1017,$B153,'Daily Log'!$BZ$18:$BZ$1017),0)</f>
        <v>0</v>
      </c>
      <c r="AG153" s="244">
        <f>IFERROR($E153*SUMIF('Daily Log'!$CB$18:$CB$1017,$B153,'Daily Log'!$CC$18:$CC$1017),0)</f>
        <v>0</v>
      </c>
      <c r="AH153" s="244">
        <f>IFERROR($E153*SUMIF('Daily Log'!$CE$18:$CE$1017,$B153,'Daily Log'!$CF$18:$CF$1017),0)</f>
        <v>0</v>
      </c>
      <c r="AI153" s="244">
        <f>IFERROR($E153*SUMIF('Daily Log'!$CH$18:$CH$1017,$B153,'Daily Log'!$CI$18:$CI$1017),0)</f>
        <v>0</v>
      </c>
      <c r="AJ153" s="244">
        <f>IFERROR($E153*SUMIF('Daily Log'!$CK$18:$CK$1017,$B153,'Daily Log'!$CL$18:$CL$1017),0)</f>
        <v>0</v>
      </c>
      <c r="AK153" s="244">
        <f>IFERROR($E153*SUMIF('Daily Log'!$CN$18:$CN$1017,$B153,'Daily Log'!$CO$18:$CO$1017),0)</f>
        <v>0</v>
      </c>
    </row>
    <row r="154" spans="1:37" ht="33.75" customHeight="1">
      <c r="B154" s="455" t="s">
        <v>205</v>
      </c>
      <c r="C154" s="456"/>
      <c r="D154" s="457" t="s">
        <v>389</v>
      </c>
      <c r="E154" s="454">
        <v>1</v>
      </c>
      <c r="F154" s="243">
        <f t="shared" si="2"/>
        <v>0</v>
      </c>
      <c r="G154" s="244">
        <f>IFERROR($E154*SUMIF('Daily Log'!$B$18:$B$1017,$B154,'Daily Log'!$C$18:$C$1017),0)</f>
        <v>0</v>
      </c>
      <c r="H154" s="244">
        <f>IFERROR($E154*SUMIF('Daily Log'!$E$18:$E$1017,$B154,'Daily Log'!$F$18:$F$1017),0)</f>
        <v>0</v>
      </c>
      <c r="I154" s="244">
        <f>IFERROR($E154*SUMIF('Daily Log'!$H$18:$H$1017,$B154,'Daily Log'!$I$18:$I$1017),0)</f>
        <v>0</v>
      </c>
      <c r="J154" s="244" t="s">
        <v>40</v>
      </c>
      <c r="K154" s="244">
        <f>IFERROR($E154*SUMIF('Daily Log'!$N$18:$N$1017,$B154,'Daily Log'!$O$18:$O$1017),0)</f>
        <v>0</v>
      </c>
      <c r="L154" s="244">
        <f>IFERROR($E154*SUMIF('Daily Log'!$Q$18:$Q$1017,$B154,'Daily Log'!$R$18:$R$1017),0)</f>
        <v>0</v>
      </c>
      <c r="M154" s="244">
        <f>IFERROR($E154*SUMIF('Daily Log'!$T$18:$T$1017,$B154,'Daily Log'!$U$18:$U$1017),0)</f>
        <v>0</v>
      </c>
      <c r="N154" s="244">
        <f>IFERROR($E154*SUMIF('Daily Log'!$W$18:$W$1017,$B154,'Daily Log'!$X$18:$X$1017),0)</f>
        <v>0</v>
      </c>
      <c r="O154" s="244">
        <f>IFERROR($E154*SUMIF('Daily Log'!$Z$18:$Z$1017,$B154,'Daily Log'!$AA$18:$AA$1017),0)</f>
        <v>0</v>
      </c>
      <c r="P154" s="244">
        <f>IFERROR($E154*SUMIF('Daily Log'!$AC$18:$AC$1017,$B154,'Daily Log'!$AD$18:$AD$1017),0)</f>
        <v>0</v>
      </c>
      <c r="Q154" s="244">
        <f>IFERROR($E154*SUMIF('Daily Log'!$AF$18:$AF$1017,$B154,'Daily Log'!$AG$18:$AG$1017),0)</f>
        <v>0</v>
      </c>
      <c r="R154" s="244">
        <f>IFERROR($E154*SUMIF('Daily Log'!$AI$18:$AI$1017,$B154,'Daily Log'!$AJ$18:$AJ$1017),0)</f>
        <v>0</v>
      </c>
      <c r="S154" s="244">
        <f>IFERROR($E154*SUMIF('Daily Log'!$AL$18:$AL$1017,$B154,'Daily Log'!$AM$18:$AM$1017),0)</f>
        <v>0</v>
      </c>
      <c r="T154" s="244">
        <f>IFERROR($E154*SUMIF('Daily Log'!$AO$18:$AO$1017,$B154,'Daily Log'!$AP$18:$AP$1017),0)</f>
        <v>0</v>
      </c>
      <c r="U154" s="244">
        <f>IFERROR($E154*SUMIF('Daily Log'!$AR$18:$AR$1017,$B154,'Daily Log'!$AS$18:$AS$1017),0)</f>
        <v>0</v>
      </c>
      <c r="V154" s="244">
        <f>IFERROR($E154*SUMIF('Daily Log'!$AU$18:$AU$1017,$B154,'Daily Log'!$AV$18:$AV$1017),0)</f>
        <v>0</v>
      </c>
      <c r="W154" s="244">
        <f>IFERROR($E154*SUMIF('Daily Log'!$AX$18:$AX$1017,$B154,'Daily Log'!$AY$18:$AY$1017),0)</f>
        <v>0</v>
      </c>
      <c r="X154" s="244">
        <f>IFERROR($E154*SUMIF('Daily Log'!$BA$18:$BA$1017,$B154,'Daily Log'!$BB$18:$BB$1017),0)</f>
        <v>0</v>
      </c>
      <c r="Y154" s="244">
        <f>IFERROR($E154*SUMIF('Daily Log'!$BD$18:$BD$1017,$B154,'Daily Log'!$BE$18:$BE$1017),0)</f>
        <v>0</v>
      </c>
      <c r="Z154" s="244">
        <f>IFERROR($E154*SUMIF('Daily Log'!$BG$18:$BG$1017,$B154,'Daily Log'!$BH$18:$BH$1017),0)</f>
        <v>0</v>
      </c>
      <c r="AA154" s="244">
        <f>IFERROR($E154*SUMIF('Daily Log'!$BJ$18:$BJ$1017,$B154,'Daily Log'!$BK$18:$BK$1017),0)</f>
        <v>0</v>
      </c>
      <c r="AB154" s="244">
        <f>IFERROR($E154*SUMIF('Daily Log'!$BM$18:$BM$1017,$B154,'Daily Log'!$BN$18:$BN$1017),0)</f>
        <v>0</v>
      </c>
      <c r="AC154" s="244">
        <f>IFERROR($E154*SUMIF('Daily Log'!$BP$18:$BP$1017,$B154,'Daily Log'!$BQ$18:$BQ$1017),0)</f>
        <v>0</v>
      </c>
      <c r="AD154" s="244">
        <f>IFERROR($E154*SUMIF('Daily Log'!$BS$18:$BS$1017,$B154,'Daily Log'!$BT$18:$BT$1017),0)</f>
        <v>0</v>
      </c>
      <c r="AE154" s="244">
        <f>IFERROR($E154*SUMIF('Daily Log'!$BV$18:$BV$1017,$B154,'Daily Log'!$BW$18:$BW$1017),0)</f>
        <v>0</v>
      </c>
      <c r="AF154" s="244">
        <f>IFERROR($E154*SUMIF('Daily Log'!$BY$18:$BY$1017,$B154,'Daily Log'!$BZ$18:$BZ$1017),0)</f>
        <v>0</v>
      </c>
      <c r="AG154" s="244">
        <f>IFERROR($E154*SUMIF('Daily Log'!$CB$18:$CB$1017,$B154,'Daily Log'!$CC$18:$CC$1017),0)</f>
        <v>0</v>
      </c>
      <c r="AH154" s="244">
        <f>IFERROR($E154*SUMIF('Daily Log'!$CE$18:$CE$1017,$B154,'Daily Log'!$CF$18:$CF$1017),0)</f>
        <v>0</v>
      </c>
      <c r="AI154" s="244">
        <f>IFERROR($E154*SUMIF('Daily Log'!$CH$18:$CH$1017,$B154,'Daily Log'!$CI$18:$CI$1017),0)</f>
        <v>0</v>
      </c>
      <c r="AJ154" s="244">
        <f>IFERROR($E154*SUMIF('Daily Log'!$CK$18:$CK$1017,$B154,'Daily Log'!$CL$18:$CL$1017),0)</f>
        <v>0</v>
      </c>
      <c r="AK154" s="244">
        <f>IFERROR($E154*SUMIF('Daily Log'!$CN$18:$CN$1017,$B154,'Daily Log'!$CO$18:$CO$1017),0)</f>
        <v>0</v>
      </c>
    </row>
    <row r="155" spans="1:37" ht="33.75" customHeight="1">
      <c r="B155" s="455" t="s">
        <v>206</v>
      </c>
      <c r="C155" s="456"/>
      <c r="D155" s="457" t="s">
        <v>389</v>
      </c>
      <c r="E155" s="454">
        <v>1</v>
      </c>
      <c r="F155" s="243">
        <f t="shared" si="2"/>
        <v>0</v>
      </c>
      <c r="G155" s="244">
        <f>IFERROR($E155*SUMIF('Daily Log'!$B$18:$B$1017,$B155,'Daily Log'!$C$18:$C$1017),0)</f>
        <v>0</v>
      </c>
      <c r="H155" s="244">
        <f>IFERROR($E155*SUMIF('Daily Log'!$E$18:$E$1017,$B155,'Daily Log'!$F$18:$F$1017),0)</f>
        <v>0</v>
      </c>
      <c r="I155" s="244">
        <f>IFERROR($E155*SUMIF('Daily Log'!$H$18:$H$1017,$B155,'Daily Log'!$I$18:$I$1017),0)</f>
        <v>0</v>
      </c>
      <c r="J155" s="244" t="s">
        <v>40</v>
      </c>
      <c r="K155" s="244">
        <f>IFERROR($E155*SUMIF('Daily Log'!$N$18:$N$1017,$B155,'Daily Log'!$O$18:$O$1017),0)</f>
        <v>0</v>
      </c>
      <c r="L155" s="244">
        <f>IFERROR($E155*SUMIF('Daily Log'!$Q$18:$Q$1017,$B155,'Daily Log'!$R$18:$R$1017),0)</f>
        <v>0</v>
      </c>
      <c r="M155" s="244">
        <f>IFERROR($E155*SUMIF('Daily Log'!$T$18:$T$1017,$B155,'Daily Log'!$U$18:$U$1017),0)</f>
        <v>0</v>
      </c>
      <c r="N155" s="244">
        <f>IFERROR($E155*SUMIF('Daily Log'!$W$18:$W$1017,$B155,'Daily Log'!$X$18:$X$1017),0)</f>
        <v>0</v>
      </c>
      <c r="O155" s="244">
        <f>IFERROR($E155*SUMIF('Daily Log'!$Z$18:$Z$1017,$B155,'Daily Log'!$AA$18:$AA$1017),0)</f>
        <v>0</v>
      </c>
      <c r="P155" s="244">
        <f>IFERROR($E155*SUMIF('Daily Log'!$AC$18:$AC$1017,$B155,'Daily Log'!$AD$18:$AD$1017),0)</f>
        <v>0</v>
      </c>
      <c r="Q155" s="244">
        <f>IFERROR($E155*SUMIF('Daily Log'!$AF$18:$AF$1017,$B155,'Daily Log'!$AG$18:$AG$1017),0)</f>
        <v>0</v>
      </c>
      <c r="R155" s="244">
        <f>IFERROR($E155*SUMIF('Daily Log'!$AI$18:$AI$1017,$B155,'Daily Log'!$AJ$18:$AJ$1017),0)</f>
        <v>0</v>
      </c>
      <c r="S155" s="244">
        <f>IFERROR($E155*SUMIF('Daily Log'!$AL$18:$AL$1017,$B155,'Daily Log'!$AM$18:$AM$1017),0)</f>
        <v>0</v>
      </c>
      <c r="T155" s="244">
        <f>IFERROR($E155*SUMIF('Daily Log'!$AO$18:$AO$1017,$B155,'Daily Log'!$AP$18:$AP$1017),0)</f>
        <v>0</v>
      </c>
      <c r="U155" s="244">
        <f>IFERROR($E155*SUMIF('Daily Log'!$AR$18:$AR$1017,$B155,'Daily Log'!$AS$18:$AS$1017),0)</f>
        <v>0</v>
      </c>
      <c r="V155" s="244">
        <f>IFERROR($E155*SUMIF('Daily Log'!$AU$18:$AU$1017,$B155,'Daily Log'!$AV$18:$AV$1017),0)</f>
        <v>0</v>
      </c>
      <c r="W155" s="244">
        <f>IFERROR($E155*SUMIF('Daily Log'!$AX$18:$AX$1017,$B155,'Daily Log'!$AY$18:$AY$1017),0)</f>
        <v>0</v>
      </c>
      <c r="X155" s="244">
        <f>IFERROR($E155*SUMIF('Daily Log'!$BA$18:$BA$1017,$B155,'Daily Log'!$BB$18:$BB$1017),0)</f>
        <v>0</v>
      </c>
      <c r="Y155" s="244">
        <f>IFERROR($E155*SUMIF('Daily Log'!$BD$18:$BD$1017,$B155,'Daily Log'!$BE$18:$BE$1017),0)</f>
        <v>0</v>
      </c>
      <c r="Z155" s="244">
        <f>IFERROR($E155*SUMIF('Daily Log'!$BG$18:$BG$1017,$B155,'Daily Log'!$BH$18:$BH$1017),0)</f>
        <v>0</v>
      </c>
      <c r="AA155" s="244">
        <f>IFERROR($E155*SUMIF('Daily Log'!$BJ$18:$BJ$1017,$B155,'Daily Log'!$BK$18:$BK$1017),0)</f>
        <v>0</v>
      </c>
      <c r="AB155" s="244">
        <f>IFERROR($E155*SUMIF('Daily Log'!$BM$18:$BM$1017,$B155,'Daily Log'!$BN$18:$BN$1017),0)</f>
        <v>0</v>
      </c>
      <c r="AC155" s="244">
        <f>IFERROR($E155*SUMIF('Daily Log'!$BP$18:$BP$1017,$B155,'Daily Log'!$BQ$18:$BQ$1017),0)</f>
        <v>0</v>
      </c>
      <c r="AD155" s="244">
        <f>IFERROR($E155*SUMIF('Daily Log'!$BS$18:$BS$1017,$B155,'Daily Log'!$BT$18:$BT$1017),0)</f>
        <v>0</v>
      </c>
      <c r="AE155" s="244">
        <f>IFERROR($E155*SUMIF('Daily Log'!$BV$18:$BV$1017,$B155,'Daily Log'!$BW$18:$BW$1017),0)</f>
        <v>0</v>
      </c>
      <c r="AF155" s="244">
        <f>IFERROR($E155*SUMIF('Daily Log'!$BY$18:$BY$1017,$B155,'Daily Log'!$BZ$18:$BZ$1017),0)</f>
        <v>0</v>
      </c>
      <c r="AG155" s="244">
        <f>IFERROR($E155*SUMIF('Daily Log'!$CB$18:$CB$1017,$B155,'Daily Log'!$CC$18:$CC$1017),0)</f>
        <v>0</v>
      </c>
      <c r="AH155" s="244">
        <f>IFERROR($E155*SUMIF('Daily Log'!$CE$18:$CE$1017,$B155,'Daily Log'!$CF$18:$CF$1017),0)</f>
        <v>0</v>
      </c>
      <c r="AI155" s="244">
        <f>IFERROR($E155*SUMIF('Daily Log'!$CH$18:$CH$1017,$B155,'Daily Log'!$CI$18:$CI$1017),0)</f>
        <v>0</v>
      </c>
      <c r="AJ155" s="244">
        <f>IFERROR($E155*SUMIF('Daily Log'!$CK$18:$CK$1017,$B155,'Daily Log'!$CL$18:$CL$1017),0)</f>
        <v>0</v>
      </c>
      <c r="AK155" s="244">
        <f>IFERROR($E155*SUMIF('Daily Log'!$CN$18:$CN$1017,$B155,'Daily Log'!$CO$18:$CO$1017),0)</f>
        <v>0</v>
      </c>
    </row>
    <row r="156" spans="1:37" ht="33.75" customHeight="1">
      <c r="B156" s="455" t="s">
        <v>207</v>
      </c>
      <c r="C156" s="456"/>
      <c r="D156" s="457" t="s">
        <v>389</v>
      </c>
      <c r="E156" s="454">
        <v>1</v>
      </c>
      <c r="F156" s="243">
        <f t="shared" si="2"/>
        <v>0</v>
      </c>
      <c r="G156" s="244">
        <f>IFERROR($E156*SUMIF('Daily Log'!$B$18:$B$1017,$B156,'Daily Log'!$C$18:$C$1017),0)</f>
        <v>0</v>
      </c>
      <c r="H156" s="244">
        <f>IFERROR($E156*SUMIF('Daily Log'!$E$18:$E$1017,$B156,'Daily Log'!$F$18:$F$1017),0)</f>
        <v>0</v>
      </c>
      <c r="I156" s="244">
        <f>IFERROR($E156*SUMIF('Daily Log'!$H$18:$H$1017,$B156,'Daily Log'!$I$18:$I$1017),0)</f>
        <v>0</v>
      </c>
      <c r="J156" s="244" t="s">
        <v>40</v>
      </c>
      <c r="K156" s="244">
        <f>IFERROR($E156*SUMIF('Daily Log'!$N$18:$N$1017,$B156,'Daily Log'!$O$18:$O$1017),0)</f>
        <v>0</v>
      </c>
      <c r="L156" s="244">
        <f>IFERROR($E156*SUMIF('Daily Log'!$Q$18:$Q$1017,$B156,'Daily Log'!$R$18:$R$1017),0)</f>
        <v>0</v>
      </c>
      <c r="M156" s="244">
        <f>IFERROR($E156*SUMIF('Daily Log'!$T$18:$T$1017,$B156,'Daily Log'!$U$18:$U$1017),0)</f>
        <v>0</v>
      </c>
      <c r="N156" s="244">
        <f>IFERROR($E156*SUMIF('Daily Log'!$W$18:$W$1017,$B156,'Daily Log'!$X$18:$X$1017),0)</f>
        <v>0</v>
      </c>
      <c r="O156" s="244">
        <f>IFERROR($E156*SUMIF('Daily Log'!$Z$18:$Z$1017,$B156,'Daily Log'!$AA$18:$AA$1017),0)</f>
        <v>0</v>
      </c>
      <c r="P156" s="244">
        <f>IFERROR($E156*SUMIF('Daily Log'!$AC$18:$AC$1017,$B156,'Daily Log'!$AD$18:$AD$1017),0)</f>
        <v>0</v>
      </c>
      <c r="Q156" s="244">
        <f>IFERROR($E156*SUMIF('Daily Log'!$AF$18:$AF$1017,$B156,'Daily Log'!$AG$18:$AG$1017),0)</f>
        <v>0</v>
      </c>
      <c r="R156" s="244">
        <f>IFERROR($E156*SUMIF('Daily Log'!$AI$18:$AI$1017,$B156,'Daily Log'!$AJ$18:$AJ$1017),0)</f>
        <v>0</v>
      </c>
      <c r="S156" s="244">
        <f>IFERROR($E156*SUMIF('Daily Log'!$AL$18:$AL$1017,$B156,'Daily Log'!$AM$18:$AM$1017),0)</f>
        <v>0</v>
      </c>
      <c r="T156" s="244">
        <f>IFERROR($E156*SUMIF('Daily Log'!$AO$18:$AO$1017,$B156,'Daily Log'!$AP$18:$AP$1017),0)</f>
        <v>0</v>
      </c>
      <c r="U156" s="244">
        <f>IFERROR($E156*SUMIF('Daily Log'!$AR$18:$AR$1017,$B156,'Daily Log'!$AS$18:$AS$1017),0)</f>
        <v>0</v>
      </c>
      <c r="V156" s="244">
        <f>IFERROR($E156*SUMIF('Daily Log'!$AU$18:$AU$1017,$B156,'Daily Log'!$AV$18:$AV$1017),0)</f>
        <v>0</v>
      </c>
      <c r="W156" s="244">
        <f>IFERROR($E156*SUMIF('Daily Log'!$AX$18:$AX$1017,$B156,'Daily Log'!$AY$18:$AY$1017),0)</f>
        <v>0</v>
      </c>
      <c r="X156" s="244">
        <f>IFERROR($E156*SUMIF('Daily Log'!$BA$18:$BA$1017,$B156,'Daily Log'!$BB$18:$BB$1017),0)</f>
        <v>0</v>
      </c>
      <c r="Y156" s="244">
        <f>IFERROR($E156*SUMIF('Daily Log'!$BD$18:$BD$1017,$B156,'Daily Log'!$BE$18:$BE$1017),0)</f>
        <v>0</v>
      </c>
      <c r="Z156" s="244">
        <f>IFERROR($E156*SUMIF('Daily Log'!$BG$18:$BG$1017,$B156,'Daily Log'!$BH$18:$BH$1017),0)</f>
        <v>0</v>
      </c>
      <c r="AA156" s="244">
        <f>IFERROR($E156*SUMIF('Daily Log'!$BJ$18:$BJ$1017,$B156,'Daily Log'!$BK$18:$BK$1017),0)</f>
        <v>0</v>
      </c>
      <c r="AB156" s="244">
        <f>IFERROR($E156*SUMIF('Daily Log'!$BM$18:$BM$1017,$B156,'Daily Log'!$BN$18:$BN$1017),0)</f>
        <v>0</v>
      </c>
      <c r="AC156" s="244">
        <f>IFERROR($E156*SUMIF('Daily Log'!$BP$18:$BP$1017,$B156,'Daily Log'!$BQ$18:$BQ$1017),0)</f>
        <v>0</v>
      </c>
      <c r="AD156" s="244">
        <f>IFERROR($E156*SUMIF('Daily Log'!$BS$18:$BS$1017,$B156,'Daily Log'!$BT$18:$BT$1017),0)</f>
        <v>0</v>
      </c>
      <c r="AE156" s="244">
        <f>IFERROR($E156*SUMIF('Daily Log'!$BV$18:$BV$1017,$B156,'Daily Log'!$BW$18:$BW$1017),0)</f>
        <v>0</v>
      </c>
      <c r="AF156" s="244">
        <f>IFERROR($E156*SUMIF('Daily Log'!$BY$18:$BY$1017,$B156,'Daily Log'!$BZ$18:$BZ$1017),0)</f>
        <v>0</v>
      </c>
      <c r="AG156" s="244">
        <f>IFERROR($E156*SUMIF('Daily Log'!$CB$18:$CB$1017,$B156,'Daily Log'!$CC$18:$CC$1017),0)</f>
        <v>0</v>
      </c>
      <c r="AH156" s="244">
        <f>IFERROR($E156*SUMIF('Daily Log'!$CE$18:$CE$1017,$B156,'Daily Log'!$CF$18:$CF$1017),0)</f>
        <v>0</v>
      </c>
      <c r="AI156" s="244">
        <f>IFERROR($E156*SUMIF('Daily Log'!$CH$18:$CH$1017,$B156,'Daily Log'!$CI$18:$CI$1017),0)</f>
        <v>0</v>
      </c>
      <c r="AJ156" s="244">
        <f>IFERROR($E156*SUMIF('Daily Log'!$CK$18:$CK$1017,$B156,'Daily Log'!$CL$18:$CL$1017),0)</f>
        <v>0</v>
      </c>
      <c r="AK156" s="244">
        <f>IFERROR($E156*SUMIF('Daily Log'!$CN$18:$CN$1017,$B156,'Daily Log'!$CO$18:$CO$1017),0)</f>
        <v>0</v>
      </c>
    </row>
    <row r="157" spans="1:37" ht="33.75" customHeight="1">
      <c r="B157" s="455" t="s">
        <v>208</v>
      </c>
      <c r="C157" s="456"/>
      <c r="D157" s="457" t="s">
        <v>389</v>
      </c>
      <c r="E157" s="454">
        <v>1</v>
      </c>
      <c r="F157" s="243">
        <f t="shared" si="2"/>
        <v>0</v>
      </c>
      <c r="G157" s="244">
        <f>IFERROR($E157*SUMIF('Daily Log'!$B$18:$B$1017,$B157,'Daily Log'!$C$18:$C$1017),0)</f>
        <v>0</v>
      </c>
      <c r="H157" s="244">
        <f>IFERROR($E157*SUMIF('Daily Log'!$E$18:$E$1017,$B157,'Daily Log'!$F$18:$F$1017),0)</f>
        <v>0</v>
      </c>
      <c r="I157" s="244">
        <f>IFERROR($E157*SUMIF('Daily Log'!$H$18:$H$1017,$B157,'Daily Log'!$I$18:$I$1017),0)</f>
        <v>0</v>
      </c>
      <c r="J157" s="244" t="s">
        <v>40</v>
      </c>
      <c r="K157" s="244">
        <f>IFERROR($E157*SUMIF('Daily Log'!$N$18:$N$1017,$B157,'Daily Log'!$O$18:$O$1017),0)</f>
        <v>0</v>
      </c>
      <c r="L157" s="244">
        <f>IFERROR($E157*SUMIF('Daily Log'!$Q$18:$Q$1017,$B157,'Daily Log'!$R$18:$R$1017),0)</f>
        <v>0</v>
      </c>
      <c r="M157" s="244">
        <f>IFERROR($E157*SUMIF('Daily Log'!$T$18:$T$1017,$B157,'Daily Log'!$U$18:$U$1017),0)</f>
        <v>0</v>
      </c>
      <c r="N157" s="244">
        <f>IFERROR($E157*SUMIF('Daily Log'!$W$18:$W$1017,$B157,'Daily Log'!$X$18:$X$1017),0)</f>
        <v>0</v>
      </c>
      <c r="O157" s="244">
        <f>IFERROR($E157*SUMIF('Daily Log'!$Z$18:$Z$1017,$B157,'Daily Log'!$AA$18:$AA$1017),0)</f>
        <v>0</v>
      </c>
      <c r="P157" s="244">
        <f>IFERROR($E157*SUMIF('Daily Log'!$AC$18:$AC$1017,$B157,'Daily Log'!$AD$18:$AD$1017),0)</f>
        <v>0</v>
      </c>
      <c r="Q157" s="244">
        <f>IFERROR($E157*SUMIF('Daily Log'!$AF$18:$AF$1017,$B157,'Daily Log'!$AG$18:$AG$1017),0)</f>
        <v>0</v>
      </c>
      <c r="R157" s="244">
        <f>IFERROR($E157*SUMIF('Daily Log'!$AI$18:$AI$1017,$B157,'Daily Log'!$AJ$18:$AJ$1017),0)</f>
        <v>0</v>
      </c>
      <c r="S157" s="244">
        <f>IFERROR($E157*SUMIF('Daily Log'!$AL$18:$AL$1017,$B157,'Daily Log'!$AM$18:$AM$1017),0)</f>
        <v>0</v>
      </c>
      <c r="T157" s="244">
        <f>IFERROR($E157*SUMIF('Daily Log'!$AO$18:$AO$1017,$B157,'Daily Log'!$AP$18:$AP$1017),0)</f>
        <v>0</v>
      </c>
      <c r="U157" s="244">
        <f>IFERROR($E157*SUMIF('Daily Log'!$AR$18:$AR$1017,$B157,'Daily Log'!$AS$18:$AS$1017),0)</f>
        <v>0</v>
      </c>
      <c r="V157" s="244">
        <f>IFERROR($E157*SUMIF('Daily Log'!$AU$18:$AU$1017,$B157,'Daily Log'!$AV$18:$AV$1017),0)</f>
        <v>0</v>
      </c>
      <c r="W157" s="244">
        <f>IFERROR($E157*SUMIF('Daily Log'!$AX$18:$AX$1017,$B157,'Daily Log'!$AY$18:$AY$1017),0)</f>
        <v>0</v>
      </c>
      <c r="X157" s="244">
        <f>IFERROR($E157*SUMIF('Daily Log'!$BA$18:$BA$1017,$B157,'Daily Log'!$BB$18:$BB$1017),0)</f>
        <v>0</v>
      </c>
      <c r="Y157" s="244">
        <f>IFERROR($E157*SUMIF('Daily Log'!$BD$18:$BD$1017,$B157,'Daily Log'!$BE$18:$BE$1017),0)</f>
        <v>0</v>
      </c>
      <c r="Z157" s="244">
        <f>IFERROR($E157*SUMIF('Daily Log'!$BG$18:$BG$1017,$B157,'Daily Log'!$BH$18:$BH$1017),0)</f>
        <v>0</v>
      </c>
      <c r="AA157" s="244">
        <f>IFERROR($E157*SUMIF('Daily Log'!$BJ$18:$BJ$1017,$B157,'Daily Log'!$BK$18:$BK$1017),0)</f>
        <v>0</v>
      </c>
      <c r="AB157" s="244">
        <f>IFERROR($E157*SUMIF('Daily Log'!$BM$18:$BM$1017,$B157,'Daily Log'!$BN$18:$BN$1017),0)</f>
        <v>0</v>
      </c>
      <c r="AC157" s="244">
        <f>IFERROR($E157*SUMIF('Daily Log'!$BP$18:$BP$1017,$B157,'Daily Log'!$BQ$18:$BQ$1017),0)</f>
        <v>0</v>
      </c>
      <c r="AD157" s="244">
        <f>IFERROR($E157*SUMIF('Daily Log'!$BS$18:$BS$1017,$B157,'Daily Log'!$BT$18:$BT$1017),0)</f>
        <v>0</v>
      </c>
      <c r="AE157" s="244">
        <f>IFERROR($E157*SUMIF('Daily Log'!$BV$18:$BV$1017,$B157,'Daily Log'!$BW$18:$BW$1017),0)</f>
        <v>0</v>
      </c>
      <c r="AF157" s="244">
        <f>IFERROR($E157*SUMIF('Daily Log'!$BY$18:$BY$1017,$B157,'Daily Log'!$BZ$18:$BZ$1017),0)</f>
        <v>0</v>
      </c>
      <c r="AG157" s="244">
        <f>IFERROR($E157*SUMIF('Daily Log'!$CB$18:$CB$1017,$B157,'Daily Log'!$CC$18:$CC$1017),0)</f>
        <v>0</v>
      </c>
      <c r="AH157" s="244">
        <f>IFERROR($E157*SUMIF('Daily Log'!$CE$18:$CE$1017,$B157,'Daily Log'!$CF$18:$CF$1017),0)</f>
        <v>0</v>
      </c>
      <c r="AI157" s="244">
        <f>IFERROR($E157*SUMIF('Daily Log'!$CH$18:$CH$1017,$B157,'Daily Log'!$CI$18:$CI$1017),0)</f>
        <v>0</v>
      </c>
      <c r="AJ157" s="244">
        <f>IFERROR($E157*SUMIF('Daily Log'!$CK$18:$CK$1017,$B157,'Daily Log'!$CL$18:$CL$1017),0)</f>
        <v>0</v>
      </c>
      <c r="AK157" s="244">
        <f>IFERROR($E157*SUMIF('Daily Log'!$CN$18:$CN$1017,$B157,'Daily Log'!$CO$18:$CO$1017),0)</f>
        <v>0</v>
      </c>
    </row>
    <row r="158" spans="1:37" ht="33.75" customHeight="1">
      <c r="B158" s="455" t="s">
        <v>209</v>
      </c>
      <c r="C158" s="456"/>
      <c r="D158" s="457" t="s">
        <v>389</v>
      </c>
      <c r="E158" s="454">
        <v>1</v>
      </c>
      <c r="F158" s="243">
        <f t="shared" ref="F158:F221" si="3">SUM($G158:$AK158)</f>
        <v>0</v>
      </c>
      <c r="G158" s="244">
        <f>IFERROR($E158*SUMIF('Daily Log'!$B$18:$B$1017,$B158,'Daily Log'!$C$18:$C$1017),0)</f>
        <v>0</v>
      </c>
      <c r="H158" s="244">
        <f>IFERROR($E158*SUMIF('Daily Log'!$E$18:$E$1017,$B158,'Daily Log'!$F$18:$F$1017),0)</f>
        <v>0</v>
      </c>
      <c r="I158" s="244">
        <f>IFERROR($E158*SUMIF('Daily Log'!$H$18:$H$1017,$B158,'Daily Log'!$I$18:$I$1017),0)</f>
        <v>0</v>
      </c>
      <c r="J158" s="244" t="s">
        <v>40</v>
      </c>
      <c r="K158" s="244">
        <f>IFERROR($E158*SUMIF('Daily Log'!$N$18:$N$1017,$B158,'Daily Log'!$O$18:$O$1017),0)</f>
        <v>0</v>
      </c>
      <c r="L158" s="244">
        <f>IFERROR($E158*SUMIF('Daily Log'!$Q$18:$Q$1017,$B158,'Daily Log'!$R$18:$R$1017),0)</f>
        <v>0</v>
      </c>
      <c r="M158" s="244">
        <f>IFERROR($E158*SUMIF('Daily Log'!$T$18:$T$1017,$B158,'Daily Log'!$U$18:$U$1017),0)</f>
        <v>0</v>
      </c>
      <c r="N158" s="244">
        <f>IFERROR($E158*SUMIF('Daily Log'!$W$18:$W$1017,$B158,'Daily Log'!$X$18:$X$1017),0)</f>
        <v>0</v>
      </c>
      <c r="O158" s="244">
        <f>IFERROR($E158*SUMIF('Daily Log'!$Z$18:$Z$1017,$B158,'Daily Log'!$AA$18:$AA$1017),0)</f>
        <v>0</v>
      </c>
      <c r="P158" s="244">
        <f>IFERROR($E158*SUMIF('Daily Log'!$AC$18:$AC$1017,$B158,'Daily Log'!$AD$18:$AD$1017),0)</f>
        <v>0</v>
      </c>
      <c r="Q158" s="244">
        <f>IFERROR($E158*SUMIF('Daily Log'!$AF$18:$AF$1017,$B158,'Daily Log'!$AG$18:$AG$1017),0)</f>
        <v>0</v>
      </c>
      <c r="R158" s="244">
        <f>IFERROR($E158*SUMIF('Daily Log'!$AI$18:$AI$1017,$B158,'Daily Log'!$AJ$18:$AJ$1017),0)</f>
        <v>0</v>
      </c>
      <c r="S158" s="244">
        <f>IFERROR($E158*SUMIF('Daily Log'!$AL$18:$AL$1017,$B158,'Daily Log'!$AM$18:$AM$1017),0)</f>
        <v>0</v>
      </c>
      <c r="T158" s="244">
        <f>IFERROR($E158*SUMIF('Daily Log'!$AO$18:$AO$1017,$B158,'Daily Log'!$AP$18:$AP$1017),0)</f>
        <v>0</v>
      </c>
      <c r="U158" s="244">
        <f>IFERROR($E158*SUMIF('Daily Log'!$AR$18:$AR$1017,$B158,'Daily Log'!$AS$18:$AS$1017),0)</f>
        <v>0</v>
      </c>
      <c r="V158" s="244">
        <f>IFERROR($E158*SUMIF('Daily Log'!$AU$18:$AU$1017,$B158,'Daily Log'!$AV$18:$AV$1017),0)</f>
        <v>0</v>
      </c>
      <c r="W158" s="244">
        <f>IFERROR($E158*SUMIF('Daily Log'!$AX$18:$AX$1017,$B158,'Daily Log'!$AY$18:$AY$1017),0)</f>
        <v>0</v>
      </c>
      <c r="X158" s="244">
        <f>IFERROR($E158*SUMIF('Daily Log'!$BA$18:$BA$1017,$B158,'Daily Log'!$BB$18:$BB$1017),0)</f>
        <v>0</v>
      </c>
      <c r="Y158" s="244">
        <f>IFERROR($E158*SUMIF('Daily Log'!$BD$18:$BD$1017,$B158,'Daily Log'!$BE$18:$BE$1017),0)</f>
        <v>0</v>
      </c>
      <c r="Z158" s="244">
        <f>IFERROR($E158*SUMIF('Daily Log'!$BG$18:$BG$1017,$B158,'Daily Log'!$BH$18:$BH$1017),0)</f>
        <v>0</v>
      </c>
      <c r="AA158" s="244">
        <f>IFERROR($E158*SUMIF('Daily Log'!$BJ$18:$BJ$1017,$B158,'Daily Log'!$BK$18:$BK$1017),0)</f>
        <v>0</v>
      </c>
      <c r="AB158" s="244">
        <f>IFERROR($E158*SUMIF('Daily Log'!$BM$18:$BM$1017,$B158,'Daily Log'!$BN$18:$BN$1017),0)</f>
        <v>0</v>
      </c>
      <c r="AC158" s="244">
        <f>IFERROR($E158*SUMIF('Daily Log'!$BP$18:$BP$1017,$B158,'Daily Log'!$BQ$18:$BQ$1017),0)</f>
        <v>0</v>
      </c>
      <c r="AD158" s="244">
        <f>IFERROR($E158*SUMIF('Daily Log'!$BS$18:$BS$1017,$B158,'Daily Log'!$BT$18:$BT$1017),0)</f>
        <v>0</v>
      </c>
      <c r="AE158" s="244">
        <f>IFERROR($E158*SUMIF('Daily Log'!$BV$18:$BV$1017,$B158,'Daily Log'!$BW$18:$BW$1017),0)</f>
        <v>0</v>
      </c>
      <c r="AF158" s="244">
        <f>IFERROR($E158*SUMIF('Daily Log'!$BY$18:$BY$1017,$B158,'Daily Log'!$BZ$18:$BZ$1017),0)</f>
        <v>0</v>
      </c>
      <c r="AG158" s="244">
        <f>IFERROR($E158*SUMIF('Daily Log'!$CB$18:$CB$1017,$B158,'Daily Log'!$CC$18:$CC$1017),0)</f>
        <v>0</v>
      </c>
      <c r="AH158" s="244">
        <f>IFERROR($E158*SUMIF('Daily Log'!$CE$18:$CE$1017,$B158,'Daily Log'!$CF$18:$CF$1017),0)</f>
        <v>0</v>
      </c>
      <c r="AI158" s="244">
        <f>IFERROR($E158*SUMIF('Daily Log'!$CH$18:$CH$1017,$B158,'Daily Log'!$CI$18:$CI$1017),0)</f>
        <v>0</v>
      </c>
      <c r="AJ158" s="244">
        <f>IFERROR($E158*SUMIF('Daily Log'!$CK$18:$CK$1017,$B158,'Daily Log'!$CL$18:$CL$1017),0)</f>
        <v>0</v>
      </c>
      <c r="AK158" s="244">
        <f>IFERROR($E158*SUMIF('Daily Log'!$CN$18:$CN$1017,$B158,'Daily Log'!$CO$18:$CO$1017),0)</f>
        <v>0</v>
      </c>
    </row>
    <row r="159" spans="1:37" ht="33.75" customHeight="1">
      <c r="B159" s="455" t="s">
        <v>210</v>
      </c>
      <c r="C159" s="456"/>
      <c r="D159" s="457" t="s">
        <v>389</v>
      </c>
      <c r="E159" s="454">
        <v>1</v>
      </c>
      <c r="F159" s="243">
        <f t="shared" si="3"/>
        <v>0</v>
      </c>
      <c r="G159" s="244">
        <f>IFERROR($E159*SUMIF('Daily Log'!$B$18:$B$1017,$B159,'Daily Log'!$C$18:$C$1017),0)</f>
        <v>0</v>
      </c>
      <c r="H159" s="244">
        <f>IFERROR($E159*SUMIF('Daily Log'!$E$18:$E$1017,$B159,'Daily Log'!$F$18:$F$1017),0)</f>
        <v>0</v>
      </c>
      <c r="I159" s="244">
        <f>IFERROR($E159*SUMIF('Daily Log'!$H$18:$H$1017,$B159,'Daily Log'!$I$18:$I$1017),0)</f>
        <v>0</v>
      </c>
      <c r="J159" s="244" t="s">
        <v>40</v>
      </c>
      <c r="K159" s="244">
        <f>IFERROR($E159*SUMIF('Daily Log'!$N$18:$N$1017,$B159,'Daily Log'!$O$18:$O$1017),0)</f>
        <v>0</v>
      </c>
      <c r="L159" s="244">
        <f>IFERROR($E159*SUMIF('Daily Log'!$Q$18:$Q$1017,$B159,'Daily Log'!$R$18:$R$1017),0)</f>
        <v>0</v>
      </c>
      <c r="M159" s="244">
        <f>IFERROR($E159*SUMIF('Daily Log'!$T$18:$T$1017,$B159,'Daily Log'!$U$18:$U$1017),0)</f>
        <v>0</v>
      </c>
      <c r="N159" s="244">
        <f>IFERROR($E159*SUMIF('Daily Log'!$W$18:$W$1017,$B159,'Daily Log'!$X$18:$X$1017),0)</f>
        <v>0</v>
      </c>
      <c r="O159" s="244">
        <f>IFERROR($E159*SUMIF('Daily Log'!$Z$18:$Z$1017,$B159,'Daily Log'!$AA$18:$AA$1017),0)</f>
        <v>0</v>
      </c>
      <c r="P159" s="244">
        <f>IFERROR($E159*SUMIF('Daily Log'!$AC$18:$AC$1017,$B159,'Daily Log'!$AD$18:$AD$1017),0)</f>
        <v>0</v>
      </c>
      <c r="Q159" s="244">
        <f>IFERROR($E159*SUMIF('Daily Log'!$AF$18:$AF$1017,$B159,'Daily Log'!$AG$18:$AG$1017),0)</f>
        <v>0</v>
      </c>
      <c r="R159" s="244">
        <f>IFERROR($E159*SUMIF('Daily Log'!$AI$18:$AI$1017,$B159,'Daily Log'!$AJ$18:$AJ$1017),0)</f>
        <v>0</v>
      </c>
      <c r="S159" s="244">
        <f>IFERROR($E159*SUMIF('Daily Log'!$AL$18:$AL$1017,$B159,'Daily Log'!$AM$18:$AM$1017),0)</f>
        <v>0</v>
      </c>
      <c r="T159" s="244">
        <f>IFERROR($E159*SUMIF('Daily Log'!$AO$18:$AO$1017,$B159,'Daily Log'!$AP$18:$AP$1017),0)</f>
        <v>0</v>
      </c>
      <c r="U159" s="244">
        <f>IFERROR($E159*SUMIF('Daily Log'!$AR$18:$AR$1017,$B159,'Daily Log'!$AS$18:$AS$1017),0)</f>
        <v>0</v>
      </c>
      <c r="V159" s="244">
        <f>IFERROR($E159*SUMIF('Daily Log'!$AU$18:$AU$1017,$B159,'Daily Log'!$AV$18:$AV$1017),0)</f>
        <v>0</v>
      </c>
      <c r="W159" s="244">
        <f>IFERROR($E159*SUMIF('Daily Log'!$AX$18:$AX$1017,$B159,'Daily Log'!$AY$18:$AY$1017),0)</f>
        <v>0</v>
      </c>
      <c r="X159" s="244">
        <f>IFERROR($E159*SUMIF('Daily Log'!$BA$18:$BA$1017,$B159,'Daily Log'!$BB$18:$BB$1017),0)</f>
        <v>0</v>
      </c>
      <c r="Y159" s="244">
        <f>IFERROR($E159*SUMIF('Daily Log'!$BD$18:$BD$1017,$B159,'Daily Log'!$BE$18:$BE$1017),0)</f>
        <v>0</v>
      </c>
      <c r="Z159" s="244">
        <f>IFERROR($E159*SUMIF('Daily Log'!$BG$18:$BG$1017,$B159,'Daily Log'!$BH$18:$BH$1017),0)</f>
        <v>0</v>
      </c>
      <c r="AA159" s="244">
        <f>IFERROR($E159*SUMIF('Daily Log'!$BJ$18:$BJ$1017,$B159,'Daily Log'!$BK$18:$BK$1017),0)</f>
        <v>0</v>
      </c>
      <c r="AB159" s="244">
        <f>IFERROR($E159*SUMIF('Daily Log'!$BM$18:$BM$1017,$B159,'Daily Log'!$BN$18:$BN$1017),0)</f>
        <v>0</v>
      </c>
      <c r="AC159" s="244">
        <f>IFERROR($E159*SUMIF('Daily Log'!$BP$18:$BP$1017,$B159,'Daily Log'!$BQ$18:$BQ$1017),0)</f>
        <v>0</v>
      </c>
      <c r="AD159" s="244">
        <f>IFERROR($E159*SUMIF('Daily Log'!$BS$18:$BS$1017,$B159,'Daily Log'!$BT$18:$BT$1017),0)</f>
        <v>0</v>
      </c>
      <c r="AE159" s="244">
        <f>IFERROR($E159*SUMIF('Daily Log'!$BV$18:$BV$1017,$B159,'Daily Log'!$BW$18:$BW$1017),0)</f>
        <v>0</v>
      </c>
      <c r="AF159" s="244">
        <f>IFERROR($E159*SUMIF('Daily Log'!$BY$18:$BY$1017,$B159,'Daily Log'!$BZ$18:$BZ$1017),0)</f>
        <v>0</v>
      </c>
      <c r="AG159" s="244">
        <f>IFERROR($E159*SUMIF('Daily Log'!$CB$18:$CB$1017,$B159,'Daily Log'!$CC$18:$CC$1017),0)</f>
        <v>0</v>
      </c>
      <c r="AH159" s="244">
        <f>IFERROR($E159*SUMIF('Daily Log'!$CE$18:$CE$1017,$B159,'Daily Log'!$CF$18:$CF$1017),0)</f>
        <v>0</v>
      </c>
      <c r="AI159" s="244">
        <f>IFERROR($E159*SUMIF('Daily Log'!$CH$18:$CH$1017,$B159,'Daily Log'!$CI$18:$CI$1017),0)</f>
        <v>0</v>
      </c>
      <c r="AJ159" s="244">
        <f>IFERROR($E159*SUMIF('Daily Log'!$CK$18:$CK$1017,$B159,'Daily Log'!$CL$18:$CL$1017),0)</f>
        <v>0</v>
      </c>
      <c r="AK159" s="244">
        <f>IFERROR($E159*SUMIF('Daily Log'!$CN$18:$CN$1017,$B159,'Daily Log'!$CO$18:$CO$1017),0)</f>
        <v>0</v>
      </c>
    </row>
    <row r="160" spans="1:37" ht="33.75" customHeight="1">
      <c r="B160" s="455" t="s">
        <v>211</v>
      </c>
      <c r="C160" s="456"/>
      <c r="D160" s="457" t="s">
        <v>389</v>
      </c>
      <c r="E160" s="454">
        <v>1</v>
      </c>
      <c r="F160" s="243">
        <f t="shared" si="3"/>
        <v>0</v>
      </c>
      <c r="G160" s="244">
        <f>IFERROR($E160*SUMIF('Daily Log'!$B$18:$B$1017,$B160,'Daily Log'!$C$18:$C$1017),0)</f>
        <v>0</v>
      </c>
      <c r="H160" s="244">
        <f>IFERROR($E160*SUMIF('Daily Log'!$E$18:$E$1017,$B160,'Daily Log'!$F$18:$F$1017),0)</f>
        <v>0</v>
      </c>
      <c r="I160" s="244">
        <f>IFERROR($E160*SUMIF('Daily Log'!$H$18:$H$1017,$B160,'Daily Log'!$I$18:$I$1017),0)</f>
        <v>0</v>
      </c>
      <c r="J160" s="244" t="s">
        <v>40</v>
      </c>
      <c r="K160" s="244">
        <f>IFERROR($E160*SUMIF('Daily Log'!$N$18:$N$1017,$B160,'Daily Log'!$O$18:$O$1017),0)</f>
        <v>0</v>
      </c>
      <c r="L160" s="244">
        <f>IFERROR($E160*SUMIF('Daily Log'!$Q$18:$Q$1017,$B160,'Daily Log'!$R$18:$R$1017),0)</f>
        <v>0</v>
      </c>
      <c r="M160" s="244">
        <f>IFERROR($E160*SUMIF('Daily Log'!$T$18:$T$1017,$B160,'Daily Log'!$U$18:$U$1017),0)</f>
        <v>0</v>
      </c>
      <c r="N160" s="244">
        <f>IFERROR($E160*SUMIF('Daily Log'!$W$18:$W$1017,$B160,'Daily Log'!$X$18:$X$1017),0)</f>
        <v>0</v>
      </c>
      <c r="O160" s="244">
        <f>IFERROR($E160*SUMIF('Daily Log'!$Z$18:$Z$1017,$B160,'Daily Log'!$AA$18:$AA$1017),0)</f>
        <v>0</v>
      </c>
      <c r="P160" s="244">
        <f>IFERROR($E160*SUMIF('Daily Log'!$AC$18:$AC$1017,$B160,'Daily Log'!$AD$18:$AD$1017),0)</f>
        <v>0</v>
      </c>
      <c r="Q160" s="244">
        <f>IFERROR($E160*SUMIF('Daily Log'!$AF$18:$AF$1017,$B160,'Daily Log'!$AG$18:$AG$1017),0)</f>
        <v>0</v>
      </c>
      <c r="R160" s="244">
        <f>IFERROR($E160*SUMIF('Daily Log'!$AI$18:$AI$1017,$B160,'Daily Log'!$AJ$18:$AJ$1017),0)</f>
        <v>0</v>
      </c>
      <c r="S160" s="244">
        <f>IFERROR($E160*SUMIF('Daily Log'!$AL$18:$AL$1017,$B160,'Daily Log'!$AM$18:$AM$1017),0)</f>
        <v>0</v>
      </c>
      <c r="T160" s="244">
        <f>IFERROR($E160*SUMIF('Daily Log'!$AO$18:$AO$1017,$B160,'Daily Log'!$AP$18:$AP$1017),0)</f>
        <v>0</v>
      </c>
      <c r="U160" s="244">
        <f>IFERROR($E160*SUMIF('Daily Log'!$AR$18:$AR$1017,$B160,'Daily Log'!$AS$18:$AS$1017),0)</f>
        <v>0</v>
      </c>
      <c r="V160" s="244">
        <f>IFERROR($E160*SUMIF('Daily Log'!$AU$18:$AU$1017,$B160,'Daily Log'!$AV$18:$AV$1017),0)</f>
        <v>0</v>
      </c>
      <c r="W160" s="244">
        <f>IFERROR($E160*SUMIF('Daily Log'!$AX$18:$AX$1017,$B160,'Daily Log'!$AY$18:$AY$1017),0)</f>
        <v>0</v>
      </c>
      <c r="X160" s="244">
        <f>IFERROR($E160*SUMIF('Daily Log'!$BA$18:$BA$1017,$B160,'Daily Log'!$BB$18:$BB$1017),0)</f>
        <v>0</v>
      </c>
      <c r="Y160" s="244">
        <f>IFERROR($E160*SUMIF('Daily Log'!$BD$18:$BD$1017,$B160,'Daily Log'!$BE$18:$BE$1017),0)</f>
        <v>0</v>
      </c>
      <c r="Z160" s="244">
        <f>IFERROR($E160*SUMIF('Daily Log'!$BG$18:$BG$1017,$B160,'Daily Log'!$BH$18:$BH$1017),0)</f>
        <v>0</v>
      </c>
      <c r="AA160" s="244">
        <f>IFERROR($E160*SUMIF('Daily Log'!$BJ$18:$BJ$1017,$B160,'Daily Log'!$BK$18:$BK$1017),0)</f>
        <v>0</v>
      </c>
      <c r="AB160" s="244">
        <f>IFERROR($E160*SUMIF('Daily Log'!$BM$18:$BM$1017,$B160,'Daily Log'!$BN$18:$BN$1017),0)</f>
        <v>0</v>
      </c>
      <c r="AC160" s="244">
        <f>IFERROR($E160*SUMIF('Daily Log'!$BP$18:$BP$1017,$B160,'Daily Log'!$BQ$18:$BQ$1017),0)</f>
        <v>0</v>
      </c>
      <c r="AD160" s="244">
        <f>IFERROR($E160*SUMIF('Daily Log'!$BS$18:$BS$1017,$B160,'Daily Log'!$BT$18:$BT$1017),0)</f>
        <v>0</v>
      </c>
      <c r="AE160" s="244">
        <f>IFERROR($E160*SUMIF('Daily Log'!$BV$18:$BV$1017,$B160,'Daily Log'!$BW$18:$BW$1017),0)</f>
        <v>0</v>
      </c>
      <c r="AF160" s="244">
        <f>IFERROR($E160*SUMIF('Daily Log'!$BY$18:$BY$1017,$B160,'Daily Log'!$BZ$18:$BZ$1017),0)</f>
        <v>0</v>
      </c>
      <c r="AG160" s="244">
        <f>IFERROR($E160*SUMIF('Daily Log'!$CB$18:$CB$1017,$B160,'Daily Log'!$CC$18:$CC$1017),0)</f>
        <v>0</v>
      </c>
      <c r="AH160" s="244">
        <f>IFERROR($E160*SUMIF('Daily Log'!$CE$18:$CE$1017,$B160,'Daily Log'!$CF$18:$CF$1017),0)</f>
        <v>0</v>
      </c>
      <c r="AI160" s="244">
        <f>IFERROR($E160*SUMIF('Daily Log'!$CH$18:$CH$1017,$B160,'Daily Log'!$CI$18:$CI$1017),0)</f>
        <v>0</v>
      </c>
      <c r="AJ160" s="244">
        <f>IFERROR($E160*SUMIF('Daily Log'!$CK$18:$CK$1017,$B160,'Daily Log'!$CL$18:$CL$1017),0)</f>
        <v>0</v>
      </c>
      <c r="AK160" s="244">
        <f>IFERROR($E160*SUMIF('Daily Log'!$CN$18:$CN$1017,$B160,'Daily Log'!$CO$18:$CO$1017),0)</f>
        <v>0</v>
      </c>
    </row>
    <row r="161" spans="2:37" ht="33.75" customHeight="1">
      <c r="B161" s="455" t="s">
        <v>212</v>
      </c>
      <c r="C161" s="456"/>
      <c r="D161" s="457" t="s">
        <v>388</v>
      </c>
      <c r="E161" s="454">
        <v>1</v>
      </c>
      <c r="F161" s="243">
        <f t="shared" si="3"/>
        <v>0</v>
      </c>
      <c r="G161" s="244">
        <f>IFERROR($E161*SUMIF('Daily Log'!$B$18:$B$1017,$B161,'Daily Log'!$C$18:$C$1017),0)</f>
        <v>0</v>
      </c>
      <c r="H161" s="244">
        <f>IFERROR($E161*SUMIF('Daily Log'!$E$18:$E$1017,$B161,'Daily Log'!$F$18:$F$1017),0)</f>
        <v>0</v>
      </c>
      <c r="I161" s="244">
        <f>IFERROR($E161*SUMIF('Daily Log'!$H$18:$H$1017,$B161,'Daily Log'!$I$18:$I$1017),0)</f>
        <v>0</v>
      </c>
      <c r="J161" s="244" t="s">
        <v>40</v>
      </c>
      <c r="K161" s="244">
        <f>IFERROR($E161*SUMIF('Daily Log'!$N$18:$N$1017,$B161,'Daily Log'!$O$18:$O$1017),0)</f>
        <v>0</v>
      </c>
      <c r="L161" s="244">
        <f>IFERROR($E161*SUMIF('Daily Log'!$Q$18:$Q$1017,$B161,'Daily Log'!$R$18:$R$1017),0)</f>
        <v>0</v>
      </c>
      <c r="M161" s="244">
        <f>IFERROR($E161*SUMIF('Daily Log'!$T$18:$T$1017,$B161,'Daily Log'!$U$18:$U$1017),0)</f>
        <v>0</v>
      </c>
      <c r="N161" s="244">
        <f>IFERROR($E161*SUMIF('Daily Log'!$W$18:$W$1017,$B161,'Daily Log'!$X$18:$X$1017),0)</f>
        <v>0</v>
      </c>
      <c r="O161" s="244">
        <f>IFERROR($E161*SUMIF('Daily Log'!$Z$18:$Z$1017,$B161,'Daily Log'!$AA$18:$AA$1017),0)</f>
        <v>0</v>
      </c>
      <c r="P161" s="244">
        <f>IFERROR($E161*SUMIF('Daily Log'!$AC$18:$AC$1017,$B161,'Daily Log'!$AD$18:$AD$1017),0)</f>
        <v>0</v>
      </c>
      <c r="Q161" s="244">
        <f>IFERROR($E161*SUMIF('Daily Log'!$AF$18:$AF$1017,$B161,'Daily Log'!$AG$18:$AG$1017),0)</f>
        <v>0</v>
      </c>
      <c r="R161" s="244">
        <f>IFERROR($E161*SUMIF('Daily Log'!$AI$18:$AI$1017,$B161,'Daily Log'!$AJ$18:$AJ$1017),0)</f>
        <v>0</v>
      </c>
      <c r="S161" s="244">
        <f>IFERROR($E161*SUMIF('Daily Log'!$AL$18:$AL$1017,$B161,'Daily Log'!$AM$18:$AM$1017),0)</f>
        <v>0</v>
      </c>
      <c r="T161" s="244">
        <f>IFERROR($E161*SUMIF('Daily Log'!$AO$18:$AO$1017,$B161,'Daily Log'!$AP$18:$AP$1017),0)</f>
        <v>0</v>
      </c>
      <c r="U161" s="244">
        <f>IFERROR($E161*SUMIF('Daily Log'!$AR$18:$AR$1017,$B161,'Daily Log'!$AS$18:$AS$1017),0)</f>
        <v>0</v>
      </c>
      <c r="V161" s="244">
        <f>IFERROR($E161*SUMIF('Daily Log'!$AU$18:$AU$1017,$B161,'Daily Log'!$AV$18:$AV$1017),0)</f>
        <v>0</v>
      </c>
      <c r="W161" s="244">
        <f>IFERROR($E161*SUMIF('Daily Log'!$AX$18:$AX$1017,$B161,'Daily Log'!$AY$18:$AY$1017),0)</f>
        <v>0</v>
      </c>
      <c r="X161" s="244">
        <f>IFERROR($E161*SUMIF('Daily Log'!$BA$18:$BA$1017,$B161,'Daily Log'!$BB$18:$BB$1017),0)</f>
        <v>0</v>
      </c>
      <c r="Y161" s="244">
        <f>IFERROR($E161*SUMIF('Daily Log'!$BD$18:$BD$1017,$B161,'Daily Log'!$BE$18:$BE$1017),0)</f>
        <v>0</v>
      </c>
      <c r="Z161" s="244">
        <f>IFERROR($E161*SUMIF('Daily Log'!$BG$18:$BG$1017,$B161,'Daily Log'!$BH$18:$BH$1017),0)</f>
        <v>0</v>
      </c>
      <c r="AA161" s="244">
        <f>IFERROR($E161*SUMIF('Daily Log'!$BJ$18:$BJ$1017,$B161,'Daily Log'!$BK$18:$BK$1017),0)</f>
        <v>0</v>
      </c>
      <c r="AB161" s="244">
        <f>IFERROR($E161*SUMIF('Daily Log'!$BM$18:$BM$1017,$B161,'Daily Log'!$BN$18:$BN$1017),0)</f>
        <v>0</v>
      </c>
      <c r="AC161" s="244">
        <f>IFERROR($E161*SUMIF('Daily Log'!$BP$18:$BP$1017,$B161,'Daily Log'!$BQ$18:$BQ$1017),0)</f>
        <v>0</v>
      </c>
      <c r="AD161" s="244">
        <f>IFERROR($E161*SUMIF('Daily Log'!$BS$18:$BS$1017,$B161,'Daily Log'!$BT$18:$BT$1017),0)</f>
        <v>0</v>
      </c>
      <c r="AE161" s="244">
        <f>IFERROR($E161*SUMIF('Daily Log'!$BV$18:$BV$1017,$B161,'Daily Log'!$BW$18:$BW$1017),0)</f>
        <v>0</v>
      </c>
      <c r="AF161" s="244">
        <f>IFERROR($E161*SUMIF('Daily Log'!$BY$18:$BY$1017,$B161,'Daily Log'!$BZ$18:$BZ$1017),0)</f>
        <v>0</v>
      </c>
      <c r="AG161" s="244">
        <f>IFERROR($E161*SUMIF('Daily Log'!$CB$18:$CB$1017,$B161,'Daily Log'!$CC$18:$CC$1017),0)</f>
        <v>0</v>
      </c>
      <c r="AH161" s="244">
        <f>IFERROR($E161*SUMIF('Daily Log'!$CE$18:$CE$1017,$B161,'Daily Log'!$CF$18:$CF$1017),0)</f>
        <v>0</v>
      </c>
      <c r="AI161" s="244">
        <f>IFERROR($E161*SUMIF('Daily Log'!$CH$18:$CH$1017,$B161,'Daily Log'!$CI$18:$CI$1017),0)</f>
        <v>0</v>
      </c>
      <c r="AJ161" s="244">
        <f>IFERROR($E161*SUMIF('Daily Log'!$CK$18:$CK$1017,$B161,'Daily Log'!$CL$18:$CL$1017),0)</f>
        <v>0</v>
      </c>
      <c r="AK161" s="244">
        <f>IFERROR($E161*SUMIF('Daily Log'!$CN$18:$CN$1017,$B161,'Daily Log'!$CO$18:$CO$1017),0)</f>
        <v>0</v>
      </c>
    </row>
    <row r="162" spans="2:37" ht="33.75" customHeight="1">
      <c r="B162" s="455" t="s">
        <v>213</v>
      </c>
      <c r="C162" s="456"/>
      <c r="D162" s="457" t="s">
        <v>388</v>
      </c>
      <c r="E162" s="454">
        <v>1</v>
      </c>
      <c r="F162" s="243">
        <f t="shared" si="3"/>
        <v>0</v>
      </c>
      <c r="G162" s="244">
        <f>IFERROR($E162*SUMIF('Daily Log'!$B$18:$B$1017,$B162,'Daily Log'!$C$18:$C$1017),0)</f>
        <v>0</v>
      </c>
      <c r="H162" s="244">
        <f>IFERROR($E162*SUMIF('Daily Log'!$E$18:$E$1017,$B162,'Daily Log'!$F$18:$F$1017),0)</f>
        <v>0</v>
      </c>
      <c r="I162" s="244">
        <f>IFERROR($E162*SUMIF('Daily Log'!$H$18:$H$1017,$B162,'Daily Log'!$I$18:$I$1017),0)</f>
        <v>0</v>
      </c>
      <c r="J162" s="244" t="s">
        <v>40</v>
      </c>
      <c r="K162" s="244">
        <f>IFERROR($E162*SUMIF('Daily Log'!$N$18:$N$1017,$B162,'Daily Log'!$O$18:$O$1017),0)</f>
        <v>0</v>
      </c>
      <c r="L162" s="244">
        <f>IFERROR($E162*SUMIF('Daily Log'!$Q$18:$Q$1017,$B162,'Daily Log'!$R$18:$R$1017),0)</f>
        <v>0</v>
      </c>
      <c r="M162" s="244">
        <f>IFERROR($E162*SUMIF('Daily Log'!$T$18:$T$1017,$B162,'Daily Log'!$U$18:$U$1017),0)</f>
        <v>0</v>
      </c>
      <c r="N162" s="244">
        <f>IFERROR($E162*SUMIF('Daily Log'!$W$18:$W$1017,$B162,'Daily Log'!$X$18:$X$1017),0)</f>
        <v>0</v>
      </c>
      <c r="O162" s="244">
        <f>IFERROR($E162*SUMIF('Daily Log'!$Z$18:$Z$1017,$B162,'Daily Log'!$AA$18:$AA$1017),0)</f>
        <v>0</v>
      </c>
      <c r="P162" s="244">
        <f>IFERROR($E162*SUMIF('Daily Log'!$AC$18:$AC$1017,$B162,'Daily Log'!$AD$18:$AD$1017),0)</f>
        <v>0</v>
      </c>
      <c r="Q162" s="244">
        <f>IFERROR($E162*SUMIF('Daily Log'!$AF$18:$AF$1017,$B162,'Daily Log'!$AG$18:$AG$1017),0)</f>
        <v>0</v>
      </c>
      <c r="R162" s="244">
        <f>IFERROR($E162*SUMIF('Daily Log'!$AI$18:$AI$1017,$B162,'Daily Log'!$AJ$18:$AJ$1017),0)</f>
        <v>0</v>
      </c>
      <c r="S162" s="244">
        <f>IFERROR($E162*SUMIF('Daily Log'!$AL$18:$AL$1017,$B162,'Daily Log'!$AM$18:$AM$1017),0)</f>
        <v>0</v>
      </c>
      <c r="T162" s="244">
        <f>IFERROR($E162*SUMIF('Daily Log'!$AO$18:$AO$1017,$B162,'Daily Log'!$AP$18:$AP$1017),0)</f>
        <v>0</v>
      </c>
      <c r="U162" s="244">
        <f>IFERROR($E162*SUMIF('Daily Log'!$AR$18:$AR$1017,$B162,'Daily Log'!$AS$18:$AS$1017),0)</f>
        <v>0</v>
      </c>
      <c r="V162" s="244">
        <f>IFERROR($E162*SUMIF('Daily Log'!$AU$18:$AU$1017,$B162,'Daily Log'!$AV$18:$AV$1017),0)</f>
        <v>0</v>
      </c>
      <c r="W162" s="244">
        <f>IFERROR($E162*SUMIF('Daily Log'!$AX$18:$AX$1017,$B162,'Daily Log'!$AY$18:$AY$1017),0)</f>
        <v>0</v>
      </c>
      <c r="X162" s="244">
        <f>IFERROR($E162*SUMIF('Daily Log'!$BA$18:$BA$1017,$B162,'Daily Log'!$BB$18:$BB$1017),0)</f>
        <v>0</v>
      </c>
      <c r="Y162" s="244">
        <f>IFERROR($E162*SUMIF('Daily Log'!$BD$18:$BD$1017,$B162,'Daily Log'!$BE$18:$BE$1017),0)</f>
        <v>0</v>
      </c>
      <c r="Z162" s="244">
        <f>IFERROR($E162*SUMIF('Daily Log'!$BG$18:$BG$1017,$B162,'Daily Log'!$BH$18:$BH$1017),0)</f>
        <v>0</v>
      </c>
      <c r="AA162" s="244">
        <f>IFERROR($E162*SUMIF('Daily Log'!$BJ$18:$BJ$1017,$B162,'Daily Log'!$BK$18:$BK$1017),0)</f>
        <v>0</v>
      </c>
      <c r="AB162" s="244">
        <f>IFERROR($E162*SUMIF('Daily Log'!$BM$18:$BM$1017,$B162,'Daily Log'!$BN$18:$BN$1017),0)</f>
        <v>0</v>
      </c>
      <c r="AC162" s="244">
        <f>IFERROR($E162*SUMIF('Daily Log'!$BP$18:$BP$1017,$B162,'Daily Log'!$BQ$18:$BQ$1017),0)</f>
        <v>0</v>
      </c>
      <c r="AD162" s="244">
        <f>IFERROR($E162*SUMIF('Daily Log'!$BS$18:$BS$1017,$B162,'Daily Log'!$BT$18:$BT$1017),0)</f>
        <v>0</v>
      </c>
      <c r="AE162" s="244">
        <f>IFERROR($E162*SUMIF('Daily Log'!$BV$18:$BV$1017,$B162,'Daily Log'!$BW$18:$BW$1017),0)</f>
        <v>0</v>
      </c>
      <c r="AF162" s="244">
        <f>IFERROR($E162*SUMIF('Daily Log'!$BY$18:$BY$1017,$B162,'Daily Log'!$BZ$18:$BZ$1017),0)</f>
        <v>0</v>
      </c>
      <c r="AG162" s="244">
        <f>IFERROR($E162*SUMIF('Daily Log'!$CB$18:$CB$1017,$B162,'Daily Log'!$CC$18:$CC$1017),0)</f>
        <v>0</v>
      </c>
      <c r="AH162" s="244">
        <f>IFERROR($E162*SUMIF('Daily Log'!$CE$18:$CE$1017,$B162,'Daily Log'!$CF$18:$CF$1017),0)</f>
        <v>0</v>
      </c>
      <c r="AI162" s="244">
        <f>IFERROR($E162*SUMIF('Daily Log'!$CH$18:$CH$1017,$B162,'Daily Log'!$CI$18:$CI$1017),0)</f>
        <v>0</v>
      </c>
      <c r="AJ162" s="244">
        <f>IFERROR($E162*SUMIF('Daily Log'!$CK$18:$CK$1017,$B162,'Daily Log'!$CL$18:$CL$1017),0)</f>
        <v>0</v>
      </c>
      <c r="AK162" s="244">
        <f>IFERROR($E162*SUMIF('Daily Log'!$CN$18:$CN$1017,$B162,'Daily Log'!$CO$18:$CO$1017),0)</f>
        <v>0</v>
      </c>
    </row>
    <row r="163" spans="2:37" ht="33.75" customHeight="1">
      <c r="B163" s="455" t="s">
        <v>214</v>
      </c>
      <c r="C163" s="456"/>
      <c r="D163" s="457" t="s">
        <v>388</v>
      </c>
      <c r="E163" s="454">
        <v>1</v>
      </c>
      <c r="F163" s="243">
        <f t="shared" si="3"/>
        <v>0</v>
      </c>
      <c r="G163" s="244">
        <f>IFERROR($E163*SUMIF('Daily Log'!$B$18:$B$1017,$B163,'Daily Log'!$C$18:$C$1017),0)</f>
        <v>0</v>
      </c>
      <c r="H163" s="244">
        <f>IFERROR($E163*SUMIF('Daily Log'!$E$18:$E$1017,$B163,'Daily Log'!$F$18:$F$1017),0)</f>
        <v>0</v>
      </c>
      <c r="I163" s="244">
        <f>IFERROR($E163*SUMIF('Daily Log'!$H$18:$H$1017,$B163,'Daily Log'!$I$18:$I$1017),0)</f>
        <v>0</v>
      </c>
      <c r="J163" s="244" t="s">
        <v>40</v>
      </c>
      <c r="K163" s="244">
        <f>IFERROR($E163*SUMIF('Daily Log'!$N$18:$N$1017,$B163,'Daily Log'!$O$18:$O$1017),0)</f>
        <v>0</v>
      </c>
      <c r="L163" s="244">
        <f>IFERROR($E163*SUMIF('Daily Log'!$Q$18:$Q$1017,$B163,'Daily Log'!$R$18:$R$1017),0)</f>
        <v>0</v>
      </c>
      <c r="M163" s="244">
        <f>IFERROR($E163*SUMIF('Daily Log'!$T$18:$T$1017,$B163,'Daily Log'!$U$18:$U$1017),0)</f>
        <v>0</v>
      </c>
      <c r="N163" s="244">
        <f>IFERROR($E163*SUMIF('Daily Log'!$W$18:$W$1017,$B163,'Daily Log'!$X$18:$X$1017),0)</f>
        <v>0</v>
      </c>
      <c r="O163" s="244">
        <f>IFERROR($E163*SUMIF('Daily Log'!$Z$18:$Z$1017,$B163,'Daily Log'!$AA$18:$AA$1017),0)</f>
        <v>0</v>
      </c>
      <c r="P163" s="244">
        <f>IFERROR($E163*SUMIF('Daily Log'!$AC$18:$AC$1017,$B163,'Daily Log'!$AD$18:$AD$1017),0)</f>
        <v>0</v>
      </c>
      <c r="Q163" s="244">
        <f>IFERROR($E163*SUMIF('Daily Log'!$AF$18:$AF$1017,$B163,'Daily Log'!$AG$18:$AG$1017),0)</f>
        <v>0</v>
      </c>
      <c r="R163" s="244">
        <f>IFERROR($E163*SUMIF('Daily Log'!$AI$18:$AI$1017,$B163,'Daily Log'!$AJ$18:$AJ$1017),0)</f>
        <v>0</v>
      </c>
      <c r="S163" s="244">
        <f>IFERROR($E163*SUMIF('Daily Log'!$AL$18:$AL$1017,$B163,'Daily Log'!$AM$18:$AM$1017),0)</f>
        <v>0</v>
      </c>
      <c r="T163" s="244">
        <f>IFERROR($E163*SUMIF('Daily Log'!$AO$18:$AO$1017,$B163,'Daily Log'!$AP$18:$AP$1017),0)</f>
        <v>0</v>
      </c>
      <c r="U163" s="244">
        <f>IFERROR($E163*SUMIF('Daily Log'!$AR$18:$AR$1017,$B163,'Daily Log'!$AS$18:$AS$1017),0)</f>
        <v>0</v>
      </c>
      <c r="V163" s="244">
        <f>IFERROR($E163*SUMIF('Daily Log'!$AU$18:$AU$1017,$B163,'Daily Log'!$AV$18:$AV$1017),0)</f>
        <v>0</v>
      </c>
      <c r="W163" s="244">
        <f>IFERROR($E163*SUMIF('Daily Log'!$AX$18:$AX$1017,$B163,'Daily Log'!$AY$18:$AY$1017),0)</f>
        <v>0</v>
      </c>
      <c r="X163" s="244">
        <f>IFERROR($E163*SUMIF('Daily Log'!$BA$18:$BA$1017,$B163,'Daily Log'!$BB$18:$BB$1017),0)</f>
        <v>0</v>
      </c>
      <c r="Y163" s="244">
        <f>IFERROR($E163*SUMIF('Daily Log'!$BD$18:$BD$1017,$B163,'Daily Log'!$BE$18:$BE$1017),0)</f>
        <v>0</v>
      </c>
      <c r="Z163" s="244">
        <f>IFERROR($E163*SUMIF('Daily Log'!$BG$18:$BG$1017,$B163,'Daily Log'!$BH$18:$BH$1017),0)</f>
        <v>0</v>
      </c>
      <c r="AA163" s="244">
        <f>IFERROR($E163*SUMIF('Daily Log'!$BJ$18:$BJ$1017,$B163,'Daily Log'!$BK$18:$BK$1017),0)</f>
        <v>0</v>
      </c>
      <c r="AB163" s="244">
        <f>IFERROR($E163*SUMIF('Daily Log'!$BM$18:$BM$1017,$B163,'Daily Log'!$BN$18:$BN$1017),0)</f>
        <v>0</v>
      </c>
      <c r="AC163" s="244">
        <f>IFERROR($E163*SUMIF('Daily Log'!$BP$18:$BP$1017,$B163,'Daily Log'!$BQ$18:$BQ$1017),0)</f>
        <v>0</v>
      </c>
      <c r="AD163" s="244">
        <f>IFERROR($E163*SUMIF('Daily Log'!$BS$18:$BS$1017,$B163,'Daily Log'!$BT$18:$BT$1017),0)</f>
        <v>0</v>
      </c>
      <c r="AE163" s="244">
        <f>IFERROR($E163*SUMIF('Daily Log'!$BV$18:$BV$1017,$B163,'Daily Log'!$BW$18:$BW$1017),0)</f>
        <v>0</v>
      </c>
      <c r="AF163" s="244">
        <f>IFERROR($E163*SUMIF('Daily Log'!$BY$18:$BY$1017,$B163,'Daily Log'!$BZ$18:$BZ$1017),0)</f>
        <v>0</v>
      </c>
      <c r="AG163" s="244">
        <f>IFERROR($E163*SUMIF('Daily Log'!$CB$18:$CB$1017,$B163,'Daily Log'!$CC$18:$CC$1017),0)</f>
        <v>0</v>
      </c>
      <c r="AH163" s="244">
        <f>IFERROR($E163*SUMIF('Daily Log'!$CE$18:$CE$1017,$B163,'Daily Log'!$CF$18:$CF$1017),0)</f>
        <v>0</v>
      </c>
      <c r="AI163" s="244">
        <f>IFERROR($E163*SUMIF('Daily Log'!$CH$18:$CH$1017,$B163,'Daily Log'!$CI$18:$CI$1017),0)</f>
        <v>0</v>
      </c>
      <c r="AJ163" s="244">
        <f>IFERROR($E163*SUMIF('Daily Log'!$CK$18:$CK$1017,$B163,'Daily Log'!$CL$18:$CL$1017),0)</f>
        <v>0</v>
      </c>
      <c r="AK163" s="244">
        <f>IFERROR($E163*SUMIF('Daily Log'!$CN$18:$CN$1017,$B163,'Daily Log'!$CO$18:$CO$1017),0)</f>
        <v>0</v>
      </c>
    </row>
    <row r="164" spans="2:37" ht="33.75" customHeight="1">
      <c r="B164" s="455" t="s">
        <v>215</v>
      </c>
      <c r="C164" s="456"/>
      <c r="D164" s="457" t="s">
        <v>388</v>
      </c>
      <c r="E164" s="454">
        <v>1</v>
      </c>
      <c r="F164" s="243">
        <f t="shared" si="3"/>
        <v>0</v>
      </c>
      <c r="G164" s="244">
        <f>IFERROR($E164*SUMIF('Daily Log'!$B$18:$B$1017,$B164,'Daily Log'!$C$18:$C$1017),0)</f>
        <v>0</v>
      </c>
      <c r="H164" s="244">
        <f>IFERROR($E164*SUMIF('Daily Log'!$E$18:$E$1017,$B164,'Daily Log'!$F$18:$F$1017),0)</f>
        <v>0</v>
      </c>
      <c r="I164" s="244">
        <f>IFERROR($E164*SUMIF('Daily Log'!$H$18:$H$1017,$B164,'Daily Log'!$I$18:$I$1017),0)</f>
        <v>0</v>
      </c>
      <c r="J164" s="244" t="s">
        <v>40</v>
      </c>
      <c r="K164" s="244">
        <f>IFERROR($E164*SUMIF('Daily Log'!$N$18:$N$1017,$B164,'Daily Log'!$O$18:$O$1017),0)</f>
        <v>0</v>
      </c>
      <c r="L164" s="244">
        <f>IFERROR($E164*SUMIF('Daily Log'!$Q$18:$Q$1017,$B164,'Daily Log'!$R$18:$R$1017),0)</f>
        <v>0</v>
      </c>
      <c r="M164" s="244">
        <f>IFERROR($E164*SUMIF('Daily Log'!$T$18:$T$1017,$B164,'Daily Log'!$U$18:$U$1017),0)</f>
        <v>0</v>
      </c>
      <c r="N164" s="244">
        <f>IFERROR($E164*SUMIF('Daily Log'!$W$18:$W$1017,$B164,'Daily Log'!$X$18:$X$1017),0)</f>
        <v>0</v>
      </c>
      <c r="O164" s="244">
        <f>IFERROR($E164*SUMIF('Daily Log'!$Z$18:$Z$1017,$B164,'Daily Log'!$AA$18:$AA$1017),0)</f>
        <v>0</v>
      </c>
      <c r="P164" s="244">
        <f>IFERROR($E164*SUMIF('Daily Log'!$AC$18:$AC$1017,$B164,'Daily Log'!$AD$18:$AD$1017),0)</f>
        <v>0</v>
      </c>
      <c r="Q164" s="244">
        <f>IFERROR($E164*SUMIF('Daily Log'!$AF$18:$AF$1017,$B164,'Daily Log'!$AG$18:$AG$1017),0)</f>
        <v>0</v>
      </c>
      <c r="R164" s="244">
        <f>IFERROR($E164*SUMIF('Daily Log'!$AI$18:$AI$1017,$B164,'Daily Log'!$AJ$18:$AJ$1017),0)</f>
        <v>0</v>
      </c>
      <c r="S164" s="244">
        <f>IFERROR($E164*SUMIF('Daily Log'!$AL$18:$AL$1017,$B164,'Daily Log'!$AM$18:$AM$1017),0)</f>
        <v>0</v>
      </c>
      <c r="T164" s="244">
        <f>IFERROR($E164*SUMIF('Daily Log'!$AO$18:$AO$1017,$B164,'Daily Log'!$AP$18:$AP$1017),0)</f>
        <v>0</v>
      </c>
      <c r="U164" s="244">
        <f>IFERROR($E164*SUMIF('Daily Log'!$AR$18:$AR$1017,$B164,'Daily Log'!$AS$18:$AS$1017),0)</f>
        <v>0</v>
      </c>
      <c r="V164" s="244">
        <f>IFERROR($E164*SUMIF('Daily Log'!$AU$18:$AU$1017,$B164,'Daily Log'!$AV$18:$AV$1017),0)</f>
        <v>0</v>
      </c>
      <c r="W164" s="244">
        <f>IFERROR($E164*SUMIF('Daily Log'!$AX$18:$AX$1017,$B164,'Daily Log'!$AY$18:$AY$1017),0)</f>
        <v>0</v>
      </c>
      <c r="X164" s="244">
        <f>IFERROR($E164*SUMIF('Daily Log'!$BA$18:$BA$1017,$B164,'Daily Log'!$BB$18:$BB$1017),0)</f>
        <v>0</v>
      </c>
      <c r="Y164" s="244">
        <f>IFERROR($E164*SUMIF('Daily Log'!$BD$18:$BD$1017,$B164,'Daily Log'!$BE$18:$BE$1017),0)</f>
        <v>0</v>
      </c>
      <c r="Z164" s="244">
        <f>IFERROR($E164*SUMIF('Daily Log'!$BG$18:$BG$1017,$B164,'Daily Log'!$BH$18:$BH$1017),0)</f>
        <v>0</v>
      </c>
      <c r="AA164" s="244">
        <f>IFERROR($E164*SUMIF('Daily Log'!$BJ$18:$BJ$1017,$B164,'Daily Log'!$BK$18:$BK$1017),0)</f>
        <v>0</v>
      </c>
      <c r="AB164" s="244">
        <f>IFERROR($E164*SUMIF('Daily Log'!$BM$18:$BM$1017,$B164,'Daily Log'!$BN$18:$BN$1017),0)</f>
        <v>0</v>
      </c>
      <c r="AC164" s="244">
        <f>IFERROR($E164*SUMIF('Daily Log'!$BP$18:$BP$1017,$B164,'Daily Log'!$BQ$18:$BQ$1017),0)</f>
        <v>0</v>
      </c>
      <c r="AD164" s="244">
        <f>IFERROR($E164*SUMIF('Daily Log'!$BS$18:$BS$1017,$B164,'Daily Log'!$BT$18:$BT$1017),0)</f>
        <v>0</v>
      </c>
      <c r="AE164" s="244">
        <f>IFERROR($E164*SUMIF('Daily Log'!$BV$18:$BV$1017,$B164,'Daily Log'!$BW$18:$BW$1017),0)</f>
        <v>0</v>
      </c>
      <c r="AF164" s="244">
        <f>IFERROR($E164*SUMIF('Daily Log'!$BY$18:$BY$1017,$B164,'Daily Log'!$BZ$18:$BZ$1017),0)</f>
        <v>0</v>
      </c>
      <c r="AG164" s="244">
        <f>IFERROR($E164*SUMIF('Daily Log'!$CB$18:$CB$1017,$B164,'Daily Log'!$CC$18:$CC$1017),0)</f>
        <v>0</v>
      </c>
      <c r="AH164" s="244">
        <f>IFERROR($E164*SUMIF('Daily Log'!$CE$18:$CE$1017,$B164,'Daily Log'!$CF$18:$CF$1017),0)</f>
        <v>0</v>
      </c>
      <c r="AI164" s="244">
        <f>IFERROR($E164*SUMIF('Daily Log'!$CH$18:$CH$1017,$B164,'Daily Log'!$CI$18:$CI$1017),0)</f>
        <v>0</v>
      </c>
      <c r="AJ164" s="244">
        <f>IFERROR($E164*SUMIF('Daily Log'!$CK$18:$CK$1017,$B164,'Daily Log'!$CL$18:$CL$1017),0)</f>
        <v>0</v>
      </c>
      <c r="AK164" s="244">
        <f>IFERROR($E164*SUMIF('Daily Log'!$CN$18:$CN$1017,$B164,'Daily Log'!$CO$18:$CO$1017),0)</f>
        <v>0</v>
      </c>
    </row>
    <row r="165" spans="2:37" ht="33.75" customHeight="1">
      <c r="B165" s="455" t="s">
        <v>216</v>
      </c>
      <c r="C165" s="456"/>
      <c r="D165" s="457" t="s">
        <v>388</v>
      </c>
      <c r="E165" s="454">
        <v>1</v>
      </c>
      <c r="F165" s="243">
        <f t="shared" si="3"/>
        <v>0</v>
      </c>
      <c r="G165" s="244">
        <f>IFERROR($E165*SUMIF('Daily Log'!$B$18:$B$1017,$B165,'Daily Log'!$C$18:$C$1017),0)</f>
        <v>0</v>
      </c>
      <c r="H165" s="244">
        <f>IFERROR($E165*SUMIF('Daily Log'!$E$18:$E$1017,$B165,'Daily Log'!$F$18:$F$1017),0)</f>
        <v>0</v>
      </c>
      <c r="I165" s="244">
        <f>IFERROR($E165*SUMIF('Daily Log'!$H$18:$H$1017,$B165,'Daily Log'!$I$18:$I$1017),0)</f>
        <v>0</v>
      </c>
      <c r="J165" s="244" t="s">
        <v>40</v>
      </c>
      <c r="K165" s="244">
        <f>IFERROR($E165*SUMIF('Daily Log'!$N$18:$N$1017,$B165,'Daily Log'!$O$18:$O$1017),0)</f>
        <v>0</v>
      </c>
      <c r="L165" s="244">
        <f>IFERROR($E165*SUMIF('Daily Log'!$Q$18:$Q$1017,$B165,'Daily Log'!$R$18:$R$1017),0)</f>
        <v>0</v>
      </c>
      <c r="M165" s="244">
        <f>IFERROR($E165*SUMIF('Daily Log'!$T$18:$T$1017,$B165,'Daily Log'!$U$18:$U$1017),0)</f>
        <v>0</v>
      </c>
      <c r="N165" s="244">
        <f>IFERROR($E165*SUMIF('Daily Log'!$W$18:$W$1017,$B165,'Daily Log'!$X$18:$X$1017),0)</f>
        <v>0</v>
      </c>
      <c r="O165" s="244">
        <f>IFERROR($E165*SUMIF('Daily Log'!$Z$18:$Z$1017,$B165,'Daily Log'!$AA$18:$AA$1017),0)</f>
        <v>0</v>
      </c>
      <c r="P165" s="244">
        <f>IFERROR($E165*SUMIF('Daily Log'!$AC$18:$AC$1017,$B165,'Daily Log'!$AD$18:$AD$1017),0)</f>
        <v>0</v>
      </c>
      <c r="Q165" s="244">
        <f>IFERROR($E165*SUMIF('Daily Log'!$AF$18:$AF$1017,$B165,'Daily Log'!$AG$18:$AG$1017),0)</f>
        <v>0</v>
      </c>
      <c r="R165" s="244">
        <f>IFERROR($E165*SUMIF('Daily Log'!$AI$18:$AI$1017,$B165,'Daily Log'!$AJ$18:$AJ$1017),0)</f>
        <v>0</v>
      </c>
      <c r="S165" s="244">
        <f>IFERROR($E165*SUMIF('Daily Log'!$AL$18:$AL$1017,$B165,'Daily Log'!$AM$18:$AM$1017),0)</f>
        <v>0</v>
      </c>
      <c r="T165" s="244">
        <f>IFERROR($E165*SUMIF('Daily Log'!$AO$18:$AO$1017,$B165,'Daily Log'!$AP$18:$AP$1017),0)</f>
        <v>0</v>
      </c>
      <c r="U165" s="244">
        <f>IFERROR($E165*SUMIF('Daily Log'!$AR$18:$AR$1017,$B165,'Daily Log'!$AS$18:$AS$1017),0)</f>
        <v>0</v>
      </c>
      <c r="V165" s="244">
        <f>IFERROR($E165*SUMIF('Daily Log'!$AU$18:$AU$1017,$B165,'Daily Log'!$AV$18:$AV$1017),0)</f>
        <v>0</v>
      </c>
      <c r="W165" s="244">
        <f>IFERROR($E165*SUMIF('Daily Log'!$AX$18:$AX$1017,$B165,'Daily Log'!$AY$18:$AY$1017),0)</f>
        <v>0</v>
      </c>
      <c r="X165" s="244">
        <f>IFERROR($E165*SUMIF('Daily Log'!$BA$18:$BA$1017,$B165,'Daily Log'!$BB$18:$BB$1017),0)</f>
        <v>0</v>
      </c>
      <c r="Y165" s="244">
        <f>IFERROR($E165*SUMIF('Daily Log'!$BD$18:$BD$1017,$B165,'Daily Log'!$BE$18:$BE$1017),0)</f>
        <v>0</v>
      </c>
      <c r="Z165" s="244">
        <f>IFERROR($E165*SUMIF('Daily Log'!$BG$18:$BG$1017,$B165,'Daily Log'!$BH$18:$BH$1017),0)</f>
        <v>0</v>
      </c>
      <c r="AA165" s="244">
        <f>IFERROR($E165*SUMIF('Daily Log'!$BJ$18:$BJ$1017,$B165,'Daily Log'!$BK$18:$BK$1017),0)</f>
        <v>0</v>
      </c>
      <c r="AB165" s="244">
        <f>IFERROR($E165*SUMIF('Daily Log'!$BM$18:$BM$1017,$B165,'Daily Log'!$BN$18:$BN$1017),0)</f>
        <v>0</v>
      </c>
      <c r="AC165" s="244">
        <f>IFERROR($E165*SUMIF('Daily Log'!$BP$18:$BP$1017,$B165,'Daily Log'!$BQ$18:$BQ$1017),0)</f>
        <v>0</v>
      </c>
      <c r="AD165" s="244">
        <f>IFERROR($E165*SUMIF('Daily Log'!$BS$18:$BS$1017,$B165,'Daily Log'!$BT$18:$BT$1017),0)</f>
        <v>0</v>
      </c>
      <c r="AE165" s="244">
        <f>IFERROR($E165*SUMIF('Daily Log'!$BV$18:$BV$1017,$B165,'Daily Log'!$BW$18:$BW$1017),0)</f>
        <v>0</v>
      </c>
      <c r="AF165" s="244">
        <f>IFERROR($E165*SUMIF('Daily Log'!$BY$18:$BY$1017,$B165,'Daily Log'!$BZ$18:$BZ$1017),0)</f>
        <v>0</v>
      </c>
      <c r="AG165" s="244">
        <f>IFERROR($E165*SUMIF('Daily Log'!$CB$18:$CB$1017,$B165,'Daily Log'!$CC$18:$CC$1017),0)</f>
        <v>0</v>
      </c>
      <c r="AH165" s="244">
        <f>IFERROR($E165*SUMIF('Daily Log'!$CE$18:$CE$1017,$B165,'Daily Log'!$CF$18:$CF$1017),0)</f>
        <v>0</v>
      </c>
      <c r="AI165" s="244">
        <f>IFERROR($E165*SUMIF('Daily Log'!$CH$18:$CH$1017,$B165,'Daily Log'!$CI$18:$CI$1017),0)</f>
        <v>0</v>
      </c>
      <c r="AJ165" s="244">
        <f>IFERROR($E165*SUMIF('Daily Log'!$CK$18:$CK$1017,$B165,'Daily Log'!$CL$18:$CL$1017),0)</f>
        <v>0</v>
      </c>
      <c r="AK165" s="244">
        <f>IFERROR($E165*SUMIF('Daily Log'!$CN$18:$CN$1017,$B165,'Daily Log'!$CO$18:$CO$1017),0)</f>
        <v>0</v>
      </c>
    </row>
    <row r="166" spans="2:37" ht="33.75" customHeight="1">
      <c r="B166" s="455" t="s">
        <v>217</v>
      </c>
      <c r="C166" s="456"/>
      <c r="D166" s="457" t="s">
        <v>388</v>
      </c>
      <c r="E166" s="454">
        <v>1</v>
      </c>
      <c r="F166" s="243">
        <f t="shared" si="3"/>
        <v>0</v>
      </c>
      <c r="G166" s="244">
        <f>IFERROR($E166*SUMIF('Daily Log'!$B$18:$B$1017,$B166,'Daily Log'!$C$18:$C$1017),0)</f>
        <v>0</v>
      </c>
      <c r="H166" s="244">
        <f>IFERROR($E166*SUMIF('Daily Log'!$E$18:$E$1017,$B166,'Daily Log'!$F$18:$F$1017),0)</f>
        <v>0</v>
      </c>
      <c r="I166" s="244">
        <f>IFERROR($E166*SUMIF('Daily Log'!$H$18:$H$1017,$B166,'Daily Log'!$I$18:$I$1017),0)</f>
        <v>0</v>
      </c>
      <c r="J166" s="244" t="s">
        <v>40</v>
      </c>
      <c r="K166" s="244">
        <f>IFERROR($E166*SUMIF('Daily Log'!$N$18:$N$1017,$B166,'Daily Log'!$O$18:$O$1017),0)</f>
        <v>0</v>
      </c>
      <c r="L166" s="244">
        <f>IFERROR($E166*SUMIF('Daily Log'!$Q$18:$Q$1017,$B166,'Daily Log'!$R$18:$R$1017),0)</f>
        <v>0</v>
      </c>
      <c r="M166" s="244">
        <f>IFERROR($E166*SUMIF('Daily Log'!$T$18:$T$1017,$B166,'Daily Log'!$U$18:$U$1017),0)</f>
        <v>0</v>
      </c>
      <c r="N166" s="244">
        <f>IFERROR($E166*SUMIF('Daily Log'!$W$18:$W$1017,$B166,'Daily Log'!$X$18:$X$1017),0)</f>
        <v>0</v>
      </c>
      <c r="O166" s="244">
        <f>IFERROR($E166*SUMIF('Daily Log'!$Z$18:$Z$1017,$B166,'Daily Log'!$AA$18:$AA$1017),0)</f>
        <v>0</v>
      </c>
      <c r="P166" s="244">
        <f>IFERROR($E166*SUMIF('Daily Log'!$AC$18:$AC$1017,$B166,'Daily Log'!$AD$18:$AD$1017),0)</f>
        <v>0</v>
      </c>
      <c r="Q166" s="244">
        <f>IFERROR($E166*SUMIF('Daily Log'!$AF$18:$AF$1017,$B166,'Daily Log'!$AG$18:$AG$1017),0)</f>
        <v>0</v>
      </c>
      <c r="R166" s="244">
        <f>IFERROR($E166*SUMIF('Daily Log'!$AI$18:$AI$1017,$B166,'Daily Log'!$AJ$18:$AJ$1017),0)</f>
        <v>0</v>
      </c>
      <c r="S166" s="244">
        <f>IFERROR($E166*SUMIF('Daily Log'!$AL$18:$AL$1017,$B166,'Daily Log'!$AM$18:$AM$1017),0)</f>
        <v>0</v>
      </c>
      <c r="T166" s="244">
        <f>IFERROR($E166*SUMIF('Daily Log'!$AO$18:$AO$1017,$B166,'Daily Log'!$AP$18:$AP$1017),0)</f>
        <v>0</v>
      </c>
      <c r="U166" s="244">
        <f>IFERROR($E166*SUMIF('Daily Log'!$AR$18:$AR$1017,$B166,'Daily Log'!$AS$18:$AS$1017),0)</f>
        <v>0</v>
      </c>
      <c r="V166" s="244">
        <f>IFERROR($E166*SUMIF('Daily Log'!$AU$18:$AU$1017,$B166,'Daily Log'!$AV$18:$AV$1017),0)</f>
        <v>0</v>
      </c>
      <c r="W166" s="244">
        <f>IFERROR($E166*SUMIF('Daily Log'!$AX$18:$AX$1017,$B166,'Daily Log'!$AY$18:$AY$1017),0)</f>
        <v>0</v>
      </c>
      <c r="X166" s="244">
        <f>IFERROR($E166*SUMIF('Daily Log'!$BA$18:$BA$1017,$B166,'Daily Log'!$BB$18:$BB$1017),0)</f>
        <v>0</v>
      </c>
      <c r="Y166" s="244">
        <f>IFERROR($E166*SUMIF('Daily Log'!$BD$18:$BD$1017,$B166,'Daily Log'!$BE$18:$BE$1017),0)</f>
        <v>0</v>
      </c>
      <c r="Z166" s="244">
        <f>IFERROR($E166*SUMIF('Daily Log'!$BG$18:$BG$1017,$B166,'Daily Log'!$BH$18:$BH$1017),0)</f>
        <v>0</v>
      </c>
      <c r="AA166" s="244">
        <f>IFERROR($E166*SUMIF('Daily Log'!$BJ$18:$BJ$1017,$B166,'Daily Log'!$BK$18:$BK$1017),0)</f>
        <v>0</v>
      </c>
      <c r="AB166" s="244">
        <f>IFERROR($E166*SUMIF('Daily Log'!$BM$18:$BM$1017,$B166,'Daily Log'!$BN$18:$BN$1017),0)</f>
        <v>0</v>
      </c>
      <c r="AC166" s="244">
        <f>IFERROR($E166*SUMIF('Daily Log'!$BP$18:$BP$1017,$B166,'Daily Log'!$BQ$18:$BQ$1017),0)</f>
        <v>0</v>
      </c>
      <c r="AD166" s="244">
        <f>IFERROR($E166*SUMIF('Daily Log'!$BS$18:$BS$1017,$B166,'Daily Log'!$BT$18:$BT$1017),0)</f>
        <v>0</v>
      </c>
      <c r="AE166" s="244">
        <f>IFERROR($E166*SUMIF('Daily Log'!$BV$18:$BV$1017,$B166,'Daily Log'!$BW$18:$BW$1017),0)</f>
        <v>0</v>
      </c>
      <c r="AF166" s="244">
        <f>IFERROR($E166*SUMIF('Daily Log'!$BY$18:$BY$1017,$B166,'Daily Log'!$BZ$18:$BZ$1017),0)</f>
        <v>0</v>
      </c>
      <c r="AG166" s="244">
        <f>IFERROR($E166*SUMIF('Daily Log'!$CB$18:$CB$1017,$B166,'Daily Log'!$CC$18:$CC$1017),0)</f>
        <v>0</v>
      </c>
      <c r="AH166" s="244">
        <f>IFERROR($E166*SUMIF('Daily Log'!$CE$18:$CE$1017,$B166,'Daily Log'!$CF$18:$CF$1017),0)</f>
        <v>0</v>
      </c>
      <c r="AI166" s="244">
        <f>IFERROR($E166*SUMIF('Daily Log'!$CH$18:$CH$1017,$B166,'Daily Log'!$CI$18:$CI$1017),0)</f>
        <v>0</v>
      </c>
      <c r="AJ166" s="244">
        <f>IFERROR($E166*SUMIF('Daily Log'!$CK$18:$CK$1017,$B166,'Daily Log'!$CL$18:$CL$1017),0)</f>
        <v>0</v>
      </c>
      <c r="AK166" s="244">
        <f>IFERROR($E166*SUMIF('Daily Log'!$CN$18:$CN$1017,$B166,'Daily Log'!$CO$18:$CO$1017),0)</f>
        <v>0</v>
      </c>
    </row>
    <row r="167" spans="2:37" ht="33.75" customHeight="1">
      <c r="B167" s="455" t="s">
        <v>218</v>
      </c>
      <c r="C167" s="456"/>
      <c r="D167" s="457" t="s">
        <v>388</v>
      </c>
      <c r="E167" s="454">
        <v>1</v>
      </c>
      <c r="F167" s="243">
        <f t="shared" si="3"/>
        <v>0</v>
      </c>
      <c r="G167" s="244">
        <f>IFERROR($E167*SUMIF('Daily Log'!$B$18:$B$1017,$B167,'Daily Log'!$C$18:$C$1017),0)</f>
        <v>0</v>
      </c>
      <c r="H167" s="244">
        <f>IFERROR($E167*SUMIF('Daily Log'!$E$18:$E$1017,$B167,'Daily Log'!$F$18:$F$1017),0)</f>
        <v>0</v>
      </c>
      <c r="I167" s="244">
        <f>IFERROR($E167*SUMIF('Daily Log'!$H$18:$H$1017,$B167,'Daily Log'!$I$18:$I$1017),0)</f>
        <v>0</v>
      </c>
      <c r="J167" s="244" t="s">
        <v>40</v>
      </c>
      <c r="K167" s="244">
        <f>IFERROR($E167*SUMIF('Daily Log'!$N$18:$N$1017,$B167,'Daily Log'!$O$18:$O$1017),0)</f>
        <v>0</v>
      </c>
      <c r="L167" s="244">
        <f>IFERROR($E167*SUMIF('Daily Log'!$Q$18:$Q$1017,$B167,'Daily Log'!$R$18:$R$1017),0)</f>
        <v>0</v>
      </c>
      <c r="M167" s="244">
        <f>IFERROR($E167*SUMIF('Daily Log'!$T$18:$T$1017,$B167,'Daily Log'!$U$18:$U$1017),0)</f>
        <v>0</v>
      </c>
      <c r="N167" s="244">
        <f>IFERROR($E167*SUMIF('Daily Log'!$W$18:$W$1017,$B167,'Daily Log'!$X$18:$X$1017),0)</f>
        <v>0</v>
      </c>
      <c r="O167" s="244">
        <f>IFERROR($E167*SUMIF('Daily Log'!$Z$18:$Z$1017,$B167,'Daily Log'!$AA$18:$AA$1017),0)</f>
        <v>0</v>
      </c>
      <c r="P167" s="244">
        <f>IFERROR($E167*SUMIF('Daily Log'!$AC$18:$AC$1017,$B167,'Daily Log'!$AD$18:$AD$1017),0)</f>
        <v>0</v>
      </c>
      <c r="Q167" s="244">
        <f>IFERROR($E167*SUMIF('Daily Log'!$AF$18:$AF$1017,$B167,'Daily Log'!$AG$18:$AG$1017),0)</f>
        <v>0</v>
      </c>
      <c r="R167" s="244">
        <f>IFERROR($E167*SUMIF('Daily Log'!$AI$18:$AI$1017,$B167,'Daily Log'!$AJ$18:$AJ$1017),0)</f>
        <v>0</v>
      </c>
      <c r="S167" s="244">
        <f>IFERROR($E167*SUMIF('Daily Log'!$AL$18:$AL$1017,$B167,'Daily Log'!$AM$18:$AM$1017),0)</f>
        <v>0</v>
      </c>
      <c r="T167" s="244">
        <f>IFERROR($E167*SUMIF('Daily Log'!$AO$18:$AO$1017,$B167,'Daily Log'!$AP$18:$AP$1017),0)</f>
        <v>0</v>
      </c>
      <c r="U167" s="244">
        <f>IFERROR($E167*SUMIF('Daily Log'!$AR$18:$AR$1017,$B167,'Daily Log'!$AS$18:$AS$1017),0)</f>
        <v>0</v>
      </c>
      <c r="V167" s="244">
        <f>IFERROR($E167*SUMIF('Daily Log'!$AU$18:$AU$1017,$B167,'Daily Log'!$AV$18:$AV$1017),0)</f>
        <v>0</v>
      </c>
      <c r="W167" s="244">
        <f>IFERROR($E167*SUMIF('Daily Log'!$AX$18:$AX$1017,$B167,'Daily Log'!$AY$18:$AY$1017),0)</f>
        <v>0</v>
      </c>
      <c r="X167" s="244">
        <f>IFERROR($E167*SUMIF('Daily Log'!$BA$18:$BA$1017,$B167,'Daily Log'!$BB$18:$BB$1017),0)</f>
        <v>0</v>
      </c>
      <c r="Y167" s="244">
        <f>IFERROR($E167*SUMIF('Daily Log'!$BD$18:$BD$1017,$B167,'Daily Log'!$BE$18:$BE$1017),0)</f>
        <v>0</v>
      </c>
      <c r="Z167" s="244">
        <f>IFERROR($E167*SUMIF('Daily Log'!$BG$18:$BG$1017,$B167,'Daily Log'!$BH$18:$BH$1017),0)</f>
        <v>0</v>
      </c>
      <c r="AA167" s="244">
        <f>IFERROR($E167*SUMIF('Daily Log'!$BJ$18:$BJ$1017,$B167,'Daily Log'!$BK$18:$BK$1017),0)</f>
        <v>0</v>
      </c>
      <c r="AB167" s="244">
        <f>IFERROR($E167*SUMIF('Daily Log'!$BM$18:$BM$1017,$B167,'Daily Log'!$BN$18:$BN$1017),0)</f>
        <v>0</v>
      </c>
      <c r="AC167" s="244">
        <f>IFERROR($E167*SUMIF('Daily Log'!$BP$18:$BP$1017,$B167,'Daily Log'!$BQ$18:$BQ$1017),0)</f>
        <v>0</v>
      </c>
      <c r="AD167" s="244">
        <f>IFERROR($E167*SUMIF('Daily Log'!$BS$18:$BS$1017,$B167,'Daily Log'!$BT$18:$BT$1017),0)</f>
        <v>0</v>
      </c>
      <c r="AE167" s="244">
        <f>IFERROR($E167*SUMIF('Daily Log'!$BV$18:$BV$1017,$B167,'Daily Log'!$BW$18:$BW$1017),0)</f>
        <v>0</v>
      </c>
      <c r="AF167" s="244">
        <f>IFERROR($E167*SUMIF('Daily Log'!$BY$18:$BY$1017,$B167,'Daily Log'!$BZ$18:$BZ$1017),0)</f>
        <v>0</v>
      </c>
      <c r="AG167" s="244">
        <f>IFERROR($E167*SUMIF('Daily Log'!$CB$18:$CB$1017,$B167,'Daily Log'!$CC$18:$CC$1017),0)</f>
        <v>0</v>
      </c>
      <c r="AH167" s="244">
        <f>IFERROR($E167*SUMIF('Daily Log'!$CE$18:$CE$1017,$B167,'Daily Log'!$CF$18:$CF$1017),0)</f>
        <v>0</v>
      </c>
      <c r="AI167" s="244">
        <f>IFERROR($E167*SUMIF('Daily Log'!$CH$18:$CH$1017,$B167,'Daily Log'!$CI$18:$CI$1017),0)</f>
        <v>0</v>
      </c>
      <c r="AJ167" s="244">
        <f>IFERROR($E167*SUMIF('Daily Log'!$CK$18:$CK$1017,$B167,'Daily Log'!$CL$18:$CL$1017),0)</f>
        <v>0</v>
      </c>
      <c r="AK167" s="244">
        <f>IFERROR($E167*SUMIF('Daily Log'!$CN$18:$CN$1017,$B167,'Daily Log'!$CO$18:$CO$1017),0)</f>
        <v>0</v>
      </c>
    </row>
    <row r="168" spans="2:37" ht="33.75" customHeight="1">
      <c r="B168" s="455" t="s">
        <v>219</v>
      </c>
      <c r="C168" s="456"/>
      <c r="D168" s="457" t="s">
        <v>388</v>
      </c>
      <c r="E168" s="454">
        <v>1</v>
      </c>
      <c r="F168" s="243">
        <f t="shared" si="3"/>
        <v>0</v>
      </c>
      <c r="G168" s="244">
        <f>IFERROR($E168*SUMIF('Daily Log'!$B$18:$B$1017,$B168,'Daily Log'!$C$18:$C$1017),0)</f>
        <v>0</v>
      </c>
      <c r="H168" s="244">
        <f>IFERROR($E168*SUMIF('Daily Log'!$E$18:$E$1017,$B168,'Daily Log'!$F$18:$F$1017),0)</f>
        <v>0</v>
      </c>
      <c r="I168" s="244">
        <f>IFERROR($E168*SUMIF('Daily Log'!$H$18:$H$1017,$B168,'Daily Log'!$I$18:$I$1017),0)</f>
        <v>0</v>
      </c>
      <c r="J168" s="244" t="s">
        <v>40</v>
      </c>
      <c r="K168" s="244">
        <f>IFERROR($E168*SUMIF('Daily Log'!$N$18:$N$1017,$B168,'Daily Log'!$O$18:$O$1017),0)</f>
        <v>0</v>
      </c>
      <c r="L168" s="244">
        <f>IFERROR($E168*SUMIF('Daily Log'!$Q$18:$Q$1017,$B168,'Daily Log'!$R$18:$R$1017),0)</f>
        <v>0</v>
      </c>
      <c r="M168" s="244">
        <f>IFERROR($E168*SUMIF('Daily Log'!$T$18:$T$1017,$B168,'Daily Log'!$U$18:$U$1017),0)</f>
        <v>0</v>
      </c>
      <c r="N168" s="244">
        <f>IFERROR($E168*SUMIF('Daily Log'!$W$18:$W$1017,$B168,'Daily Log'!$X$18:$X$1017),0)</f>
        <v>0</v>
      </c>
      <c r="O168" s="244">
        <f>IFERROR($E168*SUMIF('Daily Log'!$Z$18:$Z$1017,$B168,'Daily Log'!$AA$18:$AA$1017),0)</f>
        <v>0</v>
      </c>
      <c r="P168" s="244">
        <f>IFERROR($E168*SUMIF('Daily Log'!$AC$18:$AC$1017,$B168,'Daily Log'!$AD$18:$AD$1017),0)</f>
        <v>0</v>
      </c>
      <c r="Q168" s="244">
        <f>IFERROR($E168*SUMIF('Daily Log'!$AF$18:$AF$1017,$B168,'Daily Log'!$AG$18:$AG$1017),0)</f>
        <v>0</v>
      </c>
      <c r="R168" s="244">
        <f>IFERROR($E168*SUMIF('Daily Log'!$AI$18:$AI$1017,$B168,'Daily Log'!$AJ$18:$AJ$1017),0)</f>
        <v>0</v>
      </c>
      <c r="S168" s="244">
        <f>IFERROR($E168*SUMIF('Daily Log'!$AL$18:$AL$1017,$B168,'Daily Log'!$AM$18:$AM$1017),0)</f>
        <v>0</v>
      </c>
      <c r="T168" s="244">
        <f>IFERROR($E168*SUMIF('Daily Log'!$AO$18:$AO$1017,$B168,'Daily Log'!$AP$18:$AP$1017),0)</f>
        <v>0</v>
      </c>
      <c r="U168" s="244">
        <f>IFERROR($E168*SUMIF('Daily Log'!$AR$18:$AR$1017,$B168,'Daily Log'!$AS$18:$AS$1017),0)</f>
        <v>0</v>
      </c>
      <c r="V168" s="244">
        <f>IFERROR($E168*SUMIF('Daily Log'!$AU$18:$AU$1017,$B168,'Daily Log'!$AV$18:$AV$1017),0)</f>
        <v>0</v>
      </c>
      <c r="W168" s="244">
        <f>IFERROR($E168*SUMIF('Daily Log'!$AX$18:$AX$1017,$B168,'Daily Log'!$AY$18:$AY$1017),0)</f>
        <v>0</v>
      </c>
      <c r="X168" s="244">
        <f>IFERROR($E168*SUMIF('Daily Log'!$BA$18:$BA$1017,$B168,'Daily Log'!$BB$18:$BB$1017),0)</f>
        <v>0</v>
      </c>
      <c r="Y168" s="244">
        <f>IFERROR($E168*SUMIF('Daily Log'!$BD$18:$BD$1017,$B168,'Daily Log'!$BE$18:$BE$1017),0)</f>
        <v>0</v>
      </c>
      <c r="Z168" s="244">
        <f>IFERROR($E168*SUMIF('Daily Log'!$BG$18:$BG$1017,$B168,'Daily Log'!$BH$18:$BH$1017),0)</f>
        <v>0</v>
      </c>
      <c r="AA168" s="244">
        <f>IFERROR($E168*SUMIF('Daily Log'!$BJ$18:$BJ$1017,$B168,'Daily Log'!$BK$18:$BK$1017),0)</f>
        <v>0</v>
      </c>
      <c r="AB168" s="244">
        <f>IFERROR($E168*SUMIF('Daily Log'!$BM$18:$BM$1017,$B168,'Daily Log'!$BN$18:$BN$1017),0)</f>
        <v>0</v>
      </c>
      <c r="AC168" s="244">
        <f>IFERROR($E168*SUMIF('Daily Log'!$BP$18:$BP$1017,$B168,'Daily Log'!$BQ$18:$BQ$1017),0)</f>
        <v>0</v>
      </c>
      <c r="AD168" s="244">
        <f>IFERROR($E168*SUMIF('Daily Log'!$BS$18:$BS$1017,$B168,'Daily Log'!$BT$18:$BT$1017),0)</f>
        <v>0</v>
      </c>
      <c r="AE168" s="244">
        <f>IFERROR($E168*SUMIF('Daily Log'!$BV$18:$BV$1017,$B168,'Daily Log'!$BW$18:$BW$1017),0)</f>
        <v>0</v>
      </c>
      <c r="AF168" s="244">
        <f>IFERROR($E168*SUMIF('Daily Log'!$BY$18:$BY$1017,$B168,'Daily Log'!$BZ$18:$BZ$1017),0)</f>
        <v>0</v>
      </c>
      <c r="AG168" s="244">
        <f>IFERROR($E168*SUMIF('Daily Log'!$CB$18:$CB$1017,$B168,'Daily Log'!$CC$18:$CC$1017),0)</f>
        <v>0</v>
      </c>
      <c r="AH168" s="244">
        <f>IFERROR($E168*SUMIF('Daily Log'!$CE$18:$CE$1017,$B168,'Daily Log'!$CF$18:$CF$1017),0)</f>
        <v>0</v>
      </c>
      <c r="AI168" s="244">
        <f>IFERROR($E168*SUMIF('Daily Log'!$CH$18:$CH$1017,$B168,'Daily Log'!$CI$18:$CI$1017),0)</f>
        <v>0</v>
      </c>
      <c r="AJ168" s="244">
        <f>IFERROR($E168*SUMIF('Daily Log'!$CK$18:$CK$1017,$B168,'Daily Log'!$CL$18:$CL$1017),0)</f>
        <v>0</v>
      </c>
      <c r="AK168" s="244">
        <f>IFERROR($E168*SUMIF('Daily Log'!$CN$18:$CN$1017,$B168,'Daily Log'!$CO$18:$CO$1017),0)</f>
        <v>0</v>
      </c>
    </row>
    <row r="169" spans="2:37" ht="33.75" customHeight="1">
      <c r="B169" s="455" t="s">
        <v>220</v>
      </c>
      <c r="C169" s="456"/>
      <c r="D169" s="457" t="s">
        <v>388</v>
      </c>
      <c r="E169" s="454">
        <v>1</v>
      </c>
      <c r="F169" s="243">
        <f t="shared" si="3"/>
        <v>0</v>
      </c>
      <c r="G169" s="244">
        <f>IFERROR($E169*SUMIF('Daily Log'!$B$18:$B$1017,$B169,'Daily Log'!$C$18:$C$1017),0)</f>
        <v>0</v>
      </c>
      <c r="H169" s="244">
        <f>IFERROR($E169*SUMIF('Daily Log'!$E$18:$E$1017,$B169,'Daily Log'!$F$18:$F$1017),0)</f>
        <v>0</v>
      </c>
      <c r="I169" s="244">
        <f>IFERROR($E169*SUMIF('Daily Log'!$H$18:$H$1017,$B169,'Daily Log'!$I$18:$I$1017),0)</f>
        <v>0</v>
      </c>
      <c r="J169" s="244" t="s">
        <v>40</v>
      </c>
      <c r="K169" s="244">
        <f>IFERROR($E169*SUMIF('Daily Log'!$N$18:$N$1017,$B169,'Daily Log'!$O$18:$O$1017),0)</f>
        <v>0</v>
      </c>
      <c r="L169" s="244">
        <f>IFERROR($E169*SUMIF('Daily Log'!$Q$18:$Q$1017,$B169,'Daily Log'!$R$18:$R$1017),0)</f>
        <v>0</v>
      </c>
      <c r="M169" s="244">
        <f>IFERROR($E169*SUMIF('Daily Log'!$T$18:$T$1017,$B169,'Daily Log'!$U$18:$U$1017),0)</f>
        <v>0</v>
      </c>
      <c r="N169" s="244">
        <f>IFERROR($E169*SUMIF('Daily Log'!$W$18:$W$1017,$B169,'Daily Log'!$X$18:$X$1017),0)</f>
        <v>0</v>
      </c>
      <c r="O169" s="244">
        <f>IFERROR($E169*SUMIF('Daily Log'!$Z$18:$Z$1017,$B169,'Daily Log'!$AA$18:$AA$1017),0)</f>
        <v>0</v>
      </c>
      <c r="P169" s="244">
        <f>IFERROR($E169*SUMIF('Daily Log'!$AC$18:$AC$1017,$B169,'Daily Log'!$AD$18:$AD$1017),0)</f>
        <v>0</v>
      </c>
      <c r="Q169" s="244">
        <f>IFERROR($E169*SUMIF('Daily Log'!$AF$18:$AF$1017,$B169,'Daily Log'!$AG$18:$AG$1017),0)</f>
        <v>0</v>
      </c>
      <c r="R169" s="244">
        <f>IFERROR($E169*SUMIF('Daily Log'!$AI$18:$AI$1017,$B169,'Daily Log'!$AJ$18:$AJ$1017),0)</f>
        <v>0</v>
      </c>
      <c r="S169" s="244">
        <f>IFERROR($E169*SUMIF('Daily Log'!$AL$18:$AL$1017,$B169,'Daily Log'!$AM$18:$AM$1017),0)</f>
        <v>0</v>
      </c>
      <c r="T169" s="244">
        <f>IFERROR($E169*SUMIF('Daily Log'!$AO$18:$AO$1017,$B169,'Daily Log'!$AP$18:$AP$1017),0)</f>
        <v>0</v>
      </c>
      <c r="U169" s="244">
        <f>IFERROR($E169*SUMIF('Daily Log'!$AR$18:$AR$1017,$B169,'Daily Log'!$AS$18:$AS$1017),0)</f>
        <v>0</v>
      </c>
      <c r="V169" s="244">
        <f>IFERROR($E169*SUMIF('Daily Log'!$AU$18:$AU$1017,$B169,'Daily Log'!$AV$18:$AV$1017),0)</f>
        <v>0</v>
      </c>
      <c r="W169" s="244">
        <f>IFERROR($E169*SUMIF('Daily Log'!$AX$18:$AX$1017,$B169,'Daily Log'!$AY$18:$AY$1017),0)</f>
        <v>0</v>
      </c>
      <c r="X169" s="244">
        <f>IFERROR($E169*SUMIF('Daily Log'!$BA$18:$BA$1017,$B169,'Daily Log'!$BB$18:$BB$1017),0)</f>
        <v>0</v>
      </c>
      <c r="Y169" s="244">
        <f>IFERROR($E169*SUMIF('Daily Log'!$BD$18:$BD$1017,$B169,'Daily Log'!$BE$18:$BE$1017),0)</f>
        <v>0</v>
      </c>
      <c r="Z169" s="244">
        <f>IFERROR($E169*SUMIF('Daily Log'!$BG$18:$BG$1017,$B169,'Daily Log'!$BH$18:$BH$1017),0)</f>
        <v>0</v>
      </c>
      <c r="AA169" s="244">
        <f>IFERROR($E169*SUMIF('Daily Log'!$BJ$18:$BJ$1017,$B169,'Daily Log'!$BK$18:$BK$1017),0)</f>
        <v>0</v>
      </c>
      <c r="AB169" s="244">
        <f>IFERROR($E169*SUMIF('Daily Log'!$BM$18:$BM$1017,$B169,'Daily Log'!$BN$18:$BN$1017),0)</f>
        <v>0</v>
      </c>
      <c r="AC169" s="244">
        <f>IFERROR($E169*SUMIF('Daily Log'!$BP$18:$BP$1017,$B169,'Daily Log'!$BQ$18:$BQ$1017),0)</f>
        <v>0</v>
      </c>
      <c r="AD169" s="244">
        <f>IFERROR($E169*SUMIF('Daily Log'!$BS$18:$BS$1017,$B169,'Daily Log'!$BT$18:$BT$1017),0)</f>
        <v>0</v>
      </c>
      <c r="AE169" s="244">
        <f>IFERROR($E169*SUMIF('Daily Log'!$BV$18:$BV$1017,$B169,'Daily Log'!$BW$18:$BW$1017),0)</f>
        <v>0</v>
      </c>
      <c r="AF169" s="244">
        <f>IFERROR($E169*SUMIF('Daily Log'!$BY$18:$BY$1017,$B169,'Daily Log'!$BZ$18:$BZ$1017),0)</f>
        <v>0</v>
      </c>
      <c r="AG169" s="244">
        <f>IFERROR($E169*SUMIF('Daily Log'!$CB$18:$CB$1017,$B169,'Daily Log'!$CC$18:$CC$1017),0)</f>
        <v>0</v>
      </c>
      <c r="AH169" s="244">
        <f>IFERROR($E169*SUMIF('Daily Log'!$CE$18:$CE$1017,$B169,'Daily Log'!$CF$18:$CF$1017),0)</f>
        <v>0</v>
      </c>
      <c r="AI169" s="244">
        <f>IFERROR($E169*SUMIF('Daily Log'!$CH$18:$CH$1017,$B169,'Daily Log'!$CI$18:$CI$1017),0)</f>
        <v>0</v>
      </c>
      <c r="AJ169" s="244">
        <f>IFERROR($E169*SUMIF('Daily Log'!$CK$18:$CK$1017,$B169,'Daily Log'!$CL$18:$CL$1017),0)</f>
        <v>0</v>
      </c>
      <c r="AK169" s="244">
        <f>IFERROR($E169*SUMIF('Daily Log'!$CN$18:$CN$1017,$B169,'Daily Log'!$CO$18:$CO$1017),0)</f>
        <v>0</v>
      </c>
    </row>
    <row r="170" spans="2:37" ht="33.75" customHeight="1">
      <c r="B170" s="455" t="s">
        <v>221</v>
      </c>
      <c r="C170" s="456"/>
      <c r="D170" s="457" t="s">
        <v>388</v>
      </c>
      <c r="E170" s="454">
        <v>1</v>
      </c>
      <c r="F170" s="243">
        <f t="shared" si="3"/>
        <v>0</v>
      </c>
      <c r="G170" s="244">
        <f>IFERROR($E170*SUMIF('Daily Log'!$B$18:$B$1017,$B170,'Daily Log'!$C$18:$C$1017),0)</f>
        <v>0</v>
      </c>
      <c r="H170" s="244">
        <f>IFERROR($E170*SUMIF('Daily Log'!$E$18:$E$1017,$B170,'Daily Log'!$F$18:$F$1017),0)</f>
        <v>0</v>
      </c>
      <c r="I170" s="244">
        <f>IFERROR($E170*SUMIF('Daily Log'!$H$18:$H$1017,$B170,'Daily Log'!$I$18:$I$1017),0)</f>
        <v>0</v>
      </c>
      <c r="J170" s="244" t="s">
        <v>40</v>
      </c>
      <c r="K170" s="244">
        <f>IFERROR($E170*SUMIF('Daily Log'!$N$18:$N$1017,$B170,'Daily Log'!$O$18:$O$1017),0)</f>
        <v>0</v>
      </c>
      <c r="L170" s="244">
        <f>IFERROR($E170*SUMIF('Daily Log'!$Q$18:$Q$1017,$B170,'Daily Log'!$R$18:$R$1017),0)</f>
        <v>0</v>
      </c>
      <c r="M170" s="244">
        <f>IFERROR($E170*SUMIF('Daily Log'!$T$18:$T$1017,$B170,'Daily Log'!$U$18:$U$1017),0)</f>
        <v>0</v>
      </c>
      <c r="N170" s="244">
        <f>IFERROR($E170*SUMIF('Daily Log'!$W$18:$W$1017,$B170,'Daily Log'!$X$18:$X$1017),0)</f>
        <v>0</v>
      </c>
      <c r="O170" s="244">
        <f>IFERROR($E170*SUMIF('Daily Log'!$Z$18:$Z$1017,$B170,'Daily Log'!$AA$18:$AA$1017),0)</f>
        <v>0</v>
      </c>
      <c r="P170" s="244">
        <f>IFERROR($E170*SUMIF('Daily Log'!$AC$18:$AC$1017,$B170,'Daily Log'!$AD$18:$AD$1017),0)</f>
        <v>0</v>
      </c>
      <c r="Q170" s="244">
        <f>IFERROR($E170*SUMIF('Daily Log'!$AF$18:$AF$1017,$B170,'Daily Log'!$AG$18:$AG$1017),0)</f>
        <v>0</v>
      </c>
      <c r="R170" s="244">
        <f>IFERROR($E170*SUMIF('Daily Log'!$AI$18:$AI$1017,$B170,'Daily Log'!$AJ$18:$AJ$1017),0)</f>
        <v>0</v>
      </c>
      <c r="S170" s="244">
        <f>IFERROR($E170*SUMIF('Daily Log'!$AL$18:$AL$1017,$B170,'Daily Log'!$AM$18:$AM$1017),0)</f>
        <v>0</v>
      </c>
      <c r="T170" s="244">
        <f>IFERROR($E170*SUMIF('Daily Log'!$AO$18:$AO$1017,$B170,'Daily Log'!$AP$18:$AP$1017),0)</f>
        <v>0</v>
      </c>
      <c r="U170" s="244">
        <f>IFERROR($E170*SUMIF('Daily Log'!$AR$18:$AR$1017,$B170,'Daily Log'!$AS$18:$AS$1017),0)</f>
        <v>0</v>
      </c>
      <c r="V170" s="244">
        <f>IFERROR($E170*SUMIF('Daily Log'!$AU$18:$AU$1017,$B170,'Daily Log'!$AV$18:$AV$1017),0)</f>
        <v>0</v>
      </c>
      <c r="W170" s="244">
        <f>IFERROR($E170*SUMIF('Daily Log'!$AX$18:$AX$1017,$B170,'Daily Log'!$AY$18:$AY$1017),0)</f>
        <v>0</v>
      </c>
      <c r="X170" s="244">
        <f>IFERROR($E170*SUMIF('Daily Log'!$BA$18:$BA$1017,$B170,'Daily Log'!$BB$18:$BB$1017),0)</f>
        <v>0</v>
      </c>
      <c r="Y170" s="244">
        <f>IFERROR($E170*SUMIF('Daily Log'!$BD$18:$BD$1017,$B170,'Daily Log'!$BE$18:$BE$1017),0)</f>
        <v>0</v>
      </c>
      <c r="Z170" s="244">
        <f>IFERROR($E170*SUMIF('Daily Log'!$BG$18:$BG$1017,$B170,'Daily Log'!$BH$18:$BH$1017),0)</f>
        <v>0</v>
      </c>
      <c r="AA170" s="244">
        <f>IFERROR($E170*SUMIF('Daily Log'!$BJ$18:$BJ$1017,$B170,'Daily Log'!$BK$18:$BK$1017),0)</f>
        <v>0</v>
      </c>
      <c r="AB170" s="244">
        <f>IFERROR($E170*SUMIF('Daily Log'!$BM$18:$BM$1017,$B170,'Daily Log'!$BN$18:$BN$1017),0)</f>
        <v>0</v>
      </c>
      <c r="AC170" s="244">
        <f>IFERROR($E170*SUMIF('Daily Log'!$BP$18:$BP$1017,$B170,'Daily Log'!$BQ$18:$BQ$1017),0)</f>
        <v>0</v>
      </c>
      <c r="AD170" s="244">
        <f>IFERROR($E170*SUMIF('Daily Log'!$BS$18:$BS$1017,$B170,'Daily Log'!$BT$18:$BT$1017),0)</f>
        <v>0</v>
      </c>
      <c r="AE170" s="244">
        <f>IFERROR($E170*SUMIF('Daily Log'!$BV$18:$BV$1017,$B170,'Daily Log'!$BW$18:$BW$1017),0)</f>
        <v>0</v>
      </c>
      <c r="AF170" s="244">
        <f>IFERROR($E170*SUMIF('Daily Log'!$BY$18:$BY$1017,$B170,'Daily Log'!$BZ$18:$BZ$1017),0)</f>
        <v>0</v>
      </c>
      <c r="AG170" s="244">
        <f>IFERROR($E170*SUMIF('Daily Log'!$CB$18:$CB$1017,$B170,'Daily Log'!$CC$18:$CC$1017),0)</f>
        <v>0</v>
      </c>
      <c r="AH170" s="244">
        <f>IFERROR($E170*SUMIF('Daily Log'!$CE$18:$CE$1017,$B170,'Daily Log'!$CF$18:$CF$1017),0)</f>
        <v>0</v>
      </c>
      <c r="AI170" s="244">
        <f>IFERROR($E170*SUMIF('Daily Log'!$CH$18:$CH$1017,$B170,'Daily Log'!$CI$18:$CI$1017),0)</f>
        <v>0</v>
      </c>
      <c r="AJ170" s="244">
        <f>IFERROR($E170*SUMIF('Daily Log'!$CK$18:$CK$1017,$B170,'Daily Log'!$CL$18:$CL$1017),0)</f>
        <v>0</v>
      </c>
      <c r="AK170" s="244">
        <f>IFERROR($E170*SUMIF('Daily Log'!$CN$18:$CN$1017,$B170,'Daily Log'!$CO$18:$CO$1017),0)</f>
        <v>0</v>
      </c>
    </row>
    <row r="171" spans="2:37" ht="33.75" customHeight="1">
      <c r="B171" s="455" t="s">
        <v>222</v>
      </c>
      <c r="C171" s="456"/>
      <c r="D171" s="457" t="s">
        <v>388</v>
      </c>
      <c r="E171" s="454">
        <v>1</v>
      </c>
      <c r="F171" s="243">
        <f t="shared" si="3"/>
        <v>0</v>
      </c>
      <c r="G171" s="244">
        <f>IFERROR($E171*SUMIF('Daily Log'!$B$18:$B$1017,$B171,'Daily Log'!$C$18:$C$1017),0)</f>
        <v>0</v>
      </c>
      <c r="H171" s="244">
        <f>IFERROR($E171*SUMIF('Daily Log'!$E$18:$E$1017,$B171,'Daily Log'!$F$18:$F$1017),0)</f>
        <v>0</v>
      </c>
      <c r="I171" s="244">
        <f>IFERROR($E171*SUMIF('Daily Log'!$H$18:$H$1017,$B171,'Daily Log'!$I$18:$I$1017),0)</f>
        <v>0</v>
      </c>
      <c r="J171" s="244" t="s">
        <v>40</v>
      </c>
      <c r="K171" s="244">
        <f>IFERROR($E171*SUMIF('Daily Log'!$N$18:$N$1017,$B171,'Daily Log'!$O$18:$O$1017),0)</f>
        <v>0</v>
      </c>
      <c r="L171" s="244">
        <f>IFERROR($E171*SUMIF('Daily Log'!$Q$18:$Q$1017,$B171,'Daily Log'!$R$18:$R$1017),0)</f>
        <v>0</v>
      </c>
      <c r="M171" s="244">
        <f>IFERROR($E171*SUMIF('Daily Log'!$T$18:$T$1017,$B171,'Daily Log'!$U$18:$U$1017),0)</f>
        <v>0</v>
      </c>
      <c r="N171" s="244">
        <f>IFERROR($E171*SUMIF('Daily Log'!$W$18:$W$1017,$B171,'Daily Log'!$X$18:$X$1017),0)</f>
        <v>0</v>
      </c>
      <c r="O171" s="244">
        <f>IFERROR($E171*SUMIF('Daily Log'!$Z$18:$Z$1017,$B171,'Daily Log'!$AA$18:$AA$1017),0)</f>
        <v>0</v>
      </c>
      <c r="P171" s="244">
        <f>IFERROR($E171*SUMIF('Daily Log'!$AC$18:$AC$1017,$B171,'Daily Log'!$AD$18:$AD$1017),0)</f>
        <v>0</v>
      </c>
      <c r="Q171" s="244">
        <f>IFERROR($E171*SUMIF('Daily Log'!$AF$18:$AF$1017,$B171,'Daily Log'!$AG$18:$AG$1017),0)</f>
        <v>0</v>
      </c>
      <c r="R171" s="244">
        <f>IFERROR($E171*SUMIF('Daily Log'!$AI$18:$AI$1017,$B171,'Daily Log'!$AJ$18:$AJ$1017),0)</f>
        <v>0</v>
      </c>
      <c r="S171" s="244">
        <f>IFERROR($E171*SUMIF('Daily Log'!$AL$18:$AL$1017,$B171,'Daily Log'!$AM$18:$AM$1017),0)</f>
        <v>0</v>
      </c>
      <c r="T171" s="244">
        <f>IFERROR($E171*SUMIF('Daily Log'!$AO$18:$AO$1017,$B171,'Daily Log'!$AP$18:$AP$1017),0)</f>
        <v>0</v>
      </c>
      <c r="U171" s="244">
        <f>IFERROR($E171*SUMIF('Daily Log'!$AR$18:$AR$1017,$B171,'Daily Log'!$AS$18:$AS$1017),0)</f>
        <v>0</v>
      </c>
      <c r="V171" s="244">
        <f>IFERROR($E171*SUMIF('Daily Log'!$AU$18:$AU$1017,$B171,'Daily Log'!$AV$18:$AV$1017),0)</f>
        <v>0</v>
      </c>
      <c r="W171" s="244">
        <f>IFERROR($E171*SUMIF('Daily Log'!$AX$18:$AX$1017,$B171,'Daily Log'!$AY$18:$AY$1017),0)</f>
        <v>0</v>
      </c>
      <c r="X171" s="244">
        <f>IFERROR($E171*SUMIF('Daily Log'!$BA$18:$BA$1017,$B171,'Daily Log'!$BB$18:$BB$1017),0)</f>
        <v>0</v>
      </c>
      <c r="Y171" s="244">
        <f>IFERROR($E171*SUMIF('Daily Log'!$BD$18:$BD$1017,$B171,'Daily Log'!$BE$18:$BE$1017),0)</f>
        <v>0</v>
      </c>
      <c r="Z171" s="244">
        <f>IFERROR($E171*SUMIF('Daily Log'!$BG$18:$BG$1017,$B171,'Daily Log'!$BH$18:$BH$1017),0)</f>
        <v>0</v>
      </c>
      <c r="AA171" s="244">
        <f>IFERROR($E171*SUMIF('Daily Log'!$BJ$18:$BJ$1017,$B171,'Daily Log'!$BK$18:$BK$1017),0)</f>
        <v>0</v>
      </c>
      <c r="AB171" s="244">
        <f>IFERROR($E171*SUMIF('Daily Log'!$BM$18:$BM$1017,$B171,'Daily Log'!$BN$18:$BN$1017),0)</f>
        <v>0</v>
      </c>
      <c r="AC171" s="244">
        <f>IFERROR($E171*SUMIF('Daily Log'!$BP$18:$BP$1017,$B171,'Daily Log'!$BQ$18:$BQ$1017),0)</f>
        <v>0</v>
      </c>
      <c r="AD171" s="244">
        <f>IFERROR($E171*SUMIF('Daily Log'!$BS$18:$BS$1017,$B171,'Daily Log'!$BT$18:$BT$1017),0)</f>
        <v>0</v>
      </c>
      <c r="AE171" s="244">
        <f>IFERROR($E171*SUMIF('Daily Log'!$BV$18:$BV$1017,$B171,'Daily Log'!$BW$18:$BW$1017),0)</f>
        <v>0</v>
      </c>
      <c r="AF171" s="244">
        <f>IFERROR($E171*SUMIF('Daily Log'!$BY$18:$BY$1017,$B171,'Daily Log'!$BZ$18:$BZ$1017),0)</f>
        <v>0</v>
      </c>
      <c r="AG171" s="244">
        <f>IFERROR($E171*SUMIF('Daily Log'!$CB$18:$CB$1017,$B171,'Daily Log'!$CC$18:$CC$1017),0)</f>
        <v>0</v>
      </c>
      <c r="AH171" s="244">
        <f>IFERROR($E171*SUMIF('Daily Log'!$CE$18:$CE$1017,$B171,'Daily Log'!$CF$18:$CF$1017),0)</f>
        <v>0</v>
      </c>
      <c r="AI171" s="244">
        <f>IFERROR($E171*SUMIF('Daily Log'!$CH$18:$CH$1017,$B171,'Daily Log'!$CI$18:$CI$1017),0)</f>
        <v>0</v>
      </c>
      <c r="AJ171" s="244">
        <f>IFERROR($E171*SUMIF('Daily Log'!$CK$18:$CK$1017,$B171,'Daily Log'!$CL$18:$CL$1017),0)</f>
        <v>0</v>
      </c>
      <c r="AK171" s="244">
        <f>IFERROR($E171*SUMIF('Daily Log'!$CN$18:$CN$1017,$B171,'Daily Log'!$CO$18:$CO$1017),0)</f>
        <v>0</v>
      </c>
    </row>
    <row r="172" spans="2:37" ht="33.75" customHeight="1">
      <c r="B172" s="455" t="s">
        <v>223</v>
      </c>
      <c r="C172" s="456"/>
      <c r="D172" s="457" t="s">
        <v>388</v>
      </c>
      <c r="E172" s="454">
        <v>1</v>
      </c>
      <c r="F172" s="243">
        <f t="shared" si="3"/>
        <v>0</v>
      </c>
      <c r="G172" s="244">
        <f>IFERROR($E172*SUMIF('Daily Log'!$B$18:$B$1017,$B172,'Daily Log'!$C$18:$C$1017),0)</f>
        <v>0</v>
      </c>
      <c r="H172" s="244">
        <f>IFERROR($E172*SUMIF('Daily Log'!$E$18:$E$1017,$B172,'Daily Log'!$F$18:$F$1017),0)</f>
        <v>0</v>
      </c>
      <c r="I172" s="244">
        <f>IFERROR($E172*SUMIF('Daily Log'!$H$18:$H$1017,$B172,'Daily Log'!$I$18:$I$1017),0)</f>
        <v>0</v>
      </c>
      <c r="J172" s="244" t="s">
        <v>40</v>
      </c>
      <c r="K172" s="244">
        <f>IFERROR($E172*SUMIF('Daily Log'!$N$18:$N$1017,$B172,'Daily Log'!$O$18:$O$1017),0)</f>
        <v>0</v>
      </c>
      <c r="L172" s="244">
        <f>IFERROR($E172*SUMIF('Daily Log'!$Q$18:$Q$1017,$B172,'Daily Log'!$R$18:$R$1017),0)</f>
        <v>0</v>
      </c>
      <c r="M172" s="244">
        <f>IFERROR($E172*SUMIF('Daily Log'!$T$18:$T$1017,$B172,'Daily Log'!$U$18:$U$1017),0)</f>
        <v>0</v>
      </c>
      <c r="N172" s="244">
        <f>IFERROR($E172*SUMIF('Daily Log'!$W$18:$W$1017,$B172,'Daily Log'!$X$18:$X$1017),0)</f>
        <v>0</v>
      </c>
      <c r="O172" s="244">
        <f>IFERROR($E172*SUMIF('Daily Log'!$Z$18:$Z$1017,$B172,'Daily Log'!$AA$18:$AA$1017),0)</f>
        <v>0</v>
      </c>
      <c r="P172" s="244">
        <f>IFERROR($E172*SUMIF('Daily Log'!$AC$18:$AC$1017,$B172,'Daily Log'!$AD$18:$AD$1017),0)</f>
        <v>0</v>
      </c>
      <c r="Q172" s="244">
        <f>IFERROR($E172*SUMIF('Daily Log'!$AF$18:$AF$1017,$B172,'Daily Log'!$AG$18:$AG$1017),0)</f>
        <v>0</v>
      </c>
      <c r="R172" s="244">
        <f>IFERROR($E172*SUMIF('Daily Log'!$AI$18:$AI$1017,$B172,'Daily Log'!$AJ$18:$AJ$1017),0)</f>
        <v>0</v>
      </c>
      <c r="S172" s="244">
        <f>IFERROR($E172*SUMIF('Daily Log'!$AL$18:$AL$1017,$B172,'Daily Log'!$AM$18:$AM$1017),0)</f>
        <v>0</v>
      </c>
      <c r="T172" s="244">
        <f>IFERROR($E172*SUMIF('Daily Log'!$AO$18:$AO$1017,$B172,'Daily Log'!$AP$18:$AP$1017),0)</f>
        <v>0</v>
      </c>
      <c r="U172" s="244">
        <f>IFERROR($E172*SUMIF('Daily Log'!$AR$18:$AR$1017,$B172,'Daily Log'!$AS$18:$AS$1017),0)</f>
        <v>0</v>
      </c>
      <c r="V172" s="244">
        <f>IFERROR($E172*SUMIF('Daily Log'!$AU$18:$AU$1017,$B172,'Daily Log'!$AV$18:$AV$1017),0)</f>
        <v>0</v>
      </c>
      <c r="W172" s="244">
        <f>IFERROR($E172*SUMIF('Daily Log'!$AX$18:$AX$1017,$B172,'Daily Log'!$AY$18:$AY$1017),0)</f>
        <v>0</v>
      </c>
      <c r="X172" s="244">
        <f>IFERROR($E172*SUMIF('Daily Log'!$BA$18:$BA$1017,$B172,'Daily Log'!$BB$18:$BB$1017),0)</f>
        <v>0</v>
      </c>
      <c r="Y172" s="244">
        <f>IFERROR($E172*SUMIF('Daily Log'!$BD$18:$BD$1017,$B172,'Daily Log'!$BE$18:$BE$1017),0)</f>
        <v>0</v>
      </c>
      <c r="Z172" s="244">
        <f>IFERROR($E172*SUMIF('Daily Log'!$BG$18:$BG$1017,$B172,'Daily Log'!$BH$18:$BH$1017),0)</f>
        <v>0</v>
      </c>
      <c r="AA172" s="244">
        <f>IFERROR($E172*SUMIF('Daily Log'!$BJ$18:$BJ$1017,$B172,'Daily Log'!$BK$18:$BK$1017),0)</f>
        <v>0</v>
      </c>
      <c r="AB172" s="244">
        <f>IFERROR($E172*SUMIF('Daily Log'!$BM$18:$BM$1017,$B172,'Daily Log'!$BN$18:$BN$1017),0)</f>
        <v>0</v>
      </c>
      <c r="AC172" s="244">
        <f>IFERROR($E172*SUMIF('Daily Log'!$BP$18:$BP$1017,$B172,'Daily Log'!$BQ$18:$BQ$1017),0)</f>
        <v>0</v>
      </c>
      <c r="AD172" s="244">
        <f>IFERROR($E172*SUMIF('Daily Log'!$BS$18:$BS$1017,$B172,'Daily Log'!$BT$18:$BT$1017),0)</f>
        <v>0</v>
      </c>
      <c r="AE172" s="244">
        <f>IFERROR($E172*SUMIF('Daily Log'!$BV$18:$BV$1017,$B172,'Daily Log'!$BW$18:$BW$1017),0)</f>
        <v>0</v>
      </c>
      <c r="AF172" s="244">
        <f>IFERROR($E172*SUMIF('Daily Log'!$BY$18:$BY$1017,$B172,'Daily Log'!$BZ$18:$BZ$1017),0)</f>
        <v>0</v>
      </c>
      <c r="AG172" s="244">
        <f>IFERROR($E172*SUMIF('Daily Log'!$CB$18:$CB$1017,$B172,'Daily Log'!$CC$18:$CC$1017),0)</f>
        <v>0</v>
      </c>
      <c r="AH172" s="244">
        <f>IFERROR($E172*SUMIF('Daily Log'!$CE$18:$CE$1017,$B172,'Daily Log'!$CF$18:$CF$1017),0)</f>
        <v>0</v>
      </c>
      <c r="AI172" s="244">
        <f>IFERROR($E172*SUMIF('Daily Log'!$CH$18:$CH$1017,$B172,'Daily Log'!$CI$18:$CI$1017),0)</f>
        <v>0</v>
      </c>
      <c r="AJ172" s="244">
        <f>IFERROR($E172*SUMIF('Daily Log'!$CK$18:$CK$1017,$B172,'Daily Log'!$CL$18:$CL$1017),0)</f>
        <v>0</v>
      </c>
      <c r="AK172" s="244">
        <f>IFERROR($E172*SUMIF('Daily Log'!$CN$18:$CN$1017,$B172,'Daily Log'!$CO$18:$CO$1017),0)</f>
        <v>0</v>
      </c>
    </row>
    <row r="173" spans="2:37" ht="33.75" customHeight="1">
      <c r="B173" s="455" t="s">
        <v>224</v>
      </c>
      <c r="C173" s="456"/>
      <c r="D173" s="457" t="s">
        <v>388</v>
      </c>
      <c r="E173" s="454">
        <v>1</v>
      </c>
      <c r="F173" s="243">
        <f t="shared" si="3"/>
        <v>0</v>
      </c>
      <c r="G173" s="244">
        <f>IFERROR($E173*SUMIF('Daily Log'!$B$18:$B$1017,$B173,'Daily Log'!$C$18:$C$1017),0)</f>
        <v>0</v>
      </c>
      <c r="H173" s="244">
        <f>IFERROR($E173*SUMIF('Daily Log'!$E$18:$E$1017,$B173,'Daily Log'!$F$18:$F$1017),0)</f>
        <v>0</v>
      </c>
      <c r="I173" s="244">
        <f>IFERROR($E173*SUMIF('Daily Log'!$H$18:$H$1017,$B173,'Daily Log'!$I$18:$I$1017),0)</f>
        <v>0</v>
      </c>
      <c r="J173" s="244" t="s">
        <v>40</v>
      </c>
      <c r="K173" s="244">
        <f>IFERROR($E173*SUMIF('Daily Log'!$N$18:$N$1017,$B173,'Daily Log'!$O$18:$O$1017),0)</f>
        <v>0</v>
      </c>
      <c r="L173" s="244">
        <f>IFERROR($E173*SUMIF('Daily Log'!$Q$18:$Q$1017,$B173,'Daily Log'!$R$18:$R$1017),0)</f>
        <v>0</v>
      </c>
      <c r="M173" s="244">
        <f>IFERROR($E173*SUMIF('Daily Log'!$T$18:$T$1017,$B173,'Daily Log'!$U$18:$U$1017),0)</f>
        <v>0</v>
      </c>
      <c r="N173" s="244">
        <f>IFERROR($E173*SUMIF('Daily Log'!$W$18:$W$1017,$B173,'Daily Log'!$X$18:$X$1017),0)</f>
        <v>0</v>
      </c>
      <c r="O173" s="244">
        <f>IFERROR($E173*SUMIF('Daily Log'!$Z$18:$Z$1017,$B173,'Daily Log'!$AA$18:$AA$1017),0)</f>
        <v>0</v>
      </c>
      <c r="P173" s="244">
        <f>IFERROR($E173*SUMIF('Daily Log'!$AC$18:$AC$1017,$B173,'Daily Log'!$AD$18:$AD$1017),0)</f>
        <v>0</v>
      </c>
      <c r="Q173" s="244">
        <f>IFERROR($E173*SUMIF('Daily Log'!$AF$18:$AF$1017,$B173,'Daily Log'!$AG$18:$AG$1017),0)</f>
        <v>0</v>
      </c>
      <c r="R173" s="244">
        <f>IFERROR($E173*SUMIF('Daily Log'!$AI$18:$AI$1017,$B173,'Daily Log'!$AJ$18:$AJ$1017),0)</f>
        <v>0</v>
      </c>
      <c r="S173" s="244">
        <f>IFERROR($E173*SUMIF('Daily Log'!$AL$18:$AL$1017,$B173,'Daily Log'!$AM$18:$AM$1017),0)</f>
        <v>0</v>
      </c>
      <c r="T173" s="244">
        <f>IFERROR($E173*SUMIF('Daily Log'!$AO$18:$AO$1017,$B173,'Daily Log'!$AP$18:$AP$1017),0)</f>
        <v>0</v>
      </c>
      <c r="U173" s="244">
        <f>IFERROR($E173*SUMIF('Daily Log'!$AR$18:$AR$1017,$B173,'Daily Log'!$AS$18:$AS$1017),0)</f>
        <v>0</v>
      </c>
      <c r="V173" s="244">
        <f>IFERROR($E173*SUMIF('Daily Log'!$AU$18:$AU$1017,$B173,'Daily Log'!$AV$18:$AV$1017),0)</f>
        <v>0</v>
      </c>
      <c r="W173" s="244">
        <f>IFERROR($E173*SUMIF('Daily Log'!$AX$18:$AX$1017,$B173,'Daily Log'!$AY$18:$AY$1017),0)</f>
        <v>0</v>
      </c>
      <c r="X173" s="244">
        <f>IFERROR($E173*SUMIF('Daily Log'!$BA$18:$BA$1017,$B173,'Daily Log'!$BB$18:$BB$1017),0)</f>
        <v>0</v>
      </c>
      <c r="Y173" s="244">
        <f>IFERROR($E173*SUMIF('Daily Log'!$BD$18:$BD$1017,$B173,'Daily Log'!$BE$18:$BE$1017),0)</f>
        <v>0</v>
      </c>
      <c r="Z173" s="244">
        <f>IFERROR($E173*SUMIF('Daily Log'!$BG$18:$BG$1017,$B173,'Daily Log'!$BH$18:$BH$1017),0)</f>
        <v>0</v>
      </c>
      <c r="AA173" s="244">
        <f>IFERROR($E173*SUMIF('Daily Log'!$BJ$18:$BJ$1017,$B173,'Daily Log'!$BK$18:$BK$1017),0)</f>
        <v>0</v>
      </c>
      <c r="AB173" s="244">
        <f>IFERROR($E173*SUMIF('Daily Log'!$BM$18:$BM$1017,$B173,'Daily Log'!$BN$18:$BN$1017),0)</f>
        <v>0</v>
      </c>
      <c r="AC173" s="244">
        <f>IFERROR($E173*SUMIF('Daily Log'!$BP$18:$BP$1017,$B173,'Daily Log'!$BQ$18:$BQ$1017),0)</f>
        <v>0</v>
      </c>
      <c r="AD173" s="244">
        <f>IFERROR($E173*SUMIF('Daily Log'!$BS$18:$BS$1017,$B173,'Daily Log'!$BT$18:$BT$1017),0)</f>
        <v>0</v>
      </c>
      <c r="AE173" s="244">
        <f>IFERROR($E173*SUMIF('Daily Log'!$BV$18:$BV$1017,$B173,'Daily Log'!$BW$18:$BW$1017),0)</f>
        <v>0</v>
      </c>
      <c r="AF173" s="244">
        <f>IFERROR($E173*SUMIF('Daily Log'!$BY$18:$BY$1017,$B173,'Daily Log'!$BZ$18:$BZ$1017),0)</f>
        <v>0</v>
      </c>
      <c r="AG173" s="244">
        <f>IFERROR($E173*SUMIF('Daily Log'!$CB$18:$CB$1017,$B173,'Daily Log'!$CC$18:$CC$1017),0)</f>
        <v>0</v>
      </c>
      <c r="AH173" s="244">
        <f>IFERROR($E173*SUMIF('Daily Log'!$CE$18:$CE$1017,$B173,'Daily Log'!$CF$18:$CF$1017),0)</f>
        <v>0</v>
      </c>
      <c r="AI173" s="244">
        <f>IFERROR($E173*SUMIF('Daily Log'!$CH$18:$CH$1017,$B173,'Daily Log'!$CI$18:$CI$1017),0)</f>
        <v>0</v>
      </c>
      <c r="AJ173" s="244">
        <f>IFERROR($E173*SUMIF('Daily Log'!$CK$18:$CK$1017,$B173,'Daily Log'!$CL$18:$CL$1017),0)</f>
        <v>0</v>
      </c>
      <c r="AK173" s="244">
        <f>IFERROR($E173*SUMIF('Daily Log'!$CN$18:$CN$1017,$B173,'Daily Log'!$CO$18:$CO$1017),0)</f>
        <v>0</v>
      </c>
    </row>
    <row r="174" spans="2:37" ht="33.75" customHeight="1">
      <c r="B174" s="455" t="s">
        <v>225</v>
      </c>
      <c r="C174" s="456"/>
      <c r="D174" s="457" t="s">
        <v>388</v>
      </c>
      <c r="E174" s="454">
        <v>1</v>
      </c>
      <c r="F174" s="243">
        <f t="shared" si="3"/>
        <v>0</v>
      </c>
      <c r="G174" s="244">
        <f>IFERROR($E174*SUMIF('Daily Log'!$B$18:$B$1017,$B174,'Daily Log'!$C$18:$C$1017),0)</f>
        <v>0</v>
      </c>
      <c r="H174" s="244">
        <f>IFERROR($E174*SUMIF('Daily Log'!$E$18:$E$1017,$B174,'Daily Log'!$F$18:$F$1017),0)</f>
        <v>0</v>
      </c>
      <c r="I174" s="244">
        <f>IFERROR($E174*SUMIF('Daily Log'!$H$18:$H$1017,$B174,'Daily Log'!$I$18:$I$1017),0)</f>
        <v>0</v>
      </c>
      <c r="J174" s="244" t="s">
        <v>40</v>
      </c>
      <c r="K174" s="244">
        <f>IFERROR($E174*SUMIF('Daily Log'!$N$18:$N$1017,$B174,'Daily Log'!$O$18:$O$1017),0)</f>
        <v>0</v>
      </c>
      <c r="L174" s="244">
        <f>IFERROR($E174*SUMIF('Daily Log'!$Q$18:$Q$1017,$B174,'Daily Log'!$R$18:$R$1017),0)</f>
        <v>0</v>
      </c>
      <c r="M174" s="244">
        <f>IFERROR($E174*SUMIF('Daily Log'!$T$18:$T$1017,$B174,'Daily Log'!$U$18:$U$1017),0)</f>
        <v>0</v>
      </c>
      <c r="N174" s="244">
        <f>IFERROR($E174*SUMIF('Daily Log'!$W$18:$W$1017,$B174,'Daily Log'!$X$18:$X$1017),0)</f>
        <v>0</v>
      </c>
      <c r="O174" s="244">
        <f>IFERROR($E174*SUMIF('Daily Log'!$Z$18:$Z$1017,$B174,'Daily Log'!$AA$18:$AA$1017),0)</f>
        <v>0</v>
      </c>
      <c r="P174" s="244">
        <f>IFERROR($E174*SUMIF('Daily Log'!$AC$18:$AC$1017,$B174,'Daily Log'!$AD$18:$AD$1017),0)</f>
        <v>0</v>
      </c>
      <c r="Q174" s="244">
        <f>IFERROR($E174*SUMIF('Daily Log'!$AF$18:$AF$1017,$B174,'Daily Log'!$AG$18:$AG$1017),0)</f>
        <v>0</v>
      </c>
      <c r="R174" s="244">
        <f>IFERROR($E174*SUMIF('Daily Log'!$AI$18:$AI$1017,$B174,'Daily Log'!$AJ$18:$AJ$1017),0)</f>
        <v>0</v>
      </c>
      <c r="S174" s="244">
        <f>IFERROR($E174*SUMIF('Daily Log'!$AL$18:$AL$1017,$B174,'Daily Log'!$AM$18:$AM$1017),0)</f>
        <v>0</v>
      </c>
      <c r="T174" s="244">
        <f>IFERROR($E174*SUMIF('Daily Log'!$AO$18:$AO$1017,$B174,'Daily Log'!$AP$18:$AP$1017),0)</f>
        <v>0</v>
      </c>
      <c r="U174" s="244">
        <f>IFERROR($E174*SUMIF('Daily Log'!$AR$18:$AR$1017,$B174,'Daily Log'!$AS$18:$AS$1017),0)</f>
        <v>0</v>
      </c>
      <c r="V174" s="244">
        <f>IFERROR($E174*SUMIF('Daily Log'!$AU$18:$AU$1017,$B174,'Daily Log'!$AV$18:$AV$1017),0)</f>
        <v>0</v>
      </c>
      <c r="W174" s="244">
        <f>IFERROR($E174*SUMIF('Daily Log'!$AX$18:$AX$1017,$B174,'Daily Log'!$AY$18:$AY$1017),0)</f>
        <v>0</v>
      </c>
      <c r="X174" s="244">
        <f>IFERROR($E174*SUMIF('Daily Log'!$BA$18:$BA$1017,$B174,'Daily Log'!$BB$18:$BB$1017),0)</f>
        <v>0</v>
      </c>
      <c r="Y174" s="244">
        <f>IFERROR($E174*SUMIF('Daily Log'!$BD$18:$BD$1017,$B174,'Daily Log'!$BE$18:$BE$1017),0)</f>
        <v>0</v>
      </c>
      <c r="Z174" s="244">
        <f>IFERROR($E174*SUMIF('Daily Log'!$BG$18:$BG$1017,$B174,'Daily Log'!$BH$18:$BH$1017),0)</f>
        <v>0</v>
      </c>
      <c r="AA174" s="244">
        <f>IFERROR($E174*SUMIF('Daily Log'!$BJ$18:$BJ$1017,$B174,'Daily Log'!$BK$18:$BK$1017),0)</f>
        <v>0</v>
      </c>
      <c r="AB174" s="244">
        <f>IFERROR($E174*SUMIF('Daily Log'!$BM$18:$BM$1017,$B174,'Daily Log'!$BN$18:$BN$1017),0)</f>
        <v>0</v>
      </c>
      <c r="AC174" s="244">
        <f>IFERROR($E174*SUMIF('Daily Log'!$BP$18:$BP$1017,$B174,'Daily Log'!$BQ$18:$BQ$1017),0)</f>
        <v>0</v>
      </c>
      <c r="AD174" s="244">
        <f>IFERROR($E174*SUMIF('Daily Log'!$BS$18:$BS$1017,$B174,'Daily Log'!$BT$18:$BT$1017),0)</f>
        <v>0</v>
      </c>
      <c r="AE174" s="244">
        <f>IFERROR($E174*SUMIF('Daily Log'!$BV$18:$BV$1017,$B174,'Daily Log'!$BW$18:$BW$1017),0)</f>
        <v>0</v>
      </c>
      <c r="AF174" s="244">
        <f>IFERROR($E174*SUMIF('Daily Log'!$BY$18:$BY$1017,$B174,'Daily Log'!$BZ$18:$BZ$1017),0)</f>
        <v>0</v>
      </c>
      <c r="AG174" s="244">
        <f>IFERROR($E174*SUMIF('Daily Log'!$CB$18:$CB$1017,$B174,'Daily Log'!$CC$18:$CC$1017),0)</f>
        <v>0</v>
      </c>
      <c r="AH174" s="244">
        <f>IFERROR($E174*SUMIF('Daily Log'!$CE$18:$CE$1017,$B174,'Daily Log'!$CF$18:$CF$1017),0)</f>
        <v>0</v>
      </c>
      <c r="AI174" s="244">
        <f>IFERROR($E174*SUMIF('Daily Log'!$CH$18:$CH$1017,$B174,'Daily Log'!$CI$18:$CI$1017),0)</f>
        <v>0</v>
      </c>
      <c r="AJ174" s="244">
        <f>IFERROR($E174*SUMIF('Daily Log'!$CK$18:$CK$1017,$B174,'Daily Log'!$CL$18:$CL$1017),0)</f>
        <v>0</v>
      </c>
      <c r="AK174" s="244">
        <f>IFERROR($E174*SUMIF('Daily Log'!$CN$18:$CN$1017,$B174,'Daily Log'!$CO$18:$CO$1017),0)</f>
        <v>0</v>
      </c>
    </row>
    <row r="175" spans="2:37" ht="33.75" customHeight="1">
      <c r="B175" s="455" t="s">
        <v>226</v>
      </c>
      <c r="C175" s="456"/>
      <c r="D175" s="457" t="s">
        <v>388</v>
      </c>
      <c r="E175" s="454">
        <v>1</v>
      </c>
      <c r="F175" s="243">
        <f t="shared" si="3"/>
        <v>0</v>
      </c>
      <c r="G175" s="244">
        <f>IFERROR($E175*SUMIF('Daily Log'!$B$18:$B$1017,$B175,'Daily Log'!$C$18:$C$1017),0)</f>
        <v>0</v>
      </c>
      <c r="H175" s="244">
        <f>IFERROR($E175*SUMIF('Daily Log'!$E$18:$E$1017,$B175,'Daily Log'!$F$18:$F$1017),0)</f>
        <v>0</v>
      </c>
      <c r="I175" s="244">
        <f>IFERROR($E175*SUMIF('Daily Log'!$H$18:$H$1017,$B175,'Daily Log'!$I$18:$I$1017),0)</f>
        <v>0</v>
      </c>
      <c r="J175" s="244" t="s">
        <v>40</v>
      </c>
      <c r="K175" s="244">
        <f>IFERROR($E175*SUMIF('Daily Log'!$N$18:$N$1017,$B175,'Daily Log'!$O$18:$O$1017),0)</f>
        <v>0</v>
      </c>
      <c r="L175" s="244">
        <f>IFERROR($E175*SUMIF('Daily Log'!$Q$18:$Q$1017,$B175,'Daily Log'!$R$18:$R$1017),0)</f>
        <v>0</v>
      </c>
      <c r="M175" s="244">
        <f>IFERROR($E175*SUMIF('Daily Log'!$T$18:$T$1017,$B175,'Daily Log'!$U$18:$U$1017),0)</f>
        <v>0</v>
      </c>
      <c r="N175" s="244">
        <f>IFERROR($E175*SUMIF('Daily Log'!$W$18:$W$1017,$B175,'Daily Log'!$X$18:$X$1017),0)</f>
        <v>0</v>
      </c>
      <c r="O175" s="244">
        <f>IFERROR($E175*SUMIF('Daily Log'!$Z$18:$Z$1017,$B175,'Daily Log'!$AA$18:$AA$1017),0)</f>
        <v>0</v>
      </c>
      <c r="P175" s="244">
        <f>IFERROR($E175*SUMIF('Daily Log'!$AC$18:$AC$1017,$B175,'Daily Log'!$AD$18:$AD$1017),0)</f>
        <v>0</v>
      </c>
      <c r="Q175" s="244">
        <f>IFERROR($E175*SUMIF('Daily Log'!$AF$18:$AF$1017,$B175,'Daily Log'!$AG$18:$AG$1017),0)</f>
        <v>0</v>
      </c>
      <c r="R175" s="244">
        <f>IFERROR($E175*SUMIF('Daily Log'!$AI$18:$AI$1017,$B175,'Daily Log'!$AJ$18:$AJ$1017),0)</f>
        <v>0</v>
      </c>
      <c r="S175" s="244">
        <f>IFERROR($E175*SUMIF('Daily Log'!$AL$18:$AL$1017,$B175,'Daily Log'!$AM$18:$AM$1017),0)</f>
        <v>0</v>
      </c>
      <c r="T175" s="244">
        <f>IFERROR($E175*SUMIF('Daily Log'!$AO$18:$AO$1017,$B175,'Daily Log'!$AP$18:$AP$1017),0)</f>
        <v>0</v>
      </c>
      <c r="U175" s="244">
        <f>IFERROR($E175*SUMIF('Daily Log'!$AR$18:$AR$1017,$B175,'Daily Log'!$AS$18:$AS$1017),0)</f>
        <v>0</v>
      </c>
      <c r="V175" s="244">
        <f>IFERROR($E175*SUMIF('Daily Log'!$AU$18:$AU$1017,$B175,'Daily Log'!$AV$18:$AV$1017),0)</f>
        <v>0</v>
      </c>
      <c r="W175" s="244">
        <f>IFERROR($E175*SUMIF('Daily Log'!$AX$18:$AX$1017,$B175,'Daily Log'!$AY$18:$AY$1017),0)</f>
        <v>0</v>
      </c>
      <c r="X175" s="244">
        <f>IFERROR($E175*SUMIF('Daily Log'!$BA$18:$BA$1017,$B175,'Daily Log'!$BB$18:$BB$1017),0)</f>
        <v>0</v>
      </c>
      <c r="Y175" s="244">
        <f>IFERROR($E175*SUMIF('Daily Log'!$BD$18:$BD$1017,$B175,'Daily Log'!$BE$18:$BE$1017),0)</f>
        <v>0</v>
      </c>
      <c r="Z175" s="244">
        <f>IFERROR($E175*SUMIF('Daily Log'!$BG$18:$BG$1017,$B175,'Daily Log'!$BH$18:$BH$1017),0)</f>
        <v>0</v>
      </c>
      <c r="AA175" s="244">
        <f>IFERROR($E175*SUMIF('Daily Log'!$BJ$18:$BJ$1017,$B175,'Daily Log'!$BK$18:$BK$1017),0)</f>
        <v>0</v>
      </c>
      <c r="AB175" s="244">
        <f>IFERROR($E175*SUMIF('Daily Log'!$BM$18:$BM$1017,$B175,'Daily Log'!$BN$18:$BN$1017),0)</f>
        <v>0</v>
      </c>
      <c r="AC175" s="244">
        <f>IFERROR($E175*SUMIF('Daily Log'!$BP$18:$BP$1017,$B175,'Daily Log'!$BQ$18:$BQ$1017),0)</f>
        <v>0</v>
      </c>
      <c r="AD175" s="244">
        <f>IFERROR($E175*SUMIF('Daily Log'!$BS$18:$BS$1017,$B175,'Daily Log'!$BT$18:$BT$1017),0)</f>
        <v>0</v>
      </c>
      <c r="AE175" s="244">
        <f>IFERROR($E175*SUMIF('Daily Log'!$BV$18:$BV$1017,$B175,'Daily Log'!$BW$18:$BW$1017),0)</f>
        <v>0</v>
      </c>
      <c r="AF175" s="244">
        <f>IFERROR($E175*SUMIF('Daily Log'!$BY$18:$BY$1017,$B175,'Daily Log'!$BZ$18:$BZ$1017),0)</f>
        <v>0</v>
      </c>
      <c r="AG175" s="244">
        <f>IFERROR($E175*SUMIF('Daily Log'!$CB$18:$CB$1017,$B175,'Daily Log'!$CC$18:$CC$1017),0)</f>
        <v>0</v>
      </c>
      <c r="AH175" s="244">
        <f>IFERROR($E175*SUMIF('Daily Log'!$CE$18:$CE$1017,$B175,'Daily Log'!$CF$18:$CF$1017),0)</f>
        <v>0</v>
      </c>
      <c r="AI175" s="244">
        <f>IFERROR($E175*SUMIF('Daily Log'!$CH$18:$CH$1017,$B175,'Daily Log'!$CI$18:$CI$1017),0)</f>
        <v>0</v>
      </c>
      <c r="AJ175" s="244">
        <f>IFERROR($E175*SUMIF('Daily Log'!$CK$18:$CK$1017,$B175,'Daily Log'!$CL$18:$CL$1017),0)</f>
        <v>0</v>
      </c>
      <c r="AK175" s="244">
        <f>IFERROR($E175*SUMIF('Daily Log'!$CN$18:$CN$1017,$B175,'Daily Log'!$CO$18:$CO$1017),0)</f>
        <v>0</v>
      </c>
    </row>
    <row r="176" spans="2:37" ht="33.75" customHeight="1">
      <c r="B176" s="455" t="s">
        <v>227</v>
      </c>
      <c r="C176" s="456"/>
      <c r="D176" s="457" t="s">
        <v>28</v>
      </c>
      <c r="E176" s="454">
        <v>1</v>
      </c>
      <c r="F176" s="243">
        <f t="shared" si="3"/>
        <v>0</v>
      </c>
      <c r="G176" s="244">
        <f>IFERROR($E176*SUMIF('Daily Log'!$B$18:$B$1017,$B176,'Daily Log'!$C$18:$C$1017),0)</f>
        <v>0</v>
      </c>
      <c r="H176" s="244">
        <f>IFERROR($E176*SUMIF('Daily Log'!$E$18:$E$1017,$B176,'Daily Log'!$F$18:$F$1017),0)</f>
        <v>0</v>
      </c>
      <c r="I176" s="244">
        <f>IFERROR($E176*SUMIF('Daily Log'!$H$18:$H$1017,$B176,'Daily Log'!$I$18:$I$1017),0)</f>
        <v>0</v>
      </c>
      <c r="J176" s="244" t="s">
        <v>40</v>
      </c>
      <c r="K176" s="244">
        <f>IFERROR($E176*SUMIF('Daily Log'!$N$18:$N$1017,$B176,'Daily Log'!$O$18:$O$1017),0)</f>
        <v>0</v>
      </c>
      <c r="L176" s="244">
        <f>IFERROR($E176*SUMIF('Daily Log'!$Q$18:$Q$1017,$B176,'Daily Log'!$R$18:$R$1017),0)</f>
        <v>0</v>
      </c>
      <c r="M176" s="244">
        <f>IFERROR($E176*SUMIF('Daily Log'!$T$18:$T$1017,$B176,'Daily Log'!$U$18:$U$1017),0)</f>
        <v>0</v>
      </c>
      <c r="N176" s="244">
        <f>IFERROR($E176*SUMIF('Daily Log'!$W$18:$W$1017,$B176,'Daily Log'!$X$18:$X$1017),0)</f>
        <v>0</v>
      </c>
      <c r="O176" s="244">
        <f>IFERROR($E176*SUMIF('Daily Log'!$Z$18:$Z$1017,$B176,'Daily Log'!$AA$18:$AA$1017),0)</f>
        <v>0</v>
      </c>
      <c r="P176" s="244">
        <f>IFERROR($E176*SUMIF('Daily Log'!$AC$18:$AC$1017,$B176,'Daily Log'!$AD$18:$AD$1017),0)</f>
        <v>0</v>
      </c>
      <c r="Q176" s="244">
        <f>IFERROR($E176*SUMIF('Daily Log'!$AF$18:$AF$1017,$B176,'Daily Log'!$AG$18:$AG$1017),0)</f>
        <v>0</v>
      </c>
      <c r="R176" s="244">
        <f>IFERROR($E176*SUMIF('Daily Log'!$AI$18:$AI$1017,$B176,'Daily Log'!$AJ$18:$AJ$1017),0)</f>
        <v>0</v>
      </c>
      <c r="S176" s="244">
        <f>IFERROR($E176*SUMIF('Daily Log'!$AL$18:$AL$1017,$B176,'Daily Log'!$AM$18:$AM$1017),0)</f>
        <v>0</v>
      </c>
      <c r="T176" s="244">
        <f>IFERROR($E176*SUMIF('Daily Log'!$AO$18:$AO$1017,$B176,'Daily Log'!$AP$18:$AP$1017),0)</f>
        <v>0</v>
      </c>
      <c r="U176" s="244">
        <f>IFERROR($E176*SUMIF('Daily Log'!$AR$18:$AR$1017,$B176,'Daily Log'!$AS$18:$AS$1017),0)</f>
        <v>0</v>
      </c>
      <c r="V176" s="244">
        <f>IFERROR($E176*SUMIF('Daily Log'!$AU$18:$AU$1017,$B176,'Daily Log'!$AV$18:$AV$1017),0)</f>
        <v>0</v>
      </c>
      <c r="W176" s="244">
        <f>IFERROR($E176*SUMIF('Daily Log'!$AX$18:$AX$1017,$B176,'Daily Log'!$AY$18:$AY$1017),0)</f>
        <v>0</v>
      </c>
      <c r="X176" s="244">
        <f>IFERROR($E176*SUMIF('Daily Log'!$BA$18:$BA$1017,$B176,'Daily Log'!$BB$18:$BB$1017),0)</f>
        <v>0</v>
      </c>
      <c r="Y176" s="244">
        <f>IFERROR($E176*SUMIF('Daily Log'!$BD$18:$BD$1017,$B176,'Daily Log'!$BE$18:$BE$1017),0)</f>
        <v>0</v>
      </c>
      <c r="Z176" s="244">
        <f>IFERROR($E176*SUMIF('Daily Log'!$BG$18:$BG$1017,$B176,'Daily Log'!$BH$18:$BH$1017),0)</f>
        <v>0</v>
      </c>
      <c r="AA176" s="244">
        <f>IFERROR($E176*SUMIF('Daily Log'!$BJ$18:$BJ$1017,$B176,'Daily Log'!$BK$18:$BK$1017),0)</f>
        <v>0</v>
      </c>
      <c r="AB176" s="244">
        <f>IFERROR($E176*SUMIF('Daily Log'!$BM$18:$BM$1017,$B176,'Daily Log'!$BN$18:$BN$1017),0)</f>
        <v>0</v>
      </c>
      <c r="AC176" s="244">
        <f>IFERROR($E176*SUMIF('Daily Log'!$BP$18:$BP$1017,$B176,'Daily Log'!$BQ$18:$BQ$1017),0)</f>
        <v>0</v>
      </c>
      <c r="AD176" s="244">
        <f>IFERROR($E176*SUMIF('Daily Log'!$BS$18:$BS$1017,$B176,'Daily Log'!$BT$18:$BT$1017),0)</f>
        <v>0</v>
      </c>
      <c r="AE176" s="244">
        <f>IFERROR($E176*SUMIF('Daily Log'!$BV$18:$BV$1017,$B176,'Daily Log'!$BW$18:$BW$1017),0)</f>
        <v>0</v>
      </c>
      <c r="AF176" s="244">
        <f>IFERROR($E176*SUMIF('Daily Log'!$BY$18:$BY$1017,$B176,'Daily Log'!$BZ$18:$BZ$1017),0)</f>
        <v>0</v>
      </c>
      <c r="AG176" s="244">
        <f>IFERROR($E176*SUMIF('Daily Log'!$CB$18:$CB$1017,$B176,'Daily Log'!$CC$18:$CC$1017),0)</f>
        <v>0</v>
      </c>
      <c r="AH176" s="244">
        <f>IFERROR($E176*SUMIF('Daily Log'!$CE$18:$CE$1017,$B176,'Daily Log'!$CF$18:$CF$1017),0)</f>
        <v>0</v>
      </c>
      <c r="AI176" s="244">
        <f>IFERROR($E176*SUMIF('Daily Log'!$CH$18:$CH$1017,$B176,'Daily Log'!$CI$18:$CI$1017),0)</f>
        <v>0</v>
      </c>
      <c r="AJ176" s="244">
        <f>IFERROR($E176*SUMIF('Daily Log'!$CK$18:$CK$1017,$B176,'Daily Log'!$CL$18:$CL$1017),0)</f>
        <v>0</v>
      </c>
      <c r="AK176" s="244">
        <f>IFERROR($E176*SUMIF('Daily Log'!$CN$18:$CN$1017,$B176,'Daily Log'!$CO$18:$CO$1017),0)</f>
        <v>0</v>
      </c>
    </row>
    <row r="177" spans="2:37" ht="33.75" customHeight="1">
      <c r="B177" s="455" t="s">
        <v>228</v>
      </c>
      <c r="C177" s="456"/>
      <c r="D177" s="457" t="s">
        <v>28</v>
      </c>
      <c r="E177" s="454">
        <v>1</v>
      </c>
      <c r="F177" s="243">
        <f t="shared" si="3"/>
        <v>0</v>
      </c>
      <c r="G177" s="244">
        <f>IFERROR($E177*SUMIF('Daily Log'!$B$18:$B$1017,$B177,'Daily Log'!$C$18:$C$1017),0)</f>
        <v>0</v>
      </c>
      <c r="H177" s="244">
        <f>IFERROR($E177*SUMIF('Daily Log'!$E$18:$E$1017,$B177,'Daily Log'!$F$18:$F$1017),0)</f>
        <v>0</v>
      </c>
      <c r="I177" s="244">
        <f>IFERROR($E177*SUMIF('Daily Log'!$H$18:$H$1017,$B177,'Daily Log'!$I$18:$I$1017),0)</f>
        <v>0</v>
      </c>
      <c r="J177" s="244" t="s">
        <v>40</v>
      </c>
      <c r="K177" s="244">
        <f>IFERROR($E177*SUMIF('Daily Log'!$N$18:$N$1017,$B177,'Daily Log'!$O$18:$O$1017),0)</f>
        <v>0</v>
      </c>
      <c r="L177" s="244">
        <f>IFERROR($E177*SUMIF('Daily Log'!$Q$18:$Q$1017,$B177,'Daily Log'!$R$18:$R$1017),0)</f>
        <v>0</v>
      </c>
      <c r="M177" s="244">
        <f>IFERROR($E177*SUMIF('Daily Log'!$T$18:$T$1017,$B177,'Daily Log'!$U$18:$U$1017),0)</f>
        <v>0</v>
      </c>
      <c r="N177" s="244">
        <f>IFERROR($E177*SUMIF('Daily Log'!$W$18:$W$1017,$B177,'Daily Log'!$X$18:$X$1017),0)</f>
        <v>0</v>
      </c>
      <c r="O177" s="244">
        <f>IFERROR($E177*SUMIF('Daily Log'!$Z$18:$Z$1017,$B177,'Daily Log'!$AA$18:$AA$1017),0)</f>
        <v>0</v>
      </c>
      <c r="P177" s="244">
        <f>IFERROR($E177*SUMIF('Daily Log'!$AC$18:$AC$1017,$B177,'Daily Log'!$AD$18:$AD$1017),0)</f>
        <v>0</v>
      </c>
      <c r="Q177" s="244">
        <f>IFERROR($E177*SUMIF('Daily Log'!$AF$18:$AF$1017,$B177,'Daily Log'!$AG$18:$AG$1017),0)</f>
        <v>0</v>
      </c>
      <c r="R177" s="244">
        <f>IFERROR($E177*SUMIF('Daily Log'!$AI$18:$AI$1017,$B177,'Daily Log'!$AJ$18:$AJ$1017),0)</f>
        <v>0</v>
      </c>
      <c r="S177" s="244">
        <f>IFERROR($E177*SUMIF('Daily Log'!$AL$18:$AL$1017,$B177,'Daily Log'!$AM$18:$AM$1017),0)</f>
        <v>0</v>
      </c>
      <c r="T177" s="244">
        <f>IFERROR($E177*SUMIF('Daily Log'!$AO$18:$AO$1017,$B177,'Daily Log'!$AP$18:$AP$1017),0)</f>
        <v>0</v>
      </c>
      <c r="U177" s="244">
        <f>IFERROR($E177*SUMIF('Daily Log'!$AR$18:$AR$1017,$B177,'Daily Log'!$AS$18:$AS$1017),0)</f>
        <v>0</v>
      </c>
      <c r="V177" s="244">
        <f>IFERROR($E177*SUMIF('Daily Log'!$AU$18:$AU$1017,$B177,'Daily Log'!$AV$18:$AV$1017),0)</f>
        <v>0</v>
      </c>
      <c r="W177" s="244">
        <f>IFERROR($E177*SUMIF('Daily Log'!$AX$18:$AX$1017,$B177,'Daily Log'!$AY$18:$AY$1017),0)</f>
        <v>0</v>
      </c>
      <c r="X177" s="244">
        <f>IFERROR($E177*SUMIF('Daily Log'!$BA$18:$BA$1017,$B177,'Daily Log'!$BB$18:$BB$1017),0)</f>
        <v>0</v>
      </c>
      <c r="Y177" s="244">
        <f>IFERROR($E177*SUMIF('Daily Log'!$BD$18:$BD$1017,$B177,'Daily Log'!$BE$18:$BE$1017),0)</f>
        <v>0</v>
      </c>
      <c r="Z177" s="244">
        <f>IFERROR($E177*SUMIF('Daily Log'!$BG$18:$BG$1017,$B177,'Daily Log'!$BH$18:$BH$1017),0)</f>
        <v>0</v>
      </c>
      <c r="AA177" s="244">
        <f>IFERROR($E177*SUMIF('Daily Log'!$BJ$18:$BJ$1017,$B177,'Daily Log'!$BK$18:$BK$1017),0)</f>
        <v>0</v>
      </c>
      <c r="AB177" s="244">
        <f>IFERROR($E177*SUMIF('Daily Log'!$BM$18:$BM$1017,$B177,'Daily Log'!$BN$18:$BN$1017),0)</f>
        <v>0</v>
      </c>
      <c r="AC177" s="244">
        <f>IFERROR($E177*SUMIF('Daily Log'!$BP$18:$BP$1017,$B177,'Daily Log'!$BQ$18:$BQ$1017),0)</f>
        <v>0</v>
      </c>
      <c r="AD177" s="244">
        <f>IFERROR($E177*SUMIF('Daily Log'!$BS$18:$BS$1017,$B177,'Daily Log'!$BT$18:$BT$1017),0)</f>
        <v>0</v>
      </c>
      <c r="AE177" s="244">
        <f>IFERROR($E177*SUMIF('Daily Log'!$BV$18:$BV$1017,$B177,'Daily Log'!$BW$18:$BW$1017),0)</f>
        <v>0</v>
      </c>
      <c r="AF177" s="244">
        <f>IFERROR($E177*SUMIF('Daily Log'!$BY$18:$BY$1017,$B177,'Daily Log'!$BZ$18:$BZ$1017),0)</f>
        <v>0</v>
      </c>
      <c r="AG177" s="244">
        <f>IFERROR($E177*SUMIF('Daily Log'!$CB$18:$CB$1017,$B177,'Daily Log'!$CC$18:$CC$1017),0)</f>
        <v>0</v>
      </c>
      <c r="AH177" s="244">
        <f>IFERROR($E177*SUMIF('Daily Log'!$CE$18:$CE$1017,$B177,'Daily Log'!$CF$18:$CF$1017),0)</f>
        <v>0</v>
      </c>
      <c r="AI177" s="244">
        <f>IFERROR($E177*SUMIF('Daily Log'!$CH$18:$CH$1017,$B177,'Daily Log'!$CI$18:$CI$1017),0)</f>
        <v>0</v>
      </c>
      <c r="AJ177" s="244">
        <f>IFERROR($E177*SUMIF('Daily Log'!$CK$18:$CK$1017,$B177,'Daily Log'!$CL$18:$CL$1017),0)</f>
        <v>0</v>
      </c>
      <c r="AK177" s="244">
        <f>IFERROR($E177*SUMIF('Daily Log'!$CN$18:$CN$1017,$B177,'Daily Log'!$CO$18:$CO$1017),0)</f>
        <v>0</v>
      </c>
    </row>
    <row r="178" spans="2:37" ht="38.25" customHeight="1">
      <c r="B178" s="455" t="s">
        <v>229</v>
      </c>
      <c r="C178" s="456"/>
      <c r="D178" s="457" t="s">
        <v>28</v>
      </c>
      <c r="E178" s="454">
        <v>1</v>
      </c>
      <c r="F178" s="243">
        <f t="shared" si="3"/>
        <v>0</v>
      </c>
      <c r="G178" s="244">
        <f>IFERROR($E178*SUMIF('Daily Log'!$B$18:$B$1017,$B178,'Daily Log'!$C$18:$C$1017),0)</f>
        <v>0</v>
      </c>
      <c r="H178" s="244">
        <f>IFERROR($E178*SUMIF('Daily Log'!$E$18:$E$1017,$B178,'Daily Log'!$F$18:$F$1017),0)</f>
        <v>0</v>
      </c>
      <c r="I178" s="244">
        <f>IFERROR($E178*SUMIF('Daily Log'!$H$18:$H$1017,$B178,'Daily Log'!$I$18:$I$1017),0)</f>
        <v>0</v>
      </c>
      <c r="J178" s="244" t="s">
        <v>40</v>
      </c>
      <c r="K178" s="244">
        <f>IFERROR($E178*SUMIF('Daily Log'!$N$18:$N$1017,$B178,'Daily Log'!$O$18:$O$1017),0)</f>
        <v>0</v>
      </c>
      <c r="L178" s="244">
        <f>IFERROR($E178*SUMIF('Daily Log'!$Q$18:$Q$1017,$B178,'Daily Log'!$R$18:$R$1017),0)</f>
        <v>0</v>
      </c>
      <c r="M178" s="244">
        <f>IFERROR($E178*SUMIF('Daily Log'!$T$18:$T$1017,$B178,'Daily Log'!$U$18:$U$1017),0)</f>
        <v>0</v>
      </c>
      <c r="N178" s="244">
        <f>IFERROR($E178*SUMIF('Daily Log'!$W$18:$W$1017,$B178,'Daily Log'!$X$18:$X$1017),0)</f>
        <v>0</v>
      </c>
      <c r="O178" s="244">
        <f>IFERROR($E178*SUMIF('Daily Log'!$Z$18:$Z$1017,$B178,'Daily Log'!$AA$18:$AA$1017),0)</f>
        <v>0</v>
      </c>
      <c r="P178" s="244">
        <f>IFERROR($E178*SUMIF('Daily Log'!$AC$18:$AC$1017,$B178,'Daily Log'!$AD$18:$AD$1017),0)</f>
        <v>0</v>
      </c>
      <c r="Q178" s="244">
        <f>IFERROR($E178*SUMIF('Daily Log'!$AF$18:$AF$1017,$B178,'Daily Log'!$AG$18:$AG$1017),0)</f>
        <v>0</v>
      </c>
      <c r="R178" s="244">
        <f>IFERROR($E178*SUMIF('Daily Log'!$AI$18:$AI$1017,$B178,'Daily Log'!$AJ$18:$AJ$1017),0)</f>
        <v>0</v>
      </c>
      <c r="S178" s="244">
        <f>IFERROR($E178*SUMIF('Daily Log'!$AL$18:$AL$1017,$B178,'Daily Log'!$AM$18:$AM$1017),0)</f>
        <v>0</v>
      </c>
      <c r="T178" s="244">
        <f>IFERROR($E178*SUMIF('Daily Log'!$AO$18:$AO$1017,$B178,'Daily Log'!$AP$18:$AP$1017),0)</f>
        <v>0</v>
      </c>
      <c r="U178" s="244">
        <f>IFERROR($E178*SUMIF('Daily Log'!$AR$18:$AR$1017,$B178,'Daily Log'!$AS$18:$AS$1017),0)</f>
        <v>0</v>
      </c>
      <c r="V178" s="244">
        <f>IFERROR($E178*SUMIF('Daily Log'!$AU$18:$AU$1017,$B178,'Daily Log'!$AV$18:$AV$1017),0)</f>
        <v>0</v>
      </c>
      <c r="W178" s="244">
        <f>IFERROR($E178*SUMIF('Daily Log'!$AX$18:$AX$1017,$B178,'Daily Log'!$AY$18:$AY$1017),0)</f>
        <v>0</v>
      </c>
      <c r="X178" s="244">
        <f>IFERROR($E178*SUMIF('Daily Log'!$BA$18:$BA$1017,$B178,'Daily Log'!$BB$18:$BB$1017),0)</f>
        <v>0</v>
      </c>
      <c r="Y178" s="244">
        <f>IFERROR($E178*SUMIF('Daily Log'!$BD$18:$BD$1017,$B178,'Daily Log'!$BE$18:$BE$1017),0)</f>
        <v>0</v>
      </c>
      <c r="Z178" s="244">
        <f>IFERROR($E178*SUMIF('Daily Log'!$BG$18:$BG$1017,$B178,'Daily Log'!$BH$18:$BH$1017),0)</f>
        <v>0</v>
      </c>
      <c r="AA178" s="244">
        <f>IFERROR($E178*SUMIF('Daily Log'!$BJ$18:$BJ$1017,$B178,'Daily Log'!$BK$18:$BK$1017),0)</f>
        <v>0</v>
      </c>
      <c r="AB178" s="244">
        <f>IFERROR($E178*SUMIF('Daily Log'!$BM$18:$BM$1017,$B178,'Daily Log'!$BN$18:$BN$1017),0)</f>
        <v>0</v>
      </c>
      <c r="AC178" s="244">
        <f>IFERROR($E178*SUMIF('Daily Log'!$BP$18:$BP$1017,$B178,'Daily Log'!$BQ$18:$BQ$1017),0)</f>
        <v>0</v>
      </c>
      <c r="AD178" s="244">
        <f>IFERROR($E178*SUMIF('Daily Log'!$BS$18:$BS$1017,$B178,'Daily Log'!$BT$18:$BT$1017),0)</f>
        <v>0</v>
      </c>
      <c r="AE178" s="244">
        <f>IFERROR($E178*SUMIF('Daily Log'!$BV$18:$BV$1017,$B178,'Daily Log'!$BW$18:$BW$1017),0)</f>
        <v>0</v>
      </c>
      <c r="AF178" s="244">
        <f>IFERROR($E178*SUMIF('Daily Log'!$BY$18:$BY$1017,$B178,'Daily Log'!$BZ$18:$BZ$1017),0)</f>
        <v>0</v>
      </c>
      <c r="AG178" s="244">
        <f>IFERROR($E178*SUMIF('Daily Log'!$CB$18:$CB$1017,$B178,'Daily Log'!$CC$18:$CC$1017),0)</f>
        <v>0</v>
      </c>
      <c r="AH178" s="244">
        <f>IFERROR($E178*SUMIF('Daily Log'!$CE$18:$CE$1017,$B178,'Daily Log'!$CF$18:$CF$1017),0)</f>
        <v>0</v>
      </c>
      <c r="AI178" s="244">
        <f>IFERROR($E178*SUMIF('Daily Log'!$CH$18:$CH$1017,$B178,'Daily Log'!$CI$18:$CI$1017),0)</f>
        <v>0</v>
      </c>
      <c r="AJ178" s="244">
        <f>IFERROR($E178*SUMIF('Daily Log'!$CK$18:$CK$1017,$B178,'Daily Log'!$CL$18:$CL$1017),0)</f>
        <v>0</v>
      </c>
      <c r="AK178" s="244">
        <f>IFERROR($E178*SUMIF('Daily Log'!$CN$18:$CN$1017,$B178,'Daily Log'!$CO$18:$CO$1017),0)</f>
        <v>0</v>
      </c>
    </row>
    <row r="179" spans="2:37" ht="38.25" customHeight="1">
      <c r="B179" s="455" t="s">
        <v>230</v>
      </c>
      <c r="C179" s="456"/>
      <c r="D179" s="457" t="s">
        <v>28</v>
      </c>
      <c r="E179" s="454">
        <v>1</v>
      </c>
      <c r="F179" s="243">
        <f t="shared" si="3"/>
        <v>0</v>
      </c>
      <c r="G179" s="244">
        <f>IFERROR($E179*SUMIF('Daily Log'!$B$18:$B$1017,$B179,'Daily Log'!$C$18:$C$1017),0)</f>
        <v>0</v>
      </c>
      <c r="H179" s="244">
        <f>IFERROR($E179*SUMIF('Daily Log'!$E$18:$E$1017,$B179,'Daily Log'!$F$18:$F$1017),0)</f>
        <v>0</v>
      </c>
      <c r="I179" s="244">
        <f>IFERROR($E179*SUMIF('Daily Log'!$H$18:$H$1017,$B179,'Daily Log'!$I$18:$I$1017),0)</f>
        <v>0</v>
      </c>
      <c r="J179" s="244" t="s">
        <v>40</v>
      </c>
      <c r="K179" s="244">
        <f>IFERROR($E179*SUMIF('Daily Log'!$N$18:$N$1017,$B179,'Daily Log'!$O$18:$O$1017),0)</f>
        <v>0</v>
      </c>
      <c r="L179" s="244">
        <f>IFERROR($E179*SUMIF('Daily Log'!$Q$18:$Q$1017,$B179,'Daily Log'!$R$18:$R$1017),0)</f>
        <v>0</v>
      </c>
      <c r="M179" s="244">
        <f>IFERROR($E179*SUMIF('Daily Log'!$T$18:$T$1017,$B179,'Daily Log'!$U$18:$U$1017),0)</f>
        <v>0</v>
      </c>
      <c r="N179" s="244">
        <f>IFERROR($E179*SUMIF('Daily Log'!$W$18:$W$1017,$B179,'Daily Log'!$X$18:$X$1017),0)</f>
        <v>0</v>
      </c>
      <c r="O179" s="244">
        <f>IFERROR($E179*SUMIF('Daily Log'!$Z$18:$Z$1017,$B179,'Daily Log'!$AA$18:$AA$1017),0)</f>
        <v>0</v>
      </c>
      <c r="P179" s="244">
        <f>IFERROR($E179*SUMIF('Daily Log'!$AC$18:$AC$1017,$B179,'Daily Log'!$AD$18:$AD$1017),0)</f>
        <v>0</v>
      </c>
      <c r="Q179" s="244">
        <f>IFERROR($E179*SUMIF('Daily Log'!$AF$18:$AF$1017,$B179,'Daily Log'!$AG$18:$AG$1017),0)</f>
        <v>0</v>
      </c>
      <c r="R179" s="244">
        <f>IFERROR($E179*SUMIF('Daily Log'!$AI$18:$AI$1017,$B179,'Daily Log'!$AJ$18:$AJ$1017),0)</f>
        <v>0</v>
      </c>
      <c r="S179" s="244">
        <f>IFERROR($E179*SUMIF('Daily Log'!$AL$18:$AL$1017,$B179,'Daily Log'!$AM$18:$AM$1017),0)</f>
        <v>0</v>
      </c>
      <c r="T179" s="244">
        <f>IFERROR($E179*SUMIF('Daily Log'!$AO$18:$AO$1017,$B179,'Daily Log'!$AP$18:$AP$1017),0)</f>
        <v>0</v>
      </c>
      <c r="U179" s="244">
        <f>IFERROR($E179*SUMIF('Daily Log'!$AR$18:$AR$1017,$B179,'Daily Log'!$AS$18:$AS$1017),0)</f>
        <v>0</v>
      </c>
      <c r="V179" s="244">
        <f>IFERROR($E179*SUMIF('Daily Log'!$AU$18:$AU$1017,$B179,'Daily Log'!$AV$18:$AV$1017),0)</f>
        <v>0</v>
      </c>
      <c r="W179" s="244">
        <f>IFERROR($E179*SUMIF('Daily Log'!$AX$18:$AX$1017,$B179,'Daily Log'!$AY$18:$AY$1017),0)</f>
        <v>0</v>
      </c>
      <c r="X179" s="244">
        <f>IFERROR($E179*SUMIF('Daily Log'!$BA$18:$BA$1017,$B179,'Daily Log'!$BB$18:$BB$1017),0)</f>
        <v>0</v>
      </c>
      <c r="Y179" s="244">
        <f>IFERROR($E179*SUMIF('Daily Log'!$BD$18:$BD$1017,$B179,'Daily Log'!$BE$18:$BE$1017),0)</f>
        <v>0</v>
      </c>
      <c r="Z179" s="244">
        <f>IFERROR($E179*SUMIF('Daily Log'!$BG$18:$BG$1017,$B179,'Daily Log'!$BH$18:$BH$1017),0)</f>
        <v>0</v>
      </c>
      <c r="AA179" s="244">
        <f>IFERROR($E179*SUMIF('Daily Log'!$BJ$18:$BJ$1017,$B179,'Daily Log'!$BK$18:$BK$1017),0)</f>
        <v>0</v>
      </c>
      <c r="AB179" s="244">
        <f>IFERROR($E179*SUMIF('Daily Log'!$BM$18:$BM$1017,$B179,'Daily Log'!$BN$18:$BN$1017),0)</f>
        <v>0</v>
      </c>
      <c r="AC179" s="244">
        <f>IFERROR($E179*SUMIF('Daily Log'!$BP$18:$BP$1017,$B179,'Daily Log'!$BQ$18:$BQ$1017),0)</f>
        <v>0</v>
      </c>
      <c r="AD179" s="244">
        <f>IFERROR($E179*SUMIF('Daily Log'!$BS$18:$BS$1017,$B179,'Daily Log'!$BT$18:$BT$1017),0)</f>
        <v>0</v>
      </c>
      <c r="AE179" s="244">
        <f>IFERROR($E179*SUMIF('Daily Log'!$BV$18:$BV$1017,$B179,'Daily Log'!$BW$18:$BW$1017),0)</f>
        <v>0</v>
      </c>
      <c r="AF179" s="244">
        <f>IFERROR($E179*SUMIF('Daily Log'!$BY$18:$BY$1017,$B179,'Daily Log'!$BZ$18:$BZ$1017),0)</f>
        <v>0</v>
      </c>
      <c r="AG179" s="244">
        <f>IFERROR($E179*SUMIF('Daily Log'!$CB$18:$CB$1017,$B179,'Daily Log'!$CC$18:$CC$1017),0)</f>
        <v>0</v>
      </c>
      <c r="AH179" s="244">
        <f>IFERROR($E179*SUMIF('Daily Log'!$CE$18:$CE$1017,$B179,'Daily Log'!$CF$18:$CF$1017),0)</f>
        <v>0</v>
      </c>
      <c r="AI179" s="244">
        <f>IFERROR($E179*SUMIF('Daily Log'!$CH$18:$CH$1017,$B179,'Daily Log'!$CI$18:$CI$1017),0)</f>
        <v>0</v>
      </c>
      <c r="AJ179" s="244">
        <f>IFERROR($E179*SUMIF('Daily Log'!$CK$18:$CK$1017,$B179,'Daily Log'!$CL$18:$CL$1017),0)</f>
        <v>0</v>
      </c>
      <c r="AK179" s="244">
        <f>IFERROR($E179*SUMIF('Daily Log'!$CN$18:$CN$1017,$B179,'Daily Log'!$CO$18:$CO$1017),0)</f>
        <v>0</v>
      </c>
    </row>
    <row r="180" spans="2:37" ht="38.25" customHeight="1">
      <c r="B180" s="455" t="s">
        <v>231</v>
      </c>
      <c r="C180" s="456"/>
      <c r="D180" s="457" t="s">
        <v>28</v>
      </c>
      <c r="E180" s="454">
        <v>1</v>
      </c>
      <c r="F180" s="243">
        <f t="shared" si="3"/>
        <v>0</v>
      </c>
      <c r="G180" s="244">
        <f>IFERROR($E180*SUMIF('Daily Log'!$B$18:$B$1017,$B180,'Daily Log'!$C$18:$C$1017),0)</f>
        <v>0</v>
      </c>
      <c r="H180" s="244">
        <f>IFERROR($E180*SUMIF('Daily Log'!$E$18:$E$1017,$B180,'Daily Log'!$F$18:$F$1017),0)</f>
        <v>0</v>
      </c>
      <c r="I180" s="244">
        <f>IFERROR($E180*SUMIF('Daily Log'!$H$18:$H$1017,$B180,'Daily Log'!$I$18:$I$1017),0)</f>
        <v>0</v>
      </c>
      <c r="J180" s="244" t="s">
        <v>40</v>
      </c>
      <c r="K180" s="244">
        <f>IFERROR($E180*SUMIF('Daily Log'!$N$18:$N$1017,$B180,'Daily Log'!$O$18:$O$1017),0)</f>
        <v>0</v>
      </c>
      <c r="L180" s="244">
        <f>IFERROR($E180*SUMIF('Daily Log'!$Q$18:$Q$1017,$B180,'Daily Log'!$R$18:$R$1017),0)</f>
        <v>0</v>
      </c>
      <c r="M180" s="244">
        <f>IFERROR($E180*SUMIF('Daily Log'!$T$18:$T$1017,$B180,'Daily Log'!$U$18:$U$1017),0)</f>
        <v>0</v>
      </c>
      <c r="N180" s="244">
        <f>IFERROR($E180*SUMIF('Daily Log'!$W$18:$W$1017,$B180,'Daily Log'!$X$18:$X$1017),0)</f>
        <v>0</v>
      </c>
      <c r="O180" s="244">
        <f>IFERROR($E180*SUMIF('Daily Log'!$Z$18:$Z$1017,$B180,'Daily Log'!$AA$18:$AA$1017),0)</f>
        <v>0</v>
      </c>
      <c r="P180" s="244">
        <f>IFERROR($E180*SUMIF('Daily Log'!$AC$18:$AC$1017,$B180,'Daily Log'!$AD$18:$AD$1017),0)</f>
        <v>0</v>
      </c>
      <c r="Q180" s="244">
        <f>IFERROR($E180*SUMIF('Daily Log'!$AF$18:$AF$1017,$B180,'Daily Log'!$AG$18:$AG$1017),0)</f>
        <v>0</v>
      </c>
      <c r="R180" s="244">
        <f>IFERROR($E180*SUMIF('Daily Log'!$AI$18:$AI$1017,$B180,'Daily Log'!$AJ$18:$AJ$1017),0)</f>
        <v>0</v>
      </c>
      <c r="S180" s="244">
        <f>IFERROR($E180*SUMIF('Daily Log'!$AL$18:$AL$1017,$B180,'Daily Log'!$AM$18:$AM$1017),0)</f>
        <v>0</v>
      </c>
      <c r="T180" s="244">
        <f>IFERROR($E180*SUMIF('Daily Log'!$AO$18:$AO$1017,$B180,'Daily Log'!$AP$18:$AP$1017),0)</f>
        <v>0</v>
      </c>
      <c r="U180" s="244">
        <f>IFERROR($E180*SUMIF('Daily Log'!$AR$18:$AR$1017,$B180,'Daily Log'!$AS$18:$AS$1017),0)</f>
        <v>0</v>
      </c>
      <c r="V180" s="244">
        <f>IFERROR($E180*SUMIF('Daily Log'!$AU$18:$AU$1017,$B180,'Daily Log'!$AV$18:$AV$1017),0)</f>
        <v>0</v>
      </c>
      <c r="W180" s="244">
        <f>IFERROR($E180*SUMIF('Daily Log'!$AX$18:$AX$1017,$B180,'Daily Log'!$AY$18:$AY$1017),0)</f>
        <v>0</v>
      </c>
      <c r="X180" s="244">
        <f>IFERROR($E180*SUMIF('Daily Log'!$BA$18:$BA$1017,$B180,'Daily Log'!$BB$18:$BB$1017),0)</f>
        <v>0</v>
      </c>
      <c r="Y180" s="244">
        <f>IFERROR($E180*SUMIF('Daily Log'!$BD$18:$BD$1017,$B180,'Daily Log'!$BE$18:$BE$1017),0)</f>
        <v>0</v>
      </c>
      <c r="Z180" s="244">
        <f>IFERROR($E180*SUMIF('Daily Log'!$BG$18:$BG$1017,$B180,'Daily Log'!$BH$18:$BH$1017),0)</f>
        <v>0</v>
      </c>
      <c r="AA180" s="244">
        <f>IFERROR($E180*SUMIF('Daily Log'!$BJ$18:$BJ$1017,$B180,'Daily Log'!$BK$18:$BK$1017),0)</f>
        <v>0</v>
      </c>
      <c r="AB180" s="244">
        <f>IFERROR($E180*SUMIF('Daily Log'!$BM$18:$BM$1017,$B180,'Daily Log'!$BN$18:$BN$1017),0)</f>
        <v>0</v>
      </c>
      <c r="AC180" s="244">
        <f>IFERROR($E180*SUMIF('Daily Log'!$BP$18:$BP$1017,$B180,'Daily Log'!$BQ$18:$BQ$1017),0)</f>
        <v>0</v>
      </c>
      <c r="AD180" s="244">
        <f>IFERROR($E180*SUMIF('Daily Log'!$BS$18:$BS$1017,$B180,'Daily Log'!$BT$18:$BT$1017),0)</f>
        <v>0</v>
      </c>
      <c r="AE180" s="244">
        <f>IFERROR($E180*SUMIF('Daily Log'!$BV$18:$BV$1017,$B180,'Daily Log'!$BW$18:$BW$1017),0)</f>
        <v>0</v>
      </c>
      <c r="AF180" s="244">
        <f>IFERROR($E180*SUMIF('Daily Log'!$BY$18:$BY$1017,$B180,'Daily Log'!$BZ$18:$BZ$1017),0)</f>
        <v>0</v>
      </c>
      <c r="AG180" s="244">
        <f>IFERROR($E180*SUMIF('Daily Log'!$CB$18:$CB$1017,$B180,'Daily Log'!$CC$18:$CC$1017),0)</f>
        <v>0</v>
      </c>
      <c r="AH180" s="244">
        <f>IFERROR($E180*SUMIF('Daily Log'!$CE$18:$CE$1017,$B180,'Daily Log'!$CF$18:$CF$1017),0)</f>
        <v>0</v>
      </c>
      <c r="AI180" s="244">
        <f>IFERROR($E180*SUMIF('Daily Log'!$CH$18:$CH$1017,$B180,'Daily Log'!$CI$18:$CI$1017),0)</f>
        <v>0</v>
      </c>
      <c r="AJ180" s="244">
        <f>IFERROR($E180*SUMIF('Daily Log'!$CK$18:$CK$1017,$B180,'Daily Log'!$CL$18:$CL$1017),0)</f>
        <v>0</v>
      </c>
      <c r="AK180" s="244">
        <f>IFERROR($E180*SUMIF('Daily Log'!$CN$18:$CN$1017,$B180,'Daily Log'!$CO$18:$CO$1017),0)</f>
        <v>0</v>
      </c>
    </row>
    <row r="181" spans="2:37" ht="38.25" customHeight="1">
      <c r="B181" s="455" t="s">
        <v>232</v>
      </c>
      <c r="C181" s="456"/>
      <c r="D181" s="457" t="s">
        <v>388</v>
      </c>
      <c r="E181" s="454">
        <v>1</v>
      </c>
      <c r="F181" s="243">
        <f t="shared" si="3"/>
        <v>0</v>
      </c>
      <c r="G181" s="244">
        <f>IFERROR($E181*SUMIF('Daily Log'!$B$18:$B$1017,$B181,'Daily Log'!$C$18:$C$1017),0)</f>
        <v>0</v>
      </c>
      <c r="H181" s="244">
        <f>IFERROR($E181*SUMIF('Daily Log'!$E$18:$E$1017,$B181,'Daily Log'!$F$18:$F$1017),0)</f>
        <v>0</v>
      </c>
      <c r="I181" s="244">
        <f>IFERROR($E181*SUMIF('Daily Log'!$H$18:$H$1017,$B181,'Daily Log'!$I$18:$I$1017),0)</f>
        <v>0</v>
      </c>
      <c r="J181" s="244" t="s">
        <v>40</v>
      </c>
      <c r="K181" s="244">
        <f>IFERROR($E181*SUMIF('Daily Log'!$N$18:$N$1017,$B181,'Daily Log'!$O$18:$O$1017),0)</f>
        <v>0</v>
      </c>
      <c r="L181" s="244">
        <f>IFERROR($E181*SUMIF('Daily Log'!$Q$18:$Q$1017,$B181,'Daily Log'!$R$18:$R$1017),0)</f>
        <v>0</v>
      </c>
      <c r="M181" s="244">
        <f>IFERROR($E181*SUMIF('Daily Log'!$T$18:$T$1017,$B181,'Daily Log'!$U$18:$U$1017),0)</f>
        <v>0</v>
      </c>
      <c r="N181" s="244">
        <f>IFERROR($E181*SUMIF('Daily Log'!$W$18:$W$1017,$B181,'Daily Log'!$X$18:$X$1017),0)</f>
        <v>0</v>
      </c>
      <c r="O181" s="244">
        <f>IFERROR($E181*SUMIF('Daily Log'!$Z$18:$Z$1017,$B181,'Daily Log'!$AA$18:$AA$1017),0)</f>
        <v>0</v>
      </c>
      <c r="P181" s="244">
        <f>IFERROR($E181*SUMIF('Daily Log'!$AC$18:$AC$1017,$B181,'Daily Log'!$AD$18:$AD$1017),0)</f>
        <v>0</v>
      </c>
      <c r="Q181" s="244">
        <f>IFERROR($E181*SUMIF('Daily Log'!$AF$18:$AF$1017,$B181,'Daily Log'!$AG$18:$AG$1017),0)</f>
        <v>0</v>
      </c>
      <c r="R181" s="244">
        <f>IFERROR($E181*SUMIF('Daily Log'!$AI$18:$AI$1017,$B181,'Daily Log'!$AJ$18:$AJ$1017),0)</f>
        <v>0</v>
      </c>
      <c r="S181" s="244">
        <f>IFERROR($E181*SUMIF('Daily Log'!$AL$18:$AL$1017,$B181,'Daily Log'!$AM$18:$AM$1017),0)</f>
        <v>0</v>
      </c>
      <c r="T181" s="244">
        <f>IFERROR($E181*SUMIF('Daily Log'!$AO$18:$AO$1017,$B181,'Daily Log'!$AP$18:$AP$1017),0)</f>
        <v>0</v>
      </c>
      <c r="U181" s="244">
        <f>IFERROR($E181*SUMIF('Daily Log'!$AR$18:$AR$1017,$B181,'Daily Log'!$AS$18:$AS$1017),0)</f>
        <v>0</v>
      </c>
      <c r="V181" s="244">
        <f>IFERROR($E181*SUMIF('Daily Log'!$AU$18:$AU$1017,$B181,'Daily Log'!$AV$18:$AV$1017),0)</f>
        <v>0</v>
      </c>
      <c r="W181" s="244">
        <f>IFERROR($E181*SUMIF('Daily Log'!$AX$18:$AX$1017,$B181,'Daily Log'!$AY$18:$AY$1017),0)</f>
        <v>0</v>
      </c>
      <c r="X181" s="244">
        <f>IFERROR($E181*SUMIF('Daily Log'!$BA$18:$BA$1017,$B181,'Daily Log'!$BB$18:$BB$1017),0)</f>
        <v>0</v>
      </c>
      <c r="Y181" s="244">
        <f>IFERROR($E181*SUMIF('Daily Log'!$BD$18:$BD$1017,$B181,'Daily Log'!$BE$18:$BE$1017),0)</f>
        <v>0</v>
      </c>
      <c r="Z181" s="244">
        <f>IFERROR($E181*SUMIF('Daily Log'!$BG$18:$BG$1017,$B181,'Daily Log'!$BH$18:$BH$1017),0)</f>
        <v>0</v>
      </c>
      <c r="AA181" s="244">
        <f>IFERROR($E181*SUMIF('Daily Log'!$BJ$18:$BJ$1017,$B181,'Daily Log'!$BK$18:$BK$1017),0)</f>
        <v>0</v>
      </c>
      <c r="AB181" s="244">
        <f>IFERROR($E181*SUMIF('Daily Log'!$BM$18:$BM$1017,$B181,'Daily Log'!$BN$18:$BN$1017),0)</f>
        <v>0</v>
      </c>
      <c r="AC181" s="244">
        <f>IFERROR($E181*SUMIF('Daily Log'!$BP$18:$BP$1017,$B181,'Daily Log'!$BQ$18:$BQ$1017),0)</f>
        <v>0</v>
      </c>
      <c r="AD181" s="244">
        <f>IFERROR($E181*SUMIF('Daily Log'!$BS$18:$BS$1017,$B181,'Daily Log'!$BT$18:$BT$1017),0)</f>
        <v>0</v>
      </c>
      <c r="AE181" s="244">
        <f>IFERROR($E181*SUMIF('Daily Log'!$BV$18:$BV$1017,$B181,'Daily Log'!$BW$18:$BW$1017),0)</f>
        <v>0</v>
      </c>
      <c r="AF181" s="244">
        <f>IFERROR($E181*SUMIF('Daily Log'!$BY$18:$BY$1017,$B181,'Daily Log'!$BZ$18:$BZ$1017),0)</f>
        <v>0</v>
      </c>
      <c r="AG181" s="244">
        <f>IFERROR($E181*SUMIF('Daily Log'!$CB$18:$CB$1017,$B181,'Daily Log'!$CC$18:$CC$1017),0)</f>
        <v>0</v>
      </c>
      <c r="AH181" s="244">
        <f>IFERROR($E181*SUMIF('Daily Log'!$CE$18:$CE$1017,$B181,'Daily Log'!$CF$18:$CF$1017),0)</f>
        <v>0</v>
      </c>
      <c r="AI181" s="244">
        <f>IFERROR($E181*SUMIF('Daily Log'!$CH$18:$CH$1017,$B181,'Daily Log'!$CI$18:$CI$1017),0)</f>
        <v>0</v>
      </c>
      <c r="AJ181" s="244">
        <f>IFERROR($E181*SUMIF('Daily Log'!$CK$18:$CK$1017,$B181,'Daily Log'!$CL$18:$CL$1017),0)</f>
        <v>0</v>
      </c>
      <c r="AK181" s="244">
        <f>IFERROR($E181*SUMIF('Daily Log'!$CN$18:$CN$1017,$B181,'Daily Log'!$CO$18:$CO$1017),0)</f>
        <v>0</v>
      </c>
    </row>
    <row r="182" spans="2:37" ht="33.75" customHeight="1">
      <c r="B182" s="455" t="s">
        <v>233</v>
      </c>
      <c r="C182" s="456"/>
      <c r="D182" s="457" t="s">
        <v>388</v>
      </c>
      <c r="E182" s="454">
        <v>1</v>
      </c>
      <c r="F182" s="243">
        <f t="shared" si="3"/>
        <v>0</v>
      </c>
      <c r="G182" s="244">
        <f>IFERROR($E182*SUMIF('Daily Log'!$B$18:$B$1017,$B182,'Daily Log'!$C$18:$C$1017),0)</f>
        <v>0</v>
      </c>
      <c r="H182" s="244">
        <f>IFERROR($E182*SUMIF('Daily Log'!$E$18:$E$1017,$B182,'Daily Log'!$F$18:$F$1017),0)</f>
        <v>0</v>
      </c>
      <c r="I182" s="244">
        <f>IFERROR($E182*SUMIF('Daily Log'!$H$18:$H$1017,$B182,'Daily Log'!$I$18:$I$1017),0)</f>
        <v>0</v>
      </c>
      <c r="J182" s="244" t="s">
        <v>40</v>
      </c>
      <c r="K182" s="244">
        <f>IFERROR($E182*SUMIF('Daily Log'!$N$18:$N$1017,$B182,'Daily Log'!$O$18:$O$1017),0)</f>
        <v>0</v>
      </c>
      <c r="L182" s="244">
        <f>IFERROR($E182*SUMIF('Daily Log'!$Q$18:$Q$1017,$B182,'Daily Log'!$R$18:$R$1017),0)</f>
        <v>0</v>
      </c>
      <c r="M182" s="244">
        <f>IFERROR($E182*SUMIF('Daily Log'!$T$18:$T$1017,$B182,'Daily Log'!$U$18:$U$1017),0)</f>
        <v>0</v>
      </c>
      <c r="N182" s="244">
        <f>IFERROR($E182*SUMIF('Daily Log'!$W$18:$W$1017,$B182,'Daily Log'!$X$18:$X$1017),0)</f>
        <v>0</v>
      </c>
      <c r="O182" s="244">
        <f>IFERROR($E182*SUMIF('Daily Log'!$Z$18:$Z$1017,$B182,'Daily Log'!$AA$18:$AA$1017),0)</f>
        <v>0</v>
      </c>
      <c r="P182" s="244">
        <f>IFERROR($E182*SUMIF('Daily Log'!$AC$18:$AC$1017,$B182,'Daily Log'!$AD$18:$AD$1017),0)</f>
        <v>0</v>
      </c>
      <c r="Q182" s="244">
        <f>IFERROR($E182*SUMIF('Daily Log'!$AF$18:$AF$1017,$B182,'Daily Log'!$AG$18:$AG$1017),0)</f>
        <v>0</v>
      </c>
      <c r="R182" s="244">
        <f>IFERROR($E182*SUMIF('Daily Log'!$AI$18:$AI$1017,$B182,'Daily Log'!$AJ$18:$AJ$1017),0)</f>
        <v>0</v>
      </c>
      <c r="S182" s="244">
        <f>IFERROR($E182*SUMIF('Daily Log'!$AL$18:$AL$1017,$B182,'Daily Log'!$AM$18:$AM$1017),0)</f>
        <v>0</v>
      </c>
      <c r="T182" s="244">
        <f>IFERROR($E182*SUMIF('Daily Log'!$AO$18:$AO$1017,$B182,'Daily Log'!$AP$18:$AP$1017),0)</f>
        <v>0</v>
      </c>
      <c r="U182" s="244">
        <f>IFERROR($E182*SUMIF('Daily Log'!$AR$18:$AR$1017,$B182,'Daily Log'!$AS$18:$AS$1017),0)</f>
        <v>0</v>
      </c>
      <c r="V182" s="244">
        <f>IFERROR($E182*SUMIF('Daily Log'!$AU$18:$AU$1017,$B182,'Daily Log'!$AV$18:$AV$1017),0)</f>
        <v>0</v>
      </c>
      <c r="W182" s="244">
        <f>IFERROR($E182*SUMIF('Daily Log'!$AX$18:$AX$1017,$B182,'Daily Log'!$AY$18:$AY$1017),0)</f>
        <v>0</v>
      </c>
      <c r="X182" s="244">
        <f>IFERROR($E182*SUMIF('Daily Log'!$BA$18:$BA$1017,$B182,'Daily Log'!$BB$18:$BB$1017),0)</f>
        <v>0</v>
      </c>
      <c r="Y182" s="244">
        <f>IFERROR($E182*SUMIF('Daily Log'!$BD$18:$BD$1017,$B182,'Daily Log'!$BE$18:$BE$1017),0)</f>
        <v>0</v>
      </c>
      <c r="Z182" s="244">
        <f>IFERROR($E182*SUMIF('Daily Log'!$BG$18:$BG$1017,$B182,'Daily Log'!$BH$18:$BH$1017),0)</f>
        <v>0</v>
      </c>
      <c r="AA182" s="244">
        <f>IFERROR($E182*SUMIF('Daily Log'!$BJ$18:$BJ$1017,$B182,'Daily Log'!$BK$18:$BK$1017),0)</f>
        <v>0</v>
      </c>
      <c r="AB182" s="244">
        <f>IFERROR($E182*SUMIF('Daily Log'!$BM$18:$BM$1017,$B182,'Daily Log'!$BN$18:$BN$1017),0)</f>
        <v>0</v>
      </c>
      <c r="AC182" s="244">
        <f>IFERROR($E182*SUMIF('Daily Log'!$BP$18:$BP$1017,$B182,'Daily Log'!$BQ$18:$BQ$1017),0)</f>
        <v>0</v>
      </c>
      <c r="AD182" s="244">
        <f>IFERROR($E182*SUMIF('Daily Log'!$BS$18:$BS$1017,$B182,'Daily Log'!$BT$18:$BT$1017),0)</f>
        <v>0</v>
      </c>
      <c r="AE182" s="244">
        <f>IFERROR($E182*SUMIF('Daily Log'!$BV$18:$BV$1017,$B182,'Daily Log'!$BW$18:$BW$1017),0)</f>
        <v>0</v>
      </c>
      <c r="AF182" s="244">
        <f>IFERROR($E182*SUMIF('Daily Log'!$BY$18:$BY$1017,$B182,'Daily Log'!$BZ$18:$BZ$1017),0)</f>
        <v>0</v>
      </c>
      <c r="AG182" s="244">
        <f>IFERROR($E182*SUMIF('Daily Log'!$CB$18:$CB$1017,$B182,'Daily Log'!$CC$18:$CC$1017),0)</f>
        <v>0</v>
      </c>
      <c r="AH182" s="244">
        <f>IFERROR($E182*SUMIF('Daily Log'!$CE$18:$CE$1017,$B182,'Daily Log'!$CF$18:$CF$1017),0)</f>
        <v>0</v>
      </c>
      <c r="AI182" s="244">
        <f>IFERROR($E182*SUMIF('Daily Log'!$CH$18:$CH$1017,$B182,'Daily Log'!$CI$18:$CI$1017),0)</f>
        <v>0</v>
      </c>
      <c r="AJ182" s="244">
        <f>IFERROR($E182*SUMIF('Daily Log'!$CK$18:$CK$1017,$B182,'Daily Log'!$CL$18:$CL$1017),0)</f>
        <v>0</v>
      </c>
      <c r="AK182" s="244">
        <f>IFERROR($E182*SUMIF('Daily Log'!$CN$18:$CN$1017,$B182,'Daily Log'!$CO$18:$CO$1017),0)</f>
        <v>0</v>
      </c>
    </row>
    <row r="183" spans="2:37" ht="33.75" customHeight="1">
      <c r="B183" s="455" t="s">
        <v>234</v>
      </c>
      <c r="C183" s="456"/>
      <c r="D183" s="457" t="s">
        <v>27</v>
      </c>
      <c r="E183" s="454">
        <v>1</v>
      </c>
      <c r="F183" s="243">
        <f t="shared" si="3"/>
        <v>0</v>
      </c>
      <c r="G183" s="244">
        <f>IFERROR($E183*SUMIF('Daily Log'!$B$18:$B$1017,$B183,'Daily Log'!$C$18:$C$1017),0)</f>
        <v>0</v>
      </c>
      <c r="H183" s="244">
        <f>IFERROR($E183*SUMIF('Daily Log'!$E$18:$E$1017,$B183,'Daily Log'!$F$18:$F$1017),0)</f>
        <v>0</v>
      </c>
      <c r="I183" s="244">
        <f>IFERROR($E183*SUMIF('Daily Log'!$H$18:$H$1017,$B183,'Daily Log'!$I$18:$I$1017),0)</f>
        <v>0</v>
      </c>
      <c r="J183" s="244" t="s">
        <v>40</v>
      </c>
      <c r="K183" s="244">
        <f>IFERROR($E183*SUMIF('Daily Log'!$N$18:$N$1017,$B183,'Daily Log'!$O$18:$O$1017),0)</f>
        <v>0</v>
      </c>
      <c r="L183" s="244">
        <f>IFERROR($E183*SUMIF('Daily Log'!$Q$18:$Q$1017,$B183,'Daily Log'!$R$18:$R$1017),0)</f>
        <v>0</v>
      </c>
      <c r="M183" s="244">
        <f>IFERROR($E183*SUMIF('Daily Log'!$T$18:$T$1017,$B183,'Daily Log'!$U$18:$U$1017),0)</f>
        <v>0</v>
      </c>
      <c r="N183" s="244">
        <f>IFERROR($E183*SUMIF('Daily Log'!$W$18:$W$1017,$B183,'Daily Log'!$X$18:$X$1017),0)</f>
        <v>0</v>
      </c>
      <c r="O183" s="244">
        <f>IFERROR($E183*SUMIF('Daily Log'!$Z$18:$Z$1017,$B183,'Daily Log'!$AA$18:$AA$1017),0)</f>
        <v>0</v>
      </c>
      <c r="P183" s="244">
        <f>IFERROR($E183*SUMIF('Daily Log'!$AC$18:$AC$1017,$B183,'Daily Log'!$AD$18:$AD$1017),0)</f>
        <v>0</v>
      </c>
      <c r="Q183" s="244">
        <f>IFERROR($E183*SUMIF('Daily Log'!$AF$18:$AF$1017,$B183,'Daily Log'!$AG$18:$AG$1017),0)</f>
        <v>0</v>
      </c>
      <c r="R183" s="244">
        <f>IFERROR($E183*SUMIF('Daily Log'!$AI$18:$AI$1017,$B183,'Daily Log'!$AJ$18:$AJ$1017),0)</f>
        <v>0</v>
      </c>
      <c r="S183" s="244">
        <f>IFERROR($E183*SUMIF('Daily Log'!$AL$18:$AL$1017,$B183,'Daily Log'!$AM$18:$AM$1017),0)</f>
        <v>0</v>
      </c>
      <c r="T183" s="244">
        <f>IFERROR($E183*SUMIF('Daily Log'!$AO$18:$AO$1017,$B183,'Daily Log'!$AP$18:$AP$1017),0)</f>
        <v>0</v>
      </c>
      <c r="U183" s="244">
        <f>IFERROR($E183*SUMIF('Daily Log'!$AR$18:$AR$1017,$B183,'Daily Log'!$AS$18:$AS$1017),0)</f>
        <v>0</v>
      </c>
      <c r="V183" s="244">
        <f>IFERROR($E183*SUMIF('Daily Log'!$AU$18:$AU$1017,$B183,'Daily Log'!$AV$18:$AV$1017),0)</f>
        <v>0</v>
      </c>
      <c r="W183" s="244">
        <f>IFERROR($E183*SUMIF('Daily Log'!$AX$18:$AX$1017,$B183,'Daily Log'!$AY$18:$AY$1017),0)</f>
        <v>0</v>
      </c>
      <c r="X183" s="244">
        <f>IFERROR($E183*SUMIF('Daily Log'!$BA$18:$BA$1017,$B183,'Daily Log'!$BB$18:$BB$1017),0)</f>
        <v>0</v>
      </c>
      <c r="Y183" s="244">
        <f>IFERROR($E183*SUMIF('Daily Log'!$BD$18:$BD$1017,$B183,'Daily Log'!$BE$18:$BE$1017),0)</f>
        <v>0</v>
      </c>
      <c r="Z183" s="244">
        <f>IFERROR($E183*SUMIF('Daily Log'!$BG$18:$BG$1017,$B183,'Daily Log'!$BH$18:$BH$1017),0)</f>
        <v>0</v>
      </c>
      <c r="AA183" s="244">
        <f>IFERROR($E183*SUMIF('Daily Log'!$BJ$18:$BJ$1017,$B183,'Daily Log'!$BK$18:$BK$1017),0)</f>
        <v>0</v>
      </c>
      <c r="AB183" s="244">
        <f>IFERROR($E183*SUMIF('Daily Log'!$BM$18:$BM$1017,$B183,'Daily Log'!$BN$18:$BN$1017),0)</f>
        <v>0</v>
      </c>
      <c r="AC183" s="244">
        <f>IFERROR($E183*SUMIF('Daily Log'!$BP$18:$BP$1017,$B183,'Daily Log'!$BQ$18:$BQ$1017),0)</f>
        <v>0</v>
      </c>
      <c r="AD183" s="244">
        <f>IFERROR($E183*SUMIF('Daily Log'!$BS$18:$BS$1017,$B183,'Daily Log'!$BT$18:$BT$1017),0)</f>
        <v>0</v>
      </c>
      <c r="AE183" s="244">
        <f>IFERROR($E183*SUMIF('Daily Log'!$BV$18:$BV$1017,$B183,'Daily Log'!$BW$18:$BW$1017),0)</f>
        <v>0</v>
      </c>
      <c r="AF183" s="244">
        <f>IFERROR($E183*SUMIF('Daily Log'!$BY$18:$BY$1017,$B183,'Daily Log'!$BZ$18:$BZ$1017),0)</f>
        <v>0</v>
      </c>
      <c r="AG183" s="244">
        <f>IFERROR($E183*SUMIF('Daily Log'!$CB$18:$CB$1017,$B183,'Daily Log'!$CC$18:$CC$1017),0)</f>
        <v>0</v>
      </c>
      <c r="AH183" s="244">
        <f>IFERROR($E183*SUMIF('Daily Log'!$CE$18:$CE$1017,$B183,'Daily Log'!$CF$18:$CF$1017),0)</f>
        <v>0</v>
      </c>
      <c r="AI183" s="244">
        <f>IFERROR($E183*SUMIF('Daily Log'!$CH$18:$CH$1017,$B183,'Daily Log'!$CI$18:$CI$1017),0)</f>
        <v>0</v>
      </c>
      <c r="AJ183" s="244">
        <f>IFERROR($E183*SUMIF('Daily Log'!$CK$18:$CK$1017,$B183,'Daily Log'!$CL$18:$CL$1017),0)</f>
        <v>0</v>
      </c>
      <c r="AK183" s="244">
        <f>IFERROR($E183*SUMIF('Daily Log'!$CN$18:$CN$1017,$B183,'Daily Log'!$CO$18:$CO$1017),0)</f>
        <v>0</v>
      </c>
    </row>
    <row r="184" spans="2:37" ht="33.75" customHeight="1">
      <c r="B184" s="455" t="s">
        <v>235</v>
      </c>
      <c r="C184" s="456"/>
      <c r="D184" s="457" t="s">
        <v>27</v>
      </c>
      <c r="E184" s="454">
        <v>1</v>
      </c>
      <c r="F184" s="243">
        <f t="shared" si="3"/>
        <v>0</v>
      </c>
      <c r="G184" s="244">
        <f>IFERROR($E184*SUMIF('Daily Log'!$B$18:$B$1017,$B184,'Daily Log'!$C$18:$C$1017),0)</f>
        <v>0</v>
      </c>
      <c r="H184" s="244">
        <f>IFERROR($E184*SUMIF('Daily Log'!$E$18:$E$1017,$B184,'Daily Log'!$F$18:$F$1017),0)</f>
        <v>0</v>
      </c>
      <c r="I184" s="244">
        <f>IFERROR($E184*SUMIF('Daily Log'!$H$18:$H$1017,$B184,'Daily Log'!$I$18:$I$1017),0)</f>
        <v>0</v>
      </c>
      <c r="J184" s="244" t="s">
        <v>40</v>
      </c>
      <c r="K184" s="244">
        <f>IFERROR($E184*SUMIF('Daily Log'!$N$18:$N$1017,$B184,'Daily Log'!$O$18:$O$1017),0)</f>
        <v>0</v>
      </c>
      <c r="L184" s="244">
        <f>IFERROR($E184*SUMIF('Daily Log'!$Q$18:$Q$1017,$B184,'Daily Log'!$R$18:$R$1017),0)</f>
        <v>0</v>
      </c>
      <c r="M184" s="244">
        <f>IFERROR($E184*SUMIF('Daily Log'!$T$18:$T$1017,$B184,'Daily Log'!$U$18:$U$1017),0)</f>
        <v>0</v>
      </c>
      <c r="N184" s="244">
        <f>IFERROR($E184*SUMIF('Daily Log'!$W$18:$W$1017,$B184,'Daily Log'!$X$18:$X$1017),0)</f>
        <v>0</v>
      </c>
      <c r="O184" s="244">
        <f>IFERROR($E184*SUMIF('Daily Log'!$Z$18:$Z$1017,$B184,'Daily Log'!$AA$18:$AA$1017),0)</f>
        <v>0</v>
      </c>
      <c r="P184" s="244">
        <f>IFERROR($E184*SUMIF('Daily Log'!$AC$18:$AC$1017,$B184,'Daily Log'!$AD$18:$AD$1017),0)</f>
        <v>0</v>
      </c>
      <c r="Q184" s="244">
        <f>IFERROR($E184*SUMIF('Daily Log'!$AF$18:$AF$1017,$B184,'Daily Log'!$AG$18:$AG$1017),0)</f>
        <v>0</v>
      </c>
      <c r="R184" s="244">
        <f>IFERROR($E184*SUMIF('Daily Log'!$AI$18:$AI$1017,$B184,'Daily Log'!$AJ$18:$AJ$1017),0)</f>
        <v>0</v>
      </c>
      <c r="S184" s="244">
        <f>IFERROR($E184*SUMIF('Daily Log'!$AL$18:$AL$1017,$B184,'Daily Log'!$AM$18:$AM$1017),0)</f>
        <v>0</v>
      </c>
      <c r="T184" s="244">
        <f>IFERROR($E184*SUMIF('Daily Log'!$AO$18:$AO$1017,$B184,'Daily Log'!$AP$18:$AP$1017),0)</f>
        <v>0</v>
      </c>
      <c r="U184" s="244">
        <f>IFERROR($E184*SUMIF('Daily Log'!$AR$18:$AR$1017,$B184,'Daily Log'!$AS$18:$AS$1017),0)</f>
        <v>0</v>
      </c>
      <c r="V184" s="244">
        <f>IFERROR($E184*SUMIF('Daily Log'!$AU$18:$AU$1017,$B184,'Daily Log'!$AV$18:$AV$1017),0)</f>
        <v>0</v>
      </c>
      <c r="W184" s="244">
        <f>IFERROR($E184*SUMIF('Daily Log'!$AX$18:$AX$1017,$B184,'Daily Log'!$AY$18:$AY$1017),0)</f>
        <v>0</v>
      </c>
      <c r="X184" s="244">
        <f>IFERROR($E184*SUMIF('Daily Log'!$BA$18:$BA$1017,$B184,'Daily Log'!$BB$18:$BB$1017),0)</f>
        <v>0</v>
      </c>
      <c r="Y184" s="244">
        <f>IFERROR($E184*SUMIF('Daily Log'!$BD$18:$BD$1017,$B184,'Daily Log'!$BE$18:$BE$1017),0)</f>
        <v>0</v>
      </c>
      <c r="Z184" s="244">
        <f>IFERROR($E184*SUMIF('Daily Log'!$BG$18:$BG$1017,$B184,'Daily Log'!$BH$18:$BH$1017),0)</f>
        <v>0</v>
      </c>
      <c r="AA184" s="244">
        <f>IFERROR($E184*SUMIF('Daily Log'!$BJ$18:$BJ$1017,$B184,'Daily Log'!$BK$18:$BK$1017),0)</f>
        <v>0</v>
      </c>
      <c r="AB184" s="244">
        <f>IFERROR($E184*SUMIF('Daily Log'!$BM$18:$BM$1017,$B184,'Daily Log'!$BN$18:$BN$1017),0)</f>
        <v>0</v>
      </c>
      <c r="AC184" s="244">
        <f>IFERROR($E184*SUMIF('Daily Log'!$BP$18:$BP$1017,$B184,'Daily Log'!$BQ$18:$BQ$1017),0)</f>
        <v>0</v>
      </c>
      <c r="AD184" s="244">
        <f>IFERROR($E184*SUMIF('Daily Log'!$BS$18:$BS$1017,$B184,'Daily Log'!$BT$18:$BT$1017),0)</f>
        <v>0</v>
      </c>
      <c r="AE184" s="244">
        <f>IFERROR($E184*SUMIF('Daily Log'!$BV$18:$BV$1017,$B184,'Daily Log'!$BW$18:$BW$1017),0)</f>
        <v>0</v>
      </c>
      <c r="AF184" s="244">
        <f>IFERROR($E184*SUMIF('Daily Log'!$BY$18:$BY$1017,$B184,'Daily Log'!$BZ$18:$BZ$1017),0)</f>
        <v>0</v>
      </c>
      <c r="AG184" s="244">
        <f>IFERROR($E184*SUMIF('Daily Log'!$CB$18:$CB$1017,$B184,'Daily Log'!$CC$18:$CC$1017),0)</f>
        <v>0</v>
      </c>
      <c r="AH184" s="244">
        <f>IFERROR($E184*SUMIF('Daily Log'!$CE$18:$CE$1017,$B184,'Daily Log'!$CF$18:$CF$1017),0)</f>
        <v>0</v>
      </c>
      <c r="AI184" s="244">
        <f>IFERROR($E184*SUMIF('Daily Log'!$CH$18:$CH$1017,$B184,'Daily Log'!$CI$18:$CI$1017),0)</f>
        <v>0</v>
      </c>
      <c r="AJ184" s="244">
        <f>IFERROR($E184*SUMIF('Daily Log'!$CK$18:$CK$1017,$B184,'Daily Log'!$CL$18:$CL$1017),0)</f>
        <v>0</v>
      </c>
      <c r="AK184" s="244">
        <f>IFERROR($E184*SUMIF('Daily Log'!$CN$18:$CN$1017,$B184,'Daily Log'!$CO$18:$CO$1017),0)</f>
        <v>0</v>
      </c>
    </row>
    <row r="185" spans="2:37" ht="33.75" customHeight="1">
      <c r="B185" s="455" t="s">
        <v>236</v>
      </c>
      <c r="C185" s="456"/>
      <c r="D185" s="457" t="s">
        <v>27</v>
      </c>
      <c r="E185" s="454">
        <v>1</v>
      </c>
      <c r="F185" s="243">
        <f t="shared" si="3"/>
        <v>0</v>
      </c>
      <c r="G185" s="244">
        <f>IFERROR($E185*SUMIF('Daily Log'!$B$18:$B$1017,$B185,'Daily Log'!$C$18:$C$1017),0)</f>
        <v>0</v>
      </c>
      <c r="H185" s="244">
        <f>IFERROR($E185*SUMIF('Daily Log'!$E$18:$E$1017,$B185,'Daily Log'!$F$18:$F$1017),0)</f>
        <v>0</v>
      </c>
      <c r="I185" s="244">
        <f>IFERROR($E185*SUMIF('Daily Log'!$H$18:$H$1017,$B185,'Daily Log'!$I$18:$I$1017),0)</f>
        <v>0</v>
      </c>
      <c r="J185" s="244" t="s">
        <v>40</v>
      </c>
      <c r="K185" s="244">
        <f>IFERROR($E185*SUMIF('Daily Log'!$N$18:$N$1017,$B185,'Daily Log'!$O$18:$O$1017),0)</f>
        <v>0</v>
      </c>
      <c r="L185" s="244">
        <f>IFERROR($E185*SUMIF('Daily Log'!$Q$18:$Q$1017,$B185,'Daily Log'!$R$18:$R$1017),0)</f>
        <v>0</v>
      </c>
      <c r="M185" s="244">
        <f>IFERROR($E185*SUMIF('Daily Log'!$T$18:$T$1017,$B185,'Daily Log'!$U$18:$U$1017),0)</f>
        <v>0</v>
      </c>
      <c r="N185" s="244">
        <f>IFERROR($E185*SUMIF('Daily Log'!$W$18:$W$1017,$B185,'Daily Log'!$X$18:$X$1017),0)</f>
        <v>0</v>
      </c>
      <c r="O185" s="244">
        <f>IFERROR($E185*SUMIF('Daily Log'!$Z$18:$Z$1017,$B185,'Daily Log'!$AA$18:$AA$1017),0)</f>
        <v>0</v>
      </c>
      <c r="P185" s="244">
        <f>IFERROR($E185*SUMIF('Daily Log'!$AC$18:$AC$1017,$B185,'Daily Log'!$AD$18:$AD$1017),0)</f>
        <v>0</v>
      </c>
      <c r="Q185" s="244">
        <f>IFERROR($E185*SUMIF('Daily Log'!$AF$18:$AF$1017,$B185,'Daily Log'!$AG$18:$AG$1017),0)</f>
        <v>0</v>
      </c>
      <c r="R185" s="244">
        <f>IFERROR($E185*SUMIF('Daily Log'!$AI$18:$AI$1017,$B185,'Daily Log'!$AJ$18:$AJ$1017),0)</f>
        <v>0</v>
      </c>
      <c r="S185" s="244">
        <f>IFERROR($E185*SUMIF('Daily Log'!$AL$18:$AL$1017,$B185,'Daily Log'!$AM$18:$AM$1017),0)</f>
        <v>0</v>
      </c>
      <c r="T185" s="244">
        <f>IFERROR($E185*SUMIF('Daily Log'!$AO$18:$AO$1017,$B185,'Daily Log'!$AP$18:$AP$1017),0)</f>
        <v>0</v>
      </c>
      <c r="U185" s="244">
        <f>IFERROR($E185*SUMIF('Daily Log'!$AR$18:$AR$1017,$B185,'Daily Log'!$AS$18:$AS$1017),0)</f>
        <v>0</v>
      </c>
      <c r="V185" s="244">
        <f>IFERROR($E185*SUMIF('Daily Log'!$AU$18:$AU$1017,$B185,'Daily Log'!$AV$18:$AV$1017),0)</f>
        <v>0</v>
      </c>
      <c r="W185" s="244">
        <f>IFERROR($E185*SUMIF('Daily Log'!$AX$18:$AX$1017,$B185,'Daily Log'!$AY$18:$AY$1017),0)</f>
        <v>0</v>
      </c>
      <c r="X185" s="244">
        <f>IFERROR($E185*SUMIF('Daily Log'!$BA$18:$BA$1017,$B185,'Daily Log'!$BB$18:$BB$1017),0)</f>
        <v>0</v>
      </c>
      <c r="Y185" s="244">
        <f>IFERROR($E185*SUMIF('Daily Log'!$BD$18:$BD$1017,$B185,'Daily Log'!$BE$18:$BE$1017),0)</f>
        <v>0</v>
      </c>
      <c r="Z185" s="244">
        <f>IFERROR($E185*SUMIF('Daily Log'!$BG$18:$BG$1017,$B185,'Daily Log'!$BH$18:$BH$1017),0)</f>
        <v>0</v>
      </c>
      <c r="AA185" s="244">
        <f>IFERROR($E185*SUMIF('Daily Log'!$BJ$18:$BJ$1017,$B185,'Daily Log'!$BK$18:$BK$1017),0)</f>
        <v>0</v>
      </c>
      <c r="AB185" s="244">
        <f>IFERROR($E185*SUMIF('Daily Log'!$BM$18:$BM$1017,$B185,'Daily Log'!$BN$18:$BN$1017),0)</f>
        <v>0</v>
      </c>
      <c r="AC185" s="244">
        <f>IFERROR($E185*SUMIF('Daily Log'!$BP$18:$BP$1017,$B185,'Daily Log'!$BQ$18:$BQ$1017),0)</f>
        <v>0</v>
      </c>
      <c r="AD185" s="244">
        <f>IFERROR($E185*SUMIF('Daily Log'!$BS$18:$BS$1017,$B185,'Daily Log'!$BT$18:$BT$1017),0)</f>
        <v>0</v>
      </c>
      <c r="AE185" s="244">
        <f>IFERROR($E185*SUMIF('Daily Log'!$BV$18:$BV$1017,$B185,'Daily Log'!$BW$18:$BW$1017),0)</f>
        <v>0</v>
      </c>
      <c r="AF185" s="244">
        <f>IFERROR($E185*SUMIF('Daily Log'!$BY$18:$BY$1017,$B185,'Daily Log'!$BZ$18:$BZ$1017),0)</f>
        <v>0</v>
      </c>
      <c r="AG185" s="244">
        <f>IFERROR($E185*SUMIF('Daily Log'!$CB$18:$CB$1017,$B185,'Daily Log'!$CC$18:$CC$1017),0)</f>
        <v>0</v>
      </c>
      <c r="AH185" s="244">
        <f>IFERROR($E185*SUMIF('Daily Log'!$CE$18:$CE$1017,$B185,'Daily Log'!$CF$18:$CF$1017),0)</f>
        <v>0</v>
      </c>
      <c r="AI185" s="244">
        <f>IFERROR($E185*SUMIF('Daily Log'!$CH$18:$CH$1017,$B185,'Daily Log'!$CI$18:$CI$1017),0)</f>
        <v>0</v>
      </c>
      <c r="AJ185" s="244">
        <f>IFERROR($E185*SUMIF('Daily Log'!$CK$18:$CK$1017,$B185,'Daily Log'!$CL$18:$CL$1017),0)</f>
        <v>0</v>
      </c>
      <c r="AK185" s="244">
        <f>IFERROR($E185*SUMIF('Daily Log'!$CN$18:$CN$1017,$B185,'Daily Log'!$CO$18:$CO$1017),0)</f>
        <v>0</v>
      </c>
    </row>
    <row r="186" spans="2:37" ht="33.75" customHeight="1">
      <c r="B186" s="455" t="s">
        <v>237</v>
      </c>
      <c r="C186" s="456"/>
      <c r="D186" s="457" t="s">
        <v>27</v>
      </c>
      <c r="E186" s="454">
        <v>1</v>
      </c>
      <c r="F186" s="243">
        <f t="shared" si="3"/>
        <v>0</v>
      </c>
      <c r="G186" s="244">
        <f>IFERROR($E186*SUMIF('Daily Log'!$B$18:$B$1017,$B186,'Daily Log'!$C$18:$C$1017),0)</f>
        <v>0</v>
      </c>
      <c r="H186" s="244">
        <f>IFERROR($E186*SUMIF('Daily Log'!$E$18:$E$1017,$B186,'Daily Log'!$F$18:$F$1017),0)</f>
        <v>0</v>
      </c>
      <c r="I186" s="244">
        <f>IFERROR($E186*SUMIF('Daily Log'!$H$18:$H$1017,$B186,'Daily Log'!$I$18:$I$1017),0)</f>
        <v>0</v>
      </c>
      <c r="J186" s="244" t="s">
        <v>40</v>
      </c>
      <c r="K186" s="244">
        <f>IFERROR($E186*SUMIF('Daily Log'!$N$18:$N$1017,$B186,'Daily Log'!$O$18:$O$1017),0)</f>
        <v>0</v>
      </c>
      <c r="L186" s="244">
        <f>IFERROR($E186*SUMIF('Daily Log'!$Q$18:$Q$1017,$B186,'Daily Log'!$R$18:$R$1017),0)</f>
        <v>0</v>
      </c>
      <c r="M186" s="244">
        <f>IFERROR($E186*SUMIF('Daily Log'!$T$18:$T$1017,$B186,'Daily Log'!$U$18:$U$1017),0)</f>
        <v>0</v>
      </c>
      <c r="N186" s="244">
        <f>IFERROR($E186*SUMIF('Daily Log'!$W$18:$W$1017,$B186,'Daily Log'!$X$18:$X$1017),0)</f>
        <v>0</v>
      </c>
      <c r="O186" s="244">
        <f>IFERROR($E186*SUMIF('Daily Log'!$Z$18:$Z$1017,$B186,'Daily Log'!$AA$18:$AA$1017),0)</f>
        <v>0</v>
      </c>
      <c r="P186" s="244">
        <f>IFERROR($E186*SUMIF('Daily Log'!$AC$18:$AC$1017,$B186,'Daily Log'!$AD$18:$AD$1017),0)</f>
        <v>0</v>
      </c>
      <c r="Q186" s="244">
        <f>IFERROR($E186*SUMIF('Daily Log'!$AF$18:$AF$1017,$B186,'Daily Log'!$AG$18:$AG$1017),0)</f>
        <v>0</v>
      </c>
      <c r="R186" s="244">
        <f>IFERROR($E186*SUMIF('Daily Log'!$AI$18:$AI$1017,$B186,'Daily Log'!$AJ$18:$AJ$1017),0)</f>
        <v>0</v>
      </c>
      <c r="S186" s="244">
        <f>IFERROR($E186*SUMIF('Daily Log'!$AL$18:$AL$1017,$B186,'Daily Log'!$AM$18:$AM$1017),0)</f>
        <v>0</v>
      </c>
      <c r="T186" s="244">
        <f>IFERROR($E186*SUMIF('Daily Log'!$AO$18:$AO$1017,$B186,'Daily Log'!$AP$18:$AP$1017),0)</f>
        <v>0</v>
      </c>
      <c r="U186" s="244">
        <f>IFERROR($E186*SUMIF('Daily Log'!$AR$18:$AR$1017,$B186,'Daily Log'!$AS$18:$AS$1017),0)</f>
        <v>0</v>
      </c>
      <c r="V186" s="244">
        <f>IFERROR($E186*SUMIF('Daily Log'!$AU$18:$AU$1017,$B186,'Daily Log'!$AV$18:$AV$1017),0)</f>
        <v>0</v>
      </c>
      <c r="W186" s="244">
        <f>IFERROR($E186*SUMIF('Daily Log'!$AX$18:$AX$1017,$B186,'Daily Log'!$AY$18:$AY$1017),0)</f>
        <v>0</v>
      </c>
      <c r="X186" s="244">
        <f>IFERROR($E186*SUMIF('Daily Log'!$BA$18:$BA$1017,$B186,'Daily Log'!$BB$18:$BB$1017),0)</f>
        <v>0</v>
      </c>
      <c r="Y186" s="244">
        <f>IFERROR($E186*SUMIF('Daily Log'!$BD$18:$BD$1017,$B186,'Daily Log'!$BE$18:$BE$1017),0)</f>
        <v>0</v>
      </c>
      <c r="Z186" s="244">
        <f>IFERROR($E186*SUMIF('Daily Log'!$BG$18:$BG$1017,$B186,'Daily Log'!$BH$18:$BH$1017),0)</f>
        <v>0</v>
      </c>
      <c r="AA186" s="244">
        <f>IFERROR($E186*SUMIF('Daily Log'!$BJ$18:$BJ$1017,$B186,'Daily Log'!$BK$18:$BK$1017),0)</f>
        <v>0</v>
      </c>
      <c r="AB186" s="244">
        <f>IFERROR($E186*SUMIF('Daily Log'!$BM$18:$BM$1017,$B186,'Daily Log'!$BN$18:$BN$1017),0)</f>
        <v>0</v>
      </c>
      <c r="AC186" s="244">
        <f>IFERROR($E186*SUMIF('Daily Log'!$BP$18:$BP$1017,$B186,'Daily Log'!$BQ$18:$BQ$1017),0)</f>
        <v>0</v>
      </c>
      <c r="AD186" s="244">
        <f>IFERROR($E186*SUMIF('Daily Log'!$BS$18:$BS$1017,$B186,'Daily Log'!$BT$18:$BT$1017),0)</f>
        <v>0</v>
      </c>
      <c r="AE186" s="244">
        <f>IFERROR($E186*SUMIF('Daily Log'!$BV$18:$BV$1017,$B186,'Daily Log'!$BW$18:$BW$1017),0)</f>
        <v>0</v>
      </c>
      <c r="AF186" s="244">
        <f>IFERROR($E186*SUMIF('Daily Log'!$BY$18:$BY$1017,$B186,'Daily Log'!$BZ$18:$BZ$1017),0)</f>
        <v>0</v>
      </c>
      <c r="AG186" s="244">
        <f>IFERROR($E186*SUMIF('Daily Log'!$CB$18:$CB$1017,$B186,'Daily Log'!$CC$18:$CC$1017),0)</f>
        <v>0</v>
      </c>
      <c r="AH186" s="244">
        <f>IFERROR($E186*SUMIF('Daily Log'!$CE$18:$CE$1017,$B186,'Daily Log'!$CF$18:$CF$1017),0)</f>
        <v>0</v>
      </c>
      <c r="AI186" s="244">
        <f>IFERROR($E186*SUMIF('Daily Log'!$CH$18:$CH$1017,$B186,'Daily Log'!$CI$18:$CI$1017),0)</f>
        <v>0</v>
      </c>
      <c r="AJ186" s="244">
        <f>IFERROR($E186*SUMIF('Daily Log'!$CK$18:$CK$1017,$B186,'Daily Log'!$CL$18:$CL$1017),0)</f>
        <v>0</v>
      </c>
      <c r="AK186" s="244">
        <f>IFERROR($E186*SUMIF('Daily Log'!$CN$18:$CN$1017,$B186,'Daily Log'!$CO$18:$CO$1017),0)</f>
        <v>0</v>
      </c>
    </row>
    <row r="187" spans="2:37" ht="33.75" customHeight="1">
      <c r="B187" s="455" t="s">
        <v>238</v>
      </c>
      <c r="C187" s="456"/>
      <c r="D187" s="457" t="s">
        <v>27</v>
      </c>
      <c r="E187" s="454">
        <v>1</v>
      </c>
      <c r="F187" s="243">
        <f t="shared" si="3"/>
        <v>0</v>
      </c>
      <c r="G187" s="244">
        <f>IFERROR($E187*SUMIF('Daily Log'!$B$18:$B$1017,$B187,'Daily Log'!$C$18:$C$1017),0)</f>
        <v>0</v>
      </c>
      <c r="H187" s="244">
        <f>IFERROR($E187*SUMIF('Daily Log'!$E$18:$E$1017,$B187,'Daily Log'!$F$18:$F$1017),0)</f>
        <v>0</v>
      </c>
      <c r="I187" s="244">
        <f>IFERROR($E187*SUMIF('Daily Log'!$H$18:$H$1017,$B187,'Daily Log'!$I$18:$I$1017),0)</f>
        <v>0</v>
      </c>
      <c r="J187" s="244" t="s">
        <v>40</v>
      </c>
      <c r="K187" s="244">
        <f>IFERROR($E187*SUMIF('Daily Log'!$N$18:$N$1017,$B187,'Daily Log'!$O$18:$O$1017),0)</f>
        <v>0</v>
      </c>
      <c r="L187" s="244">
        <f>IFERROR($E187*SUMIF('Daily Log'!$Q$18:$Q$1017,$B187,'Daily Log'!$R$18:$R$1017),0)</f>
        <v>0</v>
      </c>
      <c r="M187" s="244">
        <f>IFERROR($E187*SUMIF('Daily Log'!$T$18:$T$1017,$B187,'Daily Log'!$U$18:$U$1017),0)</f>
        <v>0</v>
      </c>
      <c r="N187" s="244">
        <f>IFERROR($E187*SUMIF('Daily Log'!$W$18:$W$1017,$B187,'Daily Log'!$X$18:$X$1017),0)</f>
        <v>0</v>
      </c>
      <c r="O187" s="244">
        <f>IFERROR($E187*SUMIF('Daily Log'!$Z$18:$Z$1017,$B187,'Daily Log'!$AA$18:$AA$1017),0)</f>
        <v>0</v>
      </c>
      <c r="P187" s="244">
        <f>IFERROR($E187*SUMIF('Daily Log'!$AC$18:$AC$1017,$B187,'Daily Log'!$AD$18:$AD$1017),0)</f>
        <v>0</v>
      </c>
      <c r="Q187" s="244">
        <f>IFERROR($E187*SUMIF('Daily Log'!$AF$18:$AF$1017,$B187,'Daily Log'!$AG$18:$AG$1017),0)</f>
        <v>0</v>
      </c>
      <c r="R187" s="244">
        <f>IFERROR($E187*SUMIF('Daily Log'!$AI$18:$AI$1017,$B187,'Daily Log'!$AJ$18:$AJ$1017),0)</f>
        <v>0</v>
      </c>
      <c r="S187" s="244">
        <f>IFERROR($E187*SUMIF('Daily Log'!$AL$18:$AL$1017,$B187,'Daily Log'!$AM$18:$AM$1017),0)</f>
        <v>0</v>
      </c>
      <c r="T187" s="244">
        <f>IFERROR($E187*SUMIF('Daily Log'!$AO$18:$AO$1017,$B187,'Daily Log'!$AP$18:$AP$1017),0)</f>
        <v>0</v>
      </c>
      <c r="U187" s="244">
        <f>IFERROR($E187*SUMIF('Daily Log'!$AR$18:$AR$1017,$B187,'Daily Log'!$AS$18:$AS$1017),0)</f>
        <v>0</v>
      </c>
      <c r="V187" s="244">
        <f>IFERROR($E187*SUMIF('Daily Log'!$AU$18:$AU$1017,$B187,'Daily Log'!$AV$18:$AV$1017),0)</f>
        <v>0</v>
      </c>
      <c r="W187" s="244">
        <f>IFERROR($E187*SUMIF('Daily Log'!$AX$18:$AX$1017,$B187,'Daily Log'!$AY$18:$AY$1017),0)</f>
        <v>0</v>
      </c>
      <c r="X187" s="244">
        <f>IFERROR($E187*SUMIF('Daily Log'!$BA$18:$BA$1017,$B187,'Daily Log'!$BB$18:$BB$1017),0)</f>
        <v>0</v>
      </c>
      <c r="Y187" s="244">
        <f>IFERROR($E187*SUMIF('Daily Log'!$BD$18:$BD$1017,$B187,'Daily Log'!$BE$18:$BE$1017),0)</f>
        <v>0</v>
      </c>
      <c r="Z187" s="244">
        <f>IFERROR($E187*SUMIF('Daily Log'!$BG$18:$BG$1017,$B187,'Daily Log'!$BH$18:$BH$1017),0)</f>
        <v>0</v>
      </c>
      <c r="AA187" s="244">
        <f>IFERROR($E187*SUMIF('Daily Log'!$BJ$18:$BJ$1017,$B187,'Daily Log'!$BK$18:$BK$1017),0)</f>
        <v>0</v>
      </c>
      <c r="AB187" s="244">
        <f>IFERROR($E187*SUMIF('Daily Log'!$BM$18:$BM$1017,$B187,'Daily Log'!$BN$18:$BN$1017),0)</f>
        <v>0</v>
      </c>
      <c r="AC187" s="244">
        <f>IFERROR($E187*SUMIF('Daily Log'!$BP$18:$BP$1017,$B187,'Daily Log'!$BQ$18:$BQ$1017),0)</f>
        <v>0</v>
      </c>
      <c r="AD187" s="244">
        <f>IFERROR($E187*SUMIF('Daily Log'!$BS$18:$BS$1017,$B187,'Daily Log'!$BT$18:$BT$1017),0)</f>
        <v>0</v>
      </c>
      <c r="AE187" s="244">
        <f>IFERROR($E187*SUMIF('Daily Log'!$BV$18:$BV$1017,$B187,'Daily Log'!$BW$18:$BW$1017),0)</f>
        <v>0</v>
      </c>
      <c r="AF187" s="244">
        <f>IFERROR($E187*SUMIF('Daily Log'!$BY$18:$BY$1017,$B187,'Daily Log'!$BZ$18:$BZ$1017),0)</f>
        <v>0</v>
      </c>
      <c r="AG187" s="244">
        <f>IFERROR($E187*SUMIF('Daily Log'!$CB$18:$CB$1017,$B187,'Daily Log'!$CC$18:$CC$1017),0)</f>
        <v>0</v>
      </c>
      <c r="AH187" s="244">
        <f>IFERROR($E187*SUMIF('Daily Log'!$CE$18:$CE$1017,$B187,'Daily Log'!$CF$18:$CF$1017),0)</f>
        <v>0</v>
      </c>
      <c r="AI187" s="244">
        <f>IFERROR($E187*SUMIF('Daily Log'!$CH$18:$CH$1017,$B187,'Daily Log'!$CI$18:$CI$1017),0)</f>
        <v>0</v>
      </c>
      <c r="AJ187" s="244">
        <f>IFERROR($E187*SUMIF('Daily Log'!$CK$18:$CK$1017,$B187,'Daily Log'!$CL$18:$CL$1017),0)</f>
        <v>0</v>
      </c>
      <c r="AK187" s="244">
        <f>IFERROR($E187*SUMIF('Daily Log'!$CN$18:$CN$1017,$B187,'Daily Log'!$CO$18:$CO$1017),0)</f>
        <v>0</v>
      </c>
    </row>
    <row r="188" spans="2:37" ht="33.75" customHeight="1">
      <c r="B188" s="455" t="s">
        <v>239</v>
      </c>
      <c r="C188" s="456"/>
      <c r="D188" s="457" t="s">
        <v>27</v>
      </c>
      <c r="E188" s="454">
        <v>1</v>
      </c>
      <c r="F188" s="243">
        <f t="shared" si="3"/>
        <v>0</v>
      </c>
      <c r="G188" s="244">
        <f>IFERROR($E188*SUMIF('Daily Log'!$B$18:$B$1017,$B188,'Daily Log'!$C$18:$C$1017),0)</f>
        <v>0</v>
      </c>
      <c r="H188" s="244">
        <f>IFERROR($E188*SUMIF('Daily Log'!$E$18:$E$1017,$B188,'Daily Log'!$F$18:$F$1017),0)</f>
        <v>0</v>
      </c>
      <c r="I188" s="244">
        <f>IFERROR($E188*SUMIF('Daily Log'!$H$18:$H$1017,$B188,'Daily Log'!$I$18:$I$1017),0)</f>
        <v>0</v>
      </c>
      <c r="J188" s="244" t="s">
        <v>40</v>
      </c>
      <c r="K188" s="244">
        <f>IFERROR($E188*SUMIF('Daily Log'!$N$18:$N$1017,$B188,'Daily Log'!$O$18:$O$1017),0)</f>
        <v>0</v>
      </c>
      <c r="L188" s="244">
        <f>IFERROR($E188*SUMIF('Daily Log'!$Q$18:$Q$1017,$B188,'Daily Log'!$R$18:$R$1017),0)</f>
        <v>0</v>
      </c>
      <c r="M188" s="244">
        <f>IFERROR($E188*SUMIF('Daily Log'!$T$18:$T$1017,$B188,'Daily Log'!$U$18:$U$1017),0)</f>
        <v>0</v>
      </c>
      <c r="N188" s="244">
        <f>IFERROR($E188*SUMIF('Daily Log'!$W$18:$W$1017,$B188,'Daily Log'!$X$18:$X$1017),0)</f>
        <v>0</v>
      </c>
      <c r="O188" s="244">
        <f>IFERROR($E188*SUMIF('Daily Log'!$Z$18:$Z$1017,$B188,'Daily Log'!$AA$18:$AA$1017),0)</f>
        <v>0</v>
      </c>
      <c r="P188" s="244">
        <f>IFERROR($E188*SUMIF('Daily Log'!$AC$18:$AC$1017,$B188,'Daily Log'!$AD$18:$AD$1017),0)</f>
        <v>0</v>
      </c>
      <c r="Q188" s="244">
        <f>IFERROR($E188*SUMIF('Daily Log'!$AF$18:$AF$1017,$B188,'Daily Log'!$AG$18:$AG$1017),0)</f>
        <v>0</v>
      </c>
      <c r="R188" s="244">
        <f>IFERROR($E188*SUMIF('Daily Log'!$AI$18:$AI$1017,$B188,'Daily Log'!$AJ$18:$AJ$1017),0)</f>
        <v>0</v>
      </c>
      <c r="S188" s="244">
        <f>IFERROR($E188*SUMIF('Daily Log'!$AL$18:$AL$1017,$B188,'Daily Log'!$AM$18:$AM$1017),0)</f>
        <v>0</v>
      </c>
      <c r="T188" s="244">
        <f>IFERROR($E188*SUMIF('Daily Log'!$AO$18:$AO$1017,$B188,'Daily Log'!$AP$18:$AP$1017),0)</f>
        <v>0</v>
      </c>
      <c r="U188" s="244">
        <f>IFERROR($E188*SUMIF('Daily Log'!$AR$18:$AR$1017,$B188,'Daily Log'!$AS$18:$AS$1017),0)</f>
        <v>0</v>
      </c>
      <c r="V188" s="244">
        <f>IFERROR($E188*SUMIF('Daily Log'!$AU$18:$AU$1017,$B188,'Daily Log'!$AV$18:$AV$1017),0)</f>
        <v>0</v>
      </c>
      <c r="W188" s="244">
        <f>IFERROR($E188*SUMIF('Daily Log'!$AX$18:$AX$1017,$B188,'Daily Log'!$AY$18:$AY$1017),0)</f>
        <v>0</v>
      </c>
      <c r="X188" s="244">
        <f>IFERROR($E188*SUMIF('Daily Log'!$BA$18:$BA$1017,$B188,'Daily Log'!$BB$18:$BB$1017),0)</f>
        <v>0</v>
      </c>
      <c r="Y188" s="244">
        <f>IFERROR($E188*SUMIF('Daily Log'!$BD$18:$BD$1017,$B188,'Daily Log'!$BE$18:$BE$1017),0)</f>
        <v>0</v>
      </c>
      <c r="Z188" s="244">
        <f>IFERROR($E188*SUMIF('Daily Log'!$BG$18:$BG$1017,$B188,'Daily Log'!$BH$18:$BH$1017),0)</f>
        <v>0</v>
      </c>
      <c r="AA188" s="244">
        <f>IFERROR($E188*SUMIF('Daily Log'!$BJ$18:$BJ$1017,$B188,'Daily Log'!$BK$18:$BK$1017),0)</f>
        <v>0</v>
      </c>
      <c r="AB188" s="244">
        <f>IFERROR($E188*SUMIF('Daily Log'!$BM$18:$BM$1017,$B188,'Daily Log'!$BN$18:$BN$1017),0)</f>
        <v>0</v>
      </c>
      <c r="AC188" s="244">
        <f>IFERROR($E188*SUMIF('Daily Log'!$BP$18:$BP$1017,$B188,'Daily Log'!$BQ$18:$BQ$1017),0)</f>
        <v>0</v>
      </c>
      <c r="AD188" s="244">
        <f>IFERROR($E188*SUMIF('Daily Log'!$BS$18:$BS$1017,$B188,'Daily Log'!$BT$18:$BT$1017),0)</f>
        <v>0</v>
      </c>
      <c r="AE188" s="244">
        <f>IFERROR($E188*SUMIF('Daily Log'!$BV$18:$BV$1017,$B188,'Daily Log'!$BW$18:$BW$1017),0)</f>
        <v>0</v>
      </c>
      <c r="AF188" s="244">
        <f>IFERROR($E188*SUMIF('Daily Log'!$BY$18:$BY$1017,$B188,'Daily Log'!$BZ$18:$BZ$1017),0)</f>
        <v>0</v>
      </c>
      <c r="AG188" s="244">
        <f>IFERROR($E188*SUMIF('Daily Log'!$CB$18:$CB$1017,$B188,'Daily Log'!$CC$18:$CC$1017),0)</f>
        <v>0</v>
      </c>
      <c r="AH188" s="244">
        <f>IFERROR($E188*SUMIF('Daily Log'!$CE$18:$CE$1017,$B188,'Daily Log'!$CF$18:$CF$1017),0)</f>
        <v>0</v>
      </c>
      <c r="AI188" s="244">
        <f>IFERROR($E188*SUMIF('Daily Log'!$CH$18:$CH$1017,$B188,'Daily Log'!$CI$18:$CI$1017),0)</f>
        <v>0</v>
      </c>
      <c r="AJ188" s="244">
        <f>IFERROR($E188*SUMIF('Daily Log'!$CK$18:$CK$1017,$B188,'Daily Log'!$CL$18:$CL$1017),0)</f>
        <v>0</v>
      </c>
      <c r="AK188" s="244">
        <f>IFERROR($E188*SUMIF('Daily Log'!$CN$18:$CN$1017,$B188,'Daily Log'!$CO$18:$CO$1017),0)</f>
        <v>0</v>
      </c>
    </row>
    <row r="189" spans="2:37" ht="33.75" customHeight="1">
      <c r="B189" s="455" t="s">
        <v>240</v>
      </c>
      <c r="C189" s="456"/>
      <c r="D189" s="457" t="s">
        <v>27</v>
      </c>
      <c r="E189" s="454">
        <v>1</v>
      </c>
      <c r="F189" s="243">
        <f t="shared" si="3"/>
        <v>0</v>
      </c>
      <c r="G189" s="244">
        <f>IFERROR($E189*SUMIF('Daily Log'!$B$18:$B$1017,$B189,'Daily Log'!$C$18:$C$1017),0)</f>
        <v>0</v>
      </c>
      <c r="H189" s="244">
        <f>IFERROR($E189*SUMIF('Daily Log'!$E$18:$E$1017,$B189,'Daily Log'!$F$18:$F$1017),0)</f>
        <v>0</v>
      </c>
      <c r="I189" s="244">
        <f>IFERROR($E189*SUMIF('Daily Log'!$H$18:$H$1017,$B189,'Daily Log'!$I$18:$I$1017),0)</f>
        <v>0</v>
      </c>
      <c r="J189" s="244" t="s">
        <v>40</v>
      </c>
      <c r="K189" s="244">
        <f>IFERROR($E189*SUMIF('Daily Log'!$N$18:$N$1017,$B189,'Daily Log'!$O$18:$O$1017),0)</f>
        <v>0</v>
      </c>
      <c r="L189" s="244">
        <f>IFERROR($E189*SUMIF('Daily Log'!$Q$18:$Q$1017,$B189,'Daily Log'!$R$18:$R$1017),0)</f>
        <v>0</v>
      </c>
      <c r="M189" s="244">
        <f>IFERROR($E189*SUMIF('Daily Log'!$T$18:$T$1017,$B189,'Daily Log'!$U$18:$U$1017),0)</f>
        <v>0</v>
      </c>
      <c r="N189" s="244">
        <f>IFERROR($E189*SUMIF('Daily Log'!$W$18:$W$1017,$B189,'Daily Log'!$X$18:$X$1017),0)</f>
        <v>0</v>
      </c>
      <c r="O189" s="244">
        <f>IFERROR($E189*SUMIF('Daily Log'!$Z$18:$Z$1017,$B189,'Daily Log'!$AA$18:$AA$1017),0)</f>
        <v>0</v>
      </c>
      <c r="P189" s="244">
        <f>IFERROR($E189*SUMIF('Daily Log'!$AC$18:$AC$1017,$B189,'Daily Log'!$AD$18:$AD$1017),0)</f>
        <v>0</v>
      </c>
      <c r="Q189" s="244">
        <f>IFERROR($E189*SUMIF('Daily Log'!$AF$18:$AF$1017,$B189,'Daily Log'!$AG$18:$AG$1017),0)</f>
        <v>0</v>
      </c>
      <c r="R189" s="244">
        <f>IFERROR($E189*SUMIF('Daily Log'!$AI$18:$AI$1017,$B189,'Daily Log'!$AJ$18:$AJ$1017),0)</f>
        <v>0</v>
      </c>
      <c r="S189" s="244">
        <f>IFERROR($E189*SUMIF('Daily Log'!$AL$18:$AL$1017,$B189,'Daily Log'!$AM$18:$AM$1017),0)</f>
        <v>0</v>
      </c>
      <c r="T189" s="244">
        <f>IFERROR($E189*SUMIF('Daily Log'!$AO$18:$AO$1017,$B189,'Daily Log'!$AP$18:$AP$1017),0)</f>
        <v>0</v>
      </c>
      <c r="U189" s="244">
        <f>IFERROR($E189*SUMIF('Daily Log'!$AR$18:$AR$1017,$B189,'Daily Log'!$AS$18:$AS$1017),0)</f>
        <v>0</v>
      </c>
      <c r="V189" s="244">
        <f>IFERROR($E189*SUMIF('Daily Log'!$AU$18:$AU$1017,$B189,'Daily Log'!$AV$18:$AV$1017),0)</f>
        <v>0</v>
      </c>
      <c r="W189" s="244">
        <f>IFERROR($E189*SUMIF('Daily Log'!$AX$18:$AX$1017,$B189,'Daily Log'!$AY$18:$AY$1017),0)</f>
        <v>0</v>
      </c>
      <c r="X189" s="244">
        <f>IFERROR($E189*SUMIF('Daily Log'!$BA$18:$BA$1017,$B189,'Daily Log'!$BB$18:$BB$1017),0)</f>
        <v>0</v>
      </c>
      <c r="Y189" s="244">
        <f>IFERROR($E189*SUMIF('Daily Log'!$BD$18:$BD$1017,$B189,'Daily Log'!$BE$18:$BE$1017),0)</f>
        <v>0</v>
      </c>
      <c r="Z189" s="244">
        <f>IFERROR($E189*SUMIF('Daily Log'!$BG$18:$BG$1017,$B189,'Daily Log'!$BH$18:$BH$1017),0)</f>
        <v>0</v>
      </c>
      <c r="AA189" s="244">
        <f>IFERROR($E189*SUMIF('Daily Log'!$BJ$18:$BJ$1017,$B189,'Daily Log'!$BK$18:$BK$1017),0)</f>
        <v>0</v>
      </c>
      <c r="AB189" s="244">
        <f>IFERROR($E189*SUMIF('Daily Log'!$BM$18:$BM$1017,$B189,'Daily Log'!$BN$18:$BN$1017),0)</f>
        <v>0</v>
      </c>
      <c r="AC189" s="244">
        <f>IFERROR($E189*SUMIF('Daily Log'!$BP$18:$BP$1017,$B189,'Daily Log'!$BQ$18:$BQ$1017),0)</f>
        <v>0</v>
      </c>
      <c r="AD189" s="244">
        <f>IFERROR($E189*SUMIF('Daily Log'!$BS$18:$BS$1017,$B189,'Daily Log'!$BT$18:$BT$1017),0)</f>
        <v>0</v>
      </c>
      <c r="AE189" s="244">
        <f>IFERROR($E189*SUMIF('Daily Log'!$BV$18:$BV$1017,$B189,'Daily Log'!$BW$18:$BW$1017),0)</f>
        <v>0</v>
      </c>
      <c r="AF189" s="244">
        <f>IFERROR($E189*SUMIF('Daily Log'!$BY$18:$BY$1017,$B189,'Daily Log'!$BZ$18:$BZ$1017),0)</f>
        <v>0</v>
      </c>
      <c r="AG189" s="244">
        <f>IFERROR($E189*SUMIF('Daily Log'!$CB$18:$CB$1017,$B189,'Daily Log'!$CC$18:$CC$1017),0)</f>
        <v>0</v>
      </c>
      <c r="AH189" s="244">
        <f>IFERROR($E189*SUMIF('Daily Log'!$CE$18:$CE$1017,$B189,'Daily Log'!$CF$18:$CF$1017),0)</f>
        <v>0</v>
      </c>
      <c r="AI189" s="244">
        <f>IFERROR($E189*SUMIF('Daily Log'!$CH$18:$CH$1017,$B189,'Daily Log'!$CI$18:$CI$1017),0)</f>
        <v>0</v>
      </c>
      <c r="AJ189" s="244">
        <f>IFERROR($E189*SUMIF('Daily Log'!$CK$18:$CK$1017,$B189,'Daily Log'!$CL$18:$CL$1017),0)</f>
        <v>0</v>
      </c>
      <c r="AK189" s="244">
        <f>IFERROR($E189*SUMIF('Daily Log'!$CN$18:$CN$1017,$B189,'Daily Log'!$CO$18:$CO$1017),0)</f>
        <v>0</v>
      </c>
    </row>
    <row r="190" spans="2:37" ht="33.75" customHeight="1">
      <c r="B190" s="455" t="s">
        <v>241</v>
      </c>
      <c r="C190" s="456"/>
      <c r="D190" s="457" t="s">
        <v>27</v>
      </c>
      <c r="E190" s="454">
        <v>1</v>
      </c>
      <c r="F190" s="243">
        <f t="shared" si="3"/>
        <v>0</v>
      </c>
      <c r="G190" s="244">
        <f>IFERROR($E190*SUMIF('Daily Log'!$B$18:$B$1017,$B190,'Daily Log'!$C$18:$C$1017),0)</f>
        <v>0</v>
      </c>
      <c r="H190" s="244">
        <f>IFERROR($E190*SUMIF('Daily Log'!$E$18:$E$1017,$B190,'Daily Log'!$F$18:$F$1017),0)</f>
        <v>0</v>
      </c>
      <c r="I190" s="244">
        <f>IFERROR($E190*SUMIF('Daily Log'!$H$18:$H$1017,$B190,'Daily Log'!$I$18:$I$1017),0)</f>
        <v>0</v>
      </c>
      <c r="J190" s="244" t="s">
        <v>40</v>
      </c>
      <c r="K190" s="244">
        <f>IFERROR($E190*SUMIF('Daily Log'!$N$18:$N$1017,$B190,'Daily Log'!$O$18:$O$1017),0)</f>
        <v>0</v>
      </c>
      <c r="L190" s="244">
        <f>IFERROR($E190*SUMIF('Daily Log'!$Q$18:$Q$1017,$B190,'Daily Log'!$R$18:$R$1017),0)</f>
        <v>0</v>
      </c>
      <c r="M190" s="244">
        <f>IFERROR($E190*SUMIF('Daily Log'!$T$18:$T$1017,$B190,'Daily Log'!$U$18:$U$1017),0)</f>
        <v>0</v>
      </c>
      <c r="N190" s="244">
        <f>IFERROR($E190*SUMIF('Daily Log'!$W$18:$W$1017,$B190,'Daily Log'!$X$18:$X$1017),0)</f>
        <v>0</v>
      </c>
      <c r="O190" s="244">
        <f>IFERROR($E190*SUMIF('Daily Log'!$Z$18:$Z$1017,$B190,'Daily Log'!$AA$18:$AA$1017),0)</f>
        <v>0</v>
      </c>
      <c r="P190" s="244">
        <f>IFERROR($E190*SUMIF('Daily Log'!$AC$18:$AC$1017,$B190,'Daily Log'!$AD$18:$AD$1017),0)</f>
        <v>0</v>
      </c>
      <c r="Q190" s="244">
        <f>IFERROR($E190*SUMIF('Daily Log'!$AF$18:$AF$1017,$B190,'Daily Log'!$AG$18:$AG$1017),0)</f>
        <v>0</v>
      </c>
      <c r="R190" s="244">
        <f>IFERROR($E190*SUMIF('Daily Log'!$AI$18:$AI$1017,$B190,'Daily Log'!$AJ$18:$AJ$1017),0)</f>
        <v>0</v>
      </c>
      <c r="S190" s="244">
        <f>IFERROR($E190*SUMIF('Daily Log'!$AL$18:$AL$1017,$B190,'Daily Log'!$AM$18:$AM$1017),0)</f>
        <v>0</v>
      </c>
      <c r="T190" s="244">
        <f>IFERROR($E190*SUMIF('Daily Log'!$AO$18:$AO$1017,$B190,'Daily Log'!$AP$18:$AP$1017),0)</f>
        <v>0</v>
      </c>
      <c r="U190" s="244">
        <f>IFERROR($E190*SUMIF('Daily Log'!$AR$18:$AR$1017,$B190,'Daily Log'!$AS$18:$AS$1017),0)</f>
        <v>0</v>
      </c>
      <c r="V190" s="244">
        <f>IFERROR($E190*SUMIF('Daily Log'!$AU$18:$AU$1017,$B190,'Daily Log'!$AV$18:$AV$1017),0)</f>
        <v>0</v>
      </c>
      <c r="W190" s="244">
        <f>IFERROR($E190*SUMIF('Daily Log'!$AX$18:$AX$1017,$B190,'Daily Log'!$AY$18:$AY$1017),0)</f>
        <v>0</v>
      </c>
      <c r="X190" s="244">
        <f>IFERROR($E190*SUMIF('Daily Log'!$BA$18:$BA$1017,$B190,'Daily Log'!$BB$18:$BB$1017),0)</f>
        <v>0</v>
      </c>
      <c r="Y190" s="244">
        <f>IFERROR($E190*SUMIF('Daily Log'!$BD$18:$BD$1017,$B190,'Daily Log'!$BE$18:$BE$1017),0)</f>
        <v>0</v>
      </c>
      <c r="Z190" s="244">
        <f>IFERROR($E190*SUMIF('Daily Log'!$BG$18:$BG$1017,$B190,'Daily Log'!$BH$18:$BH$1017),0)</f>
        <v>0</v>
      </c>
      <c r="AA190" s="244">
        <f>IFERROR($E190*SUMIF('Daily Log'!$BJ$18:$BJ$1017,$B190,'Daily Log'!$BK$18:$BK$1017),0)</f>
        <v>0</v>
      </c>
      <c r="AB190" s="244">
        <f>IFERROR($E190*SUMIF('Daily Log'!$BM$18:$BM$1017,$B190,'Daily Log'!$BN$18:$BN$1017),0)</f>
        <v>0</v>
      </c>
      <c r="AC190" s="244">
        <f>IFERROR($E190*SUMIF('Daily Log'!$BP$18:$BP$1017,$B190,'Daily Log'!$BQ$18:$BQ$1017),0)</f>
        <v>0</v>
      </c>
      <c r="AD190" s="244">
        <f>IFERROR($E190*SUMIF('Daily Log'!$BS$18:$BS$1017,$B190,'Daily Log'!$BT$18:$BT$1017),0)</f>
        <v>0</v>
      </c>
      <c r="AE190" s="244">
        <f>IFERROR($E190*SUMIF('Daily Log'!$BV$18:$BV$1017,$B190,'Daily Log'!$BW$18:$BW$1017),0)</f>
        <v>0</v>
      </c>
      <c r="AF190" s="244">
        <f>IFERROR($E190*SUMIF('Daily Log'!$BY$18:$BY$1017,$B190,'Daily Log'!$BZ$18:$BZ$1017),0)</f>
        <v>0</v>
      </c>
      <c r="AG190" s="244">
        <f>IFERROR($E190*SUMIF('Daily Log'!$CB$18:$CB$1017,$B190,'Daily Log'!$CC$18:$CC$1017),0)</f>
        <v>0</v>
      </c>
      <c r="AH190" s="244">
        <f>IFERROR($E190*SUMIF('Daily Log'!$CE$18:$CE$1017,$B190,'Daily Log'!$CF$18:$CF$1017),0)</f>
        <v>0</v>
      </c>
      <c r="AI190" s="244">
        <f>IFERROR($E190*SUMIF('Daily Log'!$CH$18:$CH$1017,$B190,'Daily Log'!$CI$18:$CI$1017),0)</f>
        <v>0</v>
      </c>
      <c r="AJ190" s="244">
        <f>IFERROR($E190*SUMIF('Daily Log'!$CK$18:$CK$1017,$B190,'Daily Log'!$CL$18:$CL$1017),0)</f>
        <v>0</v>
      </c>
      <c r="AK190" s="244">
        <f>IFERROR($E190*SUMIF('Daily Log'!$CN$18:$CN$1017,$B190,'Daily Log'!$CO$18:$CO$1017),0)</f>
        <v>0</v>
      </c>
    </row>
    <row r="191" spans="2:37" ht="33.75" customHeight="1">
      <c r="B191" s="455" t="s">
        <v>242</v>
      </c>
      <c r="C191" s="456"/>
      <c r="D191" s="457" t="s">
        <v>27</v>
      </c>
      <c r="E191" s="454">
        <v>1</v>
      </c>
      <c r="F191" s="243">
        <f t="shared" si="3"/>
        <v>0</v>
      </c>
      <c r="G191" s="244">
        <f>IFERROR($E191*SUMIF('Daily Log'!$B$18:$B$1017,$B191,'Daily Log'!$C$18:$C$1017),0)</f>
        <v>0</v>
      </c>
      <c r="H191" s="244">
        <f>IFERROR($E191*SUMIF('Daily Log'!$E$18:$E$1017,$B191,'Daily Log'!$F$18:$F$1017),0)</f>
        <v>0</v>
      </c>
      <c r="I191" s="244">
        <f>IFERROR($E191*SUMIF('Daily Log'!$H$18:$H$1017,$B191,'Daily Log'!$I$18:$I$1017),0)</f>
        <v>0</v>
      </c>
      <c r="J191" s="244" t="s">
        <v>40</v>
      </c>
      <c r="K191" s="244">
        <f>IFERROR($E191*SUMIF('Daily Log'!$N$18:$N$1017,$B191,'Daily Log'!$O$18:$O$1017),0)</f>
        <v>0</v>
      </c>
      <c r="L191" s="244">
        <f>IFERROR($E191*SUMIF('Daily Log'!$Q$18:$Q$1017,$B191,'Daily Log'!$R$18:$R$1017),0)</f>
        <v>0</v>
      </c>
      <c r="M191" s="244">
        <f>IFERROR($E191*SUMIF('Daily Log'!$T$18:$T$1017,$B191,'Daily Log'!$U$18:$U$1017),0)</f>
        <v>0</v>
      </c>
      <c r="N191" s="244">
        <f>IFERROR($E191*SUMIF('Daily Log'!$W$18:$W$1017,$B191,'Daily Log'!$X$18:$X$1017),0)</f>
        <v>0</v>
      </c>
      <c r="O191" s="244">
        <f>IFERROR($E191*SUMIF('Daily Log'!$Z$18:$Z$1017,$B191,'Daily Log'!$AA$18:$AA$1017),0)</f>
        <v>0</v>
      </c>
      <c r="P191" s="244">
        <f>IFERROR($E191*SUMIF('Daily Log'!$AC$18:$AC$1017,$B191,'Daily Log'!$AD$18:$AD$1017),0)</f>
        <v>0</v>
      </c>
      <c r="Q191" s="244">
        <f>IFERROR($E191*SUMIF('Daily Log'!$AF$18:$AF$1017,$B191,'Daily Log'!$AG$18:$AG$1017),0)</f>
        <v>0</v>
      </c>
      <c r="R191" s="244">
        <f>IFERROR($E191*SUMIF('Daily Log'!$AI$18:$AI$1017,$B191,'Daily Log'!$AJ$18:$AJ$1017),0)</f>
        <v>0</v>
      </c>
      <c r="S191" s="244">
        <f>IFERROR($E191*SUMIF('Daily Log'!$AL$18:$AL$1017,$B191,'Daily Log'!$AM$18:$AM$1017),0)</f>
        <v>0</v>
      </c>
      <c r="T191" s="244">
        <f>IFERROR($E191*SUMIF('Daily Log'!$AO$18:$AO$1017,$B191,'Daily Log'!$AP$18:$AP$1017),0)</f>
        <v>0</v>
      </c>
      <c r="U191" s="244">
        <f>IFERROR($E191*SUMIF('Daily Log'!$AR$18:$AR$1017,$B191,'Daily Log'!$AS$18:$AS$1017),0)</f>
        <v>0</v>
      </c>
      <c r="V191" s="244">
        <f>IFERROR($E191*SUMIF('Daily Log'!$AU$18:$AU$1017,$B191,'Daily Log'!$AV$18:$AV$1017),0)</f>
        <v>0</v>
      </c>
      <c r="W191" s="244">
        <f>IFERROR($E191*SUMIF('Daily Log'!$AX$18:$AX$1017,$B191,'Daily Log'!$AY$18:$AY$1017),0)</f>
        <v>0</v>
      </c>
      <c r="X191" s="244">
        <f>IFERROR($E191*SUMIF('Daily Log'!$BA$18:$BA$1017,$B191,'Daily Log'!$BB$18:$BB$1017),0)</f>
        <v>0</v>
      </c>
      <c r="Y191" s="244">
        <f>IFERROR($E191*SUMIF('Daily Log'!$BD$18:$BD$1017,$B191,'Daily Log'!$BE$18:$BE$1017),0)</f>
        <v>0</v>
      </c>
      <c r="Z191" s="244">
        <f>IFERROR($E191*SUMIF('Daily Log'!$BG$18:$BG$1017,$B191,'Daily Log'!$BH$18:$BH$1017),0)</f>
        <v>0</v>
      </c>
      <c r="AA191" s="244">
        <f>IFERROR($E191*SUMIF('Daily Log'!$BJ$18:$BJ$1017,$B191,'Daily Log'!$BK$18:$BK$1017),0)</f>
        <v>0</v>
      </c>
      <c r="AB191" s="244">
        <f>IFERROR($E191*SUMIF('Daily Log'!$BM$18:$BM$1017,$B191,'Daily Log'!$BN$18:$BN$1017),0)</f>
        <v>0</v>
      </c>
      <c r="AC191" s="244">
        <f>IFERROR($E191*SUMIF('Daily Log'!$BP$18:$BP$1017,$B191,'Daily Log'!$BQ$18:$BQ$1017),0)</f>
        <v>0</v>
      </c>
      <c r="AD191" s="244">
        <f>IFERROR($E191*SUMIF('Daily Log'!$BS$18:$BS$1017,$B191,'Daily Log'!$BT$18:$BT$1017),0)</f>
        <v>0</v>
      </c>
      <c r="AE191" s="244">
        <f>IFERROR($E191*SUMIF('Daily Log'!$BV$18:$BV$1017,$B191,'Daily Log'!$BW$18:$BW$1017),0)</f>
        <v>0</v>
      </c>
      <c r="AF191" s="244">
        <f>IFERROR($E191*SUMIF('Daily Log'!$BY$18:$BY$1017,$B191,'Daily Log'!$BZ$18:$BZ$1017),0)</f>
        <v>0</v>
      </c>
      <c r="AG191" s="244">
        <f>IFERROR($E191*SUMIF('Daily Log'!$CB$18:$CB$1017,$B191,'Daily Log'!$CC$18:$CC$1017),0)</f>
        <v>0</v>
      </c>
      <c r="AH191" s="244">
        <f>IFERROR($E191*SUMIF('Daily Log'!$CE$18:$CE$1017,$B191,'Daily Log'!$CF$18:$CF$1017),0)</f>
        <v>0</v>
      </c>
      <c r="AI191" s="244">
        <f>IFERROR($E191*SUMIF('Daily Log'!$CH$18:$CH$1017,$B191,'Daily Log'!$CI$18:$CI$1017),0)</f>
        <v>0</v>
      </c>
      <c r="AJ191" s="244">
        <f>IFERROR($E191*SUMIF('Daily Log'!$CK$18:$CK$1017,$B191,'Daily Log'!$CL$18:$CL$1017),0)</f>
        <v>0</v>
      </c>
      <c r="AK191" s="244">
        <f>IFERROR($E191*SUMIF('Daily Log'!$CN$18:$CN$1017,$B191,'Daily Log'!$CO$18:$CO$1017),0)</f>
        <v>0</v>
      </c>
    </row>
    <row r="192" spans="2:37" ht="33.75" customHeight="1">
      <c r="B192" s="455" t="s">
        <v>243</v>
      </c>
      <c r="C192" s="456"/>
      <c r="D192" s="457" t="s">
        <v>27</v>
      </c>
      <c r="E192" s="454">
        <v>1</v>
      </c>
      <c r="F192" s="243">
        <f t="shared" si="3"/>
        <v>0</v>
      </c>
      <c r="G192" s="244">
        <f>IFERROR($E192*SUMIF('Daily Log'!$B$18:$B$1017,$B192,'Daily Log'!$C$18:$C$1017),0)</f>
        <v>0</v>
      </c>
      <c r="H192" s="244">
        <f>IFERROR($E192*SUMIF('Daily Log'!$E$18:$E$1017,$B192,'Daily Log'!$F$18:$F$1017),0)</f>
        <v>0</v>
      </c>
      <c r="I192" s="244">
        <f>IFERROR($E192*SUMIF('Daily Log'!$H$18:$H$1017,$B192,'Daily Log'!$I$18:$I$1017),0)</f>
        <v>0</v>
      </c>
      <c r="J192" s="244" t="s">
        <v>40</v>
      </c>
      <c r="K192" s="244">
        <f>IFERROR($E192*SUMIF('Daily Log'!$N$18:$N$1017,$B192,'Daily Log'!$O$18:$O$1017),0)</f>
        <v>0</v>
      </c>
      <c r="L192" s="244">
        <f>IFERROR($E192*SUMIF('Daily Log'!$Q$18:$Q$1017,$B192,'Daily Log'!$R$18:$R$1017),0)</f>
        <v>0</v>
      </c>
      <c r="M192" s="244">
        <f>IFERROR($E192*SUMIF('Daily Log'!$T$18:$T$1017,$B192,'Daily Log'!$U$18:$U$1017),0)</f>
        <v>0</v>
      </c>
      <c r="N192" s="244">
        <f>IFERROR($E192*SUMIF('Daily Log'!$W$18:$W$1017,$B192,'Daily Log'!$X$18:$X$1017),0)</f>
        <v>0</v>
      </c>
      <c r="O192" s="244">
        <f>IFERROR($E192*SUMIF('Daily Log'!$Z$18:$Z$1017,$B192,'Daily Log'!$AA$18:$AA$1017),0)</f>
        <v>0</v>
      </c>
      <c r="P192" s="244">
        <f>IFERROR($E192*SUMIF('Daily Log'!$AC$18:$AC$1017,$B192,'Daily Log'!$AD$18:$AD$1017),0)</f>
        <v>0</v>
      </c>
      <c r="Q192" s="244">
        <f>IFERROR($E192*SUMIF('Daily Log'!$AF$18:$AF$1017,$B192,'Daily Log'!$AG$18:$AG$1017),0)</f>
        <v>0</v>
      </c>
      <c r="R192" s="244">
        <f>IFERROR($E192*SUMIF('Daily Log'!$AI$18:$AI$1017,$B192,'Daily Log'!$AJ$18:$AJ$1017),0)</f>
        <v>0</v>
      </c>
      <c r="S192" s="244">
        <f>IFERROR($E192*SUMIF('Daily Log'!$AL$18:$AL$1017,$B192,'Daily Log'!$AM$18:$AM$1017),0)</f>
        <v>0</v>
      </c>
      <c r="T192" s="244">
        <f>IFERROR($E192*SUMIF('Daily Log'!$AO$18:$AO$1017,$B192,'Daily Log'!$AP$18:$AP$1017),0)</f>
        <v>0</v>
      </c>
      <c r="U192" s="244">
        <f>IFERROR($E192*SUMIF('Daily Log'!$AR$18:$AR$1017,$B192,'Daily Log'!$AS$18:$AS$1017),0)</f>
        <v>0</v>
      </c>
      <c r="V192" s="244">
        <f>IFERROR($E192*SUMIF('Daily Log'!$AU$18:$AU$1017,$B192,'Daily Log'!$AV$18:$AV$1017),0)</f>
        <v>0</v>
      </c>
      <c r="W192" s="244">
        <f>IFERROR($E192*SUMIF('Daily Log'!$AX$18:$AX$1017,$B192,'Daily Log'!$AY$18:$AY$1017),0)</f>
        <v>0</v>
      </c>
      <c r="X192" s="244">
        <f>IFERROR($E192*SUMIF('Daily Log'!$BA$18:$BA$1017,$B192,'Daily Log'!$BB$18:$BB$1017),0)</f>
        <v>0</v>
      </c>
      <c r="Y192" s="244">
        <f>IFERROR($E192*SUMIF('Daily Log'!$BD$18:$BD$1017,$B192,'Daily Log'!$BE$18:$BE$1017),0)</f>
        <v>0</v>
      </c>
      <c r="Z192" s="244">
        <f>IFERROR($E192*SUMIF('Daily Log'!$BG$18:$BG$1017,$B192,'Daily Log'!$BH$18:$BH$1017),0)</f>
        <v>0</v>
      </c>
      <c r="AA192" s="244">
        <f>IFERROR($E192*SUMIF('Daily Log'!$BJ$18:$BJ$1017,$B192,'Daily Log'!$BK$18:$BK$1017),0)</f>
        <v>0</v>
      </c>
      <c r="AB192" s="244">
        <f>IFERROR($E192*SUMIF('Daily Log'!$BM$18:$BM$1017,$B192,'Daily Log'!$BN$18:$BN$1017),0)</f>
        <v>0</v>
      </c>
      <c r="AC192" s="244">
        <f>IFERROR($E192*SUMIF('Daily Log'!$BP$18:$BP$1017,$B192,'Daily Log'!$BQ$18:$BQ$1017),0)</f>
        <v>0</v>
      </c>
      <c r="AD192" s="244">
        <f>IFERROR($E192*SUMIF('Daily Log'!$BS$18:$BS$1017,$B192,'Daily Log'!$BT$18:$BT$1017),0)</f>
        <v>0</v>
      </c>
      <c r="AE192" s="244">
        <f>IFERROR($E192*SUMIF('Daily Log'!$BV$18:$BV$1017,$B192,'Daily Log'!$BW$18:$BW$1017),0)</f>
        <v>0</v>
      </c>
      <c r="AF192" s="244">
        <f>IFERROR($E192*SUMIF('Daily Log'!$BY$18:$BY$1017,$B192,'Daily Log'!$BZ$18:$BZ$1017),0)</f>
        <v>0</v>
      </c>
      <c r="AG192" s="244">
        <f>IFERROR($E192*SUMIF('Daily Log'!$CB$18:$CB$1017,$B192,'Daily Log'!$CC$18:$CC$1017),0)</f>
        <v>0</v>
      </c>
      <c r="AH192" s="244">
        <f>IFERROR($E192*SUMIF('Daily Log'!$CE$18:$CE$1017,$B192,'Daily Log'!$CF$18:$CF$1017),0)</f>
        <v>0</v>
      </c>
      <c r="AI192" s="244">
        <f>IFERROR($E192*SUMIF('Daily Log'!$CH$18:$CH$1017,$B192,'Daily Log'!$CI$18:$CI$1017),0)</f>
        <v>0</v>
      </c>
      <c r="AJ192" s="244">
        <f>IFERROR($E192*SUMIF('Daily Log'!$CK$18:$CK$1017,$B192,'Daily Log'!$CL$18:$CL$1017),0)</f>
        <v>0</v>
      </c>
      <c r="AK192" s="244">
        <f>IFERROR($E192*SUMIF('Daily Log'!$CN$18:$CN$1017,$B192,'Daily Log'!$CO$18:$CO$1017),0)</f>
        <v>0</v>
      </c>
    </row>
    <row r="193" spans="2:37" ht="33.75" customHeight="1">
      <c r="B193" s="455" t="s">
        <v>244</v>
      </c>
      <c r="C193" s="456"/>
      <c r="D193" s="457" t="s">
        <v>27</v>
      </c>
      <c r="E193" s="454">
        <v>1</v>
      </c>
      <c r="F193" s="243">
        <f t="shared" si="3"/>
        <v>0</v>
      </c>
      <c r="G193" s="244">
        <f>IFERROR($E193*SUMIF('Daily Log'!$B$18:$B$1017,$B193,'Daily Log'!$C$18:$C$1017),0)</f>
        <v>0</v>
      </c>
      <c r="H193" s="244">
        <f>IFERROR($E193*SUMIF('Daily Log'!$E$18:$E$1017,$B193,'Daily Log'!$F$18:$F$1017),0)</f>
        <v>0</v>
      </c>
      <c r="I193" s="244">
        <f>IFERROR($E193*SUMIF('Daily Log'!$H$18:$H$1017,$B193,'Daily Log'!$I$18:$I$1017),0)</f>
        <v>0</v>
      </c>
      <c r="J193" s="244" t="s">
        <v>40</v>
      </c>
      <c r="K193" s="244">
        <f>IFERROR($E193*SUMIF('Daily Log'!$N$18:$N$1017,$B193,'Daily Log'!$O$18:$O$1017),0)</f>
        <v>0</v>
      </c>
      <c r="L193" s="244">
        <f>IFERROR($E193*SUMIF('Daily Log'!$Q$18:$Q$1017,$B193,'Daily Log'!$R$18:$R$1017),0)</f>
        <v>0</v>
      </c>
      <c r="M193" s="244">
        <f>IFERROR($E193*SUMIF('Daily Log'!$T$18:$T$1017,$B193,'Daily Log'!$U$18:$U$1017),0)</f>
        <v>0</v>
      </c>
      <c r="N193" s="244">
        <f>IFERROR($E193*SUMIF('Daily Log'!$W$18:$W$1017,$B193,'Daily Log'!$X$18:$X$1017),0)</f>
        <v>0</v>
      </c>
      <c r="O193" s="244">
        <f>IFERROR($E193*SUMIF('Daily Log'!$Z$18:$Z$1017,$B193,'Daily Log'!$AA$18:$AA$1017),0)</f>
        <v>0</v>
      </c>
      <c r="P193" s="244">
        <f>IFERROR($E193*SUMIF('Daily Log'!$AC$18:$AC$1017,$B193,'Daily Log'!$AD$18:$AD$1017),0)</f>
        <v>0</v>
      </c>
      <c r="Q193" s="244">
        <f>IFERROR($E193*SUMIF('Daily Log'!$AF$18:$AF$1017,$B193,'Daily Log'!$AG$18:$AG$1017),0)</f>
        <v>0</v>
      </c>
      <c r="R193" s="244">
        <f>IFERROR($E193*SUMIF('Daily Log'!$AI$18:$AI$1017,$B193,'Daily Log'!$AJ$18:$AJ$1017),0)</f>
        <v>0</v>
      </c>
      <c r="S193" s="244">
        <f>IFERROR($E193*SUMIF('Daily Log'!$AL$18:$AL$1017,$B193,'Daily Log'!$AM$18:$AM$1017),0)</f>
        <v>0</v>
      </c>
      <c r="T193" s="244">
        <f>IFERROR($E193*SUMIF('Daily Log'!$AO$18:$AO$1017,$B193,'Daily Log'!$AP$18:$AP$1017),0)</f>
        <v>0</v>
      </c>
      <c r="U193" s="244">
        <f>IFERROR($E193*SUMIF('Daily Log'!$AR$18:$AR$1017,$B193,'Daily Log'!$AS$18:$AS$1017),0)</f>
        <v>0</v>
      </c>
      <c r="V193" s="244">
        <f>IFERROR($E193*SUMIF('Daily Log'!$AU$18:$AU$1017,$B193,'Daily Log'!$AV$18:$AV$1017),0)</f>
        <v>0</v>
      </c>
      <c r="W193" s="244">
        <f>IFERROR($E193*SUMIF('Daily Log'!$AX$18:$AX$1017,$B193,'Daily Log'!$AY$18:$AY$1017),0)</f>
        <v>0</v>
      </c>
      <c r="X193" s="244">
        <f>IFERROR($E193*SUMIF('Daily Log'!$BA$18:$BA$1017,$B193,'Daily Log'!$BB$18:$BB$1017),0)</f>
        <v>0</v>
      </c>
      <c r="Y193" s="244">
        <f>IFERROR($E193*SUMIF('Daily Log'!$BD$18:$BD$1017,$B193,'Daily Log'!$BE$18:$BE$1017),0)</f>
        <v>0</v>
      </c>
      <c r="Z193" s="244">
        <f>IFERROR($E193*SUMIF('Daily Log'!$BG$18:$BG$1017,$B193,'Daily Log'!$BH$18:$BH$1017),0)</f>
        <v>0</v>
      </c>
      <c r="AA193" s="244">
        <f>IFERROR($E193*SUMIF('Daily Log'!$BJ$18:$BJ$1017,$B193,'Daily Log'!$BK$18:$BK$1017),0)</f>
        <v>0</v>
      </c>
      <c r="AB193" s="244">
        <f>IFERROR($E193*SUMIF('Daily Log'!$BM$18:$BM$1017,$B193,'Daily Log'!$BN$18:$BN$1017),0)</f>
        <v>0</v>
      </c>
      <c r="AC193" s="244">
        <f>IFERROR($E193*SUMIF('Daily Log'!$BP$18:$BP$1017,$B193,'Daily Log'!$BQ$18:$BQ$1017),0)</f>
        <v>0</v>
      </c>
      <c r="AD193" s="244">
        <f>IFERROR($E193*SUMIF('Daily Log'!$BS$18:$BS$1017,$B193,'Daily Log'!$BT$18:$BT$1017),0)</f>
        <v>0</v>
      </c>
      <c r="AE193" s="244">
        <f>IFERROR($E193*SUMIF('Daily Log'!$BV$18:$BV$1017,$B193,'Daily Log'!$BW$18:$BW$1017),0)</f>
        <v>0</v>
      </c>
      <c r="AF193" s="244">
        <f>IFERROR($E193*SUMIF('Daily Log'!$BY$18:$BY$1017,$B193,'Daily Log'!$BZ$18:$BZ$1017),0)</f>
        <v>0</v>
      </c>
      <c r="AG193" s="244">
        <f>IFERROR($E193*SUMIF('Daily Log'!$CB$18:$CB$1017,$B193,'Daily Log'!$CC$18:$CC$1017),0)</f>
        <v>0</v>
      </c>
      <c r="AH193" s="244">
        <f>IFERROR($E193*SUMIF('Daily Log'!$CE$18:$CE$1017,$B193,'Daily Log'!$CF$18:$CF$1017),0)</f>
        <v>0</v>
      </c>
      <c r="AI193" s="244">
        <f>IFERROR($E193*SUMIF('Daily Log'!$CH$18:$CH$1017,$B193,'Daily Log'!$CI$18:$CI$1017),0)</f>
        <v>0</v>
      </c>
      <c r="AJ193" s="244">
        <f>IFERROR($E193*SUMIF('Daily Log'!$CK$18:$CK$1017,$B193,'Daily Log'!$CL$18:$CL$1017),0)</f>
        <v>0</v>
      </c>
      <c r="AK193" s="244">
        <f>IFERROR($E193*SUMIF('Daily Log'!$CN$18:$CN$1017,$B193,'Daily Log'!$CO$18:$CO$1017),0)</f>
        <v>0</v>
      </c>
    </row>
    <row r="194" spans="2:37" ht="33.75" customHeight="1">
      <c r="B194" s="455" t="s">
        <v>245</v>
      </c>
      <c r="C194" s="456"/>
      <c r="D194" s="457" t="s">
        <v>27</v>
      </c>
      <c r="E194" s="454">
        <v>1</v>
      </c>
      <c r="F194" s="243">
        <f t="shared" si="3"/>
        <v>0</v>
      </c>
      <c r="G194" s="244">
        <f>IFERROR($E194*SUMIF('Daily Log'!$B$18:$B$1017,$B194,'Daily Log'!$C$18:$C$1017),0)</f>
        <v>0</v>
      </c>
      <c r="H194" s="244">
        <f>IFERROR($E194*SUMIF('Daily Log'!$E$18:$E$1017,$B194,'Daily Log'!$F$18:$F$1017),0)</f>
        <v>0</v>
      </c>
      <c r="I194" s="244">
        <f>IFERROR($E194*SUMIF('Daily Log'!$H$18:$H$1017,$B194,'Daily Log'!$I$18:$I$1017),0)</f>
        <v>0</v>
      </c>
      <c r="J194" s="244" t="s">
        <v>40</v>
      </c>
      <c r="K194" s="244">
        <f>IFERROR($E194*SUMIF('Daily Log'!$N$18:$N$1017,$B194,'Daily Log'!$O$18:$O$1017),0)</f>
        <v>0</v>
      </c>
      <c r="L194" s="244">
        <f>IFERROR($E194*SUMIF('Daily Log'!$Q$18:$Q$1017,$B194,'Daily Log'!$R$18:$R$1017),0)</f>
        <v>0</v>
      </c>
      <c r="M194" s="244">
        <f>IFERROR($E194*SUMIF('Daily Log'!$T$18:$T$1017,$B194,'Daily Log'!$U$18:$U$1017),0)</f>
        <v>0</v>
      </c>
      <c r="N194" s="244">
        <f>IFERROR($E194*SUMIF('Daily Log'!$W$18:$W$1017,$B194,'Daily Log'!$X$18:$X$1017),0)</f>
        <v>0</v>
      </c>
      <c r="O194" s="244">
        <f>IFERROR($E194*SUMIF('Daily Log'!$Z$18:$Z$1017,$B194,'Daily Log'!$AA$18:$AA$1017),0)</f>
        <v>0</v>
      </c>
      <c r="P194" s="244">
        <f>IFERROR($E194*SUMIF('Daily Log'!$AC$18:$AC$1017,$B194,'Daily Log'!$AD$18:$AD$1017),0)</f>
        <v>0</v>
      </c>
      <c r="Q194" s="244">
        <f>IFERROR($E194*SUMIF('Daily Log'!$AF$18:$AF$1017,$B194,'Daily Log'!$AG$18:$AG$1017),0)</f>
        <v>0</v>
      </c>
      <c r="R194" s="244">
        <f>IFERROR($E194*SUMIF('Daily Log'!$AI$18:$AI$1017,$B194,'Daily Log'!$AJ$18:$AJ$1017),0)</f>
        <v>0</v>
      </c>
      <c r="S194" s="244">
        <f>IFERROR($E194*SUMIF('Daily Log'!$AL$18:$AL$1017,$B194,'Daily Log'!$AM$18:$AM$1017),0)</f>
        <v>0</v>
      </c>
      <c r="T194" s="244">
        <f>IFERROR($E194*SUMIF('Daily Log'!$AO$18:$AO$1017,$B194,'Daily Log'!$AP$18:$AP$1017),0)</f>
        <v>0</v>
      </c>
      <c r="U194" s="244">
        <f>IFERROR($E194*SUMIF('Daily Log'!$AR$18:$AR$1017,$B194,'Daily Log'!$AS$18:$AS$1017),0)</f>
        <v>0</v>
      </c>
      <c r="V194" s="244">
        <f>IFERROR($E194*SUMIF('Daily Log'!$AU$18:$AU$1017,$B194,'Daily Log'!$AV$18:$AV$1017),0)</f>
        <v>0</v>
      </c>
      <c r="W194" s="244">
        <f>IFERROR($E194*SUMIF('Daily Log'!$AX$18:$AX$1017,$B194,'Daily Log'!$AY$18:$AY$1017),0)</f>
        <v>0</v>
      </c>
      <c r="X194" s="244">
        <f>IFERROR($E194*SUMIF('Daily Log'!$BA$18:$BA$1017,$B194,'Daily Log'!$BB$18:$BB$1017),0)</f>
        <v>0</v>
      </c>
      <c r="Y194" s="244">
        <f>IFERROR($E194*SUMIF('Daily Log'!$BD$18:$BD$1017,$B194,'Daily Log'!$BE$18:$BE$1017),0)</f>
        <v>0</v>
      </c>
      <c r="Z194" s="244">
        <f>IFERROR($E194*SUMIF('Daily Log'!$BG$18:$BG$1017,$B194,'Daily Log'!$BH$18:$BH$1017),0)</f>
        <v>0</v>
      </c>
      <c r="AA194" s="244">
        <f>IFERROR($E194*SUMIF('Daily Log'!$BJ$18:$BJ$1017,$B194,'Daily Log'!$BK$18:$BK$1017),0)</f>
        <v>0</v>
      </c>
      <c r="AB194" s="244">
        <f>IFERROR($E194*SUMIF('Daily Log'!$BM$18:$BM$1017,$B194,'Daily Log'!$BN$18:$BN$1017),0)</f>
        <v>0</v>
      </c>
      <c r="AC194" s="244">
        <f>IFERROR($E194*SUMIF('Daily Log'!$BP$18:$BP$1017,$B194,'Daily Log'!$BQ$18:$BQ$1017),0)</f>
        <v>0</v>
      </c>
      <c r="AD194" s="244">
        <f>IFERROR($E194*SUMIF('Daily Log'!$BS$18:$BS$1017,$B194,'Daily Log'!$BT$18:$BT$1017),0)</f>
        <v>0</v>
      </c>
      <c r="AE194" s="244">
        <f>IFERROR($E194*SUMIF('Daily Log'!$BV$18:$BV$1017,$B194,'Daily Log'!$BW$18:$BW$1017),0)</f>
        <v>0</v>
      </c>
      <c r="AF194" s="244">
        <f>IFERROR($E194*SUMIF('Daily Log'!$BY$18:$BY$1017,$B194,'Daily Log'!$BZ$18:$BZ$1017),0)</f>
        <v>0</v>
      </c>
      <c r="AG194" s="244">
        <f>IFERROR($E194*SUMIF('Daily Log'!$CB$18:$CB$1017,$B194,'Daily Log'!$CC$18:$CC$1017),0)</f>
        <v>0</v>
      </c>
      <c r="AH194" s="244">
        <f>IFERROR($E194*SUMIF('Daily Log'!$CE$18:$CE$1017,$B194,'Daily Log'!$CF$18:$CF$1017),0)</f>
        <v>0</v>
      </c>
      <c r="AI194" s="244">
        <f>IFERROR($E194*SUMIF('Daily Log'!$CH$18:$CH$1017,$B194,'Daily Log'!$CI$18:$CI$1017),0)</f>
        <v>0</v>
      </c>
      <c r="AJ194" s="244">
        <f>IFERROR($E194*SUMIF('Daily Log'!$CK$18:$CK$1017,$B194,'Daily Log'!$CL$18:$CL$1017),0)</f>
        <v>0</v>
      </c>
      <c r="AK194" s="244">
        <f>IFERROR($E194*SUMIF('Daily Log'!$CN$18:$CN$1017,$B194,'Daily Log'!$CO$18:$CO$1017),0)</f>
        <v>0</v>
      </c>
    </row>
    <row r="195" spans="2:37" ht="33.75" customHeight="1">
      <c r="B195" s="455" t="s">
        <v>246</v>
      </c>
      <c r="C195" s="456"/>
      <c r="D195" s="457" t="s">
        <v>27</v>
      </c>
      <c r="E195" s="454">
        <v>1</v>
      </c>
      <c r="F195" s="243">
        <f t="shared" si="3"/>
        <v>0</v>
      </c>
      <c r="G195" s="244">
        <f>IFERROR($E195*SUMIF('Daily Log'!$B$18:$B$1017,$B195,'Daily Log'!$C$18:$C$1017),0)</f>
        <v>0</v>
      </c>
      <c r="H195" s="244">
        <f>IFERROR($E195*SUMIF('Daily Log'!$E$18:$E$1017,$B195,'Daily Log'!$F$18:$F$1017),0)</f>
        <v>0</v>
      </c>
      <c r="I195" s="244">
        <f>IFERROR($E195*SUMIF('Daily Log'!$H$18:$H$1017,$B195,'Daily Log'!$I$18:$I$1017),0)</f>
        <v>0</v>
      </c>
      <c r="J195" s="244" t="s">
        <v>40</v>
      </c>
      <c r="K195" s="244">
        <f>IFERROR($E195*SUMIF('Daily Log'!$N$18:$N$1017,$B195,'Daily Log'!$O$18:$O$1017),0)</f>
        <v>0</v>
      </c>
      <c r="L195" s="244">
        <f>IFERROR($E195*SUMIF('Daily Log'!$Q$18:$Q$1017,$B195,'Daily Log'!$R$18:$R$1017),0)</f>
        <v>0</v>
      </c>
      <c r="M195" s="244">
        <f>IFERROR($E195*SUMIF('Daily Log'!$T$18:$T$1017,$B195,'Daily Log'!$U$18:$U$1017),0)</f>
        <v>0</v>
      </c>
      <c r="N195" s="244">
        <f>IFERROR($E195*SUMIF('Daily Log'!$W$18:$W$1017,$B195,'Daily Log'!$X$18:$X$1017),0)</f>
        <v>0</v>
      </c>
      <c r="O195" s="244">
        <f>IFERROR($E195*SUMIF('Daily Log'!$Z$18:$Z$1017,$B195,'Daily Log'!$AA$18:$AA$1017),0)</f>
        <v>0</v>
      </c>
      <c r="P195" s="244">
        <f>IFERROR($E195*SUMIF('Daily Log'!$AC$18:$AC$1017,$B195,'Daily Log'!$AD$18:$AD$1017),0)</f>
        <v>0</v>
      </c>
      <c r="Q195" s="244">
        <f>IFERROR($E195*SUMIF('Daily Log'!$AF$18:$AF$1017,$B195,'Daily Log'!$AG$18:$AG$1017),0)</f>
        <v>0</v>
      </c>
      <c r="R195" s="244">
        <f>IFERROR($E195*SUMIF('Daily Log'!$AI$18:$AI$1017,$B195,'Daily Log'!$AJ$18:$AJ$1017),0)</f>
        <v>0</v>
      </c>
      <c r="S195" s="244">
        <f>IFERROR($E195*SUMIF('Daily Log'!$AL$18:$AL$1017,$B195,'Daily Log'!$AM$18:$AM$1017),0)</f>
        <v>0</v>
      </c>
      <c r="T195" s="244">
        <f>IFERROR($E195*SUMIF('Daily Log'!$AO$18:$AO$1017,$B195,'Daily Log'!$AP$18:$AP$1017),0)</f>
        <v>0</v>
      </c>
      <c r="U195" s="244">
        <f>IFERROR($E195*SUMIF('Daily Log'!$AR$18:$AR$1017,$B195,'Daily Log'!$AS$18:$AS$1017),0)</f>
        <v>0</v>
      </c>
      <c r="V195" s="244">
        <f>IFERROR($E195*SUMIF('Daily Log'!$AU$18:$AU$1017,$B195,'Daily Log'!$AV$18:$AV$1017),0)</f>
        <v>0</v>
      </c>
      <c r="W195" s="244">
        <f>IFERROR($E195*SUMIF('Daily Log'!$AX$18:$AX$1017,$B195,'Daily Log'!$AY$18:$AY$1017),0)</f>
        <v>0</v>
      </c>
      <c r="X195" s="244">
        <f>IFERROR($E195*SUMIF('Daily Log'!$BA$18:$BA$1017,$B195,'Daily Log'!$BB$18:$BB$1017),0)</f>
        <v>0</v>
      </c>
      <c r="Y195" s="244">
        <f>IFERROR($E195*SUMIF('Daily Log'!$BD$18:$BD$1017,$B195,'Daily Log'!$BE$18:$BE$1017),0)</f>
        <v>0</v>
      </c>
      <c r="Z195" s="244">
        <f>IFERROR($E195*SUMIF('Daily Log'!$BG$18:$BG$1017,$B195,'Daily Log'!$BH$18:$BH$1017),0)</f>
        <v>0</v>
      </c>
      <c r="AA195" s="244">
        <f>IFERROR($E195*SUMIF('Daily Log'!$BJ$18:$BJ$1017,$B195,'Daily Log'!$BK$18:$BK$1017),0)</f>
        <v>0</v>
      </c>
      <c r="AB195" s="244">
        <f>IFERROR($E195*SUMIF('Daily Log'!$BM$18:$BM$1017,$B195,'Daily Log'!$BN$18:$BN$1017),0)</f>
        <v>0</v>
      </c>
      <c r="AC195" s="244">
        <f>IFERROR($E195*SUMIF('Daily Log'!$BP$18:$BP$1017,$B195,'Daily Log'!$BQ$18:$BQ$1017),0)</f>
        <v>0</v>
      </c>
      <c r="AD195" s="244">
        <f>IFERROR($E195*SUMIF('Daily Log'!$BS$18:$BS$1017,$B195,'Daily Log'!$BT$18:$BT$1017),0)</f>
        <v>0</v>
      </c>
      <c r="AE195" s="244">
        <f>IFERROR($E195*SUMIF('Daily Log'!$BV$18:$BV$1017,$B195,'Daily Log'!$BW$18:$BW$1017),0)</f>
        <v>0</v>
      </c>
      <c r="AF195" s="244">
        <f>IFERROR($E195*SUMIF('Daily Log'!$BY$18:$BY$1017,$B195,'Daily Log'!$BZ$18:$BZ$1017),0)</f>
        <v>0</v>
      </c>
      <c r="AG195" s="244">
        <f>IFERROR($E195*SUMIF('Daily Log'!$CB$18:$CB$1017,$B195,'Daily Log'!$CC$18:$CC$1017),0)</f>
        <v>0</v>
      </c>
      <c r="AH195" s="244">
        <f>IFERROR($E195*SUMIF('Daily Log'!$CE$18:$CE$1017,$B195,'Daily Log'!$CF$18:$CF$1017),0)</f>
        <v>0</v>
      </c>
      <c r="AI195" s="244">
        <f>IFERROR($E195*SUMIF('Daily Log'!$CH$18:$CH$1017,$B195,'Daily Log'!$CI$18:$CI$1017),0)</f>
        <v>0</v>
      </c>
      <c r="AJ195" s="244">
        <f>IFERROR($E195*SUMIF('Daily Log'!$CK$18:$CK$1017,$B195,'Daily Log'!$CL$18:$CL$1017),0)</f>
        <v>0</v>
      </c>
      <c r="AK195" s="244">
        <f>IFERROR($E195*SUMIF('Daily Log'!$CN$18:$CN$1017,$B195,'Daily Log'!$CO$18:$CO$1017),0)</f>
        <v>0</v>
      </c>
    </row>
    <row r="196" spans="2:37" ht="33.75" customHeight="1">
      <c r="B196" s="455" t="s">
        <v>247</v>
      </c>
      <c r="C196" s="456"/>
      <c r="D196" s="457" t="s">
        <v>27</v>
      </c>
      <c r="E196" s="454">
        <v>1</v>
      </c>
      <c r="F196" s="243">
        <f t="shared" si="3"/>
        <v>0</v>
      </c>
      <c r="G196" s="244">
        <f>IFERROR($E196*SUMIF('Daily Log'!$B$18:$B$1017,$B196,'Daily Log'!$C$18:$C$1017),0)</f>
        <v>0</v>
      </c>
      <c r="H196" s="244">
        <f>IFERROR($E196*SUMIF('Daily Log'!$E$18:$E$1017,$B196,'Daily Log'!$F$18:$F$1017),0)</f>
        <v>0</v>
      </c>
      <c r="I196" s="244">
        <f>IFERROR($E196*SUMIF('Daily Log'!$H$18:$H$1017,$B196,'Daily Log'!$I$18:$I$1017),0)</f>
        <v>0</v>
      </c>
      <c r="J196" s="244" t="s">
        <v>40</v>
      </c>
      <c r="K196" s="244">
        <f>IFERROR($E196*SUMIF('Daily Log'!$N$18:$N$1017,$B196,'Daily Log'!$O$18:$O$1017),0)</f>
        <v>0</v>
      </c>
      <c r="L196" s="244">
        <f>IFERROR($E196*SUMIF('Daily Log'!$Q$18:$Q$1017,$B196,'Daily Log'!$R$18:$R$1017),0)</f>
        <v>0</v>
      </c>
      <c r="M196" s="244">
        <f>IFERROR($E196*SUMIF('Daily Log'!$T$18:$T$1017,$B196,'Daily Log'!$U$18:$U$1017),0)</f>
        <v>0</v>
      </c>
      <c r="N196" s="244">
        <f>IFERROR($E196*SUMIF('Daily Log'!$W$18:$W$1017,$B196,'Daily Log'!$X$18:$X$1017),0)</f>
        <v>0</v>
      </c>
      <c r="O196" s="244">
        <f>IFERROR($E196*SUMIF('Daily Log'!$Z$18:$Z$1017,$B196,'Daily Log'!$AA$18:$AA$1017),0)</f>
        <v>0</v>
      </c>
      <c r="P196" s="244">
        <f>IFERROR($E196*SUMIF('Daily Log'!$AC$18:$AC$1017,$B196,'Daily Log'!$AD$18:$AD$1017),0)</f>
        <v>0</v>
      </c>
      <c r="Q196" s="244">
        <f>IFERROR($E196*SUMIF('Daily Log'!$AF$18:$AF$1017,$B196,'Daily Log'!$AG$18:$AG$1017),0)</f>
        <v>0</v>
      </c>
      <c r="R196" s="244">
        <f>IFERROR($E196*SUMIF('Daily Log'!$AI$18:$AI$1017,$B196,'Daily Log'!$AJ$18:$AJ$1017),0)</f>
        <v>0</v>
      </c>
      <c r="S196" s="244">
        <f>IFERROR($E196*SUMIF('Daily Log'!$AL$18:$AL$1017,$B196,'Daily Log'!$AM$18:$AM$1017),0)</f>
        <v>0</v>
      </c>
      <c r="T196" s="244">
        <f>IFERROR($E196*SUMIF('Daily Log'!$AO$18:$AO$1017,$B196,'Daily Log'!$AP$18:$AP$1017),0)</f>
        <v>0</v>
      </c>
      <c r="U196" s="244">
        <f>IFERROR($E196*SUMIF('Daily Log'!$AR$18:$AR$1017,$B196,'Daily Log'!$AS$18:$AS$1017),0)</f>
        <v>0</v>
      </c>
      <c r="V196" s="244">
        <f>IFERROR($E196*SUMIF('Daily Log'!$AU$18:$AU$1017,$B196,'Daily Log'!$AV$18:$AV$1017),0)</f>
        <v>0</v>
      </c>
      <c r="W196" s="244">
        <f>IFERROR($E196*SUMIF('Daily Log'!$AX$18:$AX$1017,$B196,'Daily Log'!$AY$18:$AY$1017),0)</f>
        <v>0</v>
      </c>
      <c r="X196" s="244">
        <f>IFERROR($E196*SUMIF('Daily Log'!$BA$18:$BA$1017,$B196,'Daily Log'!$BB$18:$BB$1017),0)</f>
        <v>0</v>
      </c>
      <c r="Y196" s="244">
        <f>IFERROR($E196*SUMIF('Daily Log'!$BD$18:$BD$1017,$B196,'Daily Log'!$BE$18:$BE$1017),0)</f>
        <v>0</v>
      </c>
      <c r="Z196" s="244">
        <f>IFERROR($E196*SUMIF('Daily Log'!$BG$18:$BG$1017,$B196,'Daily Log'!$BH$18:$BH$1017),0)</f>
        <v>0</v>
      </c>
      <c r="AA196" s="244">
        <f>IFERROR($E196*SUMIF('Daily Log'!$BJ$18:$BJ$1017,$B196,'Daily Log'!$BK$18:$BK$1017),0)</f>
        <v>0</v>
      </c>
      <c r="AB196" s="244">
        <f>IFERROR($E196*SUMIF('Daily Log'!$BM$18:$BM$1017,$B196,'Daily Log'!$BN$18:$BN$1017),0)</f>
        <v>0</v>
      </c>
      <c r="AC196" s="244">
        <f>IFERROR($E196*SUMIF('Daily Log'!$BP$18:$BP$1017,$B196,'Daily Log'!$BQ$18:$BQ$1017),0)</f>
        <v>0</v>
      </c>
      <c r="AD196" s="244">
        <f>IFERROR($E196*SUMIF('Daily Log'!$BS$18:$BS$1017,$B196,'Daily Log'!$BT$18:$BT$1017),0)</f>
        <v>0</v>
      </c>
      <c r="AE196" s="244">
        <f>IFERROR($E196*SUMIF('Daily Log'!$BV$18:$BV$1017,$B196,'Daily Log'!$BW$18:$BW$1017),0)</f>
        <v>0</v>
      </c>
      <c r="AF196" s="244">
        <f>IFERROR($E196*SUMIF('Daily Log'!$BY$18:$BY$1017,$B196,'Daily Log'!$BZ$18:$BZ$1017),0)</f>
        <v>0</v>
      </c>
      <c r="AG196" s="244">
        <f>IFERROR($E196*SUMIF('Daily Log'!$CB$18:$CB$1017,$B196,'Daily Log'!$CC$18:$CC$1017),0)</f>
        <v>0</v>
      </c>
      <c r="AH196" s="244">
        <f>IFERROR($E196*SUMIF('Daily Log'!$CE$18:$CE$1017,$B196,'Daily Log'!$CF$18:$CF$1017),0)</f>
        <v>0</v>
      </c>
      <c r="AI196" s="244">
        <f>IFERROR($E196*SUMIF('Daily Log'!$CH$18:$CH$1017,$B196,'Daily Log'!$CI$18:$CI$1017),0)</f>
        <v>0</v>
      </c>
      <c r="AJ196" s="244">
        <f>IFERROR($E196*SUMIF('Daily Log'!$CK$18:$CK$1017,$B196,'Daily Log'!$CL$18:$CL$1017),0)</f>
        <v>0</v>
      </c>
      <c r="AK196" s="244">
        <f>IFERROR($E196*SUMIF('Daily Log'!$CN$18:$CN$1017,$B196,'Daily Log'!$CO$18:$CO$1017),0)</f>
        <v>0</v>
      </c>
    </row>
    <row r="197" spans="2:37" ht="33.75" customHeight="1">
      <c r="B197" s="455" t="s">
        <v>248</v>
      </c>
      <c r="C197" s="456"/>
      <c r="D197" s="457" t="s">
        <v>305</v>
      </c>
      <c r="E197" s="454">
        <v>1</v>
      </c>
      <c r="F197" s="243">
        <f t="shared" si="3"/>
        <v>0</v>
      </c>
      <c r="G197" s="244">
        <f>IFERROR($E197*SUMIF('Daily Log'!$B$18:$B$1017,$B197,'Daily Log'!$C$18:$C$1017),0)</f>
        <v>0</v>
      </c>
      <c r="H197" s="244">
        <f>IFERROR($E197*SUMIF('Daily Log'!$E$18:$E$1017,$B197,'Daily Log'!$F$18:$F$1017),0)</f>
        <v>0</v>
      </c>
      <c r="I197" s="244">
        <f>IFERROR($E197*SUMIF('Daily Log'!$H$18:$H$1017,$B197,'Daily Log'!$I$18:$I$1017),0)</f>
        <v>0</v>
      </c>
      <c r="J197" s="244" t="s">
        <v>40</v>
      </c>
      <c r="K197" s="244">
        <f>IFERROR($E197*SUMIF('Daily Log'!$N$18:$N$1017,$B197,'Daily Log'!$O$18:$O$1017),0)</f>
        <v>0</v>
      </c>
      <c r="L197" s="244">
        <f>IFERROR($E197*SUMIF('Daily Log'!$Q$18:$Q$1017,$B197,'Daily Log'!$R$18:$R$1017),0)</f>
        <v>0</v>
      </c>
      <c r="M197" s="244">
        <f>IFERROR($E197*SUMIF('Daily Log'!$T$18:$T$1017,$B197,'Daily Log'!$U$18:$U$1017),0)</f>
        <v>0</v>
      </c>
      <c r="N197" s="244">
        <f>IFERROR($E197*SUMIF('Daily Log'!$W$18:$W$1017,$B197,'Daily Log'!$X$18:$X$1017),0)</f>
        <v>0</v>
      </c>
      <c r="O197" s="244">
        <f>IFERROR($E197*SUMIF('Daily Log'!$Z$18:$Z$1017,$B197,'Daily Log'!$AA$18:$AA$1017),0)</f>
        <v>0</v>
      </c>
      <c r="P197" s="244">
        <f>IFERROR($E197*SUMIF('Daily Log'!$AC$18:$AC$1017,$B197,'Daily Log'!$AD$18:$AD$1017),0)</f>
        <v>0</v>
      </c>
      <c r="Q197" s="244">
        <f>IFERROR($E197*SUMIF('Daily Log'!$AF$18:$AF$1017,$B197,'Daily Log'!$AG$18:$AG$1017),0)</f>
        <v>0</v>
      </c>
      <c r="R197" s="244">
        <f>IFERROR($E197*SUMIF('Daily Log'!$AI$18:$AI$1017,$B197,'Daily Log'!$AJ$18:$AJ$1017),0)</f>
        <v>0</v>
      </c>
      <c r="S197" s="244">
        <f>IFERROR($E197*SUMIF('Daily Log'!$AL$18:$AL$1017,$B197,'Daily Log'!$AM$18:$AM$1017),0)</f>
        <v>0</v>
      </c>
      <c r="T197" s="244">
        <f>IFERROR($E197*SUMIF('Daily Log'!$AO$18:$AO$1017,$B197,'Daily Log'!$AP$18:$AP$1017),0)</f>
        <v>0</v>
      </c>
      <c r="U197" s="244">
        <f>IFERROR($E197*SUMIF('Daily Log'!$AR$18:$AR$1017,$B197,'Daily Log'!$AS$18:$AS$1017),0)</f>
        <v>0</v>
      </c>
      <c r="V197" s="244">
        <f>IFERROR($E197*SUMIF('Daily Log'!$AU$18:$AU$1017,$B197,'Daily Log'!$AV$18:$AV$1017),0)</f>
        <v>0</v>
      </c>
      <c r="W197" s="244">
        <f>IFERROR($E197*SUMIF('Daily Log'!$AX$18:$AX$1017,$B197,'Daily Log'!$AY$18:$AY$1017),0)</f>
        <v>0</v>
      </c>
      <c r="X197" s="244">
        <f>IFERROR($E197*SUMIF('Daily Log'!$BA$18:$BA$1017,$B197,'Daily Log'!$BB$18:$BB$1017),0)</f>
        <v>0</v>
      </c>
      <c r="Y197" s="244">
        <f>IFERROR($E197*SUMIF('Daily Log'!$BD$18:$BD$1017,$B197,'Daily Log'!$BE$18:$BE$1017),0)</f>
        <v>0</v>
      </c>
      <c r="Z197" s="244">
        <f>IFERROR($E197*SUMIF('Daily Log'!$BG$18:$BG$1017,$B197,'Daily Log'!$BH$18:$BH$1017),0)</f>
        <v>0</v>
      </c>
      <c r="AA197" s="244">
        <f>IFERROR($E197*SUMIF('Daily Log'!$BJ$18:$BJ$1017,$B197,'Daily Log'!$BK$18:$BK$1017),0)</f>
        <v>0</v>
      </c>
      <c r="AB197" s="244">
        <f>IFERROR($E197*SUMIF('Daily Log'!$BM$18:$BM$1017,$B197,'Daily Log'!$BN$18:$BN$1017),0)</f>
        <v>0</v>
      </c>
      <c r="AC197" s="244">
        <f>IFERROR($E197*SUMIF('Daily Log'!$BP$18:$BP$1017,$B197,'Daily Log'!$BQ$18:$BQ$1017),0)</f>
        <v>0</v>
      </c>
      <c r="AD197" s="244">
        <f>IFERROR($E197*SUMIF('Daily Log'!$BS$18:$BS$1017,$B197,'Daily Log'!$BT$18:$BT$1017),0)</f>
        <v>0</v>
      </c>
      <c r="AE197" s="244">
        <f>IFERROR($E197*SUMIF('Daily Log'!$BV$18:$BV$1017,$B197,'Daily Log'!$BW$18:$BW$1017),0)</f>
        <v>0</v>
      </c>
      <c r="AF197" s="244">
        <f>IFERROR($E197*SUMIF('Daily Log'!$BY$18:$BY$1017,$B197,'Daily Log'!$BZ$18:$BZ$1017),0)</f>
        <v>0</v>
      </c>
      <c r="AG197" s="244">
        <f>IFERROR($E197*SUMIF('Daily Log'!$CB$18:$CB$1017,$B197,'Daily Log'!$CC$18:$CC$1017),0)</f>
        <v>0</v>
      </c>
      <c r="AH197" s="244">
        <f>IFERROR($E197*SUMIF('Daily Log'!$CE$18:$CE$1017,$B197,'Daily Log'!$CF$18:$CF$1017),0)</f>
        <v>0</v>
      </c>
      <c r="AI197" s="244">
        <f>IFERROR($E197*SUMIF('Daily Log'!$CH$18:$CH$1017,$B197,'Daily Log'!$CI$18:$CI$1017),0)</f>
        <v>0</v>
      </c>
      <c r="AJ197" s="244">
        <f>IFERROR($E197*SUMIF('Daily Log'!$CK$18:$CK$1017,$B197,'Daily Log'!$CL$18:$CL$1017),0)</f>
        <v>0</v>
      </c>
      <c r="AK197" s="244">
        <f>IFERROR($E197*SUMIF('Daily Log'!$CN$18:$CN$1017,$B197,'Daily Log'!$CO$18:$CO$1017),0)</f>
        <v>0</v>
      </c>
    </row>
    <row r="198" spans="2:37" ht="33.75" customHeight="1">
      <c r="B198" s="455" t="s">
        <v>249</v>
      </c>
      <c r="C198" s="456"/>
      <c r="D198" s="457" t="s">
        <v>305</v>
      </c>
      <c r="E198" s="454">
        <v>1</v>
      </c>
      <c r="F198" s="243">
        <f t="shared" si="3"/>
        <v>0</v>
      </c>
      <c r="G198" s="244">
        <f>IFERROR($E198*SUMIF('Daily Log'!$B$18:$B$1017,$B198,'Daily Log'!$C$18:$C$1017),0)</f>
        <v>0</v>
      </c>
      <c r="H198" s="244">
        <f>IFERROR($E198*SUMIF('Daily Log'!$E$18:$E$1017,$B198,'Daily Log'!$F$18:$F$1017),0)</f>
        <v>0</v>
      </c>
      <c r="I198" s="244">
        <f>IFERROR($E198*SUMIF('Daily Log'!$H$18:$H$1017,$B198,'Daily Log'!$I$18:$I$1017),0)</f>
        <v>0</v>
      </c>
      <c r="J198" s="244" t="s">
        <v>40</v>
      </c>
      <c r="K198" s="244">
        <f>IFERROR($E198*SUMIF('Daily Log'!$N$18:$N$1017,$B198,'Daily Log'!$O$18:$O$1017),0)</f>
        <v>0</v>
      </c>
      <c r="L198" s="244">
        <f>IFERROR($E198*SUMIF('Daily Log'!$Q$18:$Q$1017,$B198,'Daily Log'!$R$18:$R$1017),0)</f>
        <v>0</v>
      </c>
      <c r="M198" s="244">
        <f>IFERROR($E198*SUMIF('Daily Log'!$T$18:$T$1017,$B198,'Daily Log'!$U$18:$U$1017),0)</f>
        <v>0</v>
      </c>
      <c r="N198" s="244">
        <f>IFERROR($E198*SUMIF('Daily Log'!$W$18:$W$1017,$B198,'Daily Log'!$X$18:$X$1017),0)</f>
        <v>0</v>
      </c>
      <c r="O198" s="244">
        <f>IFERROR($E198*SUMIF('Daily Log'!$Z$18:$Z$1017,$B198,'Daily Log'!$AA$18:$AA$1017),0)</f>
        <v>0</v>
      </c>
      <c r="P198" s="244">
        <f>IFERROR($E198*SUMIF('Daily Log'!$AC$18:$AC$1017,$B198,'Daily Log'!$AD$18:$AD$1017),0)</f>
        <v>0</v>
      </c>
      <c r="Q198" s="244">
        <f>IFERROR($E198*SUMIF('Daily Log'!$AF$18:$AF$1017,$B198,'Daily Log'!$AG$18:$AG$1017),0)</f>
        <v>0</v>
      </c>
      <c r="R198" s="244">
        <f>IFERROR($E198*SUMIF('Daily Log'!$AI$18:$AI$1017,$B198,'Daily Log'!$AJ$18:$AJ$1017),0)</f>
        <v>0</v>
      </c>
      <c r="S198" s="244">
        <f>IFERROR($E198*SUMIF('Daily Log'!$AL$18:$AL$1017,$B198,'Daily Log'!$AM$18:$AM$1017),0)</f>
        <v>0</v>
      </c>
      <c r="T198" s="244">
        <f>IFERROR($E198*SUMIF('Daily Log'!$AO$18:$AO$1017,$B198,'Daily Log'!$AP$18:$AP$1017),0)</f>
        <v>0</v>
      </c>
      <c r="U198" s="244">
        <f>IFERROR($E198*SUMIF('Daily Log'!$AR$18:$AR$1017,$B198,'Daily Log'!$AS$18:$AS$1017),0)</f>
        <v>0</v>
      </c>
      <c r="V198" s="244">
        <f>IFERROR($E198*SUMIF('Daily Log'!$AU$18:$AU$1017,$B198,'Daily Log'!$AV$18:$AV$1017),0)</f>
        <v>0</v>
      </c>
      <c r="W198" s="244">
        <f>IFERROR($E198*SUMIF('Daily Log'!$AX$18:$AX$1017,$B198,'Daily Log'!$AY$18:$AY$1017),0)</f>
        <v>0</v>
      </c>
      <c r="X198" s="244">
        <f>IFERROR($E198*SUMIF('Daily Log'!$BA$18:$BA$1017,$B198,'Daily Log'!$BB$18:$BB$1017),0)</f>
        <v>0</v>
      </c>
      <c r="Y198" s="244">
        <f>IFERROR($E198*SUMIF('Daily Log'!$BD$18:$BD$1017,$B198,'Daily Log'!$BE$18:$BE$1017),0)</f>
        <v>0</v>
      </c>
      <c r="Z198" s="244">
        <f>IFERROR($E198*SUMIF('Daily Log'!$BG$18:$BG$1017,$B198,'Daily Log'!$BH$18:$BH$1017),0)</f>
        <v>0</v>
      </c>
      <c r="AA198" s="244">
        <f>IFERROR($E198*SUMIF('Daily Log'!$BJ$18:$BJ$1017,$B198,'Daily Log'!$BK$18:$BK$1017),0)</f>
        <v>0</v>
      </c>
      <c r="AB198" s="244">
        <f>IFERROR($E198*SUMIF('Daily Log'!$BM$18:$BM$1017,$B198,'Daily Log'!$BN$18:$BN$1017),0)</f>
        <v>0</v>
      </c>
      <c r="AC198" s="244">
        <f>IFERROR($E198*SUMIF('Daily Log'!$BP$18:$BP$1017,$B198,'Daily Log'!$BQ$18:$BQ$1017),0)</f>
        <v>0</v>
      </c>
      <c r="AD198" s="244">
        <f>IFERROR($E198*SUMIF('Daily Log'!$BS$18:$BS$1017,$B198,'Daily Log'!$BT$18:$BT$1017),0)</f>
        <v>0</v>
      </c>
      <c r="AE198" s="244">
        <f>IFERROR($E198*SUMIF('Daily Log'!$BV$18:$BV$1017,$B198,'Daily Log'!$BW$18:$BW$1017),0)</f>
        <v>0</v>
      </c>
      <c r="AF198" s="244">
        <f>IFERROR($E198*SUMIF('Daily Log'!$BY$18:$BY$1017,$B198,'Daily Log'!$BZ$18:$BZ$1017),0)</f>
        <v>0</v>
      </c>
      <c r="AG198" s="244">
        <f>IFERROR($E198*SUMIF('Daily Log'!$CB$18:$CB$1017,$B198,'Daily Log'!$CC$18:$CC$1017),0)</f>
        <v>0</v>
      </c>
      <c r="AH198" s="244">
        <f>IFERROR($E198*SUMIF('Daily Log'!$CE$18:$CE$1017,$B198,'Daily Log'!$CF$18:$CF$1017),0)</f>
        <v>0</v>
      </c>
      <c r="AI198" s="244">
        <f>IFERROR($E198*SUMIF('Daily Log'!$CH$18:$CH$1017,$B198,'Daily Log'!$CI$18:$CI$1017),0)</f>
        <v>0</v>
      </c>
      <c r="AJ198" s="244">
        <f>IFERROR($E198*SUMIF('Daily Log'!$CK$18:$CK$1017,$B198,'Daily Log'!$CL$18:$CL$1017),0)</f>
        <v>0</v>
      </c>
      <c r="AK198" s="244">
        <f>IFERROR($E198*SUMIF('Daily Log'!$CN$18:$CN$1017,$B198,'Daily Log'!$CO$18:$CO$1017),0)</f>
        <v>0</v>
      </c>
    </row>
    <row r="199" spans="2:37" ht="33.75" customHeight="1">
      <c r="B199" s="455" t="s">
        <v>250</v>
      </c>
      <c r="C199" s="456"/>
      <c r="D199" s="457" t="s">
        <v>305</v>
      </c>
      <c r="E199" s="454">
        <v>1</v>
      </c>
      <c r="F199" s="243">
        <f t="shared" si="3"/>
        <v>0</v>
      </c>
      <c r="G199" s="244">
        <f>IFERROR($E199*SUMIF('Daily Log'!$B$18:$B$1017,$B199,'Daily Log'!$C$18:$C$1017),0)</f>
        <v>0</v>
      </c>
      <c r="H199" s="244">
        <f>IFERROR($E199*SUMIF('Daily Log'!$E$18:$E$1017,$B199,'Daily Log'!$F$18:$F$1017),0)</f>
        <v>0</v>
      </c>
      <c r="I199" s="244">
        <f>IFERROR($E199*SUMIF('Daily Log'!$H$18:$H$1017,$B199,'Daily Log'!$I$18:$I$1017),0)</f>
        <v>0</v>
      </c>
      <c r="J199" s="244" t="s">
        <v>40</v>
      </c>
      <c r="K199" s="244">
        <f>IFERROR($E199*SUMIF('Daily Log'!$N$18:$N$1017,$B199,'Daily Log'!$O$18:$O$1017),0)</f>
        <v>0</v>
      </c>
      <c r="L199" s="244">
        <f>IFERROR($E199*SUMIF('Daily Log'!$Q$18:$Q$1017,$B199,'Daily Log'!$R$18:$R$1017),0)</f>
        <v>0</v>
      </c>
      <c r="M199" s="244">
        <f>IFERROR($E199*SUMIF('Daily Log'!$T$18:$T$1017,$B199,'Daily Log'!$U$18:$U$1017),0)</f>
        <v>0</v>
      </c>
      <c r="N199" s="244">
        <f>IFERROR($E199*SUMIF('Daily Log'!$W$18:$W$1017,$B199,'Daily Log'!$X$18:$X$1017),0)</f>
        <v>0</v>
      </c>
      <c r="O199" s="244">
        <f>IFERROR($E199*SUMIF('Daily Log'!$Z$18:$Z$1017,$B199,'Daily Log'!$AA$18:$AA$1017),0)</f>
        <v>0</v>
      </c>
      <c r="P199" s="244">
        <f>IFERROR($E199*SUMIF('Daily Log'!$AC$18:$AC$1017,$B199,'Daily Log'!$AD$18:$AD$1017),0)</f>
        <v>0</v>
      </c>
      <c r="Q199" s="244">
        <f>IFERROR($E199*SUMIF('Daily Log'!$AF$18:$AF$1017,$B199,'Daily Log'!$AG$18:$AG$1017),0)</f>
        <v>0</v>
      </c>
      <c r="R199" s="244">
        <f>IFERROR($E199*SUMIF('Daily Log'!$AI$18:$AI$1017,$B199,'Daily Log'!$AJ$18:$AJ$1017),0)</f>
        <v>0</v>
      </c>
      <c r="S199" s="244">
        <f>IFERROR($E199*SUMIF('Daily Log'!$AL$18:$AL$1017,$B199,'Daily Log'!$AM$18:$AM$1017),0)</f>
        <v>0</v>
      </c>
      <c r="T199" s="244">
        <f>IFERROR($E199*SUMIF('Daily Log'!$AO$18:$AO$1017,$B199,'Daily Log'!$AP$18:$AP$1017),0)</f>
        <v>0</v>
      </c>
      <c r="U199" s="244">
        <f>IFERROR($E199*SUMIF('Daily Log'!$AR$18:$AR$1017,$B199,'Daily Log'!$AS$18:$AS$1017),0)</f>
        <v>0</v>
      </c>
      <c r="V199" s="244">
        <f>IFERROR($E199*SUMIF('Daily Log'!$AU$18:$AU$1017,$B199,'Daily Log'!$AV$18:$AV$1017),0)</f>
        <v>0</v>
      </c>
      <c r="W199" s="244">
        <f>IFERROR($E199*SUMIF('Daily Log'!$AX$18:$AX$1017,$B199,'Daily Log'!$AY$18:$AY$1017),0)</f>
        <v>0</v>
      </c>
      <c r="X199" s="244">
        <f>IFERROR($E199*SUMIF('Daily Log'!$BA$18:$BA$1017,$B199,'Daily Log'!$BB$18:$BB$1017),0)</f>
        <v>0</v>
      </c>
      <c r="Y199" s="244">
        <f>IFERROR($E199*SUMIF('Daily Log'!$BD$18:$BD$1017,$B199,'Daily Log'!$BE$18:$BE$1017),0)</f>
        <v>0</v>
      </c>
      <c r="Z199" s="244">
        <f>IFERROR($E199*SUMIF('Daily Log'!$BG$18:$BG$1017,$B199,'Daily Log'!$BH$18:$BH$1017),0)</f>
        <v>0</v>
      </c>
      <c r="AA199" s="244">
        <f>IFERROR($E199*SUMIF('Daily Log'!$BJ$18:$BJ$1017,$B199,'Daily Log'!$BK$18:$BK$1017),0)</f>
        <v>0</v>
      </c>
      <c r="AB199" s="244">
        <f>IFERROR($E199*SUMIF('Daily Log'!$BM$18:$BM$1017,$B199,'Daily Log'!$BN$18:$BN$1017),0)</f>
        <v>0</v>
      </c>
      <c r="AC199" s="244">
        <f>IFERROR($E199*SUMIF('Daily Log'!$BP$18:$BP$1017,$B199,'Daily Log'!$BQ$18:$BQ$1017),0)</f>
        <v>0</v>
      </c>
      <c r="AD199" s="244">
        <f>IFERROR($E199*SUMIF('Daily Log'!$BS$18:$BS$1017,$B199,'Daily Log'!$BT$18:$BT$1017),0)</f>
        <v>0</v>
      </c>
      <c r="AE199" s="244">
        <f>IFERROR($E199*SUMIF('Daily Log'!$BV$18:$BV$1017,$B199,'Daily Log'!$BW$18:$BW$1017),0)</f>
        <v>0</v>
      </c>
      <c r="AF199" s="244">
        <f>IFERROR($E199*SUMIF('Daily Log'!$BY$18:$BY$1017,$B199,'Daily Log'!$BZ$18:$BZ$1017),0)</f>
        <v>0</v>
      </c>
      <c r="AG199" s="244">
        <f>IFERROR($E199*SUMIF('Daily Log'!$CB$18:$CB$1017,$B199,'Daily Log'!$CC$18:$CC$1017),0)</f>
        <v>0</v>
      </c>
      <c r="AH199" s="244">
        <f>IFERROR($E199*SUMIF('Daily Log'!$CE$18:$CE$1017,$B199,'Daily Log'!$CF$18:$CF$1017),0)</f>
        <v>0</v>
      </c>
      <c r="AI199" s="244">
        <f>IFERROR($E199*SUMIF('Daily Log'!$CH$18:$CH$1017,$B199,'Daily Log'!$CI$18:$CI$1017),0)</f>
        <v>0</v>
      </c>
      <c r="AJ199" s="244">
        <f>IFERROR($E199*SUMIF('Daily Log'!$CK$18:$CK$1017,$B199,'Daily Log'!$CL$18:$CL$1017),0)</f>
        <v>0</v>
      </c>
      <c r="AK199" s="244">
        <f>IFERROR($E199*SUMIF('Daily Log'!$CN$18:$CN$1017,$B199,'Daily Log'!$CO$18:$CO$1017),0)</f>
        <v>0</v>
      </c>
    </row>
    <row r="200" spans="2:37" ht="33.75" customHeight="1">
      <c r="B200" s="455" t="s">
        <v>251</v>
      </c>
      <c r="C200" s="456"/>
      <c r="D200" s="457" t="s">
        <v>305</v>
      </c>
      <c r="E200" s="454">
        <v>1</v>
      </c>
      <c r="F200" s="243">
        <f t="shared" si="3"/>
        <v>0</v>
      </c>
      <c r="G200" s="244">
        <f>IFERROR($E200*SUMIF('Daily Log'!$B$18:$B$1017,$B200,'Daily Log'!$C$18:$C$1017),0)</f>
        <v>0</v>
      </c>
      <c r="H200" s="244">
        <f>IFERROR($E200*SUMIF('Daily Log'!$E$18:$E$1017,$B200,'Daily Log'!$F$18:$F$1017),0)</f>
        <v>0</v>
      </c>
      <c r="I200" s="244">
        <f>IFERROR($E200*SUMIF('Daily Log'!$H$18:$H$1017,$B200,'Daily Log'!$I$18:$I$1017),0)</f>
        <v>0</v>
      </c>
      <c r="J200" s="244" t="s">
        <v>40</v>
      </c>
      <c r="K200" s="244">
        <f>IFERROR($E200*SUMIF('Daily Log'!$N$18:$N$1017,$B200,'Daily Log'!$O$18:$O$1017),0)</f>
        <v>0</v>
      </c>
      <c r="L200" s="244">
        <f>IFERROR($E200*SUMIF('Daily Log'!$Q$18:$Q$1017,$B200,'Daily Log'!$R$18:$R$1017),0)</f>
        <v>0</v>
      </c>
      <c r="M200" s="244">
        <f>IFERROR($E200*SUMIF('Daily Log'!$T$18:$T$1017,$B200,'Daily Log'!$U$18:$U$1017),0)</f>
        <v>0</v>
      </c>
      <c r="N200" s="244">
        <f>IFERROR($E200*SUMIF('Daily Log'!$W$18:$W$1017,$B200,'Daily Log'!$X$18:$X$1017),0)</f>
        <v>0</v>
      </c>
      <c r="O200" s="244">
        <f>IFERROR($E200*SUMIF('Daily Log'!$Z$18:$Z$1017,$B200,'Daily Log'!$AA$18:$AA$1017),0)</f>
        <v>0</v>
      </c>
      <c r="P200" s="244">
        <f>IFERROR($E200*SUMIF('Daily Log'!$AC$18:$AC$1017,$B200,'Daily Log'!$AD$18:$AD$1017),0)</f>
        <v>0</v>
      </c>
      <c r="Q200" s="244">
        <f>IFERROR($E200*SUMIF('Daily Log'!$AF$18:$AF$1017,$B200,'Daily Log'!$AG$18:$AG$1017),0)</f>
        <v>0</v>
      </c>
      <c r="R200" s="244">
        <f>IFERROR($E200*SUMIF('Daily Log'!$AI$18:$AI$1017,$B200,'Daily Log'!$AJ$18:$AJ$1017),0)</f>
        <v>0</v>
      </c>
      <c r="S200" s="244">
        <f>IFERROR($E200*SUMIF('Daily Log'!$AL$18:$AL$1017,$B200,'Daily Log'!$AM$18:$AM$1017),0)</f>
        <v>0</v>
      </c>
      <c r="T200" s="244">
        <f>IFERROR($E200*SUMIF('Daily Log'!$AO$18:$AO$1017,$B200,'Daily Log'!$AP$18:$AP$1017),0)</f>
        <v>0</v>
      </c>
      <c r="U200" s="244">
        <f>IFERROR($E200*SUMIF('Daily Log'!$AR$18:$AR$1017,$B200,'Daily Log'!$AS$18:$AS$1017),0)</f>
        <v>0</v>
      </c>
      <c r="V200" s="244">
        <f>IFERROR($E200*SUMIF('Daily Log'!$AU$18:$AU$1017,$B200,'Daily Log'!$AV$18:$AV$1017),0)</f>
        <v>0</v>
      </c>
      <c r="W200" s="244">
        <f>IFERROR($E200*SUMIF('Daily Log'!$AX$18:$AX$1017,$B200,'Daily Log'!$AY$18:$AY$1017),0)</f>
        <v>0</v>
      </c>
      <c r="X200" s="244">
        <f>IFERROR($E200*SUMIF('Daily Log'!$BA$18:$BA$1017,$B200,'Daily Log'!$BB$18:$BB$1017),0)</f>
        <v>0</v>
      </c>
      <c r="Y200" s="244">
        <f>IFERROR($E200*SUMIF('Daily Log'!$BD$18:$BD$1017,$B200,'Daily Log'!$BE$18:$BE$1017),0)</f>
        <v>0</v>
      </c>
      <c r="Z200" s="244">
        <f>IFERROR($E200*SUMIF('Daily Log'!$BG$18:$BG$1017,$B200,'Daily Log'!$BH$18:$BH$1017),0)</f>
        <v>0</v>
      </c>
      <c r="AA200" s="244">
        <f>IFERROR($E200*SUMIF('Daily Log'!$BJ$18:$BJ$1017,$B200,'Daily Log'!$BK$18:$BK$1017),0)</f>
        <v>0</v>
      </c>
      <c r="AB200" s="244">
        <f>IFERROR($E200*SUMIF('Daily Log'!$BM$18:$BM$1017,$B200,'Daily Log'!$BN$18:$BN$1017),0)</f>
        <v>0</v>
      </c>
      <c r="AC200" s="244">
        <f>IFERROR($E200*SUMIF('Daily Log'!$BP$18:$BP$1017,$B200,'Daily Log'!$BQ$18:$BQ$1017),0)</f>
        <v>0</v>
      </c>
      <c r="AD200" s="244">
        <f>IFERROR($E200*SUMIF('Daily Log'!$BS$18:$BS$1017,$B200,'Daily Log'!$BT$18:$BT$1017),0)</f>
        <v>0</v>
      </c>
      <c r="AE200" s="244">
        <f>IFERROR($E200*SUMIF('Daily Log'!$BV$18:$BV$1017,$B200,'Daily Log'!$BW$18:$BW$1017),0)</f>
        <v>0</v>
      </c>
      <c r="AF200" s="244">
        <f>IFERROR($E200*SUMIF('Daily Log'!$BY$18:$BY$1017,$B200,'Daily Log'!$BZ$18:$BZ$1017),0)</f>
        <v>0</v>
      </c>
      <c r="AG200" s="244">
        <f>IFERROR($E200*SUMIF('Daily Log'!$CB$18:$CB$1017,$B200,'Daily Log'!$CC$18:$CC$1017),0)</f>
        <v>0</v>
      </c>
      <c r="AH200" s="244">
        <f>IFERROR($E200*SUMIF('Daily Log'!$CE$18:$CE$1017,$B200,'Daily Log'!$CF$18:$CF$1017),0)</f>
        <v>0</v>
      </c>
      <c r="AI200" s="244">
        <f>IFERROR($E200*SUMIF('Daily Log'!$CH$18:$CH$1017,$B200,'Daily Log'!$CI$18:$CI$1017),0)</f>
        <v>0</v>
      </c>
      <c r="AJ200" s="244">
        <f>IFERROR($E200*SUMIF('Daily Log'!$CK$18:$CK$1017,$B200,'Daily Log'!$CL$18:$CL$1017),0)</f>
        <v>0</v>
      </c>
      <c r="AK200" s="244">
        <f>IFERROR($E200*SUMIF('Daily Log'!$CN$18:$CN$1017,$B200,'Daily Log'!$CO$18:$CO$1017),0)</f>
        <v>0</v>
      </c>
    </row>
    <row r="201" spans="2:37" ht="33.75" customHeight="1">
      <c r="B201" s="455" t="s">
        <v>252</v>
      </c>
      <c r="C201" s="456"/>
      <c r="D201" s="457" t="s">
        <v>305</v>
      </c>
      <c r="E201" s="454">
        <v>1</v>
      </c>
      <c r="F201" s="243">
        <f t="shared" si="3"/>
        <v>0</v>
      </c>
      <c r="G201" s="244">
        <f>IFERROR($E201*SUMIF('Daily Log'!$B$18:$B$1017,$B201,'Daily Log'!$C$18:$C$1017),0)</f>
        <v>0</v>
      </c>
      <c r="H201" s="244">
        <f>IFERROR($E201*SUMIF('Daily Log'!$E$18:$E$1017,$B201,'Daily Log'!$F$18:$F$1017),0)</f>
        <v>0</v>
      </c>
      <c r="I201" s="244">
        <f>IFERROR($E201*SUMIF('Daily Log'!$H$18:$H$1017,$B201,'Daily Log'!$I$18:$I$1017),0)</f>
        <v>0</v>
      </c>
      <c r="J201" s="244" t="s">
        <v>40</v>
      </c>
      <c r="K201" s="244">
        <f>IFERROR($E201*SUMIF('Daily Log'!$N$18:$N$1017,$B201,'Daily Log'!$O$18:$O$1017),0)</f>
        <v>0</v>
      </c>
      <c r="L201" s="244">
        <f>IFERROR($E201*SUMIF('Daily Log'!$Q$18:$Q$1017,$B201,'Daily Log'!$R$18:$R$1017),0)</f>
        <v>0</v>
      </c>
      <c r="M201" s="244">
        <f>IFERROR($E201*SUMIF('Daily Log'!$T$18:$T$1017,$B201,'Daily Log'!$U$18:$U$1017),0)</f>
        <v>0</v>
      </c>
      <c r="N201" s="244">
        <f>IFERROR($E201*SUMIF('Daily Log'!$W$18:$W$1017,$B201,'Daily Log'!$X$18:$X$1017),0)</f>
        <v>0</v>
      </c>
      <c r="O201" s="244">
        <f>IFERROR($E201*SUMIF('Daily Log'!$Z$18:$Z$1017,$B201,'Daily Log'!$AA$18:$AA$1017),0)</f>
        <v>0</v>
      </c>
      <c r="P201" s="244">
        <f>IFERROR($E201*SUMIF('Daily Log'!$AC$18:$AC$1017,$B201,'Daily Log'!$AD$18:$AD$1017),0)</f>
        <v>0</v>
      </c>
      <c r="Q201" s="244">
        <f>IFERROR($E201*SUMIF('Daily Log'!$AF$18:$AF$1017,$B201,'Daily Log'!$AG$18:$AG$1017),0)</f>
        <v>0</v>
      </c>
      <c r="R201" s="244">
        <f>IFERROR($E201*SUMIF('Daily Log'!$AI$18:$AI$1017,$B201,'Daily Log'!$AJ$18:$AJ$1017),0)</f>
        <v>0</v>
      </c>
      <c r="S201" s="244">
        <f>IFERROR($E201*SUMIF('Daily Log'!$AL$18:$AL$1017,$B201,'Daily Log'!$AM$18:$AM$1017),0)</f>
        <v>0</v>
      </c>
      <c r="T201" s="244">
        <f>IFERROR($E201*SUMIF('Daily Log'!$AO$18:$AO$1017,$B201,'Daily Log'!$AP$18:$AP$1017),0)</f>
        <v>0</v>
      </c>
      <c r="U201" s="244">
        <f>IFERROR($E201*SUMIF('Daily Log'!$AR$18:$AR$1017,$B201,'Daily Log'!$AS$18:$AS$1017),0)</f>
        <v>0</v>
      </c>
      <c r="V201" s="244">
        <f>IFERROR($E201*SUMIF('Daily Log'!$AU$18:$AU$1017,$B201,'Daily Log'!$AV$18:$AV$1017),0)</f>
        <v>0</v>
      </c>
      <c r="W201" s="244">
        <f>IFERROR($E201*SUMIF('Daily Log'!$AX$18:$AX$1017,$B201,'Daily Log'!$AY$18:$AY$1017),0)</f>
        <v>0</v>
      </c>
      <c r="X201" s="244">
        <f>IFERROR($E201*SUMIF('Daily Log'!$BA$18:$BA$1017,$B201,'Daily Log'!$BB$18:$BB$1017),0)</f>
        <v>0</v>
      </c>
      <c r="Y201" s="244">
        <f>IFERROR($E201*SUMIF('Daily Log'!$BD$18:$BD$1017,$B201,'Daily Log'!$BE$18:$BE$1017),0)</f>
        <v>0</v>
      </c>
      <c r="Z201" s="244">
        <f>IFERROR($E201*SUMIF('Daily Log'!$BG$18:$BG$1017,$B201,'Daily Log'!$BH$18:$BH$1017),0)</f>
        <v>0</v>
      </c>
      <c r="AA201" s="244">
        <f>IFERROR($E201*SUMIF('Daily Log'!$BJ$18:$BJ$1017,$B201,'Daily Log'!$BK$18:$BK$1017),0)</f>
        <v>0</v>
      </c>
      <c r="AB201" s="244">
        <f>IFERROR($E201*SUMIF('Daily Log'!$BM$18:$BM$1017,$B201,'Daily Log'!$BN$18:$BN$1017),0)</f>
        <v>0</v>
      </c>
      <c r="AC201" s="244">
        <f>IFERROR($E201*SUMIF('Daily Log'!$BP$18:$BP$1017,$B201,'Daily Log'!$BQ$18:$BQ$1017),0)</f>
        <v>0</v>
      </c>
      <c r="AD201" s="244">
        <f>IFERROR($E201*SUMIF('Daily Log'!$BS$18:$BS$1017,$B201,'Daily Log'!$BT$18:$BT$1017),0)</f>
        <v>0</v>
      </c>
      <c r="AE201" s="244">
        <f>IFERROR($E201*SUMIF('Daily Log'!$BV$18:$BV$1017,$B201,'Daily Log'!$BW$18:$BW$1017),0)</f>
        <v>0</v>
      </c>
      <c r="AF201" s="244">
        <f>IFERROR($E201*SUMIF('Daily Log'!$BY$18:$BY$1017,$B201,'Daily Log'!$BZ$18:$BZ$1017),0)</f>
        <v>0</v>
      </c>
      <c r="AG201" s="244">
        <f>IFERROR($E201*SUMIF('Daily Log'!$CB$18:$CB$1017,$B201,'Daily Log'!$CC$18:$CC$1017),0)</f>
        <v>0</v>
      </c>
      <c r="AH201" s="244">
        <f>IFERROR($E201*SUMIF('Daily Log'!$CE$18:$CE$1017,$B201,'Daily Log'!$CF$18:$CF$1017),0)</f>
        <v>0</v>
      </c>
      <c r="AI201" s="244">
        <f>IFERROR($E201*SUMIF('Daily Log'!$CH$18:$CH$1017,$B201,'Daily Log'!$CI$18:$CI$1017),0)</f>
        <v>0</v>
      </c>
      <c r="AJ201" s="244">
        <f>IFERROR($E201*SUMIF('Daily Log'!$CK$18:$CK$1017,$B201,'Daily Log'!$CL$18:$CL$1017),0)</f>
        <v>0</v>
      </c>
      <c r="AK201" s="244">
        <f>IFERROR($E201*SUMIF('Daily Log'!$CN$18:$CN$1017,$B201,'Daily Log'!$CO$18:$CO$1017),0)</f>
        <v>0</v>
      </c>
    </row>
    <row r="202" spans="2:37" ht="33.75" customHeight="1">
      <c r="B202" s="455" t="s">
        <v>253</v>
      </c>
      <c r="C202" s="456"/>
      <c r="D202" s="457" t="s">
        <v>305</v>
      </c>
      <c r="E202" s="454">
        <v>1</v>
      </c>
      <c r="F202" s="243">
        <f t="shared" si="3"/>
        <v>0</v>
      </c>
      <c r="G202" s="244">
        <f>IFERROR($E202*SUMIF('Daily Log'!$B$18:$B$1017,$B202,'Daily Log'!$C$18:$C$1017),0)</f>
        <v>0</v>
      </c>
      <c r="H202" s="244">
        <f>IFERROR($E202*SUMIF('Daily Log'!$E$18:$E$1017,$B202,'Daily Log'!$F$18:$F$1017),0)</f>
        <v>0</v>
      </c>
      <c r="I202" s="244">
        <f>IFERROR($E202*SUMIF('Daily Log'!$H$18:$H$1017,$B202,'Daily Log'!$I$18:$I$1017),0)</f>
        <v>0</v>
      </c>
      <c r="J202" s="244" t="s">
        <v>40</v>
      </c>
      <c r="K202" s="244">
        <f>IFERROR($E202*SUMIF('Daily Log'!$N$18:$N$1017,$B202,'Daily Log'!$O$18:$O$1017),0)</f>
        <v>0</v>
      </c>
      <c r="L202" s="244">
        <f>IFERROR($E202*SUMIF('Daily Log'!$Q$18:$Q$1017,$B202,'Daily Log'!$R$18:$R$1017),0)</f>
        <v>0</v>
      </c>
      <c r="M202" s="244">
        <f>IFERROR($E202*SUMIF('Daily Log'!$T$18:$T$1017,$B202,'Daily Log'!$U$18:$U$1017),0)</f>
        <v>0</v>
      </c>
      <c r="N202" s="244">
        <f>IFERROR($E202*SUMIF('Daily Log'!$W$18:$W$1017,$B202,'Daily Log'!$X$18:$X$1017),0)</f>
        <v>0</v>
      </c>
      <c r="O202" s="244">
        <f>IFERROR($E202*SUMIF('Daily Log'!$Z$18:$Z$1017,$B202,'Daily Log'!$AA$18:$AA$1017),0)</f>
        <v>0</v>
      </c>
      <c r="P202" s="244">
        <f>IFERROR($E202*SUMIF('Daily Log'!$AC$18:$AC$1017,$B202,'Daily Log'!$AD$18:$AD$1017),0)</f>
        <v>0</v>
      </c>
      <c r="Q202" s="244">
        <f>IFERROR($E202*SUMIF('Daily Log'!$AF$18:$AF$1017,$B202,'Daily Log'!$AG$18:$AG$1017),0)</f>
        <v>0</v>
      </c>
      <c r="R202" s="244">
        <f>IFERROR($E202*SUMIF('Daily Log'!$AI$18:$AI$1017,$B202,'Daily Log'!$AJ$18:$AJ$1017),0)</f>
        <v>0</v>
      </c>
      <c r="S202" s="244">
        <f>IFERROR($E202*SUMIF('Daily Log'!$AL$18:$AL$1017,$B202,'Daily Log'!$AM$18:$AM$1017),0)</f>
        <v>0</v>
      </c>
      <c r="T202" s="244">
        <f>IFERROR($E202*SUMIF('Daily Log'!$AO$18:$AO$1017,$B202,'Daily Log'!$AP$18:$AP$1017),0)</f>
        <v>0</v>
      </c>
      <c r="U202" s="244">
        <f>IFERROR($E202*SUMIF('Daily Log'!$AR$18:$AR$1017,$B202,'Daily Log'!$AS$18:$AS$1017),0)</f>
        <v>0</v>
      </c>
      <c r="V202" s="244">
        <f>IFERROR($E202*SUMIF('Daily Log'!$AU$18:$AU$1017,$B202,'Daily Log'!$AV$18:$AV$1017),0)</f>
        <v>0</v>
      </c>
      <c r="W202" s="244">
        <f>IFERROR($E202*SUMIF('Daily Log'!$AX$18:$AX$1017,$B202,'Daily Log'!$AY$18:$AY$1017),0)</f>
        <v>0</v>
      </c>
      <c r="X202" s="244">
        <f>IFERROR($E202*SUMIF('Daily Log'!$BA$18:$BA$1017,$B202,'Daily Log'!$BB$18:$BB$1017),0)</f>
        <v>0</v>
      </c>
      <c r="Y202" s="244">
        <f>IFERROR($E202*SUMIF('Daily Log'!$BD$18:$BD$1017,$B202,'Daily Log'!$BE$18:$BE$1017),0)</f>
        <v>0</v>
      </c>
      <c r="Z202" s="244">
        <f>IFERROR($E202*SUMIF('Daily Log'!$BG$18:$BG$1017,$B202,'Daily Log'!$BH$18:$BH$1017),0)</f>
        <v>0</v>
      </c>
      <c r="AA202" s="244">
        <f>IFERROR($E202*SUMIF('Daily Log'!$BJ$18:$BJ$1017,$B202,'Daily Log'!$BK$18:$BK$1017),0)</f>
        <v>0</v>
      </c>
      <c r="AB202" s="244">
        <f>IFERROR($E202*SUMIF('Daily Log'!$BM$18:$BM$1017,$B202,'Daily Log'!$BN$18:$BN$1017),0)</f>
        <v>0</v>
      </c>
      <c r="AC202" s="244">
        <f>IFERROR($E202*SUMIF('Daily Log'!$BP$18:$BP$1017,$B202,'Daily Log'!$BQ$18:$BQ$1017),0)</f>
        <v>0</v>
      </c>
      <c r="AD202" s="244">
        <f>IFERROR($E202*SUMIF('Daily Log'!$BS$18:$BS$1017,$B202,'Daily Log'!$BT$18:$BT$1017),0)</f>
        <v>0</v>
      </c>
      <c r="AE202" s="244">
        <f>IFERROR($E202*SUMIF('Daily Log'!$BV$18:$BV$1017,$B202,'Daily Log'!$BW$18:$BW$1017),0)</f>
        <v>0</v>
      </c>
      <c r="AF202" s="244">
        <f>IFERROR($E202*SUMIF('Daily Log'!$BY$18:$BY$1017,$B202,'Daily Log'!$BZ$18:$BZ$1017),0)</f>
        <v>0</v>
      </c>
      <c r="AG202" s="244">
        <f>IFERROR($E202*SUMIF('Daily Log'!$CB$18:$CB$1017,$B202,'Daily Log'!$CC$18:$CC$1017),0)</f>
        <v>0</v>
      </c>
      <c r="AH202" s="244">
        <f>IFERROR($E202*SUMIF('Daily Log'!$CE$18:$CE$1017,$B202,'Daily Log'!$CF$18:$CF$1017),0)</f>
        <v>0</v>
      </c>
      <c r="AI202" s="244">
        <f>IFERROR($E202*SUMIF('Daily Log'!$CH$18:$CH$1017,$B202,'Daily Log'!$CI$18:$CI$1017),0)</f>
        <v>0</v>
      </c>
      <c r="AJ202" s="244">
        <f>IFERROR($E202*SUMIF('Daily Log'!$CK$18:$CK$1017,$B202,'Daily Log'!$CL$18:$CL$1017),0)</f>
        <v>0</v>
      </c>
      <c r="AK202" s="244">
        <f>IFERROR($E202*SUMIF('Daily Log'!$CN$18:$CN$1017,$B202,'Daily Log'!$CO$18:$CO$1017),0)</f>
        <v>0</v>
      </c>
    </row>
    <row r="203" spans="2:37" ht="33.75" customHeight="1">
      <c r="B203" s="455" t="s">
        <v>254</v>
      </c>
      <c r="C203" s="456"/>
      <c r="D203" s="457" t="s">
        <v>305</v>
      </c>
      <c r="E203" s="454">
        <v>1</v>
      </c>
      <c r="F203" s="243">
        <f t="shared" si="3"/>
        <v>0</v>
      </c>
      <c r="G203" s="244">
        <f>IFERROR($E203*SUMIF('Daily Log'!$B$18:$B$1017,$B203,'Daily Log'!$C$18:$C$1017),0)</f>
        <v>0</v>
      </c>
      <c r="H203" s="244">
        <f>IFERROR($E203*SUMIF('Daily Log'!$E$18:$E$1017,$B203,'Daily Log'!$F$18:$F$1017),0)</f>
        <v>0</v>
      </c>
      <c r="I203" s="244">
        <f>IFERROR($E203*SUMIF('Daily Log'!$H$18:$H$1017,$B203,'Daily Log'!$I$18:$I$1017),0)</f>
        <v>0</v>
      </c>
      <c r="J203" s="244" t="s">
        <v>40</v>
      </c>
      <c r="K203" s="244">
        <f>IFERROR($E203*SUMIF('Daily Log'!$N$18:$N$1017,$B203,'Daily Log'!$O$18:$O$1017),0)</f>
        <v>0</v>
      </c>
      <c r="L203" s="244">
        <f>IFERROR($E203*SUMIF('Daily Log'!$Q$18:$Q$1017,$B203,'Daily Log'!$R$18:$R$1017),0)</f>
        <v>0</v>
      </c>
      <c r="M203" s="244">
        <f>IFERROR($E203*SUMIF('Daily Log'!$T$18:$T$1017,$B203,'Daily Log'!$U$18:$U$1017),0)</f>
        <v>0</v>
      </c>
      <c r="N203" s="244">
        <f>IFERROR($E203*SUMIF('Daily Log'!$W$18:$W$1017,$B203,'Daily Log'!$X$18:$X$1017),0)</f>
        <v>0</v>
      </c>
      <c r="O203" s="244">
        <f>IFERROR($E203*SUMIF('Daily Log'!$Z$18:$Z$1017,$B203,'Daily Log'!$AA$18:$AA$1017),0)</f>
        <v>0</v>
      </c>
      <c r="P203" s="244">
        <f>IFERROR($E203*SUMIF('Daily Log'!$AC$18:$AC$1017,$B203,'Daily Log'!$AD$18:$AD$1017),0)</f>
        <v>0</v>
      </c>
      <c r="Q203" s="244">
        <f>IFERROR($E203*SUMIF('Daily Log'!$AF$18:$AF$1017,$B203,'Daily Log'!$AG$18:$AG$1017),0)</f>
        <v>0</v>
      </c>
      <c r="R203" s="244">
        <f>IFERROR($E203*SUMIF('Daily Log'!$AI$18:$AI$1017,$B203,'Daily Log'!$AJ$18:$AJ$1017),0)</f>
        <v>0</v>
      </c>
      <c r="S203" s="244">
        <f>IFERROR($E203*SUMIF('Daily Log'!$AL$18:$AL$1017,$B203,'Daily Log'!$AM$18:$AM$1017),0)</f>
        <v>0</v>
      </c>
      <c r="T203" s="244">
        <f>IFERROR($E203*SUMIF('Daily Log'!$AO$18:$AO$1017,$B203,'Daily Log'!$AP$18:$AP$1017),0)</f>
        <v>0</v>
      </c>
      <c r="U203" s="244">
        <f>IFERROR($E203*SUMIF('Daily Log'!$AR$18:$AR$1017,$B203,'Daily Log'!$AS$18:$AS$1017),0)</f>
        <v>0</v>
      </c>
      <c r="V203" s="244">
        <f>IFERROR($E203*SUMIF('Daily Log'!$AU$18:$AU$1017,$B203,'Daily Log'!$AV$18:$AV$1017),0)</f>
        <v>0</v>
      </c>
      <c r="W203" s="244">
        <f>IFERROR($E203*SUMIF('Daily Log'!$AX$18:$AX$1017,$B203,'Daily Log'!$AY$18:$AY$1017),0)</f>
        <v>0</v>
      </c>
      <c r="X203" s="244">
        <f>IFERROR($E203*SUMIF('Daily Log'!$BA$18:$BA$1017,$B203,'Daily Log'!$BB$18:$BB$1017),0)</f>
        <v>0</v>
      </c>
      <c r="Y203" s="244">
        <f>IFERROR($E203*SUMIF('Daily Log'!$BD$18:$BD$1017,$B203,'Daily Log'!$BE$18:$BE$1017),0)</f>
        <v>0</v>
      </c>
      <c r="Z203" s="244">
        <f>IFERROR($E203*SUMIF('Daily Log'!$BG$18:$BG$1017,$B203,'Daily Log'!$BH$18:$BH$1017),0)</f>
        <v>0</v>
      </c>
      <c r="AA203" s="244">
        <f>IFERROR($E203*SUMIF('Daily Log'!$BJ$18:$BJ$1017,$B203,'Daily Log'!$BK$18:$BK$1017),0)</f>
        <v>0</v>
      </c>
      <c r="AB203" s="244">
        <f>IFERROR($E203*SUMIF('Daily Log'!$BM$18:$BM$1017,$B203,'Daily Log'!$BN$18:$BN$1017),0)</f>
        <v>0</v>
      </c>
      <c r="AC203" s="244">
        <f>IFERROR($E203*SUMIF('Daily Log'!$BP$18:$BP$1017,$B203,'Daily Log'!$BQ$18:$BQ$1017),0)</f>
        <v>0</v>
      </c>
      <c r="AD203" s="244">
        <f>IFERROR($E203*SUMIF('Daily Log'!$BS$18:$BS$1017,$B203,'Daily Log'!$BT$18:$BT$1017),0)</f>
        <v>0</v>
      </c>
      <c r="AE203" s="244">
        <f>IFERROR($E203*SUMIF('Daily Log'!$BV$18:$BV$1017,$B203,'Daily Log'!$BW$18:$BW$1017),0)</f>
        <v>0</v>
      </c>
      <c r="AF203" s="244">
        <f>IFERROR($E203*SUMIF('Daily Log'!$BY$18:$BY$1017,$B203,'Daily Log'!$BZ$18:$BZ$1017),0)</f>
        <v>0</v>
      </c>
      <c r="AG203" s="244">
        <f>IFERROR($E203*SUMIF('Daily Log'!$CB$18:$CB$1017,$B203,'Daily Log'!$CC$18:$CC$1017),0)</f>
        <v>0</v>
      </c>
      <c r="AH203" s="244">
        <f>IFERROR($E203*SUMIF('Daily Log'!$CE$18:$CE$1017,$B203,'Daily Log'!$CF$18:$CF$1017),0)</f>
        <v>0</v>
      </c>
      <c r="AI203" s="244">
        <f>IFERROR($E203*SUMIF('Daily Log'!$CH$18:$CH$1017,$B203,'Daily Log'!$CI$18:$CI$1017),0)</f>
        <v>0</v>
      </c>
      <c r="AJ203" s="244">
        <f>IFERROR($E203*SUMIF('Daily Log'!$CK$18:$CK$1017,$B203,'Daily Log'!$CL$18:$CL$1017),0)</f>
        <v>0</v>
      </c>
      <c r="AK203" s="244">
        <f>IFERROR($E203*SUMIF('Daily Log'!$CN$18:$CN$1017,$B203,'Daily Log'!$CO$18:$CO$1017),0)</f>
        <v>0</v>
      </c>
    </row>
    <row r="204" spans="2:37" ht="33.75" customHeight="1">
      <c r="B204" s="455" t="s">
        <v>255</v>
      </c>
      <c r="C204" s="456"/>
      <c r="D204" s="457" t="s">
        <v>386</v>
      </c>
      <c r="E204" s="454">
        <v>1</v>
      </c>
      <c r="F204" s="243">
        <f t="shared" si="3"/>
        <v>0</v>
      </c>
      <c r="G204" s="244">
        <f>IFERROR($E204*SUMIF('Daily Log'!$B$18:$B$1017,$B204,'Daily Log'!$C$18:$C$1017),0)</f>
        <v>0</v>
      </c>
      <c r="H204" s="244">
        <f>IFERROR($E204*SUMIF('Daily Log'!$E$18:$E$1017,$B204,'Daily Log'!$F$18:$F$1017),0)</f>
        <v>0</v>
      </c>
      <c r="I204" s="244">
        <f>IFERROR($E204*SUMIF('Daily Log'!$H$18:$H$1017,$B204,'Daily Log'!$I$18:$I$1017),0)</f>
        <v>0</v>
      </c>
      <c r="J204" s="244" t="s">
        <v>40</v>
      </c>
      <c r="K204" s="244">
        <f>IFERROR($E204*SUMIF('Daily Log'!$N$18:$N$1017,$B204,'Daily Log'!$O$18:$O$1017),0)</f>
        <v>0</v>
      </c>
      <c r="L204" s="244">
        <f>IFERROR($E204*SUMIF('Daily Log'!$Q$18:$Q$1017,$B204,'Daily Log'!$R$18:$R$1017),0)</f>
        <v>0</v>
      </c>
      <c r="M204" s="244">
        <f>IFERROR($E204*SUMIF('Daily Log'!$T$18:$T$1017,$B204,'Daily Log'!$U$18:$U$1017),0)</f>
        <v>0</v>
      </c>
      <c r="N204" s="244">
        <f>IFERROR($E204*SUMIF('Daily Log'!$W$18:$W$1017,$B204,'Daily Log'!$X$18:$X$1017),0)</f>
        <v>0</v>
      </c>
      <c r="O204" s="244">
        <f>IFERROR($E204*SUMIF('Daily Log'!$Z$18:$Z$1017,$B204,'Daily Log'!$AA$18:$AA$1017),0)</f>
        <v>0</v>
      </c>
      <c r="P204" s="244">
        <f>IFERROR($E204*SUMIF('Daily Log'!$AC$18:$AC$1017,$B204,'Daily Log'!$AD$18:$AD$1017),0)</f>
        <v>0</v>
      </c>
      <c r="Q204" s="244">
        <f>IFERROR($E204*SUMIF('Daily Log'!$AF$18:$AF$1017,$B204,'Daily Log'!$AG$18:$AG$1017),0)</f>
        <v>0</v>
      </c>
      <c r="R204" s="244">
        <f>IFERROR($E204*SUMIF('Daily Log'!$AI$18:$AI$1017,$B204,'Daily Log'!$AJ$18:$AJ$1017),0)</f>
        <v>0</v>
      </c>
      <c r="S204" s="244">
        <f>IFERROR($E204*SUMIF('Daily Log'!$AL$18:$AL$1017,$B204,'Daily Log'!$AM$18:$AM$1017),0)</f>
        <v>0</v>
      </c>
      <c r="T204" s="244">
        <f>IFERROR($E204*SUMIF('Daily Log'!$AO$18:$AO$1017,$B204,'Daily Log'!$AP$18:$AP$1017),0)</f>
        <v>0</v>
      </c>
      <c r="U204" s="244">
        <f>IFERROR($E204*SUMIF('Daily Log'!$AR$18:$AR$1017,$B204,'Daily Log'!$AS$18:$AS$1017),0)</f>
        <v>0</v>
      </c>
      <c r="V204" s="244">
        <f>IFERROR($E204*SUMIF('Daily Log'!$AU$18:$AU$1017,$B204,'Daily Log'!$AV$18:$AV$1017),0)</f>
        <v>0</v>
      </c>
      <c r="W204" s="244">
        <f>IFERROR($E204*SUMIF('Daily Log'!$AX$18:$AX$1017,$B204,'Daily Log'!$AY$18:$AY$1017),0)</f>
        <v>0</v>
      </c>
      <c r="X204" s="244">
        <f>IFERROR($E204*SUMIF('Daily Log'!$BA$18:$BA$1017,$B204,'Daily Log'!$BB$18:$BB$1017),0)</f>
        <v>0</v>
      </c>
      <c r="Y204" s="244">
        <f>IFERROR($E204*SUMIF('Daily Log'!$BD$18:$BD$1017,$B204,'Daily Log'!$BE$18:$BE$1017),0)</f>
        <v>0</v>
      </c>
      <c r="Z204" s="244">
        <f>IFERROR($E204*SUMIF('Daily Log'!$BG$18:$BG$1017,$B204,'Daily Log'!$BH$18:$BH$1017),0)</f>
        <v>0</v>
      </c>
      <c r="AA204" s="244">
        <f>IFERROR($E204*SUMIF('Daily Log'!$BJ$18:$BJ$1017,$B204,'Daily Log'!$BK$18:$BK$1017),0)</f>
        <v>0</v>
      </c>
      <c r="AB204" s="244">
        <f>IFERROR($E204*SUMIF('Daily Log'!$BM$18:$BM$1017,$B204,'Daily Log'!$BN$18:$BN$1017),0)</f>
        <v>0</v>
      </c>
      <c r="AC204" s="244">
        <f>IFERROR($E204*SUMIF('Daily Log'!$BP$18:$BP$1017,$B204,'Daily Log'!$BQ$18:$BQ$1017),0)</f>
        <v>0</v>
      </c>
      <c r="AD204" s="244">
        <f>IFERROR($E204*SUMIF('Daily Log'!$BS$18:$BS$1017,$B204,'Daily Log'!$BT$18:$BT$1017),0)</f>
        <v>0</v>
      </c>
      <c r="AE204" s="244">
        <f>IFERROR($E204*SUMIF('Daily Log'!$BV$18:$BV$1017,$B204,'Daily Log'!$BW$18:$BW$1017),0)</f>
        <v>0</v>
      </c>
      <c r="AF204" s="244">
        <f>IFERROR($E204*SUMIF('Daily Log'!$BY$18:$BY$1017,$B204,'Daily Log'!$BZ$18:$BZ$1017),0)</f>
        <v>0</v>
      </c>
      <c r="AG204" s="244">
        <f>IFERROR($E204*SUMIF('Daily Log'!$CB$18:$CB$1017,$B204,'Daily Log'!$CC$18:$CC$1017),0)</f>
        <v>0</v>
      </c>
      <c r="AH204" s="244">
        <f>IFERROR($E204*SUMIF('Daily Log'!$CE$18:$CE$1017,$B204,'Daily Log'!$CF$18:$CF$1017),0)</f>
        <v>0</v>
      </c>
      <c r="AI204" s="244">
        <f>IFERROR($E204*SUMIF('Daily Log'!$CH$18:$CH$1017,$B204,'Daily Log'!$CI$18:$CI$1017),0)</f>
        <v>0</v>
      </c>
      <c r="AJ204" s="244">
        <f>IFERROR($E204*SUMIF('Daily Log'!$CK$18:$CK$1017,$B204,'Daily Log'!$CL$18:$CL$1017),0)</f>
        <v>0</v>
      </c>
      <c r="AK204" s="244">
        <f>IFERROR($E204*SUMIF('Daily Log'!$CN$18:$CN$1017,$B204,'Daily Log'!$CO$18:$CO$1017),0)</f>
        <v>0</v>
      </c>
    </row>
    <row r="205" spans="2:37" ht="33.75" customHeight="1">
      <c r="B205" s="455" t="s">
        <v>256</v>
      </c>
      <c r="C205" s="456"/>
      <c r="D205" s="457" t="s">
        <v>386</v>
      </c>
      <c r="E205" s="454">
        <v>1</v>
      </c>
      <c r="F205" s="243">
        <f t="shared" si="3"/>
        <v>0</v>
      </c>
      <c r="G205" s="244">
        <f>IFERROR($E205*SUMIF('Daily Log'!$B$18:$B$1017,$B205,'Daily Log'!$C$18:$C$1017),0)</f>
        <v>0</v>
      </c>
      <c r="H205" s="244">
        <f>IFERROR($E205*SUMIF('Daily Log'!$E$18:$E$1017,$B205,'Daily Log'!$F$18:$F$1017),0)</f>
        <v>0</v>
      </c>
      <c r="I205" s="244">
        <f>IFERROR($E205*SUMIF('Daily Log'!$H$18:$H$1017,$B205,'Daily Log'!$I$18:$I$1017),0)</f>
        <v>0</v>
      </c>
      <c r="J205" s="244" t="s">
        <v>40</v>
      </c>
      <c r="K205" s="244">
        <f>IFERROR($E205*SUMIF('Daily Log'!$N$18:$N$1017,$B205,'Daily Log'!$O$18:$O$1017),0)</f>
        <v>0</v>
      </c>
      <c r="L205" s="244">
        <f>IFERROR($E205*SUMIF('Daily Log'!$Q$18:$Q$1017,$B205,'Daily Log'!$R$18:$R$1017),0)</f>
        <v>0</v>
      </c>
      <c r="M205" s="244">
        <f>IFERROR($E205*SUMIF('Daily Log'!$T$18:$T$1017,$B205,'Daily Log'!$U$18:$U$1017),0)</f>
        <v>0</v>
      </c>
      <c r="N205" s="244">
        <f>IFERROR($E205*SUMIF('Daily Log'!$W$18:$W$1017,$B205,'Daily Log'!$X$18:$X$1017),0)</f>
        <v>0</v>
      </c>
      <c r="O205" s="244">
        <f>IFERROR($E205*SUMIF('Daily Log'!$Z$18:$Z$1017,$B205,'Daily Log'!$AA$18:$AA$1017),0)</f>
        <v>0</v>
      </c>
      <c r="P205" s="244">
        <f>IFERROR($E205*SUMIF('Daily Log'!$AC$18:$AC$1017,$B205,'Daily Log'!$AD$18:$AD$1017),0)</f>
        <v>0</v>
      </c>
      <c r="Q205" s="244">
        <f>IFERROR($E205*SUMIF('Daily Log'!$AF$18:$AF$1017,$B205,'Daily Log'!$AG$18:$AG$1017),0)</f>
        <v>0</v>
      </c>
      <c r="R205" s="244">
        <f>IFERROR($E205*SUMIF('Daily Log'!$AI$18:$AI$1017,$B205,'Daily Log'!$AJ$18:$AJ$1017),0)</f>
        <v>0</v>
      </c>
      <c r="S205" s="244">
        <f>IFERROR($E205*SUMIF('Daily Log'!$AL$18:$AL$1017,$B205,'Daily Log'!$AM$18:$AM$1017),0)</f>
        <v>0</v>
      </c>
      <c r="T205" s="244">
        <f>IFERROR($E205*SUMIF('Daily Log'!$AO$18:$AO$1017,$B205,'Daily Log'!$AP$18:$AP$1017),0)</f>
        <v>0</v>
      </c>
      <c r="U205" s="244">
        <f>IFERROR($E205*SUMIF('Daily Log'!$AR$18:$AR$1017,$B205,'Daily Log'!$AS$18:$AS$1017),0)</f>
        <v>0</v>
      </c>
      <c r="V205" s="244">
        <f>IFERROR($E205*SUMIF('Daily Log'!$AU$18:$AU$1017,$B205,'Daily Log'!$AV$18:$AV$1017),0)</f>
        <v>0</v>
      </c>
      <c r="W205" s="244">
        <f>IFERROR($E205*SUMIF('Daily Log'!$AX$18:$AX$1017,$B205,'Daily Log'!$AY$18:$AY$1017),0)</f>
        <v>0</v>
      </c>
      <c r="X205" s="244">
        <f>IFERROR($E205*SUMIF('Daily Log'!$BA$18:$BA$1017,$B205,'Daily Log'!$BB$18:$BB$1017),0)</f>
        <v>0</v>
      </c>
      <c r="Y205" s="244">
        <f>IFERROR($E205*SUMIF('Daily Log'!$BD$18:$BD$1017,$B205,'Daily Log'!$BE$18:$BE$1017),0)</f>
        <v>0</v>
      </c>
      <c r="Z205" s="244">
        <f>IFERROR($E205*SUMIF('Daily Log'!$BG$18:$BG$1017,$B205,'Daily Log'!$BH$18:$BH$1017),0)</f>
        <v>0</v>
      </c>
      <c r="AA205" s="244">
        <f>IFERROR($E205*SUMIF('Daily Log'!$BJ$18:$BJ$1017,$B205,'Daily Log'!$BK$18:$BK$1017),0)</f>
        <v>0</v>
      </c>
      <c r="AB205" s="244">
        <f>IFERROR($E205*SUMIF('Daily Log'!$BM$18:$BM$1017,$B205,'Daily Log'!$BN$18:$BN$1017),0)</f>
        <v>0</v>
      </c>
      <c r="AC205" s="244">
        <f>IFERROR($E205*SUMIF('Daily Log'!$BP$18:$BP$1017,$B205,'Daily Log'!$BQ$18:$BQ$1017),0)</f>
        <v>0</v>
      </c>
      <c r="AD205" s="244">
        <f>IFERROR($E205*SUMIF('Daily Log'!$BS$18:$BS$1017,$B205,'Daily Log'!$BT$18:$BT$1017),0)</f>
        <v>0</v>
      </c>
      <c r="AE205" s="244">
        <f>IFERROR($E205*SUMIF('Daily Log'!$BV$18:$BV$1017,$B205,'Daily Log'!$BW$18:$BW$1017),0)</f>
        <v>0</v>
      </c>
      <c r="AF205" s="244">
        <f>IFERROR($E205*SUMIF('Daily Log'!$BY$18:$BY$1017,$B205,'Daily Log'!$BZ$18:$BZ$1017),0)</f>
        <v>0</v>
      </c>
      <c r="AG205" s="244">
        <f>IFERROR($E205*SUMIF('Daily Log'!$CB$18:$CB$1017,$B205,'Daily Log'!$CC$18:$CC$1017),0)</f>
        <v>0</v>
      </c>
      <c r="AH205" s="244">
        <f>IFERROR($E205*SUMIF('Daily Log'!$CE$18:$CE$1017,$B205,'Daily Log'!$CF$18:$CF$1017),0)</f>
        <v>0</v>
      </c>
      <c r="AI205" s="244">
        <f>IFERROR($E205*SUMIF('Daily Log'!$CH$18:$CH$1017,$B205,'Daily Log'!$CI$18:$CI$1017),0)</f>
        <v>0</v>
      </c>
      <c r="AJ205" s="244">
        <f>IFERROR($E205*SUMIF('Daily Log'!$CK$18:$CK$1017,$B205,'Daily Log'!$CL$18:$CL$1017),0)</f>
        <v>0</v>
      </c>
      <c r="AK205" s="244">
        <f>IFERROR($E205*SUMIF('Daily Log'!$CN$18:$CN$1017,$B205,'Daily Log'!$CO$18:$CO$1017),0)</f>
        <v>0</v>
      </c>
    </row>
    <row r="206" spans="2:37" ht="33.75" customHeight="1">
      <c r="B206" s="455" t="s">
        <v>257</v>
      </c>
      <c r="C206" s="456"/>
      <c r="D206" s="457" t="s">
        <v>386</v>
      </c>
      <c r="E206" s="454">
        <v>1</v>
      </c>
      <c r="F206" s="243">
        <f t="shared" si="3"/>
        <v>0</v>
      </c>
      <c r="G206" s="244">
        <f>IFERROR($E206*SUMIF('Daily Log'!$B$18:$B$1017,$B206,'Daily Log'!$C$18:$C$1017),0)</f>
        <v>0</v>
      </c>
      <c r="H206" s="244">
        <f>IFERROR($E206*SUMIF('Daily Log'!$E$18:$E$1017,$B206,'Daily Log'!$F$18:$F$1017),0)</f>
        <v>0</v>
      </c>
      <c r="I206" s="244">
        <f>IFERROR($E206*SUMIF('Daily Log'!$H$18:$H$1017,$B206,'Daily Log'!$I$18:$I$1017),0)</f>
        <v>0</v>
      </c>
      <c r="J206" s="244" t="s">
        <v>40</v>
      </c>
      <c r="K206" s="244">
        <f>IFERROR($E206*SUMIF('Daily Log'!$N$18:$N$1017,$B206,'Daily Log'!$O$18:$O$1017),0)</f>
        <v>0</v>
      </c>
      <c r="L206" s="244">
        <f>IFERROR($E206*SUMIF('Daily Log'!$Q$18:$Q$1017,$B206,'Daily Log'!$R$18:$R$1017),0)</f>
        <v>0</v>
      </c>
      <c r="M206" s="244">
        <f>IFERROR($E206*SUMIF('Daily Log'!$T$18:$T$1017,$B206,'Daily Log'!$U$18:$U$1017),0)</f>
        <v>0</v>
      </c>
      <c r="N206" s="244">
        <f>IFERROR($E206*SUMIF('Daily Log'!$W$18:$W$1017,$B206,'Daily Log'!$X$18:$X$1017),0)</f>
        <v>0</v>
      </c>
      <c r="O206" s="244">
        <f>IFERROR($E206*SUMIF('Daily Log'!$Z$18:$Z$1017,$B206,'Daily Log'!$AA$18:$AA$1017),0)</f>
        <v>0</v>
      </c>
      <c r="P206" s="244">
        <f>IFERROR($E206*SUMIF('Daily Log'!$AC$18:$AC$1017,$B206,'Daily Log'!$AD$18:$AD$1017),0)</f>
        <v>0</v>
      </c>
      <c r="Q206" s="244">
        <f>IFERROR($E206*SUMIF('Daily Log'!$AF$18:$AF$1017,$B206,'Daily Log'!$AG$18:$AG$1017),0)</f>
        <v>0</v>
      </c>
      <c r="R206" s="244">
        <f>IFERROR($E206*SUMIF('Daily Log'!$AI$18:$AI$1017,$B206,'Daily Log'!$AJ$18:$AJ$1017),0)</f>
        <v>0</v>
      </c>
      <c r="S206" s="244">
        <f>IFERROR($E206*SUMIF('Daily Log'!$AL$18:$AL$1017,$B206,'Daily Log'!$AM$18:$AM$1017),0)</f>
        <v>0</v>
      </c>
      <c r="T206" s="244">
        <f>IFERROR($E206*SUMIF('Daily Log'!$AO$18:$AO$1017,$B206,'Daily Log'!$AP$18:$AP$1017),0)</f>
        <v>0</v>
      </c>
      <c r="U206" s="244">
        <f>IFERROR($E206*SUMIF('Daily Log'!$AR$18:$AR$1017,$B206,'Daily Log'!$AS$18:$AS$1017),0)</f>
        <v>0</v>
      </c>
      <c r="V206" s="244">
        <f>IFERROR($E206*SUMIF('Daily Log'!$AU$18:$AU$1017,$B206,'Daily Log'!$AV$18:$AV$1017),0)</f>
        <v>0</v>
      </c>
      <c r="W206" s="244">
        <f>IFERROR($E206*SUMIF('Daily Log'!$AX$18:$AX$1017,$B206,'Daily Log'!$AY$18:$AY$1017),0)</f>
        <v>0</v>
      </c>
      <c r="X206" s="244">
        <f>IFERROR($E206*SUMIF('Daily Log'!$BA$18:$BA$1017,$B206,'Daily Log'!$BB$18:$BB$1017),0)</f>
        <v>0</v>
      </c>
      <c r="Y206" s="244">
        <f>IFERROR($E206*SUMIF('Daily Log'!$BD$18:$BD$1017,$B206,'Daily Log'!$BE$18:$BE$1017),0)</f>
        <v>0</v>
      </c>
      <c r="Z206" s="244">
        <f>IFERROR($E206*SUMIF('Daily Log'!$BG$18:$BG$1017,$B206,'Daily Log'!$BH$18:$BH$1017),0)</f>
        <v>0</v>
      </c>
      <c r="AA206" s="244">
        <f>IFERROR($E206*SUMIF('Daily Log'!$BJ$18:$BJ$1017,$B206,'Daily Log'!$BK$18:$BK$1017),0)</f>
        <v>0</v>
      </c>
      <c r="AB206" s="244">
        <f>IFERROR($E206*SUMIF('Daily Log'!$BM$18:$BM$1017,$B206,'Daily Log'!$BN$18:$BN$1017),0)</f>
        <v>0</v>
      </c>
      <c r="AC206" s="244">
        <f>IFERROR($E206*SUMIF('Daily Log'!$BP$18:$BP$1017,$B206,'Daily Log'!$BQ$18:$BQ$1017),0)</f>
        <v>0</v>
      </c>
      <c r="AD206" s="244">
        <f>IFERROR($E206*SUMIF('Daily Log'!$BS$18:$BS$1017,$B206,'Daily Log'!$BT$18:$BT$1017),0)</f>
        <v>0</v>
      </c>
      <c r="AE206" s="244">
        <f>IFERROR($E206*SUMIF('Daily Log'!$BV$18:$BV$1017,$B206,'Daily Log'!$BW$18:$BW$1017),0)</f>
        <v>0</v>
      </c>
      <c r="AF206" s="244">
        <f>IFERROR($E206*SUMIF('Daily Log'!$BY$18:$BY$1017,$B206,'Daily Log'!$BZ$18:$BZ$1017),0)</f>
        <v>0</v>
      </c>
      <c r="AG206" s="244">
        <f>IFERROR($E206*SUMIF('Daily Log'!$CB$18:$CB$1017,$B206,'Daily Log'!$CC$18:$CC$1017),0)</f>
        <v>0</v>
      </c>
      <c r="AH206" s="244">
        <f>IFERROR($E206*SUMIF('Daily Log'!$CE$18:$CE$1017,$B206,'Daily Log'!$CF$18:$CF$1017),0)</f>
        <v>0</v>
      </c>
      <c r="AI206" s="244">
        <f>IFERROR($E206*SUMIF('Daily Log'!$CH$18:$CH$1017,$B206,'Daily Log'!$CI$18:$CI$1017),0)</f>
        <v>0</v>
      </c>
      <c r="AJ206" s="244">
        <f>IFERROR($E206*SUMIF('Daily Log'!$CK$18:$CK$1017,$B206,'Daily Log'!$CL$18:$CL$1017),0)</f>
        <v>0</v>
      </c>
      <c r="AK206" s="244">
        <f>IFERROR($E206*SUMIF('Daily Log'!$CN$18:$CN$1017,$B206,'Daily Log'!$CO$18:$CO$1017),0)</f>
        <v>0</v>
      </c>
    </row>
    <row r="207" spans="2:37" ht="33.75" customHeight="1">
      <c r="B207" s="455" t="s">
        <v>258</v>
      </c>
      <c r="C207" s="456"/>
      <c r="D207" s="457" t="s">
        <v>386</v>
      </c>
      <c r="E207" s="454">
        <v>1</v>
      </c>
      <c r="F207" s="243">
        <f t="shared" si="3"/>
        <v>0</v>
      </c>
      <c r="G207" s="244">
        <f>IFERROR($E207*SUMIF('Daily Log'!$B$18:$B$1017,$B207,'Daily Log'!$C$18:$C$1017),0)</f>
        <v>0</v>
      </c>
      <c r="H207" s="244">
        <f>IFERROR($E207*SUMIF('Daily Log'!$E$18:$E$1017,$B207,'Daily Log'!$F$18:$F$1017),0)</f>
        <v>0</v>
      </c>
      <c r="I207" s="244">
        <f>IFERROR($E207*SUMIF('Daily Log'!$H$18:$H$1017,$B207,'Daily Log'!$I$18:$I$1017),0)</f>
        <v>0</v>
      </c>
      <c r="J207" s="244" t="s">
        <v>40</v>
      </c>
      <c r="K207" s="244">
        <f>IFERROR($E207*SUMIF('Daily Log'!$N$18:$N$1017,$B207,'Daily Log'!$O$18:$O$1017),0)</f>
        <v>0</v>
      </c>
      <c r="L207" s="244">
        <f>IFERROR($E207*SUMIF('Daily Log'!$Q$18:$Q$1017,$B207,'Daily Log'!$R$18:$R$1017),0)</f>
        <v>0</v>
      </c>
      <c r="M207" s="244">
        <f>IFERROR($E207*SUMIF('Daily Log'!$T$18:$T$1017,$B207,'Daily Log'!$U$18:$U$1017),0)</f>
        <v>0</v>
      </c>
      <c r="N207" s="244">
        <f>IFERROR($E207*SUMIF('Daily Log'!$W$18:$W$1017,$B207,'Daily Log'!$X$18:$X$1017),0)</f>
        <v>0</v>
      </c>
      <c r="O207" s="244">
        <f>IFERROR($E207*SUMIF('Daily Log'!$Z$18:$Z$1017,$B207,'Daily Log'!$AA$18:$AA$1017),0)</f>
        <v>0</v>
      </c>
      <c r="P207" s="244">
        <f>IFERROR($E207*SUMIF('Daily Log'!$AC$18:$AC$1017,$B207,'Daily Log'!$AD$18:$AD$1017),0)</f>
        <v>0</v>
      </c>
      <c r="Q207" s="244">
        <f>IFERROR($E207*SUMIF('Daily Log'!$AF$18:$AF$1017,$B207,'Daily Log'!$AG$18:$AG$1017),0)</f>
        <v>0</v>
      </c>
      <c r="R207" s="244">
        <f>IFERROR($E207*SUMIF('Daily Log'!$AI$18:$AI$1017,$B207,'Daily Log'!$AJ$18:$AJ$1017),0)</f>
        <v>0</v>
      </c>
      <c r="S207" s="244">
        <f>IFERROR($E207*SUMIF('Daily Log'!$AL$18:$AL$1017,$B207,'Daily Log'!$AM$18:$AM$1017),0)</f>
        <v>0</v>
      </c>
      <c r="T207" s="244">
        <f>IFERROR($E207*SUMIF('Daily Log'!$AO$18:$AO$1017,$B207,'Daily Log'!$AP$18:$AP$1017),0)</f>
        <v>0</v>
      </c>
      <c r="U207" s="244">
        <f>IFERROR($E207*SUMIF('Daily Log'!$AR$18:$AR$1017,$B207,'Daily Log'!$AS$18:$AS$1017),0)</f>
        <v>0</v>
      </c>
      <c r="V207" s="244">
        <f>IFERROR($E207*SUMIF('Daily Log'!$AU$18:$AU$1017,$B207,'Daily Log'!$AV$18:$AV$1017),0)</f>
        <v>0</v>
      </c>
      <c r="W207" s="244">
        <f>IFERROR($E207*SUMIF('Daily Log'!$AX$18:$AX$1017,$B207,'Daily Log'!$AY$18:$AY$1017),0)</f>
        <v>0</v>
      </c>
      <c r="X207" s="244">
        <f>IFERROR($E207*SUMIF('Daily Log'!$BA$18:$BA$1017,$B207,'Daily Log'!$BB$18:$BB$1017),0)</f>
        <v>0</v>
      </c>
      <c r="Y207" s="244">
        <f>IFERROR($E207*SUMIF('Daily Log'!$BD$18:$BD$1017,$B207,'Daily Log'!$BE$18:$BE$1017),0)</f>
        <v>0</v>
      </c>
      <c r="Z207" s="244">
        <f>IFERROR($E207*SUMIF('Daily Log'!$BG$18:$BG$1017,$B207,'Daily Log'!$BH$18:$BH$1017),0)</f>
        <v>0</v>
      </c>
      <c r="AA207" s="244">
        <f>IFERROR($E207*SUMIF('Daily Log'!$BJ$18:$BJ$1017,$B207,'Daily Log'!$BK$18:$BK$1017),0)</f>
        <v>0</v>
      </c>
      <c r="AB207" s="244">
        <f>IFERROR($E207*SUMIF('Daily Log'!$BM$18:$BM$1017,$B207,'Daily Log'!$BN$18:$BN$1017),0)</f>
        <v>0</v>
      </c>
      <c r="AC207" s="244">
        <f>IFERROR($E207*SUMIF('Daily Log'!$BP$18:$BP$1017,$B207,'Daily Log'!$BQ$18:$BQ$1017),0)</f>
        <v>0</v>
      </c>
      <c r="AD207" s="244">
        <f>IFERROR($E207*SUMIF('Daily Log'!$BS$18:$BS$1017,$B207,'Daily Log'!$BT$18:$BT$1017),0)</f>
        <v>0</v>
      </c>
      <c r="AE207" s="244">
        <f>IFERROR($E207*SUMIF('Daily Log'!$BV$18:$BV$1017,$B207,'Daily Log'!$BW$18:$BW$1017),0)</f>
        <v>0</v>
      </c>
      <c r="AF207" s="244">
        <f>IFERROR($E207*SUMIF('Daily Log'!$BY$18:$BY$1017,$B207,'Daily Log'!$BZ$18:$BZ$1017),0)</f>
        <v>0</v>
      </c>
      <c r="AG207" s="244">
        <f>IFERROR($E207*SUMIF('Daily Log'!$CB$18:$CB$1017,$B207,'Daily Log'!$CC$18:$CC$1017),0)</f>
        <v>0</v>
      </c>
      <c r="AH207" s="244">
        <f>IFERROR($E207*SUMIF('Daily Log'!$CE$18:$CE$1017,$B207,'Daily Log'!$CF$18:$CF$1017),0)</f>
        <v>0</v>
      </c>
      <c r="AI207" s="244">
        <f>IFERROR($E207*SUMIF('Daily Log'!$CH$18:$CH$1017,$B207,'Daily Log'!$CI$18:$CI$1017),0)</f>
        <v>0</v>
      </c>
      <c r="AJ207" s="244">
        <f>IFERROR($E207*SUMIF('Daily Log'!$CK$18:$CK$1017,$B207,'Daily Log'!$CL$18:$CL$1017),0)</f>
        <v>0</v>
      </c>
      <c r="AK207" s="244">
        <f>IFERROR($E207*SUMIF('Daily Log'!$CN$18:$CN$1017,$B207,'Daily Log'!$CO$18:$CO$1017),0)</f>
        <v>0</v>
      </c>
    </row>
    <row r="208" spans="2:37" ht="33.75" customHeight="1">
      <c r="B208" s="455" t="s">
        <v>259</v>
      </c>
      <c r="C208" s="456"/>
      <c r="D208" s="457" t="s">
        <v>386</v>
      </c>
      <c r="E208" s="454">
        <v>1</v>
      </c>
      <c r="F208" s="243">
        <f t="shared" si="3"/>
        <v>0</v>
      </c>
      <c r="G208" s="244">
        <f>IFERROR($E208*SUMIF('Daily Log'!$B$18:$B$1017,$B208,'Daily Log'!$C$18:$C$1017),0)</f>
        <v>0</v>
      </c>
      <c r="H208" s="244">
        <f>IFERROR($E208*SUMIF('Daily Log'!$E$18:$E$1017,$B208,'Daily Log'!$F$18:$F$1017),0)</f>
        <v>0</v>
      </c>
      <c r="I208" s="244">
        <f>IFERROR($E208*SUMIF('Daily Log'!$H$18:$H$1017,$B208,'Daily Log'!$I$18:$I$1017),0)</f>
        <v>0</v>
      </c>
      <c r="J208" s="244" t="s">
        <v>40</v>
      </c>
      <c r="K208" s="244">
        <f>IFERROR($E208*SUMIF('Daily Log'!$N$18:$N$1017,$B208,'Daily Log'!$O$18:$O$1017),0)</f>
        <v>0</v>
      </c>
      <c r="L208" s="244">
        <f>IFERROR($E208*SUMIF('Daily Log'!$Q$18:$Q$1017,$B208,'Daily Log'!$R$18:$R$1017),0)</f>
        <v>0</v>
      </c>
      <c r="M208" s="244">
        <f>IFERROR($E208*SUMIF('Daily Log'!$T$18:$T$1017,$B208,'Daily Log'!$U$18:$U$1017),0)</f>
        <v>0</v>
      </c>
      <c r="N208" s="244">
        <f>IFERROR($E208*SUMIF('Daily Log'!$W$18:$W$1017,$B208,'Daily Log'!$X$18:$X$1017),0)</f>
        <v>0</v>
      </c>
      <c r="O208" s="244">
        <f>IFERROR($E208*SUMIF('Daily Log'!$Z$18:$Z$1017,$B208,'Daily Log'!$AA$18:$AA$1017),0)</f>
        <v>0</v>
      </c>
      <c r="P208" s="244">
        <f>IFERROR($E208*SUMIF('Daily Log'!$AC$18:$AC$1017,$B208,'Daily Log'!$AD$18:$AD$1017),0)</f>
        <v>0</v>
      </c>
      <c r="Q208" s="244">
        <f>IFERROR($E208*SUMIF('Daily Log'!$AF$18:$AF$1017,$B208,'Daily Log'!$AG$18:$AG$1017),0)</f>
        <v>0</v>
      </c>
      <c r="R208" s="244">
        <f>IFERROR($E208*SUMIF('Daily Log'!$AI$18:$AI$1017,$B208,'Daily Log'!$AJ$18:$AJ$1017),0)</f>
        <v>0</v>
      </c>
      <c r="S208" s="244">
        <f>IFERROR($E208*SUMIF('Daily Log'!$AL$18:$AL$1017,$B208,'Daily Log'!$AM$18:$AM$1017),0)</f>
        <v>0</v>
      </c>
      <c r="T208" s="244">
        <f>IFERROR($E208*SUMIF('Daily Log'!$AO$18:$AO$1017,$B208,'Daily Log'!$AP$18:$AP$1017),0)</f>
        <v>0</v>
      </c>
      <c r="U208" s="244">
        <f>IFERROR($E208*SUMIF('Daily Log'!$AR$18:$AR$1017,$B208,'Daily Log'!$AS$18:$AS$1017),0)</f>
        <v>0</v>
      </c>
      <c r="V208" s="244">
        <f>IFERROR($E208*SUMIF('Daily Log'!$AU$18:$AU$1017,$B208,'Daily Log'!$AV$18:$AV$1017),0)</f>
        <v>0</v>
      </c>
      <c r="W208" s="244">
        <f>IFERROR($E208*SUMIF('Daily Log'!$AX$18:$AX$1017,$B208,'Daily Log'!$AY$18:$AY$1017),0)</f>
        <v>0</v>
      </c>
      <c r="X208" s="244">
        <f>IFERROR($E208*SUMIF('Daily Log'!$BA$18:$BA$1017,$B208,'Daily Log'!$BB$18:$BB$1017),0)</f>
        <v>0</v>
      </c>
      <c r="Y208" s="244">
        <f>IFERROR($E208*SUMIF('Daily Log'!$BD$18:$BD$1017,$B208,'Daily Log'!$BE$18:$BE$1017),0)</f>
        <v>0</v>
      </c>
      <c r="Z208" s="244">
        <f>IFERROR($E208*SUMIF('Daily Log'!$BG$18:$BG$1017,$B208,'Daily Log'!$BH$18:$BH$1017),0)</f>
        <v>0</v>
      </c>
      <c r="AA208" s="244">
        <f>IFERROR($E208*SUMIF('Daily Log'!$BJ$18:$BJ$1017,$B208,'Daily Log'!$BK$18:$BK$1017),0)</f>
        <v>0</v>
      </c>
      <c r="AB208" s="244">
        <f>IFERROR($E208*SUMIF('Daily Log'!$BM$18:$BM$1017,$B208,'Daily Log'!$BN$18:$BN$1017),0)</f>
        <v>0</v>
      </c>
      <c r="AC208" s="244">
        <f>IFERROR($E208*SUMIF('Daily Log'!$BP$18:$BP$1017,$B208,'Daily Log'!$BQ$18:$BQ$1017),0)</f>
        <v>0</v>
      </c>
      <c r="AD208" s="244">
        <f>IFERROR($E208*SUMIF('Daily Log'!$BS$18:$BS$1017,$B208,'Daily Log'!$BT$18:$BT$1017),0)</f>
        <v>0</v>
      </c>
      <c r="AE208" s="244">
        <f>IFERROR($E208*SUMIF('Daily Log'!$BV$18:$BV$1017,$B208,'Daily Log'!$BW$18:$BW$1017),0)</f>
        <v>0</v>
      </c>
      <c r="AF208" s="244">
        <f>IFERROR($E208*SUMIF('Daily Log'!$BY$18:$BY$1017,$B208,'Daily Log'!$BZ$18:$BZ$1017),0)</f>
        <v>0</v>
      </c>
      <c r="AG208" s="244">
        <f>IFERROR($E208*SUMIF('Daily Log'!$CB$18:$CB$1017,$B208,'Daily Log'!$CC$18:$CC$1017),0)</f>
        <v>0</v>
      </c>
      <c r="AH208" s="244">
        <f>IFERROR($E208*SUMIF('Daily Log'!$CE$18:$CE$1017,$B208,'Daily Log'!$CF$18:$CF$1017),0)</f>
        <v>0</v>
      </c>
      <c r="AI208" s="244">
        <f>IFERROR($E208*SUMIF('Daily Log'!$CH$18:$CH$1017,$B208,'Daily Log'!$CI$18:$CI$1017),0)</f>
        <v>0</v>
      </c>
      <c r="AJ208" s="244">
        <f>IFERROR($E208*SUMIF('Daily Log'!$CK$18:$CK$1017,$B208,'Daily Log'!$CL$18:$CL$1017),0)</f>
        <v>0</v>
      </c>
      <c r="AK208" s="244">
        <f>IFERROR($E208*SUMIF('Daily Log'!$CN$18:$CN$1017,$B208,'Daily Log'!$CO$18:$CO$1017),0)</f>
        <v>0</v>
      </c>
    </row>
    <row r="209" spans="2:37" ht="33.75" customHeight="1">
      <c r="B209" s="455" t="s">
        <v>260</v>
      </c>
      <c r="C209" s="456"/>
      <c r="D209" s="457" t="s">
        <v>386</v>
      </c>
      <c r="E209" s="454">
        <v>1</v>
      </c>
      <c r="F209" s="243">
        <f t="shared" si="3"/>
        <v>0</v>
      </c>
      <c r="G209" s="244">
        <f>IFERROR($E209*SUMIF('Daily Log'!$B$18:$B$1017,$B209,'Daily Log'!$C$18:$C$1017),0)</f>
        <v>0</v>
      </c>
      <c r="H209" s="244">
        <f>IFERROR($E209*SUMIF('Daily Log'!$E$18:$E$1017,$B209,'Daily Log'!$F$18:$F$1017),0)</f>
        <v>0</v>
      </c>
      <c r="I209" s="244">
        <f>IFERROR($E209*SUMIF('Daily Log'!$H$18:$H$1017,$B209,'Daily Log'!$I$18:$I$1017),0)</f>
        <v>0</v>
      </c>
      <c r="J209" s="244" t="s">
        <v>40</v>
      </c>
      <c r="K209" s="244">
        <f>IFERROR($E209*SUMIF('Daily Log'!$N$18:$N$1017,$B209,'Daily Log'!$O$18:$O$1017),0)</f>
        <v>0</v>
      </c>
      <c r="L209" s="244">
        <f>IFERROR($E209*SUMIF('Daily Log'!$Q$18:$Q$1017,$B209,'Daily Log'!$R$18:$R$1017),0)</f>
        <v>0</v>
      </c>
      <c r="M209" s="244">
        <f>IFERROR($E209*SUMIF('Daily Log'!$T$18:$T$1017,$B209,'Daily Log'!$U$18:$U$1017),0)</f>
        <v>0</v>
      </c>
      <c r="N209" s="244">
        <f>IFERROR($E209*SUMIF('Daily Log'!$W$18:$W$1017,$B209,'Daily Log'!$X$18:$X$1017),0)</f>
        <v>0</v>
      </c>
      <c r="O209" s="244">
        <f>IFERROR($E209*SUMIF('Daily Log'!$Z$18:$Z$1017,$B209,'Daily Log'!$AA$18:$AA$1017),0)</f>
        <v>0</v>
      </c>
      <c r="P209" s="244">
        <f>IFERROR($E209*SUMIF('Daily Log'!$AC$18:$AC$1017,$B209,'Daily Log'!$AD$18:$AD$1017),0)</f>
        <v>0</v>
      </c>
      <c r="Q209" s="244">
        <f>IFERROR($E209*SUMIF('Daily Log'!$AF$18:$AF$1017,$B209,'Daily Log'!$AG$18:$AG$1017),0)</f>
        <v>0</v>
      </c>
      <c r="R209" s="244">
        <f>IFERROR($E209*SUMIF('Daily Log'!$AI$18:$AI$1017,$B209,'Daily Log'!$AJ$18:$AJ$1017),0)</f>
        <v>0</v>
      </c>
      <c r="S209" s="244">
        <f>IFERROR($E209*SUMIF('Daily Log'!$AL$18:$AL$1017,$B209,'Daily Log'!$AM$18:$AM$1017),0)</f>
        <v>0</v>
      </c>
      <c r="T209" s="244">
        <f>IFERROR($E209*SUMIF('Daily Log'!$AO$18:$AO$1017,$B209,'Daily Log'!$AP$18:$AP$1017),0)</f>
        <v>0</v>
      </c>
      <c r="U209" s="244">
        <f>IFERROR($E209*SUMIF('Daily Log'!$AR$18:$AR$1017,$B209,'Daily Log'!$AS$18:$AS$1017),0)</f>
        <v>0</v>
      </c>
      <c r="V209" s="244">
        <f>IFERROR($E209*SUMIF('Daily Log'!$AU$18:$AU$1017,$B209,'Daily Log'!$AV$18:$AV$1017),0)</f>
        <v>0</v>
      </c>
      <c r="W209" s="244">
        <f>IFERROR($E209*SUMIF('Daily Log'!$AX$18:$AX$1017,$B209,'Daily Log'!$AY$18:$AY$1017),0)</f>
        <v>0</v>
      </c>
      <c r="X209" s="244">
        <f>IFERROR($E209*SUMIF('Daily Log'!$BA$18:$BA$1017,$B209,'Daily Log'!$BB$18:$BB$1017),0)</f>
        <v>0</v>
      </c>
      <c r="Y209" s="244">
        <f>IFERROR($E209*SUMIF('Daily Log'!$BD$18:$BD$1017,$B209,'Daily Log'!$BE$18:$BE$1017),0)</f>
        <v>0</v>
      </c>
      <c r="Z209" s="244">
        <f>IFERROR($E209*SUMIF('Daily Log'!$BG$18:$BG$1017,$B209,'Daily Log'!$BH$18:$BH$1017),0)</f>
        <v>0</v>
      </c>
      <c r="AA209" s="244">
        <f>IFERROR($E209*SUMIF('Daily Log'!$BJ$18:$BJ$1017,$B209,'Daily Log'!$BK$18:$BK$1017),0)</f>
        <v>0</v>
      </c>
      <c r="AB209" s="244">
        <f>IFERROR($E209*SUMIF('Daily Log'!$BM$18:$BM$1017,$B209,'Daily Log'!$BN$18:$BN$1017),0)</f>
        <v>0</v>
      </c>
      <c r="AC209" s="244">
        <f>IFERROR($E209*SUMIF('Daily Log'!$BP$18:$BP$1017,$B209,'Daily Log'!$BQ$18:$BQ$1017),0)</f>
        <v>0</v>
      </c>
      <c r="AD209" s="244">
        <f>IFERROR($E209*SUMIF('Daily Log'!$BS$18:$BS$1017,$B209,'Daily Log'!$BT$18:$BT$1017),0)</f>
        <v>0</v>
      </c>
      <c r="AE209" s="244">
        <f>IFERROR($E209*SUMIF('Daily Log'!$BV$18:$BV$1017,$B209,'Daily Log'!$BW$18:$BW$1017),0)</f>
        <v>0</v>
      </c>
      <c r="AF209" s="244">
        <f>IFERROR($E209*SUMIF('Daily Log'!$BY$18:$BY$1017,$B209,'Daily Log'!$BZ$18:$BZ$1017),0)</f>
        <v>0</v>
      </c>
      <c r="AG209" s="244">
        <f>IFERROR($E209*SUMIF('Daily Log'!$CB$18:$CB$1017,$B209,'Daily Log'!$CC$18:$CC$1017),0)</f>
        <v>0</v>
      </c>
      <c r="AH209" s="244">
        <f>IFERROR($E209*SUMIF('Daily Log'!$CE$18:$CE$1017,$B209,'Daily Log'!$CF$18:$CF$1017),0)</f>
        <v>0</v>
      </c>
      <c r="AI209" s="244">
        <f>IFERROR($E209*SUMIF('Daily Log'!$CH$18:$CH$1017,$B209,'Daily Log'!$CI$18:$CI$1017),0)</f>
        <v>0</v>
      </c>
      <c r="AJ209" s="244">
        <f>IFERROR($E209*SUMIF('Daily Log'!$CK$18:$CK$1017,$B209,'Daily Log'!$CL$18:$CL$1017),0)</f>
        <v>0</v>
      </c>
      <c r="AK209" s="244">
        <f>IFERROR($E209*SUMIF('Daily Log'!$CN$18:$CN$1017,$B209,'Daily Log'!$CO$18:$CO$1017),0)</f>
        <v>0</v>
      </c>
    </row>
    <row r="210" spans="2:37" ht="33.75" customHeight="1">
      <c r="B210" s="455" t="s">
        <v>261</v>
      </c>
      <c r="C210" s="456"/>
      <c r="D210" s="457" t="s">
        <v>386</v>
      </c>
      <c r="E210" s="454">
        <v>1</v>
      </c>
      <c r="F210" s="243">
        <f t="shared" si="3"/>
        <v>0</v>
      </c>
      <c r="G210" s="244">
        <f>IFERROR($E210*SUMIF('Daily Log'!$B$18:$B$1017,$B210,'Daily Log'!$C$18:$C$1017),0)</f>
        <v>0</v>
      </c>
      <c r="H210" s="244">
        <f>IFERROR($E210*SUMIF('Daily Log'!$E$18:$E$1017,$B210,'Daily Log'!$F$18:$F$1017),0)</f>
        <v>0</v>
      </c>
      <c r="I210" s="244">
        <f>IFERROR($E210*SUMIF('Daily Log'!$H$18:$H$1017,$B210,'Daily Log'!$I$18:$I$1017),0)</f>
        <v>0</v>
      </c>
      <c r="J210" s="244" t="s">
        <v>40</v>
      </c>
      <c r="K210" s="244">
        <f>IFERROR($E210*SUMIF('Daily Log'!$N$18:$N$1017,$B210,'Daily Log'!$O$18:$O$1017),0)</f>
        <v>0</v>
      </c>
      <c r="L210" s="244">
        <f>IFERROR($E210*SUMIF('Daily Log'!$Q$18:$Q$1017,$B210,'Daily Log'!$R$18:$R$1017),0)</f>
        <v>0</v>
      </c>
      <c r="M210" s="244">
        <f>IFERROR($E210*SUMIF('Daily Log'!$T$18:$T$1017,$B210,'Daily Log'!$U$18:$U$1017),0)</f>
        <v>0</v>
      </c>
      <c r="N210" s="244">
        <f>IFERROR($E210*SUMIF('Daily Log'!$W$18:$W$1017,$B210,'Daily Log'!$X$18:$X$1017),0)</f>
        <v>0</v>
      </c>
      <c r="O210" s="244">
        <f>IFERROR($E210*SUMIF('Daily Log'!$Z$18:$Z$1017,$B210,'Daily Log'!$AA$18:$AA$1017),0)</f>
        <v>0</v>
      </c>
      <c r="P210" s="244">
        <f>IFERROR($E210*SUMIF('Daily Log'!$AC$18:$AC$1017,$B210,'Daily Log'!$AD$18:$AD$1017),0)</f>
        <v>0</v>
      </c>
      <c r="Q210" s="244">
        <f>IFERROR($E210*SUMIF('Daily Log'!$AF$18:$AF$1017,$B210,'Daily Log'!$AG$18:$AG$1017),0)</f>
        <v>0</v>
      </c>
      <c r="R210" s="244">
        <f>IFERROR($E210*SUMIF('Daily Log'!$AI$18:$AI$1017,$B210,'Daily Log'!$AJ$18:$AJ$1017),0)</f>
        <v>0</v>
      </c>
      <c r="S210" s="244">
        <f>IFERROR($E210*SUMIF('Daily Log'!$AL$18:$AL$1017,$B210,'Daily Log'!$AM$18:$AM$1017),0)</f>
        <v>0</v>
      </c>
      <c r="T210" s="244">
        <f>IFERROR($E210*SUMIF('Daily Log'!$AO$18:$AO$1017,$B210,'Daily Log'!$AP$18:$AP$1017),0)</f>
        <v>0</v>
      </c>
      <c r="U210" s="244">
        <f>IFERROR($E210*SUMIF('Daily Log'!$AR$18:$AR$1017,$B210,'Daily Log'!$AS$18:$AS$1017),0)</f>
        <v>0</v>
      </c>
      <c r="V210" s="244">
        <f>IFERROR($E210*SUMIF('Daily Log'!$AU$18:$AU$1017,$B210,'Daily Log'!$AV$18:$AV$1017),0)</f>
        <v>0</v>
      </c>
      <c r="W210" s="244">
        <f>IFERROR($E210*SUMIF('Daily Log'!$AX$18:$AX$1017,$B210,'Daily Log'!$AY$18:$AY$1017),0)</f>
        <v>0</v>
      </c>
      <c r="X210" s="244">
        <f>IFERROR($E210*SUMIF('Daily Log'!$BA$18:$BA$1017,$B210,'Daily Log'!$BB$18:$BB$1017),0)</f>
        <v>0</v>
      </c>
      <c r="Y210" s="244">
        <f>IFERROR($E210*SUMIF('Daily Log'!$BD$18:$BD$1017,$B210,'Daily Log'!$BE$18:$BE$1017),0)</f>
        <v>0</v>
      </c>
      <c r="Z210" s="244">
        <f>IFERROR($E210*SUMIF('Daily Log'!$BG$18:$BG$1017,$B210,'Daily Log'!$BH$18:$BH$1017),0)</f>
        <v>0</v>
      </c>
      <c r="AA210" s="244">
        <f>IFERROR($E210*SUMIF('Daily Log'!$BJ$18:$BJ$1017,$B210,'Daily Log'!$BK$18:$BK$1017),0)</f>
        <v>0</v>
      </c>
      <c r="AB210" s="244">
        <f>IFERROR($E210*SUMIF('Daily Log'!$BM$18:$BM$1017,$B210,'Daily Log'!$BN$18:$BN$1017),0)</f>
        <v>0</v>
      </c>
      <c r="AC210" s="244">
        <f>IFERROR($E210*SUMIF('Daily Log'!$BP$18:$BP$1017,$B210,'Daily Log'!$BQ$18:$BQ$1017),0)</f>
        <v>0</v>
      </c>
      <c r="AD210" s="244">
        <f>IFERROR($E210*SUMIF('Daily Log'!$BS$18:$BS$1017,$B210,'Daily Log'!$BT$18:$BT$1017),0)</f>
        <v>0</v>
      </c>
      <c r="AE210" s="244">
        <f>IFERROR($E210*SUMIF('Daily Log'!$BV$18:$BV$1017,$B210,'Daily Log'!$BW$18:$BW$1017),0)</f>
        <v>0</v>
      </c>
      <c r="AF210" s="244">
        <f>IFERROR($E210*SUMIF('Daily Log'!$BY$18:$BY$1017,$B210,'Daily Log'!$BZ$18:$BZ$1017),0)</f>
        <v>0</v>
      </c>
      <c r="AG210" s="244">
        <f>IFERROR($E210*SUMIF('Daily Log'!$CB$18:$CB$1017,$B210,'Daily Log'!$CC$18:$CC$1017),0)</f>
        <v>0</v>
      </c>
      <c r="AH210" s="244">
        <f>IFERROR($E210*SUMIF('Daily Log'!$CE$18:$CE$1017,$B210,'Daily Log'!$CF$18:$CF$1017),0)</f>
        <v>0</v>
      </c>
      <c r="AI210" s="244">
        <f>IFERROR($E210*SUMIF('Daily Log'!$CH$18:$CH$1017,$B210,'Daily Log'!$CI$18:$CI$1017),0)</f>
        <v>0</v>
      </c>
      <c r="AJ210" s="244">
        <f>IFERROR($E210*SUMIF('Daily Log'!$CK$18:$CK$1017,$B210,'Daily Log'!$CL$18:$CL$1017),0)</f>
        <v>0</v>
      </c>
      <c r="AK210" s="244">
        <f>IFERROR($E210*SUMIF('Daily Log'!$CN$18:$CN$1017,$B210,'Daily Log'!$CO$18:$CO$1017),0)</f>
        <v>0</v>
      </c>
    </row>
    <row r="211" spans="2:37" ht="33.75" customHeight="1">
      <c r="B211" s="455" t="s">
        <v>262</v>
      </c>
      <c r="C211" s="456"/>
      <c r="D211" s="457" t="s">
        <v>386</v>
      </c>
      <c r="E211" s="454">
        <v>1</v>
      </c>
      <c r="F211" s="243">
        <f t="shared" si="3"/>
        <v>0</v>
      </c>
      <c r="G211" s="244">
        <f>IFERROR($E211*SUMIF('Daily Log'!$B$18:$B$1017,$B211,'Daily Log'!$C$18:$C$1017),0)</f>
        <v>0</v>
      </c>
      <c r="H211" s="244">
        <f>IFERROR($E211*SUMIF('Daily Log'!$E$18:$E$1017,$B211,'Daily Log'!$F$18:$F$1017),0)</f>
        <v>0</v>
      </c>
      <c r="I211" s="244">
        <f>IFERROR($E211*SUMIF('Daily Log'!$H$18:$H$1017,$B211,'Daily Log'!$I$18:$I$1017),0)</f>
        <v>0</v>
      </c>
      <c r="J211" s="244" t="s">
        <v>40</v>
      </c>
      <c r="K211" s="244">
        <f>IFERROR($E211*SUMIF('Daily Log'!$N$18:$N$1017,$B211,'Daily Log'!$O$18:$O$1017),0)</f>
        <v>0</v>
      </c>
      <c r="L211" s="244">
        <f>IFERROR($E211*SUMIF('Daily Log'!$Q$18:$Q$1017,$B211,'Daily Log'!$R$18:$R$1017),0)</f>
        <v>0</v>
      </c>
      <c r="M211" s="244">
        <f>IFERROR($E211*SUMIF('Daily Log'!$T$18:$T$1017,$B211,'Daily Log'!$U$18:$U$1017),0)</f>
        <v>0</v>
      </c>
      <c r="N211" s="244">
        <f>IFERROR($E211*SUMIF('Daily Log'!$W$18:$W$1017,$B211,'Daily Log'!$X$18:$X$1017),0)</f>
        <v>0</v>
      </c>
      <c r="O211" s="244">
        <f>IFERROR($E211*SUMIF('Daily Log'!$Z$18:$Z$1017,$B211,'Daily Log'!$AA$18:$AA$1017),0)</f>
        <v>0</v>
      </c>
      <c r="P211" s="244">
        <f>IFERROR($E211*SUMIF('Daily Log'!$AC$18:$AC$1017,$B211,'Daily Log'!$AD$18:$AD$1017),0)</f>
        <v>0</v>
      </c>
      <c r="Q211" s="244">
        <f>IFERROR($E211*SUMIF('Daily Log'!$AF$18:$AF$1017,$B211,'Daily Log'!$AG$18:$AG$1017),0)</f>
        <v>0</v>
      </c>
      <c r="R211" s="244">
        <f>IFERROR($E211*SUMIF('Daily Log'!$AI$18:$AI$1017,$B211,'Daily Log'!$AJ$18:$AJ$1017),0)</f>
        <v>0</v>
      </c>
      <c r="S211" s="244">
        <f>IFERROR($E211*SUMIF('Daily Log'!$AL$18:$AL$1017,$B211,'Daily Log'!$AM$18:$AM$1017),0)</f>
        <v>0</v>
      </c>
      <c r="T211" s="244">
        <f>IFERROR($E211*SUMIF('Daily Log'!$AO$18:$AO$1017,$B211,'Daily Log'!$AP$18:$AP$1017),0)</f>
        <v>0</v>
      </c>
      <c r="U211" s="244">
        <f>IFERROR($E211*SUMIF('Daily Log'!$AR$18:$AR$1017,$B211,'Daily Log'!$AS$18:$AS$1017),0)</f>
        <v>0</v>
      </c>
      <c r="V211" s="244">
        <f>IFERROR($E211*SUMIF('Daily Log'!$AU$18:$AU$1017,$B211,'Daily Log'!$AV$18:$AV$1017),0)</f>
        <v>0</v>
      </c>
      <c r="W211" s="244">
        <f>IFERROR($E211*SUMIF('Daily Log'!$AX$18:$AX$1017,$B211,'Daily Log'!$AY$18:$AY$1017),0)</f>
        <v>0</v>
      </c>
      <c r="X211" s="244">
        <f>IFERROR($E211*SUMIF('Daily Log'!$BA$18:$BA$1017,$B211,'Daily Log'!$BB$18:$BB$1017),0)</f>
        <v>0</v>
      </c>
      <c r="Y211" s="244">
        <f>IFERROR($E211*SUMIF('Daily Log'!$BD$18:$BD$1017,$B211,'Daily Log'!$BE$18:$BE$1017),0)</f>
        <v>0</v>
      </c>
      <c r="Z211" s="244">
        <f>IFERROR($E211*SUMIF('Daily Log'!$BG$18:$BG$1017,$B211,'Daily Log'!$BH$18:$BH$1017),0)</f>
        <v>0</v>
      </c>
      <c r="AA211" s="244">
        <f>IFERROR($E211*SUMIF('Daily Log'!$BJ$18:$BJ$1017,$B211,'Daily Log'!$BK$18:$BK$1017),0)</f>
        <v>0</v>
      </c>
      <c r="AB211" s="244">
        <f>IFERROR($E211*SUMIF('Daily Log'!$BM$18:$BM$1017,$B211,'Daily Log'!$BN$18:$BN$1017),0)</f>
        <v>0</v>
      </c>
      <c r="AC211" s="244">
        <f>IFERROR($E211*SUMIF('Daily Log'!$BP$18:$BP$1017,$B211,'Daily Log'!$BQ$18:$BQ$1017),0)</f>
        <v>0</v>
      </c>
      <c r="AD211" s="244">
        <f>IFERROR($E211*SUMIF('Daily Log'!$BS$18:$BS$1017,$B211,'Daily Log'!$BT$18:$BT$1017),0)</f>
        <v>0</v>
      </c>
      <c r="AE211" s="244">
        <f>IFERROR($E211*SUMIF('Daily Log'!$BV$18:$BV$1017,$B211,'Daily Log'!$BW$18:$BW$1017),0)</f>
        <v>0</v>
      </c>
      <c r="AF211" s="244">
        <f>IFERROR($E211*SUMIF('Daily Log'!$BY$18:$BY$1017,$B211,'Daily Log'!$BZ$18:$BZ$1017),0)</f>
        <v>0</v>
      </c>
      <c r="AG211" s="244">
        <f>IFERROR($E211*SUMIF('Daily Log'!$CB$18:$CB$1017,$B211,'Daily Log'!$CC$18:$CC$1017),0)</f>
        <v>0</v>
      </c>
      <c r="AH211" s="244">
        <f>IFERROR($E211*SUMIF('Daily Log'!$CE$18:$CE$1017,$B211,'Daily Log'!$CF$18:$CF$1017),0)</f>
        <v>0</v>
      </c>
      <c r="AI211" s="244">
        <f>IFERROR($E211*SUMIF('Daily Log'!$CH$18:$CH$1017,$B211,'Daily Log'!$CI$18:$CI$1017),0)</f>
        <v>0</v>
      </c>
      <c r="AJ211" s="244">
        <f>IFERROR($E211*SUMIF('Daily Log'!$CK$18:$CK$1017,$B211,'Daily Log'!$CL$18:$CL$1017),0)</f>
        <v>0</v>
      </c>
      <c r="AK211" s="244">
        <f>IFERROR($E211*SUMIF('Daily Log'!$CN$18:$CN$1017,$B211,'Daily Log'!$CO$18:$CO$1017),0)</f>
        <v>0</v>
      </c>
    </row>
    <row r="212" spans="2:37" ht="33.75" customHeight="1">
      <c r="B212" s="455" t="s">
        <v>263</v>
      </c>
      <c r="C212" s="456"/>
      <c r="D212" s="457" t="s">
        <v>386</v>
      </c>
      <c r="E212" s="454">
        <v>1</v>
      </c>
      <c r="F212" s="243">
        <f t="shared" si="3"/>
        <v>0</v>
      </c>
      <c r="G212" s="244">
        <f>IFERROR($E212*SUMIF('Daily Log'!$B$18:$B$1017,$B212,'Daily Log'!$C$18:$C$1017),0)</f>
        <v>0</v>
      </c>
      <c r="H212" s="244">
        <f>IFERROR($E212*SUMIF('Daily Log'!$E$18:$E$1017,$B212,'Daily Log'!$F$18:$F$1017),0)</f>
        <v>0</v>
      </c>
      <c r="I212" s="244">
        <f>IFERROR($E212*SUMIF('Daily Log'!$H$18:$H$1017,$B212,'Daily Log'!$I$18:$I$1017),0)</f>
        <v>0</v>
      </c>
      <c r="J212" s="244" t="s">
        <v>40</v>
      </c>
      <c r="K212" s="244">
        <f>IFERROR($E212*SUMIF('Daily Log'!$N$18:$N$1017,$B212,'Daily Log'!$O$18:$O$1017),0)</f>
        <v>0</v>
      </c>
      <c r="L212" s="244">
        <f>IFERROR($E212*SUMIF('Daily Log'!$Q$18:$Q$1017,$B212,'Daily Log'!$R$18:$R$1017),0)</f>
        <v>0</v>
      </c>
      <c r="M212" s="244">
        <f>IFERROR($E212*SUMIF('Daily Log'!$T$18:$T$1017,$B212,'Daily Log'!$U$18:$U$1017),0)</f>
        <v>0</v>
      </c>
      <c r="N212" s="244">
        <f>IFERROR($E212*SUMIF('Daily Log'!$W$18:$W$1017,$B212,'Daily Log'!$X$18:$X$1017),0)</f>
        <v>0</v>
      </c>
      <c r="O212" s="244">
        <f>IFERROR($E212*SUMIF('Daily Log'!$Z$18:$Z$1017,$B212,'Daily Log'!$AA$18:$AA$1017),0)</f>
        <v>0</v>
      </c>
      <c r="P212" s="244">
        <f>IFERROR($E212*SUMIF('Daily Log'!$AC$18:$AC$1017,$B212,'Daily Log'!$AD$18:$AD$1017),0)</f>
        <v>0</v>
      </c>
      <c r="Q212" s="244">
        <f>IFERROR($E212*SUMIF('Daily Log'!$AF$18:$AF$1017,$B212,'Daily Log'!$AG$18:$AG$1017),0)</f>
        <v>0</v>
      </c>
      <c r="R212" s="244">
        <f>IFERROR($E212*SUMIF('Daily Log'!$AI$18:$AI$1017,$B212,'Daily Log'!$AJ$18:$AJ$1017),0)</f>
        <v>0</v>
      </c>
      <c r="S212" s="244">
        <f>IFERROR($E212*SUMIF('Daily Log'!$AL$18:$AL$1017,$B212,'Daily Log'!$AM$18:$AM$1017),0)</f>
        <v>0</v>
      </c>
      <c r="T212" s="244">
        <f>IFERROR($E212*SUMIF('Daily Log'!$AO$18:$AO$1017,$B212,'Daily Log'!$AP$18:$AP$1017),0)</f>
        <v>0</v>
      </c>
      <c r="U212" s="244">
        <f>IFERROR($E212*SUMIF('Daily Log'!$AR$18:$AR$1017,$B212,'Daily Log'!$AS$18:$AS$1017),0)</f>
        <v>0</v>
      </c>
      <c r="V212" s="244">
        <f>IFERROR($E212*SUMIF('Daily Log'!$AU$18:$AU$1017,$B212,'Daily Log'!$AV$18:$AV$1017),0)</f>
        <v>0</v>
      </c>
      <c r="W212" s="244">
        <f>IFERROR($E212*SUMIF('Daily Log'!$AX$18:$AX$1017,$B212,'Daily Log'!$AY$18:$AY$1017),0)</f>
        <v>0</v>
      </c>
      <c r="X212" s="244">
        <f>IFERROR($E212*SUMIF('Daily Log'!$BA$18:$BA$1017,$B212,'Daily Log'!$BB$18:$BB$1017),0)</f>
        <v>0</v>
      </c>
      <c r="Y212" s="244">
        <f>IFERROR($E212*SUMIF('Daily Log'!$BD$18:$BD$1017,$B212,'Daily Log'!$BE$18:$BE$1017),0)</f>
        <v>0</v>
      </c>
      <c r="Z212" s="244">
        <f>IFERROR($E212*SUMIF('Daily Log'!$BG$18:$BG$1017,$B212,'Daily Log'!$BH$18:$BH$1017),0)</f>
        <v>0</v>
      </c>
      <c r="AA212" s="244">
        <f>IFERROR($E212*SUMIF('Daily Log'!$BJ$18:$BJ$1017,$B212,'Daily Log'!$BK$18:$BK$1017),0)</f>
        <v>0</v>
      </c>
      <c r="AB212" s="244">
        <f>IFERROR($E212*SUMIF('Daily Log'!$BM$18:$BM$1017,$B212,'Daily Log'!$BN$18:$BN$1017),0)</f>
        <v>0</v>
      </c>
      <c r="AC212" s="244">
        <f>IFERROR($E212*SUMIF('Daily Log'!$BP$18:$BP$1017,$B212,'Daily Log'!$BQ$18:$BQ$1017),0)</f>
        <v>0</v>
      </c>
      <c r="AD212" s="244">
        <f>IFERROR($E212*SUMIF('Daily Log'!$BS$18:$BS$1017,$B212,'Daily Log'!$BT$18:$BT$1017),0)</f>
        <v>0</v>
      </c>
      <c r="AE212" s="244">
        <f>IFERROR($E212*SUMIF('Daily Log'!$BV$18:$BV$1017,$B212,'Daily Log'!$BW$18:$BW$1017),0)</f>
        <v>0</v>
      </c>
      <c r="AF212" s="244">
        <f>IFERROR($E212*SUMIF('Daily Log'!$BY$18:$BY$1017,$B212,'Daily Log'!$BZ$18:$BZ$1017),0)</f>
        <v>0</v>
      </c>
      <c r="AG212" s="244">
        <f>IFERROR($E212*SUMIF('Daily Log'!$CB$18:$CB$1017,$B212,'Daily Log'!$CC$18:$CC$1017),0)</f>
        <v>0</v>
      </c>
      <c r="AH212" s="244">
        <f>IFERROR($E212*SUMIF('Daily Log'!$CE$18:$CE$1017,$B212,'Daily Log'!$CF$18:$CF$1017),0)</f>
        <v>0</v>
      </c>
      <c r="AI212" s="244">
        <f>IFERROR($E212*SUMIF('Daily Log'!$CH$18:$CH$1017,$B212,'Daily Log'!$CI$18:$CI$1017),0)</f>
        <v>0</v>
      </c>
      <c r="AJ212" s="244">
        <f>IFERROR($E212*SUMIF('Daily Log'!$CK$18:$CK$1017,$B212,'Daily Log'!$CL$18:$CL$1017),0)</f>
        <v>0</v>
      </c>
      <c r="AK212" s="244">
        <f>IFERROR($E212*SUMIF('Daily Log'!$CN$18:$CN$1017,$B212,'Daily Log'!$CO$18:$CO$1017),0)</f>
        <v>0</v>
      </c>
    </row>
    <row r="213" spans="2:37" ht="33.75" customHeight="1">
      <c r="B213" s="455" t="s">
        <v>264</v>
      </c>
      <c r="C213" s="456"/>
      <c r="D213" s="457" t="s">
        <v>386</v>
      </c>
      <c r="E213" s="454">
        <v>1</v>
      </c>
      <c r="F213" s="243">
        <f t="shared" si="3"/>
        <v>0</v>
      </c>
      <c r="G213" s="244">
        <f>IFERROR($E213*SUMIF('Daily Log'!$B$18:$B$1017,$B213,'Daily Log'!$C$18:$C$1017),0)</f>
        <v>0</v>
      </c>
      <c r="H213" s="244">
        <f>IFERROR($E213*SUMIF('Daily Log'!$E$18:$E$1017,$B213,'Daily Log'!$F$18:$F$1017),0)</f>
        <v>0</v>
      </c>
      <c r="I213" s="244">
        <f>IFERROR($E213*SUMIF('Daily Log'!$H$18:$H$1017,$B213,'Daily Log'!$I$18:$I$1017),0)</f>
        <v>0</v>
      </c>
      <c r="J213" s="244" t="s">
        <v>40</v>
      </c>
      <c r="K213" s="244">
        <f>IFERROR($E213*SUMIF('Daily Log'!$N$18:$N$1017,$B213,'Daily Log'!$O$18:$O$1017),0)</f>
        <v>0</v>
      </c>
      <c r="L213" s="244">
        <f>IFERROR($E213*SUMIF('Daily Log'!$Q$18:$Q$1017,$B213,'Daily Log'!$R$18:$R$1017),0)</f>
        <v>0</v>
      </c>
      <c r="M213" s="244">
        <f>IFERROR($E213*SUMIF('Daily Log'!$T$18:$T$1017,$B213,'Daily Log'!$U$18:$U$1017),0)</f>
        <v>0</v>
      </c>
      <c r="N213" s="244">
        <f>IFERROR($E213*SUMIF('Daily Log'!$W$18:$W$1017,$B213,'Daily Log'!$X$18:$X$1017),0)</f>
        <v>0</v>
      </c>
      <c r="O213" s="244">
        <f>IFERROR($E213*SUMIF('Daily Log'!$Z$18:$Z$1017,$B213,'Daily Log'!$AA$18:$AA$1017),0)</f>
        <v>0</v>
      </c>
      <c r="P213" s="244">
        <f>IFERROR($E213*SUMIF('Daily Log'!$AC$18:$AC$1017,$B213,'Daily Log'!$AD$18:$AD$1017),0)</f>
        <v>0</v>
      </c>
      <c r="Q213" s="244">
        <f>IFERROR($E213*SUMIF('Daily Log'!$AF$18:$AF$1017,$B213,'Daily Log'!$AG$18:$AG$1017),0)</f>
        <v>0</v>
      </c>
      <c r="R213" s="244">
        <f>IFERROR($E213*SUMIF('Daily Log'!$AI$18:$AI$1017,$B213,'Daily Log'!$AJ$18:$AJ$1017),0)</f>
        <v>0</v>
      </c>
      <c r="S213" s="244">
        <f>IFERROR($E213*SUMIF('Daily Log'!$AL$18:$AL$1017,$B213,'Daily Log'!$AM$18:$AM$1017),0)</f>
        <v>0</v>
      </c>
      <c r="T213" s="244">
        <f>IFERROR($E213*SUMIF('Daily Log'!$AO$18:$AO$1017,$B213,'Daily Log'!$AP$18:$AP$1017),0)</f>
        <v>0</v>
      </c>
      <c r="U213" s="244">
        <f>IFERROR($E213*SUMIF('Daily Log'!$AR$18:$AR$1017,$B213,'Daily Log'!$AS$18:$AS$1017),0)</f>
        <v>0</v>
      </c>
      <c r="V213" s="244">
        <f>IFERROR($E213*SUMIF('Daily Log'!$AU$18:$AU$1017,$B213,'Daily Log'!$AV$18:$AV$1017),0)</f>
        <v>0</v>
      </c>
      <c r="W213" s="244">
        <f>IFERROR($E213*SUMIF('Daily Log'!$AX$18:$AX$1017,$B213,'Daily Log'!$AY$18:$AY$1017),0)</f>
        <v>0</v>
      </c>
      <c r="X213" s="244">
        <f>IFERROR($E213*SUMIF('Daily Log'!$BA$18:$BA$1017,$B213,'Daily Log'!$BB$18:$BB$1017),0)</f>
        <v>0</v>
      </c>
      <c r="Y213" s="244">
        <f>IFERROR($E213*SUMIF('Daily Log'!$BD$18:$BD$1017,$B213,'Daily Log'!$BE$18:$BE$1017),0)</f>
        <v>0</v>
      </c>
      <c r="Z213" s="244">
        <f>IFERROR($E213*SUMIF('Daily Log'!$BG$18:$BG$1017,$B213,'Daily Log'!$BH$18:$BH$1017),0)</f>
        <v>0</v>
      </c>
      <c r="AA213" s="244">
        <f>IFERROR($E213*SUMIF('Daily Log'!$BJ$18:$BJ$1017,$B213,'Daily Log'!$BK$18:$BK$1017),0)</f>
        <v>0</v>
      </c>
      <c r="AB213" s="244">
        <f>IFERROR($E213*SUMIF('Daily Log'!$BM$18:$BM$1017,$B213,'Daily Log'!$BN$18:$BN$1017),0)</f>
        <v>0</v>
      </c>
      <c r="AC213" s="244">
        <f>IFERROR($E213*SUMIF('Daily Log'!$BP$18:$BP$1017,$B213,'Daily Log'!$BQ$18:$BQ$1017),0)</f>
        <v>0</v>
      </c>
      <c r="AD213" s="244">
        <f>IFERROR($E213*SUMIF('Daily Log'!$BS$18:$BS$1017,$B213,'Daily Log'!$BT$18:$BT$1017),0)</f>
        <v>0</v>
      </c>
      <c r="AE213" s="244">
        <f>IFERROR($E213*SUMIF('Daily Log'!$BV$18:$BV$1017,$B213,'Daily Log'!$BW$18:$BW$1017),0)</f>
        <v>0</v>
      </c>
      <c r="AF213" s="244">
        <f>IFERROR($E213*SUMIF('Daily Log'!$BY$18:$BY$1017,$B213,'Daily Log'!$BZ$18:$BZ$1017),0)</f>
        <v>0</v>
      </c>
      <c r="AG213" s="244">
        <f>IFERROR($E213*SUMIF('Daily Log'!$CB$18:$CB$1017,$B213,'Daily Log'!$CC$18:$CC$1017),0)</f>
        <v>0</v>
      </c>
      <c r="AH213" s="244">
        <f>IFERROR($E213*SUMIF('Daily Log'!$CE$18:$CE$1017,$B213,'Daily Log'!$CF$18:$CF$1017),0)</f>
        <v>0</v>
      </c>
      <c r="AI213" s="244">
        <f>IFERROR($E213*SUMIF('Daily Log'!$CH$18:$CH$1017,$B213,'Daily Log'!$CI$18:$CI$1017),0)</f>
        <v>0</v>
      </c>
      <c r="AJ213" s="244">
        <f>IFERROR($E213*SUMIF('Daily Log'!$CK$18:$CK$1017,$B213,'Daily Log'!$CL$18:$CL$1017),0)</f>
        <v>0</v>
      </c>
      <c r="AK213" s="244">
        <f>IFERROR($E213*SUMIF('Daily Log'!$CN$18:$CN$1017,$B213,'Daily Log'!$CO$18:$CO$1017),0)</f>
        <v>0</v>
      </c>
    </row>
    <row r="214" spans="2:37" ht="33.75" customHeight="1">
      <c r="B214" s="455" t="s">
        <v>265</v>
      </c>
      <c r="C214" s="456"/>
      <c r="D214" s="457" t="s">
        <v>386</v>
      </c>
      <c r="E214" s="454">
        <v>1</v>
      </c>
      <c r="F214" s="243">
        <f t="shared" si="3"/>
        <v>0</v>
      </c>
      <c r="G214" s="244">
        <f>IFERROR($E214*SUMIF('Daily Log'!$B$18:$B$1017,$B214,'Daily Log'!$C$18:$C$1017),0)</f>
        <v>0</v>
      </c>
      <c r="H214" s="244">
        <f>IFERROR($E214*SUMIF('Daily Log'!$E$18:$E$1017,$B214,'Daily Log'!$F$18:$F$1017),0)</f>
        <v>0</v>
      </c>
      <c r="I214" s="244">
        <f>IFERROR($E214*SUMIF('Daily Log'!$H$18:$H$1017,$B214,'Daily Log'!$I$18:$I$1017),0)</f>
        <v>0</v>
      </c>
      <c r="J214" s="244" t="s">
        <v>40</v>
      </c>
      <c r="K214" s="244">
        <f>IFERROR($E214*SUMIF('Daily Log'!$N$18:$N$1017,$B214,'Daily Log'!$O$18:$O$1017),0)</f>
        <v>0</v>
      </c>
      <c r="L214" s="244">
        <f>IFERROR($E214*SUMIF('Daily Log'!$Q$18:$Q$1017,$B214,'Daily Log'!$R$18:$R$1017),0)</f>
        <v>0</v>
      </c>
      <c r="M214" s="244">
        <f>IFERROR($E214*SUMIF('Daily Log'!$T$18:$T$1017,$B214,'Daily Log'!$U$18:$U$1017),0)</f>
        <v>0</v>
      </c>
      <c r="N214" s="244">
        <f>IFERROR($E214*SUMIF('Daily Log'!$W$18:$W$1017,$B214,'Daily Log'!$X$18:$X$1017),0)</f>
        <v>0</v>
      </c>
      <c r="O214" s="244">
        <f>IFERROR($E214*SUMIF('Daily Log'!$Z$18:$Z$1017,$B214,'Daily Log'!$AA$18:$AA$1017),0)</f>
        <v>0</v>
      </c>
      <c r="P214" s="244">
        <f>IFERROR($E214*SUMIF('Daily Log'!$AC$18:$AC$1017,$B214,'Daily Log'!$AD$18:$AD$1017),0)</f>
        <v>0</v>
      </c>
      <c r="Q214" s="244">
        <f>IFERROR($E214*SUMIF('Daily Log'!$AF$18:$AF$1017,$B214,'Daily Log'!$AG$18:$AG$1017),0)</f>
        <v>0</v>
      </c>
      <c r="R214" s="244">
        <f>IFERROR($E214*SUMIF('Daily Log'!$AI$18:$AI$1017,$B214,'Daily Log'!$AJ$18:$AJ$1017),0)</f>
        <v>0</v>
      </c>
      <c r="S214" s="244">
        <f>IFERROR($E214*SUMIF('Daily Log'!$AL$18:$AL$1017,$B214,'Daily Log'!$AM$18:$AM$1017),0)</f>
        <v>0</v>
      </c>
      <c r="T214" s="244">
        <f>IFERROR($E214*SUMIF('Daily Log'!$AO$18:$AO$1017,$B214,'Daily Log'!$AP$18:$AP$1017),0)</f>
        <v>0</v>
      </c>
      <c r="U214" s="244">
        <f>IFERROR($E214*SUMIF('Daily Log'!$AR$18:$AR$1017,$B214,'Daily Log'!$AS$18:$AS$1017),0)</f>
        <v>0</v>
      </c>
      <c r="V214" s="244">
        <f>IFERROR($E214*SUMIF('Daily Log'!$AU$18:$AU$1017,$B214,'Daily Log'!$AV$18:$AV$1017),0)</f>
        <v>0</v>
      </c>
      <c r="W214" s="244">
        <f>IFERROR($E214*SUMIF('Daily Log'!$AX$18:$AX$1017,$B214,'Daily Log'!$AY$18:$AY$1017),0)</f>
        <v>0</v>
      </c>
      <c r="X214" s="244">
        <f>IFERROR($E214*SUMIF('Daily Log'!$BA$18:$BA$1017,$B214,'Daily Log'!$BB$18:$BB$1017),0)</f>
        <v>0</v>
      </c>
      <c r="Y214" s="244">
        <f>IFERROR($E214*SUMIF('Daily Log'!$BD$18:$BD$1017,$B214,'Daily Log'!$BE$18:$BE$1017),0)</f>
        <v>0</v>
      </c>
      <c r="Z214" s="244">
        <f>IFERROR($E214*SUMIF('Daily Log'!$BG$18:$BG$1017,$B214,'Daily Log'!$BH$18:$BH$1017),0)</f>
        <v>0</v>
      </c>
      <c r="AA214" s="244">
        <f>IFERROR($E214*SUMIF('Daily Log'!$BJ$18:$BJ$1017,$B214,'Daily Log'!$BK$18:$BK$1017),0)</f>
        <v>0</v>
      </c>
      <c r="AB214" s="244">
        <f>IFERROR($E214*SUMIF('Daily Log'!$BM$18:$BM$1017,$B214,'Daily Log'!$BN$18:$BN$1017),0)</f>
        <v>0</v>
      </c>
      <c r="AC214" s="244">
        <f>IFERROR($E214*SUMIF('Daily Log'!$BP$18:$BP$1017,$B214,'Daily Log'!$BQ$18:$BQ$1017),0)</f>
        <v>0</v>
      </c>
      <c r="AD214" s="244">
        <f>IFERROR($E214*SUMIF('Daily Log'!$BS$18:$BS$1017,$B214,'Daily Log'!$BT$18:$BT$1017),0)</f>
        <v>0</v>
      </c>
      <c r="AE214" s="244">
        <f>IFERROR($E214*SUMIF('Daily Log'!$BV$18:$BV$1017,$B214,'Daily Log'!$BW$18:$BW$1017),0)</f>
        <v>0</v>
      </c>
      <c r="AF214" s="244">
        <f>IFERROR($E214*SUMIF('Daily Log'!$BY$18:$BY$1017,$B214,'Daily Log'!$BZ$18:$BZ$1017),0)</f>
        <v>0</v>
      </c>
      <c r="AG214" s="244">
        <f>IFERROR($E214*SUMIF('Daily Log'!$CB$18:$CB$1017,$B214,'Daily Log'!$CC$18:$CC$1017),0)</f>
        <v>0</v>
      </c>
      <c r="AH214" s="244">
        <f>IFERROR($E214*SUMIF('Daily Log'!$CE$18:$CE$1017,$B214,'Daily Log'!$CF$18:$CF$1017),0)</f>
        <v>0</v>
      </c>
      <c r="AI214" s="244">
        <f>IFERROR($E214*SUMIF('Daily Log'!$CH$18:$CH$1017,$B214,'Daily Log'!$CI$18:$CI$1017),0)</f>
        <v>0</v>
      </c>
      <c r="AJ214" s="244">
        <f>IFERROR($E214*SUMIF('Daily Log'!$CK$18:$CK$1017,$B214,'Daily Log'!$CL$18:$CL$1017),0)</f>
        <v>0</v>
      </c>
      <c r="AK214" s="244">
        <f>IFERROR($E214*SUMIF('Daily Log'!$CN$18:$CN$1017,$B214,'Daily Log'!$CO$18:$CO$1017),0)</f>
        <v>0</v>
      </c>
    </row>
    <row r="215" spans="2:37" ht="33.75" customHeight="1">
      <c r="B215" s="455" t="s">
        <v>266</v>
      </c>
      <c r="C215" s="456"/>
      <c r="D215" s="457" t="s">
        <v>386</v>
      </c>
      <c r="E215" s="454">
        <v>1</v>
      </c>
      <c r="F215" s="243">
        <f t="shared" si="3"/>
        <v>0</v>
      </c>
      <c r="G215" s="244">
        <f>IFERROR($E215*SUMIF('Daily Log'!$B$18:$B$1017,$B215,'Daily Log'!$C$18:$C$1017),0)</f>
        <v>0</v>
      </c>
      <c r="H215" s="244">
        <f>IFERROR($E215*SUMIF('Daily Log'!$E$18:$E$1017,$B215,'Daily Log'!$F$18:$F$1017),0)</f>
        <v>0</v>
      </c>
      <c r="I215" s="244">
        <f>IFERROR($E215*SUMIF('Daily Log'!$H$18:$H$1017,$B215,'Daily Log'!$I$18:$I$1017),0)</f>
        <v>0</v>
      </c>
      <c r="J215" s="244" t="s">
        <v>40</v>
      </c>
      <c r="K215" s="244">
        <f>IFERROR($E215*SUMIF('Daily Log'!$N$18:$N$1017,$B215,'Daily Log'!$O$18:$O$1017),0)</f>
        <v>0</v>
      </c>
      <c r="L215" s="244">
        <f>IFERROR($E215*SUMIF('Daily Log'!$Q$18:$Q$1017,$B215,'Daily Log'!$R$18:$R$1017),0)</f>
        <v>0</v>
      </c>
      <c r="M215" s="244">
        <f>IFERROR($E215*SUMIF('Daily Log'!$T$18:$T$1017,$B215,'Daily Log'!$U$18:$U$1017),0)</f>
        <v>0</v>
      </c>
      <c r="N215" s="244">
        <f>IFERROR($E215*SUMIF('Daily Log'!$W$18:$W$1017,$B215,'Daily Log'!$X$18:$X$1017),0)</f>
        <v>0</v>
      </c>
      <c r="O215" s="244">
        <f>IFERROR($E215*SUMIF('Daily Log'!$Z$18:$Z$1017,$B215,'Daily Log'!$AA$18:$AA$1017),0)</f>
        <v>0</v>
      </c>
      <c r="P215" s="244">
        <f>IFERROR($E215*SUMIF('Daily Log'!$AC$18:$AC$1017,$B215,'Daily Log'!$AD$18:$AD$1017),0)</f>
        <v>0</v>
      </c>
      <c r="Q215" s="244">
        <f>IFERROR($E215*SUMIF('Daily Log'!$AF$18:$AF$1017,$B215,'Daily Log'!$AG$18:$AG$1017),0)</f>
        <v>0</v>
      </c>
      <c r="R215" s="244">
        <f>IFERROR($E215*SUMIF('Daily Log'!$AI$18:$AI$1017,$B215,'Daily Log'!$AJ$18:$AJ$1017),0)</f>
        <v>0</v>
      </c>
      <c r="S215" s="244">
        <f>IFERROR($E215*SUMIF('Daily Log'!$AL$18:$AL$1017,$B215,'Daily Log'!$AM$18:$AM$1017),0)</f>
        <v>0</v>
      </c>
      <c r="T215" s="244">
        <f>IFERROR($E215*SUMIF('Daily Log'!$AO$18:$AO$1017,$B215,'Daily Log'!$AP$18:$AP$1017),0)</f>
        <v>0</v>
      </c>
      <c r="U215" s="244">
        <f>IFERROR($E215*SUMIF('Daily Log'!$AR$18:$AR$1017,$B215,'Daily Log'!$AS$18:$AS$1017),0)</f>
        <v>0</v>
      </c>
      <c r="V215" s="244">
        <f>IFERROR($E215*SUMIF('Daily Log'!$AU$18:$AU$1017,$B215,'Daily Log'!$AV$18:$AV$1017),0)</f>
        <v>0</v>
      </c>
      <c r="W215" s="244">
        <f>IFERROR($E215*SUMIF('Daily Log'!$AX$18:$AX$1017,$B215,'Daily Log'!$AY$18:$AY$1017),0)</f>
        <v>0</v>
      </c>
      <c r="X215" s="244">
        <f>IFERROR($E215*SUMIF('Daily Log'!$BA$18:$BA$1017,$B215,'Daily Log'!$BB$18:$BB$1017),0)</f>
        <v>0</v>
      </c>
      <c r="Y215" s="244">
        <f>IFERROR($E215*SUMIF('Daily Log'!$BD$18:$BD$1017,$B215,'Daily Log'!$BE$18:$BE$1017),0)</f>
        <v>0</v>
      </c>
      <c r="Z215" s="244">
        <f>IFERROR($E215*SUMIF('Daily Log'!$BG$18:$BG$1017,$B215,'Daily Log'!$BH$18:$BH$1017),0)</f>
        <v>0</v>
      </c>
      <c r="AA215" s="244">
        <f>IFERROR($E215*SUMIF('Daily Log'!$BJ$18:$BJ$1017,$B215,'Daily Log'!$BK$18:$BK$1017),0)</f>
        <v>0</v>
      </c>
      <c r="AB215" s="244">
        <f>IFERROR($E215*SUMIF('Daily Log'!$BM$18:$BM$1017,$B215,'Daily Log'!$BN$18:$BN$1017),0)</f>
        <v>0</v>
      </c>
      <c r="AC215" s="244">
        <f>IFERROR($E215*SUMIF('Daily Log'!$BP$18:$BP$1017,$B215,'Daily Log'!$BQ$18:$BQ$1017),0)</f>
        <v>0</v>
      </c>
      <c r="AD215" s="244">
        <f>IFERROR($E215*SUMIF('Daily Log'!$BS$18:$BS$1017,$B215,'Daily Log'!$BT$18:$BT$1017),0)</f>
        <v>0</v>
      </c>
      <c r="AE215" s="244">
        <f>IFERROR($E215*SUMIF('Daily Log'!$BV$18:$BV$1017,$B215,'Daily Log'!$BW$18:$BW$1017),0)</f>
        <v>0</v>
      </c>
      <c r="AF215" s="244">
        <f>IFERROR($E215*SUMIF('Daily Log'!$BY$18:$BY$1017,$B215,'Daily Log'!$BZ$18:$BZ$1017),0)</f>
        <v>0</v>
      </c>
      <c r="AG215" s="244">
        <f>IFERROR($E215*SUMIF('Daily Log'!$CB$18:$CB$1017,$B215,'Daily Log'!$CC$18:$CC$1017),0)</f>
        <v>0</v>
      </c>
      <c r="AH215" s="244">
        <f>IFERROR($E215*SUMIF('Daily Log'!$CE$18:$CE$1017,$B215,'Daily Log'!$CF$18:$CF$1017),0)</f>
        <v>0</v>
      </c>
      <c r="AI215" s="244">
        <f>IFERROR($E215*SUMIF('Daily Log'!$CH$18:$CH$1017,$B215,'Daily Log'!$CI$18:$CI$1017),0)</f>
        <v>0</v>
      </c>
      <c r="AJ215" s="244">
        <f>IFERROR($E215*SUMIF('Daily Log'!$CK$18:$CK$1017,$B215,'Daily Log'!$CL$18:$CL$1017),0)</f>
        <v>0</v>
      </c>
      <c r="AK215" s="244">
        <f>IFERROR($E215*SUMIF('Daily Log'!$CN$18:$CN$1017,$B215,'Daily Log'!$CO$18:$CO$1017),0)</f>
        <v>0</v>
      </c>
    </row>
    <row r="216" spans="2:37" ht="33.75" customHeight="1">
      <c r="B216" s="455" t="s">
        <v>267</v>
      </c>
      <c r="C216" s="456"/>
      <c r="D216" s="457" t="s">
        <v>386</v>
      </c>
      <c r="E216" s="454">
        <v>1</v>
      </c>
      <c r="F216" s="243">
        <f t="shared" si="3"/>
        <v>0</v>
      </c>
      <c r="G216" s="244">
        <f>IFERROR($E216*SUMIF('Daily Log'!$B$18:$B$1017,$B216,'Daily Log'!$C$18:$C$1017),0)</f>
        <v>0</v>
      </c>
      <c r="H216" s="244">
        <f>IFERROR($E216*SUMIF('Daily Log'!$E$18:$E$1017,$B216,'Daily Log'!$F$18:$F$1017),0)</f>
        <v>0</v>
      </c>
      <c r="I216" s="244">
        <f>IFERROR($E216*SUMIF('Daily Log'!$H$18:$H$1017,$B216,'Daily Log'!$I$18:$I$1017),0)</f>
        <v>0</v>
      </c>
      <c r="J216" s="244" t="s">
        <v>40</v>
      </c>
      <c r="K216" s="244">
        <f>IFERROR($E216*SUMIF('Daily Log'!$N$18:$N$1017,$B216,'Daily Log'!$O$18:$O$1017),0)</f>
        <v>0</v>
      </c>
      <c r="L216" s="244">
        <f>IFERROR($E216*SUMIF('Daily Log'!$Q$18:$Q$1017,$B216,'Daily Log'!$R$18:$R$1017),0)</f>
        <v>0</v>
      </c>
      <c r="M216" s="244">
        <f>IFERROR($E216*SUMIF('Daily Log'!$T$18:$T$1017,$B216,'Daily Log'!$U$18:$U$1017),0)</f>
        <v>0</v>
      </c>
      <c r="N216" s="244">
        <f>IFERROR($E216*SUMIF('Daily Log'!$W$18:$W$1017,$B216,'Daily Log'!$X$18:$X$1017),0)</f>
        <v>0</v>
      </c>
      <c r="O216" s="244">
        <f>IFERROR($E216*SUMIF('Daily Log'!$Z$18:$Z$1017,$B216,'Daily Log'!$AA$18:$AA$1017),0)</f>
        <v>0</v>
      </c>
      <c r="P216" s="244">
        <f>IFERROR($E216*SUMIF('Daily Log'!$AC$18:$AC$1017,$B216,'Daily Log'!$AD$18:$AD$1017),0)</f>
        <v>0</v>
      </c>
      <c r="Q216" s="244">
        <f>IFERROR($E216*SUMIF('Daily Log'!$AF$18:$AF$1017,$B216,'Daily Log'!$AG$18:$AG$1017),0)</f>
        <v>0</v>
      </c>
      <c r="R216" s="244">
        <f>IFERROR($E216*SUMIF('Daily Log'!$AI$18:$AI$1017,$B216,'Daily Log'!$AJ$18:$AJ$1017),0)</f>
        <v>0</v>
      </c>
      <c r="S216" s="244">
        <f>IFERROR($E216*SUMIF('Daily Log'!$AL$18:$AL$1017,$B216,'Daily Log'!$AM$18:$AM$1017),0)</f>
        <v>0</v>
      </c>
      <c r="T216" s="244">
        <f>IFERROR($E216*SUMIF('Daily Log'!$AO$18:$AO$1017,$B216,'Daily Log'!$AP$18:$AP$1017),0)</f>
        <v>0</v>
      </c>
      <c r="U216" s="244">
        <f>IFERROR($E216*SUMIF('Daily Log'!$AR$18:$AR$1017,$B216,'Daily Log'!$AS$18:$AS$1017),0)</f>
        <v>0</v>
      </c>
      <c r="V216" s="244">
        <f>IFERROR($E216*SUMIF('Daily Log'!$AU$18:$AU$1017,$B216,'Daily Log'!$AV$18:$AV$1017),0)</f>
        <v>0</v>
      </c>
      <c r="W216" s="244">
        <f>IFERROR($E216*SUMIF('Daily Log'!$AX$18:$AX$1017,$B216,'Daily Log'!$AY$18:$AY$1017),0)</f>
        <v>0</v>
      </c>
      <c r="X216" s="244">
        <f>IFERROR($E216*SUMIF('Daily Log'!$BA$18:$BA$1017,$B216,'Daily Log'!$BB$18:$BB$1017),0)</f>
        <v>0</v>
      </c>
      <c r="Y216" s="244">
        <f>IFERROR($E216*SUMIF('Daily Log'!$BD$18:$BD$1017,$B216,'Daily Log'!$BE$18:$BE$1017),0)</f>
        <v>0</v>
      </c>
      <c r="Z216" s="244">
        <f>IFERROR($E216*SUMIF('Daily Log'!$BG$18:$BG$1017,$B216,'Daily Log'!$BH$18:$BH$1017),0)</f>
        <v>0</v>
      </c>
      <c r="AA216" s="244">
        <f>IFERROR($E216*SUMIF('Daily Log'!$BJ$18:$BJ$1017,$B216,'Daily Log'!$BK$18:$BK$1017),0)</f>
        <v>0</v>
      </c>
      <c r="AB216" s="244">
        <f>IFERROR($E216*SUMIF('Daily Log'!$BM$18:$BM$1017,$B216,'Daily Log'!$BN$18:$BN$1017),0)</f>
        <v>0</v>
      </c>
      <c r="AC216" s="244">
        <f>IFERROR($E216*SUMIF('Daily Log'!$BP$18:$BP$1017,$B216,'Daily Log'!$BQ$18:$BQ$1017),0)</f>
        <v>0</v>
      </c>
      <c r="AD216" s="244">
        <f>IFERROR($E216*SUMIF('Daily Log'!$BS$18:$BS$1017,$B216,'Daily Log'!$BT$18:$BT$1017),0)</f>
        <v>0</v>
      </c>
      <c r="AE216" s="244">
        <f>IFERROR($E216*SUMIF('Daily Log'!$BV$18:$BV$1017,$B216,'Daily Log'!$BW$18:$BW$1017),0)</f>
        <v>0</v>
      </c>
      <c r="AF216" s="244">
        <f>IFERROR($E216*SUMIF('Daily Log'!$BY$18:$BY$1017,$B216,'Daily Log'!$BZ$18:$BZ$1017),0)</f>
        <v>0</v>
      </c>
      <c r="AG216" s="244">
        <f>IFERROR($E216*SUMIF('Daily Log'!$CB$18:$CB$1017,$B216,'Daily Log'!$CC$18:$CC$1017),0)</f>
        <v>0</v>
      </c>
      <c r="AH216" s="244">
        <f>IFERROR($E216*SUMIF('Daily Log'!$CE$18:$CE$1017,$B216,'Daily Log'!$CF$18:$CF$1017),0)</f>
        <v>0</v>
      </c>
      <c r="AI216" s="244">
        <f>IFERROR($E216*SUMIF('Daily Log'!$CH$18:$CH$1017,$B216,'Daily Log'!$CI$18:$CI$1017),0)</f>
        <v>0</v>
      </c>
      <c r="AJ216" s="244">
        <f>IFERROR($E216*SUMIF('Daily Log'!$CK$18:$CK$1017,$B216,'Daily Log'!$CL$18:$CL$1017),0)</f>
        <v>0</v>
      </c>
      <c r="AK216" s="244">
        <f>IFERROR($E216*SUMIF('Daily Log'!$CN$18:$CN$1017,$B216,'Daily Log'!$CO$18:$CO$1017),0)</f>
        <v>0</v>
      </c>
    </row>
    <row r="217" spans="2:37" ht="33.75" customHeight="1">
      <c r="B217" s="455" t="s">
        <v>268</v>
      </c>
      <c r="C217" s="456"/>
      <c r="D217" s="457" t="s">
        <v>386</v>
      </c>
      <c r="E217" s="454">
        <v>1</v>
      </c>
      <c r="F217" s="243">
        <f t="shared" si="3"/>
        <v>0</v>
      </c>
      <c r="G217" s="244">
        <f>IFERROR($E217*SUMIF('Daily Log'!$B$18:$B$1017,$B217,'Daily Log'!$C$18:$C$1017),0)</f>
        <v>0</v>
      </c>
      <c r="H217" s="244">
        <f>IFERROR($E217*SUMIF('Daily Log'!$E$18:$E$1017,$B217,'Daily Log'!$F$18:$F$1017),0)</f>
        <v>0</v>
      </c>
      <c r="I217" s="244">
        <f>IFERROR($E217*SUMIF('Daily Log'!$H$18:$H$1017,$B217,'Daily Log'!$I$18:$I$1017),0)</f>
        <v>0</v>
      </c>
      <c r="J217" s="244" t="s">
        <v>40</v>
      </c>
      <c r="K217" s="244">
        <f>IFERROR($E217*SUMIF('Daily Log'!$N$18:$N$1017,$B217,'Daily Log'!$O$18:$O$1017),0)</f>
        <v>0</v>
      </c>
      <c r="L217" s="244">
        <f>IFERROR($E217*SUMIF('Daily Log'!$Q$18:$Q$1017,$B217,'Daily Log'!$R$18:$R$1017),0)</f>
        <v>0</v>
      </c>
      <c r="M217" s="244">
        <f>IFERROR($E217*SUMIF('Daily Log'!$T$18:$T$1017,$B217,'Daily Log'!$U$18:$U$1017),0)</f>
        <v>0</v>
      </c>
      <c r="N217" s="244">
        <f>IFERROR($E217*SUMIF('Daily Log'!$W$18:$W$1017,$B217,'Daily Log'!$X$18:$X$1017),0)</f>
        <v>0</v>
      </c>
      <c r="O217" s="244">
        <f>IFERROR($E217*SUMIF('Daily Log'!$Z$18:$Z$1017,$B217,'Daily Log'!$AA$18:$AA$1017),0)</f>
        <v>0</v>
      </c>
      <c r="P217" s="244">
        <f>IFERROR($E217*SUMIF('Daily Log'!$AC$18:$AC$1017,$B217,'Daily Log'!$AD$18:$AD$1017),0)</f>
        <v>0</v>
      </c>
      <c r="Q217" s="244">
        <f>IFERROR($E217*SUMIF('Daily Log'!$AF$18:$AF$1017,$B217,'Daily Log'!$AG$18:$AG$1017),0)</f>
        <v>0</v>
      </c>
      <c r="R217" s="244">
        <f>IFERROR($E217*SUMIF('Daily Log'!$AI$18:$AI$1017,$B217,'Daily Log'!$AJ$18:$AJ$1017),0)</f>
        <v>0</v>
      </c>
      <c r="S217" s="244">
        <f>IFERROR($E217*SUMIF('Daily Log'!$AL$18:$AL$1017,$B217,'Daily Log'!$AM$18:$AM$1017),0)</f>
        <v>0</v>
      </c>
      <c r="T217" s="244">
        <f>IFERROR($E217*SUMIF('Daily Log'!$AO$18:$AO$1017,$B217,'Daily Log'!$AP$18:$AP$1017),0)</f>
        <v>0</v>
      </c>
      <c r="U217" s="244">
        <f>IFERROR($E217*SUMIF('Daily Log'!$AR$18:$AR$1017,$B217,'Daily Log'!$AS$18:$AS$1017),0)</f>
        <v>0</v>
      </c>
      <c r="V217" s="244">
        <f>IFERROR($E217*SUMIF('Daily Log'!$AU$18:$AU$1017,$B217,'Daily Log'!$AV$18:$AV$1017),0)</f>
        <v>0</v>
      </c>
      <c r="W217" s="244">
        <f>IFERROR($E217*SUMIF('Daily Log'!$AX$18:$AX$1017,$B217,'Daily Log'!$AY$18:$AY$1017),0)</f>
        <v>0</v>
      </c>
      <c r="X217" s="244">
        <f>IFERROR($E217*SUMIF('Daily Log'!$BA$18:$BA$1017,$B217,'Daily Log'!$BB$18:$BB$1017),0)</f>
        <v>0</v>
      </c>
      <c r="Y217" s="244">
        <f>IFERROR($E217*SUMIF('Daily Log'!$BD$18:$BD$1017,$B217,'Daily Log'!$BE$18:$BE$1017),0)</f>
        <v>0</v>
      </c>
      <c r="Z217" s="244">
        <f>IFERROR($E217*SUMIF('Daily Log'!$BG$18:$BG$1017,$B217,'Daily Log'!$BH$18:$BH$1017),0)</f>
        <v>0</v>
      </c>
      <c r="AA217" s="244">
        <f>IFERROR($E217*SUMIF('Daily Log'!$BJ$18:$BJ$1017,$B217,'Daily Log'!$BK$18:$BK$1017),0)</f>
        <v>0</v>
      </c>
      <c r="AB217" s="244">
        <f>IFERROR($E217*SUMIF('Daily Log'!$BM$18:$BM$1017,$B217,'Daily Log'!$BN$18:$BN$1017),0)</f>
        <v>0</v>
      </c>
      <c r="AC217" s="244">
        <f>IFERROR($E217*SUMIF('Daily Log'!$BP$18:$BP$1017,$B217,'Daily Log'!$BQ$18:$BQ$1017),0)</f>
        <v>0</v>
      </c>
      <c r="AD217" s="244">
        <f>IFERROR($E217*SUMIF('Daily Log'!$BS$18:$BS$1017,$B217,'Daily Log'!$BT$18:$BT$1017),0)</f>
        <v>0</v>
      </c>
      <c r="AE217" s="244">
        <f>IFERROR($E217*SUMIF('Daily Log'!$BV$18:$BV$1017,$B217,'Daily Log'!$BW$18:$BW$1017),0)</f>
        <v>0</v>
      </c>
      <c r="AF217" s="244">
        <f>IFERROR($E217*SUMIF('Daily Log'!$BY$18:$BY$1017,$B217,'Daily Log'!$BZ$18:$BZ$1017),0)</f>
        <v>0</v>
      </c>
      <c r="AG217" s="244">
        <f>IFERROR($E217*SUMIF('Daily Log'!$CB$18:$CB$1017,$B217,'Daily Log'!$CC$18:$CC$1017),0)</f>
        <v>0</v>
      </c>
      <c r="AH217" s="244">
        <f>IFERROR($E217*SUMIF('Daily Log'!$CE$18:$CE$1017,$B217,'Daily Log'!$CF$18:$CF$1017),0)</f>
        <v>0</v>
      </c>
      <c r="AI217" s="244">
        <f>IFERROR($E217*SUMIF('Daily Log'!$CH$18:$CH$1017,$B217,'Daily Log'!$CI$18:$CI$1017),0)</f>
        <v>0</v>
      </c>
      <c r="AJ217" s="244">
        <f>IFERROR($E217*SUMIF('Daily Log'!$CK$18:$CK$1017,$B217,'Daily Log'!$CL$18:$CL$1017),0)</f>
        <v>0</v>
      </c>
      <c r="AK217" s="244">
        <f>IFERROR($E217*SUMIF('Daily Log'!$CN$18:$CN$1017,$B217,'Daily Log'!$CO$18:$CO$1017),0)</f>
        <v>0</v>
      </c>
    </row>
    <row r="218" spans="2:37" ht="33.75" customHeight="1">
      <c r="B218" s="455" t="s">
        <v>269</v>
      </c>
      <c r="C218" s="456"/>
      <c r="D218" s="457" t="s">
        <v>386</v>
      </c>
      <c r="E218" s="454">
        <v>1</v>
      </c>
      <c r="F218" s="243">
        <f t="shared" si="3"/>
        <v>0</v>
      </c>
      <c r="G218" s="244">
        <f>IFERROR($E218*SUMIF('Daily Log'!$B$18:$B$1017,$B218,'Daily Log'!$C$18:$C$1017),0)</f>
        <v>0</v>
      </c>
      <c r="H218" s="244">
        <f>IFERROR($E218*SUMIF('Daily Log'!$E$18:$E$1017,$B218,'Daily Log'!$F$18:$F$1017),0)</f>
        <v>0</v>
      </c>
      <c r="I218" s="244">
        <f>IFERROR($E218*SUMIF('Daily Log'!$H$18:$H$1017,$B218,'Daily Log'!$I$18:$I$1017),0)</f>
        <v>0</v>
      </c>
      <c r="J218" s="244" t="s">
        <v>40</v>
      </c>
      <c r="K218" s="244">
        <f>IFERROR($E218*SUMIF('Daily Log'!$N$18:$N$1017,$B218,'Daily Log'!$O$18:$O$1017),0)</f>
        <v>0</v>
      </c>
      <c r="L218" s="244">
        <f>IFERROR($E218*SUMIF('Daily Log'!$Q$18:$Q$1017,$B218,'Daily Log'!$R$18:$R$1017),0)</f>
        <v>0</v>
      </c>
      <c r="M218" s="244">
        <f>IFERROR($E218*SUMIF('Daily Log'!$T$18:$T$1017,$B218,'Daily Log'!$U$18:$U$1017),0)</f>
        <v>0</v>
      </c>
      <c r="N218" s="244">
        <f>IFERROR($E218*SUMIF('Daily Log'!$W$18:$W$1017,$B218,'Daily Log'!$X$18:$X$1017),0)</f>
        <v>0</v>
      </c>
      <c r="O218" s="244">
        <f>IFERROR($E218*SUMIF('Daily Log'!$Z$18:$Z$1017,$B218,'Daily Log'!$AA$18:$AA$1017),0)</f>
        <v>0</v>
      </c>
      <c r="P218" s="244">
        <f>IFERROR($E218*SUMIF('Daily Log'!$AC$18:$AC$1017,$B218,'Daily Log'!$AD$18:$AD$1017),0)</f>
        <v>0</v>
      </c>
      <c r="Q218" s="244">
        <f>IFERROR($E218*SUMIF('Daily Log'!$AF$18:$AF$1017,$B218,'Daily Log'!$AG$18:$AG$1017),0)</f>
        <v>0</v>
      </c>
      <c r="R218" s="244">
        <f>IFERROR($E218*SUMIF('Daily Log'!$AI$18:$AI$1017,$B218,'Daily Log'!$AJ$18:$AJ$1017),0)</f>
        <v>0</v>
      </c>
      <c r="S218" s="244">
        <f>IFERROR($E218*SUMIF('Daily Log'!$AL$18:$AL$1017,$B218,'Daily Log'!$AM$18:$AM$1017),0)</f>
        <v>0</v>
      </c>
      <c r="T218" s="244">
        <f>IFERROR($E218*SUMIF('Daily Log'!$AO$18:$AO$1017,$B218,'Daily Log'!$AP$18:$AP$1017),0)</f>
        <v>0</v>
      </c>
      <c r="U218" s="244">
        <f>IFERROR($E218*SUMIF('Daily Log'!$AR$18:$AR$1017,$B218,'Daily Log'!$AS$18:$AS$1017),0)</f>
        <v>0</v>
      </c>
      <c r="V218" s="244">
        <f>IFERROR($E218*SUMIF('Daily Log'!$AU$18:$AU$1017,$B218,'Daily Log'!$AV$18:$AV$1017),0)</f>
        <v>0</v>
      </c>
      <c r="W218" s="244">
        <f>IFERROR($E218*SUMIF('Daily Log'!$AX$18:$AX$1017,$B218,'Daily Log'!$AY$18:$AY$1017),0)</f>
        <v>0</v>
      </c>
      <c r="X218" s="244">
        <f>IFERROR($E218*SUMIF('Daily Log'!$BA$18:$BA$1017,$B218,'Daily Log'!$BB$18:$BB$1017),0)</f>
        <v>0</v>
      </c>
      <c r="Y218" s="244">
        <f>IFERROR($E218*SUMIF('Daily Log'!$BD$18:$BD$1017,$B218,'Daily Log'!$BE$18:$BE$1017),0)</f>
        <v>0</v>
      </c>
      <c r="Z218" s="244">
        <f>IFERROR($E218*SUMIF('Daily Log'!$BG$18:$BG$1017,$B218,'Daily Log'!$BH$18:$BH$1017),0)</f>
        <v>0</v>
      </c>
      <c r="AA218" s="244">
        <f>IFERROR($E218*SUMIF('Daily Log'!$BJ$18:$BJ$1017,$B218,'Daily Log'!$BK$18:$BK$1017),0)</f>
        <v>0</v>
      </c>
      <c r="AB218" s="244">
        <f>IFERROR($E218*SUMIF('Daily Log'!$BM$18:$BM$1017,$B218,'Daily Log'!$BN$18:$BN$1017),0)</f>
        <v>0</v>
      </c>
      <c r="AC218" s="244">
        <f>IFERROR($E218*SUMIF('Daily Log'!$BP$18:$BP$1017,$B218,'Daily Log'!$BQ$18:$BQ$1017),0)</f>
        <v>0</v>
      </c>
      <c r="AD218" s="244">
        <f>IFERROR($E218*SUMIF('Daily Log'!$BS$18:$BS$1017,$B218,'Daily Log'!$BT$18:$BT$1017),0)</f>
        <v>0</v>
      </c>
      <c r="AE218" s="244">
        <f>IFERROR($E218*SUMIF('Daily Log'!$BV$18:$BV$1017,$B218,'Daily Log'!$BW$18:$BW$1017),0)</f>
        <v>0</v>
      </c>
      <c r="AF218" s="244">
        <f>IFERROR($E218*SUMIF('Daily Log'!$BY$18:$BY$1017,$B218,'Daily Log'!$BZ$18:$BZ$1017),0)</f>
        <v>0</v>
      </c>
      <c r="AG218" s="244">
        <f>IFERROR($E218*SUMIF('Daily Log'!$CB$18:$CB$1017,$B218,'Daily Log'!$CC$18:$CC$1017),0)</f>
        <v>0</v>
      </c>
      <c r="AH218" s="244">
        <f>IFERROR($E218*SUMIF('Daily Log'!$CE$18:$CE$1017,$B218,'Daily Log'!$CF$18:$CF$1017),0)</f>
        <v>0</v>
      </c>
      <c r="AI218" s="244">
        <f>IFERROR($E218*SUMIF('Daily Log'!$CH$18:$CH$1017,$B218,'Daily Log'!$CI$18:$CI$1017),0)</f>
        <v>0</v>
      </c>
      <c r="AJ218" s="244">
        <f>IFERROR($E218*SUMIF('Daily Log'!$CK$18:$CK$1017,$B218,'Daily Log'!$CL$18:$CL$1017),0)</f>
        <v>0</v>
      </c>
      <c r="AK218" s="244">
        <f>IFERROR($E218*SUMIF('Daily Log'!$CN$18:$CN$1017,$B218,'Daily Log'!$CO$18:$CO$1017),0)</f>
        <v>0</v>
      </c>
    </row>
    <row r="219" spans="2:37" ht="33.75" customHeight="1">
      <c r="B219" s="455" t="s">
        <v>270</v>
      </c>
      <c r="C219" s="456"/>
      <c r="D219" s="457" t="s">
        <v>387</v>
      </c>
      <c r="E219" s="454">
        <v>1</v>
      </c>
      <c r="F219" s="243">
        <f t="shared" si="3"/>
        <v>0</v>
      </c>
      <c r="G219" s="244">
        <f>IFERROR($E219*SUMIF('Daily Log'!$B$18:$B$1017,$B219,'Daily Log'!$C$18:$C$1017),0)</f>
        <v>0</v>
      </c>
      <c r="H219" s="244">
        <f>IFERROR($E219*SUMIF('Daily Log'!$E$18:$E$1017,$B219,'Daily Log'!$F$18:$F$1017),0)</f>
        <v>0</v>
      </c>
      <c r="I219" s="244">
        <f>IFERROR($E219*SUMIF('Daily Log'!$H$18:$H$1017,$B219,'Daily Log'!$I$18:$I$1017),0)</f>
        <v>0</v>
      </c>
      <c r="J219" s="244" t="s">
        <v>40</v>
      </c>
      <c r="K219" s="244">
        <f>IFERROR($E219*SUMIF('Daily Log'!$N$18:$N$1017,$B219,'Daily Log'!$O$18:$O$1017),0)</f>
        <v>0</v>
      </c>
      <c r="L219" s="244">
        <f>IFERROR($E219*SUMIF('Daily Log'!$Q$18:$Q$1017,$B219,'Daily Log'!$R$18:$R$1017),0)</f>
        <v>0</v>
      </c>
      <c r="M219" s="244">
        <f>IFERROR($E219*SUMIF('Daily Log'!$T$18:$T$1017,$B219,'Daily Log'!$U$18:$U$1017),0)</f>
        <v>0</v>
      </c>
      <c r="N219" s="244">
        <f>IFERROR($E219*SUMIF('Daily Log'!$W$18:$W$1017,$B219,'Daily Log'!$X$18:$X$1017),0)</f>
        <v>0</v>
      </c>
      <c r="O219" s="244">
        <f>IFERROR($E219*SUMIF('Daily Log'!$Z$18:$Z$1017,$B219,'Daily Log'!$AA$18:$AA$1017),0)</f>
        <v>0</v>
      </c>
      <c r="P219" s="244">
        <f>IFERROR($E219*SUMIF('Daily Log'!$AC$18:$AC$1017,$B219,'Daily Log'!$AD$18:$AD$1017),0)</f>
        <v>0</v>
      </c>
      <c r="Q219" s="244">
        <f>IFERROR($E219*SUMIF('Daily Log'!$AF$18:$AF$1017,$B219,'Daily Log'!$AG$18:$AG$1017),0)</f>
        <v>0</v>
      </c>
      <c r="R219" s="244">
        <f>IFERROR($E219*SUMIF('Daily Log'!$AI$18:$AI$1017,$B219,'Daily Log'!$AJ$18:$AJ$1017),0)</f>
        <v>0</v>
      </c>
      <c r="S219" s="244">
        <f>IFERROR($E219*SUMIF('Daily Log'!$AL$18:$AL$1017,$B219,'Daily Log'!$AM$18:$AM$1017),0)</f>
        <v>0</v>
      </c>
      <c r="T219" s="244">
        <f>IFERROR($E219*SUMIF('Daily Log'!$AO$18:$AO$1017,$B219,'Daily Log'!$AP$18:$AP$1017),0)</f>
        <v>0</v>
      </c>
      <c r="U219" s="244">
        <f>IFERROR($E219*SUMIF('Daily Log'!$AR$18:$AR$1017,$B219,'Daily Log'!$AS$18:$AS$1017),0)</f>
        <v>0</v>
      </c>
      <c r="V219" s="244">
        <f>IFERROR($E219*SUMIF('Daily Log'!$AU$18:$AU$1017,$B219,'Daily Log'!$AV$18:$AV$1017),0)</f>
        <v>0</v>
      </c>
      <c r="W219" s="244">
        <f>IFERROR($E219*SUMIF('Daily Log'!$AX$18:$AX$1017,$B219,'Daily Log'!$AY$18:$AY$1017),0)</f>
        <v>0</v>
      </c>
      <c r="X219" s="244">
        <f>IFERROR($E219*SUMIF('Daily Log'!$BA$18:$BA$1017,$B219,'Daily Log'!$BB$18:$BB$1017),0)</f>
        <v>0</v>
      </c>
      <c r="Y219" s="244">
        <f>IFERROR($E219*SUMIF('Daily Log'!$BD$18:$BD$1017,$B219,'Daily Log'!$BE$18:$BE$1017),0)</f>
        <v>0</v>
      </c>
      <c r="Z219" s="244">
        <f>IFERROR($E219*SUMIF('Daily Log'!$BG$18:$BG$1017,$B219,'Daily Log'!$BH$18:$BH$1017),0)</f>
        <v>0</v>
      </c>
      <c r="AA219" s="244">
        <f>IFERROR($E219*SUMIF('Daily Log'!$BJ$18:$BJ$1017,$B219,'Daily Log'!$BK$18:$BK$1017),0)</f>
        <v>0</v>
      </c>
      <c r="AB219" s="244">
        <f>IFERROR($E219*SUMIF('Daily Log'!$BM$18:$BM$1017,$B219,'Daily Log'!$BN$18:$BN$1017),0)</f>
        <v>0</v>
      </c>
      <c r="AC219" s="244">
        <f>IFERROR($E219*SUMIF('Daily Log'!$BP$18:$BP$1017,$B219,'Daily Log'!$BQ$18:$BQ$1017),0)</f>
        <v>0</v>
      </c>
      <c r="AD219" s="244">
        <f>IFERROR($E219*SUMIF('Daily Log'!$BS$18:$BS$1017,$B219,'Daily Log'!$BT$18:$BT$1017),0)</f>
        <v>0</v>
      </c>
      <c r="AE219" s="244">
        <f>IFERROR($E219*SUMIF('Daily Log'!$BV$18:$BV$1017,$B219,'Daily Log'!$BW$18:$BW$1017),0)</f>
        <v>0</v>
      </c>
      <c r="AF219" s="244">
        <f>IFERROR($E219*SUMIF('Daily Log'!$BY$18:$BY$1017,$B219,'Daily Log'!$BZ$18:$BZ$1017),0)</f>
        <v>0</v>
      </c>
      <c r="AG219" s="244">
        <f>IFERROR($E219*SUMIF('Daily Log'!$CB$18:$CB$1017,$B219,'Daily Log'!$CC$18:$CC$1017),0)</f>
        <v>0</v>
      </c>
      <c r="AH219" s="244">
        <f>IFERROR($E219*SUMIF('Daily Log'!$CE$18:$CE$1017,$B219,'Daily Log'!$CF$18:$CF$1017),0)</f>
        <v>0</v>
      </c>
      <c r="AI219" s="244">
        <f>IFERROR($E219*SUMIF('Daily Log'!$CH$18:$CH$1017,$B219,'Daily Log'!$CI$18:$CI$1017),0)</f>
        <v>0</v>
      </c>
      <c r="AJ219" s="244">
        <f>IFERROR($E219*SUMIF('Daily Log'!$CK$18:$CK$1017,$B219,'Daily Log'!$CL$18:$CL$1017),0)</f>
        <v>0</v>
      </c>
      <c r="AK219" s="244">
        <f>IFERROR($E219*SUMIF('Daily Log'!$CN$18:$CN$1017,$B219,'Daily Log'!$CO$18:$CO$1017),0)</f>
        <v>0</v>
      </c>
    </row>
    <row r="220" spans="2:37" ht="33.75" customHeight="1">
      <c r="B220" s="455" t="s">
        <v>271</v>
      </c>
      <c r="C220" s="456"/>
      <c r="D220" s="457" t="s">
        <v>387</v>
      </c>
      <c r="E220" s="454">
        <v>1</v>
      </c>
      <c r="F220" s="243">
        <f t="shared" si="3"/>
        <v>0</v>
      </c>
      <c r="G220" s="244">
        <f>IFERROR($E220*SUMIF('Daily Log'!$B$18:$B$1017,$B220,'Daily Log'!$C$18:$C$1017),0)</f>
        <v>0</v>
      </c>
      <c r="H220" s="244">
        <f>IFERROR($E220*SUMIF('Daily Log'!$E$18:$E$1017,$B220,'Daily Log'!$F$18:$F$1017),0)</f>
        <v>0</v>
      </c>
      <c r="I220" s="244">
        <f>IFERROR($E220*SUMIF('Daily Log'!$H$18:$H$1017,$B220,'Daily Log'!$I$18:$I$1017),0)</f>
        <v>0</v>
      </c>
      <c r="J220" s="244" t="s">
        <v>40</v>
      </c>
      <c r="K220" s="244">
        <f>IFERROR($E220*SUMIF('Daily Log'!$N$18:$N$1017,$B220,'Daily Log'!$O$18:$O$1017),0)</f>
        <v>0</v>
      </c>
      <c r="L220" s="244">
        <f>IFERROR($E220*SUMIF('Daily Log'!$Q$18:$Q$1017,$B220,'Daily Log'!$R$18:$R$1017),0)</f>
        <v>0</v>
      </c>
      <c r="M220" s="244">
        <f>IFERROR($E220*SUMIF('Daily Log'!$T$18:$T$1017,$B220,'Daily Log'!$U$18:$U$1017),0)</f>
        <v>0</v>
      </c>
      <c r="N220" s="244">
        <f>IFERROR($E220*SUMIF('Daily Log'!$W$18:$W$1017,$B220,'Daily Log'!$X$18:$X$1017),0)</f>
        <v>0</v>
      </c>
      <c r="O220" s="244">
        <f>IFERROR($E220*SUMIF('Daily Log'!$Z$18:$Z$1017,$B220,'Daily Log'!$AA$18:$AA$1017),0)</f>
        <v>0</v>
      </c>
      <c r="P220" s="244">
        <f>IFERROR($E220*SUMIF('Daily Log'!$AC$18:$AC$1017,$B220,'Daily Log'!$AD$18:$AD$1017),0)</f>
        <v>0</v>
      </c>
      <c r="Q220" s="244">
        <f>IFERROR($E220*SUMIF('Daily Log'!$AF$18:$AF$1017,$B220,'Daily Log'!$AG$18:$AG$1017),0)</f>
        <v>0</v>
      </c>
      <c r="R220" s="244">
        <f>IFERROR($E220*SUMIF('Daily Log'!$AI$18:$AI$1017,$B220,'Daily Log'!$AJ$18:$AJ$1017),0)</f>
        <v>0</v>
      </c>
      <c r="S220" s="244">
        <f>IFERROR($E220*SUMIF('Daily Log'!$AL$18:$AL$1017,$B220,'Daily Log'!$AM$18:$AM$1017),0)</f>
        <v>0</v>
      </c>
      <c r="T220" s="244">
        <f>IFERROR($E220*SUMIF('Daily Log'!$AO$18:$AO$1017,$B220,'Daily Log'!$AP$18:$AP$1017),0)</f>
        <v>0</v>
      </c>
      <c r="U220" s="244">
        <f>IFERROR($E220*SUMIF('Daily Log'!$AR$18:$AR$1017,$B220,'Daily Log'!$AS$18:$AS$1017),0)</f>
        <v>0</v>
      </c>
      <c r="V220" s="244">
        <f>IFERROR($E220*SUMIF('Daily Log'!$AU$18:$AU$1017,$B220,'Daily Log'!$AV$18:$AV$1017),0)</f>
        <v>0</v>
      </c>
      <c r="W220" s="244">
        <f>IFERROR($E220*SUMIF('Daily Log'!$AX$18:$AX$1017,$B220,'Daily Log'!$AY$18:$AY$1017),0)</f>
        <v>0</v>
      </c>
      <c r="X220" s="244">
        <f>IFERROR($E220*SUMIF('Daily Log'!$BA$18:$BA$1017,$B220,'Daily Log'!$BB$18:$BB$1017),0)</f>
        <v>0</v>
      </c>
      <c r="Y220" s="244">
        <f>IFERROR($E220*SUMIF('Daily Log'!$BD$18:$BD$1017,$B220,'Daily Log'!$BE$18:$BE$1017),0)</f>
        <v>0</v>
      </c>
      <c r="Z220" s="244">
        <f>IFERROR($E220*SUMIF('Daily Log'!$BG$18:$BG$1017,$B220,'Daily Log'!$BH$18:$BH$1017),0)</f>
        <v>0</v>
      </c>
      <c r="AA220" s="244">
        <f>IFERROR($E220*SUMIF('Daily Log'!$BJ$18:$BJ$1017,$B220,'Daily Log'!$BK$18:$BK$1017),0)</f>
        <v>0</v>
      </c>
      <c r="AB220" s="244">
        <f>IFERROR($E220*SUMIF('Daily Log'!$BM$18:$BM$1017,$B220,'Daily Log'!$BN$18:$BN$1017),0)</f>
        <v>0</v>
      </c>
      <c r="AC220" s="244">
        <f>IFERROR($E220*SUMIF('Daily Log'!$BP$18:$BP$1017,$B220,'Daily Log'!$BQ$18:$BQ$1017),0)</f>
        <v>0</v>
      </c>
      <c r="AD220" s="244">
        <f>IFERROR($E220*SUMIF('Daily Log'!$BS$18:$BS$1017,$B220,'Daily Log'!$BT$18:$BT$1017),0)</f>
        <v>0</v>
      </c>
      <c r="AE220" s="244">
        <f>IFERROR($E220*SUMIF('Daily Log'!$BV$18:$BV$1017,$B220,'Daily Log'!$BW$18:$BW$1017),0)</f>
        <v>0</v>
      </c>
      <c r="AF220" s="244">
        <f>IFERROR($E220*SUMIF('Daily Log'!$BY$18:$BY$1017,$B220,'Daily Log'!$BZ$18:$BZ$1017),0)</f>
        <v>0</v>
      </c>
      <c r="AG220" s="244">
        <f>IFERROR($E220*SUMIF('Daily Log'!$CB$18:$CB$1017,$B220,'Daily Log'!$CC$18:$CC$1017),0)</f>
        <v>0</v>
      </c>
      <c r="AH220" s="244">
        <f>IFERROR($E220*SUMIF('Daily Log'!$CE$18:$CE$1017,$B220,'Daily Log'!$CF$18:$CF$1017),0)</f>
        <v>0</v>
      </c>
      <c r="AI220" s="244">
        <f>IFERROR($E220*SUMIF('Daily Log'!$CH$18:$CH$1017,$B220,'Daily Log'!$CI$18:$CI$1017),0)</f>
        <v>0</v>
      </c>
      <c r="AJ220" s="244">
        <f>IFERROR($E220*SUMIF('Daily Log'!$CK$18:$CK$1017,$B220,'Daily Log'!$CL$18:$CL$1017),0)</f>
        <v>0</v>
      </c>
      <c r="AK220" s="244">
        <f>IFERROR($E220*SUMIF('Daily Log'!$CN$18:$CN$1017,$B220,'Daily Log'!$CO$18:$CO$1017),0)</f>
        <v>0</v>
      </c>
    </row>
    <row r="221" spans="2:37" ht="33.75" customHeight="1">
      <c r="B221" s="455" t="s">
        <v>272</v>
      </c>
      <c r="C221" s="456"/>
      <c r="D221" s="457" t="s">
        <v>387</v>
      </c>
      <c r="E221" s="454">
        <v>1</v>
      </c>
      <c r="F221" s="243">
        <f t="shared" si="3"/>
        <v>0</v>
      </c>
      <c r="G221" s="244">
        <f>IFERROR($E221*SUMIF('Daily Log'!$B$18:$B$1017,$B221,'Daily Log'!$C$18:$C$1017),0)</f>
        <v>0</v>
      </c>
      <c r="H221" s="244">
        <f>IFERROR($E221*SUMIF('Daily Log'!$E$18:$E$1017,$B221,'Daily Log'!$F$18:$F$1017),0)</f>
        <v>0</v>
      </c>
      <c r="I221" s="244">
        <f>IFERROR($E221*SUMIF('Daily Log'!$H$18:$H$1017,$B221,'Daily Log'!$I$18:$I$1017),0)</f>
        <v>0</v>
      </c>
      <c r="J221" s="244" t="s">
        <v>40</v>
      </c>
      <c r="K221" s="244">
        <f>IFERROR($E221*SUMIF('Daily Log'!$N$18:$N$1017,$B221,'Daily Log'!$O$18:$O$1017),0)</f>
        <v>0</v>
      </c>
      <c r="L221" s="244">
        <f>IFERROR($E221*SUMIF('Daily Log'!$Q$18:$Q$1017,$B221,'Daily Log'!$R$18:$R$1017),0)</f>
        <v>0</v>
      </c>
      <c r="M221" s="244">
        <f>IFERROR($E221*SUMIF('Daily Log'!$T$18:$T$1017,$B221,'Daily Log'!$U$18:$U$1017),0)</f>
        <v>0</v>
      </c>
      <c r="N221" s="244">
        <f>IFERROR($E221*SUMIF('Daily Log'!$W$18:$W$1017,$B221,'Daily Log'!$X$18:$X$1017),0)</f>
        <v>0</v>
      </c>
      <c r="O221" s="244">
        <f>IFERROR($E221*SUMIF('Daily Log'!$Z$18:$Z$1017,$B221,'Daily Log'!$AA$18:$AA$1017),0)</f>
        <v>0</v>
      </c>
      <c r="P221" s="244">
        <f>IFERROR($E221*SUMIF('Daily Log'!$AC$18:$AC$1017,$B221,'Daily Log'!$AD$18:$AD$1017),0)</f>
        <v>0</v>
      </c>
      <c r="Q221" s="244">
        <f>IFERROR($E221*SUMIF('Daily Log'!$AF$18:$AF$1017,$B221,'Daily Log'!$AG$18:$AG$1017),0)</f>
        <v>0</v>
      </c>
      <c r="R221" s="244">
        <f>IFERROR($E221*SUMIF('Daily Log'!$AI$18:$AI$1017,$B221,'Daily Log'!$AJ$18:$AJ$1017),0)</f>
        <v>0</v>
      </c>
      <c r="S221" s="244">
        <f>IFERROR($E221*SUMIF('Daily Log'!$AL$18:$AL$1017,$B221,'Daily Log'!$AM$18:$AM$1017),0)</f>
        <v>0</v>
      </c>
      <c r="T221" s="244">
        <f>IFERROR($E221*SUMIF('Daily Log'!$AO$18:$AO$1017,$B221,'Daily Log'!$AP$18:$AP$1017),0)</f>
        <v>0</v>
      </c>
      <c r="U221" s="244">
        <f>IFERROR($E221*SUMIF('Daily Log'!$AR$18:$AR$1017,$B221,'Daily Log'!$AS$18:$AS$1017),0)</f>
        <v>0</v>
      </c>
      <c r="V221" s="244">
        <f>IFERROR($E221*SUMIF('Daily Log'!$AU$18:$AU$1017,$B221,'Daily Log'!$AV$18:$AV$1017),0)</f>
        <v>0</v>
      </c>
      <c r="W221" s="244">
        <f>IFERROR($E221*SUMIF('Daily Log'!$AX$18:$AX$1017,$B221,'Daily Log'!$AY$18:$AY$1017),0)</f>
        <v>0</v>
      </c>
      <c r="X221" s="244">
        <f>IFERROR($E221*SUMIF('Daily Log'!$BA$18:$BA$1017,$B221,'Daily Log'!$BB$18:$BB$1017),0)</f>
        <v>0</v>
      </c>
      <c r="Y221" s="244">
        <f>IFERROR($E221*SUMIF('Daily Log'!$BD$18:$BD$1017,$B221,'Daily Log'!$BE$18:$BE$1017),0)</f>
        <v>0</v>
      </c>
      <c r="Z221" s="244">
        <f>IFERROR($E221*SUMIF('Daily Log'!$BG$18:$BG$1017,$B221,'Daily Log'!$BH$18:$BH$1017),0)</f>
        <v>0</v>
      </c>
      <c r="AA221" s="244">
        <f>IFERROR($E221*SUMIF('Daily Log'!$BJ$18:$BJ$1017,$B221,'Daily Log'!$BK$18:$BK$1017),0)</f>
        <v>0</v>
      </c>
      <c r="AB221" s="244">
        <f>IFERROR($E221*SUMIF('Daily Log'!$BM$18:$BM$1017,$B221,'Daily Log'!$BN$18:$BN$1017),0)</f>
        <v>0</v>
      </c>
      <c r="AC221" s="244">
        <f>IFERROR($E221*SUMIF('Daily Log'!$BP$18:$BP$1017,$B221,'Daily Log'!$BQ$18:$BQ$1017),0)</f>
        <v>0</v>
      </c>
      <c r="AD221" s="244">
        <f>IFERROR($E221*SUMIF('Daily Log'!$BS$18:$BS$1017,$B221,'Daily Log'!$BT$18:$BT$1017),0)</f>
        <v>0</v>
      </c>
      <c r="AE221" s="244">
        <f>IFERROR($E221*SUMIF('Daily Log'!$BV$18:$BV$1017,$B221,'Daily Log'!$BW$18:$BW$1017),0)</f>
        <v>0</v>
      </c>
      <c r="AF221" s="244">
        <f>IFERROR($E221*SUMIF('Daily Log'!$BY$18:$BY$1017,$B221,'Daily Log'!$BZ$18:$BZ$1017),0)</f>
        <v>0</v>
      </c>
      <c r="AG221" s="244">
        <f>IFERROR($E221*SUMIF('Daily Log'!$CB$18:$CB$1017,$B221,'Daily Log'!$CC$18:$CC$1017),0)</f>
        <v>0</v>
      </c>
      <c r="AH221" s="244">
        <f>IFERROR($E221*SUMIF('Daily Log'!$CE$18:$CE$1017,$B221,'Daily Log'!$CF$18:$CF$1017),0)</f>
        <v>0</v>
      </c>
      <c r="AI221" s="244">
        <f>IFERROR($E221*SUMIF('Daily Log'!$CH$18:$CH$1017,$B221,'Daily Log'!$CI$18:$CI$1017),0)</f>
        <v>0</v>
      </c>
      <c r="AJ221" s="244">
        <f>IFERROR($E221*SUMIF('Daily Log'!$CK$18:$CK$1017,$B221,'Daily Log'!$CL$18:$CL$1017),0)</f>
        <v>0</v>
      </c>
      <c r="AK221" s="244">
        <f>IFERROR($E221*SUMIF('Daily Log'!$CN$18:$CN$1017,$B221,'Daily Log'!$CO$18:$CO$1017),0)</f>
        <v>0</v>
      </c>
    </row>
    <row r="222" spans="2:37" ht="33.75" customHeight="1">
      <c r="B222" s="455" t="s">
        <v>273</v>
      </c>
      <c r="C222" s="456"/>
      <c r="D222" s="457" t="s">
        <v>387</v>
      </c>
      <c r="E222" s="454">
        <v>1</v>
      </c>
      <c r="F222" s="243">
        <f t="shared" ref="F222:F285" si="4">SUM($G222:$AK222)</f>
        <v>0</v>
      </c>
      <c r="G222" s="244">
        <f>IFERROR($E222*SUMIF('Daily Log'!$B$18:$B$1017,$B222,'Daily Log'!$C$18:$C$1017),0)</f>
        <v>0</v>
      </c>
      <c r="H222" s="244">
        <f>IFERROR($E222*SUMIF('Daily Log'!$E$18:$E$1017,$B222,'Daily Log'!$F$18:$F$1017),0)</f>
        <v>0</v>
      </c>
      <c r="I222" s="244">
        <f>IFERROR($E222*SUMIF('Daily Log'!$H$18:$H$1017,$B222,'Daily Log'!$I$18:$I$1017),0)</f>
        <v>0</v>
      </c>
      <c r="J222" s="244" t="s">
        <v>40</v>
      </c>
      <c r="K222" s="244">
        <f>IFERROR($E222*SUMIF('Daily Log'!$N$18:$N$1017,$B222,'Daily Log'!$O$18:$O$1017),0)</f>
        <v>0</v>
      </c>
      <c r="L222" s="244">
        <f>IFERROR($E222*SUMIF('Daily Log'!$Q$18:$Q$1017,$B222,'Daily Log'!$R$18:$R$1017),0)</f>
        <v>0</v>
      </c>
      <c r="M222" s="244">
        <f>IFERROR($E222*SUMIF('Daily Log'!$T$18:$T$1017,$B222,'Daily Log'!$U$18:$U$1017),0)</f>
        <v>0</v>
      </c>
      <c r="N222" s="244">
        <f>IFERROR($E222*SUMIF('Daily Log'!$W$18:$W$1017,$B222,'Daily Log'!$X$18:$X$1017),0)</f>
        <v>0</v>
      </c>
      <c r="O222" s="244">
        <f>IFERROR($E222*SUMIF('Daily Log'!$Z$18:$Z$1017,$B222,'Daily Log'!$AA$18:$AA$1017),0)</f>
        <v>0</v>
      </c>
      <c r="P222" s="244">
        <f>IFERROR($E222*SUMIF('Daily Log'!$AC$18:$AC$1017,$B222,'Daily Log'!$AD$18:$AD$1017),0)</f>
        <v>0</v>
      </c>
      <c r="Q222" s="244">
        <f>IFERROR($E222*SUMIF('Daily Log'!$AF$18:$AF$1017,$B222,'Daily Log'!$AG$18:$AG$1017),0)</f>
        <v>0</v>
      </c>
      <c r="R222" s="244">
        <f>IFERROR($E222*SUMIF('Daily Log'!$AI$18:$AI$1017,$B222,'Daily Log'!$AJ$18:$AJ$1017),0)</f>
        <v>0</v>
      </c>
      <c r="S222" s="244">
        <f>IFERROR($E222*SUMIF('Daily Log'!$AL$18:$AL$1017,$B222,'Daily Log'!$AM$18:$AM$1017),0)</f>
        <v>0</v>
      </c>
      <c r="T222" s="244">
        <f>IFERROR($E222*SUMIF('Daily Log'!$AO$18:$AO$1017,$B222,'Daily Log'!$AP$18:$AP$1017),0)</f>
        <v>0</v>
      </c>
      <c r="U222" s="244">
        <f>IFERROR($E222*SUMIF('Daily Log'!$AR$18:$AR$1017,$B222,'Daily Log'!$AS$18:$AS$1017),0)</f>
        <v>0</v>
      </c>
      <c r="V222" s="244">
        <f>IFERROR($E222*SUMIF('Daily Log'!$AU$18:$AU$1017,$B222,'Daily Log'!$AV$18:$AV$1017),0)</f>
        <v>0</v>
      </c>
      <c r="W222" s="244">
        <f>IFERROR($E222*SUMIF('Daily Log'!$AX$18:$AX$1017,$B222,'Daily Log'!$AY$18:$AY$1017),0)</f>
        <v>0</v>
      </c>
      <c r="X222" s="244">
        <f>IFERROR($E222*SUMIF('Daily Log'!$BA$18:$BA$1017,$B222,'Daily Log'!$BB$18:$BB$1017),0)</f>
        <v>0</v>
      </c>
      <c r="Y222" s="244">
        <f>IFERROR($E222*SUMIF('Daily Log'!$BD$18:$BD$1017,$B222,'Daily Log'!$BE$18:$BE$1017),0)</f>
        <v>0</v>
      </c>
      <c r="Z222" s="244">
        <f>IFERROR($E222*SUMIF('Daily Log'!$BG$18:$BG$1017,$B222,'Daily Log'!$BH$18:$BH$1017),0)</f>
        <v>0</v>
      </c>
      <c r="AA222" s="244">
        <f>IFERROR($E222*SUMIF('Daily Log'!$BJ$18:$BJ$1017,$B222,'Daily Log'!$BK$18:$BK$1017),0)</f>
        <v>0</v>
      </c>
      <c r="AB222" s="244">
        <f>IFERROR($E222*SUMIF('Daily Log'!$BM$18:$BM$1017,$B222,'Daily Log'!$BN$18:$BN$1017),0)</f>
        <v>0</v>
      </c>
      <c r="AC222" s="244">
        <f>IFERROR($E222*SUMIF('Daily Log'!$BP$18:$BP$1017,$B222,'Daily Log'!$BQ$18:$BQ$1017),0)</f>
        <v>0</v>
      </c>
      <c r="AD222" s="244">
        <f>IFERROR($E222*SUMIF('Daily Log'!$BS$18:$BS$1017,$B222,'Daily Log'!$BT$18:$BT$1017),0)</f>
        <v>0</v>
      </c>
      <c r="AE222" s="244">
        <f>IFERROR($E222*SUMIF('Daily Log'!$BV$18:$BV$1017,$B222,'Daily Log'!$BW$18:$BW$1017),0)</f>
        <v>0</v>
      </c>
      <c r="AF222" s="244">
        <f>IFERROR($E222*SUMIF('Daily Log'!$BY$18:$BY$1017,$B222,'Daily Log'!$BZ$18:$BZ$1017),0)</f>
        <v>0</v>
      </c>
      <c r="AG222" s="244">
        <f>IFERROR($E222*SUMIF('Daily Log'!$CB$18:$CB$1017,$B222,'Daily Log'!$CC$18:$CC$1017),0)</f>
        <v>0</v>
      </c>
      <c r="AH222" s="244">
        <f>IFERROR($E222*SUMIF('Daily Log'!$CE$18:$CE$1017,$B222,'Daily Log'!$CF$18:$CF$1017),0)</f>
        <v>0</v>
      </c>
      <c r="AI222" s="244">
        <f>IFERROR($E222*SUMIF('Daily Log'!$CH$18:$CH$1017,$B222,'Daily Log'!$CI$18:$CI$1017),0)</f>
        <v>0</v>
      </c>
      <c r="AJ222" s="244">
        <f>IFERROR($E222*SUMIF('Daily Log'!$CK$18:$CK$1017,$B222,'Daily Log'!$CL$18:$CL$1017),0)</f>
        <v>0</v>
      </c>
      <c r="AK222" s="244">
        <f>IFERROR($E222*SUMIF('Daily Log'!$CN$18:$CN$1017,$B222,'Daily Log'!$CO$18:$CO$1017),0)</f>
        <v>0</v>
      </c>
    </row>
    <row r="223" spans="2:37" ht="33.75" customHeight="1">
      <c r="B223" s="455" t="s">
        <v>274</v>
      </c>
      <c r="C223" s="456"/>
      <c r="D223" s="457" t="s">
        <v>387</v>
      </c>
      <c r="E223" s="454">
        <v>1</v>
      </c>
      <c r="F223" s="243">
        <f t="shared" si="4"/>
        <v>0</v>
      </c>
      <c r="G223" s="244">
        <f>IFERROR($E223*SUMIF('Daily Log'!$B$18:$B$1017,$B223,'Daily Log'!$C$18:$C$1017),0)</f>
        <v>0</v>
      </c>
      <c r="H223" s="244">
        <f>IFERROR($E223*SUMIF('Daily Log'!$E$18:$E$1017,$B223,'Daily Log'!$F$18:$F$1017),0)</f>
        <v>0</v>
      </c>
      <c r="I223" s="244">
        <f>IFERROR($E223*SUMIF('Daily Log'!$H$18:$H$1017,$B223,'Daily Log'!$I$18:$I$1017),0)</f>
        <v>0</v>
      </c>
      <c r="J223" s="244" t="s">
        <v>40</v>
      </c>
      <c r="K223" s="244">
        <f>IFERROR($E223*SUMIF('Daily Log'!$N$18:$N$1017,$B223,'Daily Log'!$O$18:$O$1017),0)</f>
        <v>0</v>
      </c>
      <c r="L223" s="244">
        <f>IFERROR($E223*SUMIF('Daily Log'!$Q$18:$Q$1017,$B223,'Daily Log'!$R$18:$R$1017),0)</f>
        <v>0</v>
      </c>
      <c r="M223" s="244">
        <f>IFERROR($E223*SUMIF('Daily Log'!$T$18:$T$1017,$B223,'Daily Log'!$U$18:$U$1017),0)</f>
        <v>0</v>
      </c>
      <c r="N223" s="244">
        <f>IFERROR($E223*SUMIF('Daily Log'!$W$18:$W$1017,$B223,'Daily Log'!$X$18:$X$1017),0)</f>
        <v>0</v>
      </c>
      <c r="O223" s="244">
        <f>IFERROR($E223*SUMIF('Daily Log'!$Z$18:$Z$1017,$B223,'Daily Log'!$AA$18:$AA$1017),0)</f>
        <v>0</v>
      </c>
      <c r="P223" s="244">
        <f>IFERROR($E223*SUMIF('Daily Log'!$AC$18:$AC$1017,$B223,'Daily Log'!$AD$18:$AD$1017),0)</f>
        <v>0</v>
      </c>
      <c r="Q223" s="244">
        <f>IFERROR($E223*SUMIF('Daily Log'!$AF$18:$AF$1017,$B223,'Daily Log'!$AG$18:$AG$1017),0)</f>
        <v>0</v>
      </c>
      <c r="R223" s="244">
        <f>IFERROR($E223*SUMIF('Daily Log'!$AI$18:$AI$1017,$B223,'Daily Log'!$AJ$18:$AJ$1017),0)</f>
        <v>0</v>
      </c>
      <c r="S223" s="244">
        <f>IFERROR($E223*SUMIF('Daily Log'!$AL$18:$AL$1017,$B223,'Daily Log'!$AM$18:$AM$1017),0)</f>
        <v>0</v>
      </c>
      <c r="T223" s="244">
        <f>IFERROR($E223*SUMIF('Daily Log'!$AO$18:$AO$1017,$B223,'Daily Log'!$AP$18:$AP$1017),0)</f>
        <v>0</v>
      </c>
      <c r="U223" s="244">
        <f>IFERROR($E223*SUMIF('Daily Log'!$AR$18:$AR$1017,$B223,'Daily Log'!$AS$18:$AS$1017),0)</f>
        <v>0</v>
      </c>
      <c r="V223" s="244">
        <f>IFERROR($E223*SUMIF('Daily Log'!$AU$18:$AU$1017,$B223,'Daily Log'!$AV$18:$AV$1017),0)</f>
        <v>0</v>
      </c>
      <c r="W223" s="244">
        <f>IFERROR($E223*SUMIF('Daily Log'!$AX$18:$AX$1017,$B223,'Daily Log'!$AY$18:$AY$1017),0)</f>
        <v>0</v>
      </c>
      <c r="X223" s="244">
        <f>IFERROR($E223*SUMIF('Daily Log'!$BA$18:$BA$1017,$B223,'Daily Log'!$BB$18:$BB$1017),0)</f>
        <v>0</v>
      </c>
      <c r="Y223" s="244">
        <f>IFERROR($E223*SUMIF('Daily Log'!$BD$18:$BD$1017,$B223,'Daily Log'!$BE$18:$BE$1017),0)</f>
        <v>0</v>
      </c>
      <c r="Z223" s="244">
        <f>IFERROR($E223*SUMIF('Daily Log'!$BG$18:$BG$1017,$B223,'Daily Log'!$BH$18:$BH$1017),0)</f>
        <v>0</v>
      </c>
      <c r="AA223" s="244">
        <f>IFERROR($E223*SUMIF('Daily Log'!$BJ$18:$BJ$1017,$B223,'Daily Log'!$BK$18:$BK$1017),0)</f>
        <v>0</v>
      </c>
      <c r="AB223" s="244">
        <f>IFERROR($E223*SUMIF('Daily Log'!$BM$18:$BM$1017,$B223,'Daily Log'!$BN$18:$BN$1017),0)</f>
        <v>0</v>
      </c>
      <c r="AC223" s="244">
        <f>IFERROR($E223*SUMIF('Daily Log'!$BP$18:$BP$1017,$B223,'Daily Log'!$BQ$18:$BQ$1017),0)</f>
        <v>0</v>
      </c>
      <c r="AD223" s="244">
        <f>IFERROR($E223*SUMIF('Daily Log'!$BS$18:$BS$1017,$B223,'Daily Log'!$BT$18:$BT$1017),0)</f>
        <v>0</v>
      </c>
      <c r="AE223" s="244">
        <f>IFERROR($E223*SUMIF('Daily Log'!$BV$18:$BV$1017,$B223,'Daily Log'!$BW$18:$BW$1017),0)</f>
        <v>0</v>
      </c>
      <c r="AF223" s="244">
        <f>IFERROR($E223*SUMIF('Daily Log'!$BY$18:$BY$1017,$B223,'Daily Log'!$BZ$18:$BZ$1017),0)</f>
        <v>0</v>
      </c>
      <c r="AG223" s="244">
        <f>IFERROR($E223*SUMIF('Daily Log'!$CB$18:$CB$1017,$B223,'Daily Log'!$CC$18:$CC$1017),0)</f>
        <v>0</v>
      </c>
      <c r="AH223" s="244">
        <f>IFERROR($E223*SUMIF('Daily Log'!$CE$18:$CE$1017,$B223,'Daily Log'!$CF$18:$CF$1017),0)</f>
        <v>0</v>
      </c>
      <c r="AI223" s="244">
        <f>IFERROR($E223*SUMIF('Daily Log'!$CH$18:$CH$1017,$B223,'Daily Log'!$CI$18:$CI$1017),0)</f>
        <v>0</v>
      </c>
      <c r="AJ223" s="244">
        <f>IFERROR($E223*SUMIF('Daily Log'!$CK$18:$CK$1017,$B223,'Daily Log'!$CL$18:$CL$1017),0)</f>
        <v>0</v>
      </c>
      <c r="AK223" s="244">
        <f>IFERROR($E223*SUMIF('Daily Log'!$CN$18:$CN$1017,$B223,'Daily Log'!$CO$18:$CO$1017),0)</f>
        <v>0</v>
      </c>
    </row>
    <row r="224" spans="2:37" ht="33.75" customHeight="1">
      <c r="B224" s="455" t="s">
        <v>275</v>
      </c>
      <c r="C224" s="456"/>
      <c r="D224" s="457" t="s">
        <v>387</v>
      </c>
      <c r="E224" s="454">
        <v>1</v>
      </c>
      <c r="F224" s="243">
        <f t="shared" si="4"/>
        <v>0</v>
      </c>
      <c r="G224" s="244">
        <f>IFERROR($E224*SUMIF('Daily Log'!$B$18:$B$1017,$B224,'Daily Log'!$C$18:$C$1017),0)</f>
        <v>0</v>
      </c>
      <c r="H224" s="244">
        <f>IFERROR($E224*SUMIF('Daily Log'!$E$18:$E$1017,$B224,'Daily Log'!$F$18:$F$1017),0)</f>
        <v>0</v>
      </c>
      <c r="I224" s="244">
        <f>IFERROR($E224*SUMIF('Daily Log'!$H$18:$H$1017,$B224,'Daily Log'!$I$18:$I$1017),0)</f>
        <v>0</v>
      </c>
      <c r="J224" s="244" t="s">
        <v>40</v>
      </c>
      <c r="K224" s="244">
        <f>IFERROR($E224*SUMIF('Daily Log'!$N$18:$N$1017,$B224,'Daily Log'!$O$18:$O$1017),0)</f>
        <v>0</v>
      </c>
      <c r="L224" s="244">
        <f>IFERROR($E224*SUMIF('Daily Log'!$Q$18:$Q$1017,$B224,'Daily Log'!$R$18:$R$1017),0)</f>
        <v>0</v>
      </c>
      <c r="M224" s="244">
        <f>IFERROR($E224*SUMIF('Daily Log'!$T$18:$T$1017,$B224,'Daily Log'!$U$18:$U$1017),0)</f>
        <v>0</v>
      </c>
      <c r="N224" s="244">
        <f>IFERROR($E224*SUMIF('Daily Log'!$W$18:$W$1017,$B224,'Daily Log'!$X$18:$X$1017),0)</f>
        <v>0</v>
      </c>
      <c r="O224" s="244">
        <f>IFERROR($E224*SUMIF('Daily Log'!$Z$18:$Z$1017,$B224,'Daily Log'!$AA$18:$AA$1017),0)</f>
        <v>0</v>
      </c>
      <c r="P224" s="244">
        <f>IFERROR($E224*SUMIF('Daily Log'!$AC$18:$AC$1017,$B224,'Daily Log'!$AD$18:$AD$1017),0)</f>
        <v>0</v>
      </c>
      <c r="Q224" s="244">
        <f>IFERROR($E224*SUMIF('Daily Log'!$AF$18:$AF$1017,$B224,'Daily Log'!$AG$18:$AG$1017),0)</f>
        <v>0</v>
      </c>
      <c r="R224" s="244">
        <f>IFERROR($E224*SUMIF('Daily Log'!$AI$18:$AI$1017,$B224,'Daily Log'!$AJ$18:$AJ$1017),0)</f>
        <v>0</v>
      </c>
      <c r="S224" s="244">
        <f>IFERROR($E224*SUMIF('Daily Log'!$AL$18:$AL$1017,$B224,'Daily Log'!$AM$18:$AM$1017),0)</f>
        <v>0</v>
      </c>
      <c r="T224" s="244">
        <f>IFERROR($E224*SUMIF('Daily Log'!$AO$18:$AO$1017,$B224,'Daily Log'!$AP$18:$AP$1017),0)</f>
        <v>0</v>
      </c>
      <c r="U224" s="244">
        <f>IFERROR($E224*SUMIF('Daily Log'!$AR$18:$AR$1017,$B224,'Daily Log'!$AS$18:$AS$1017),0)</f>
        <v>0</v>
      </c>
      <c r="V224" s="244">
        <f>IFERROR($E224*SUMIF('Daily Log'!$AU$18:$AU$1017,$B224,'Daily Log'!$AV$18:$AV$1017),0)</f>
        <v>0</v>
      </c>
      <c r="W224" s="244">
        <f>IFERROR($E224*SUMIF('Daily Log'!$AX$18:$AX$1017,$B224,'Daily Log'!$AY$18:$AY$1017),0)</f>
        <v>0</v>
      </c>
      <c r="X224" s="244">
        <f>IFERROR($E224*SUMIF('Daily Log'!$BA$18:$BA$1017,$B224,'Daily Log'!$BB$18:$BB$1017),0)</f>
        <v>0</v>
      </c>
      <c r="Y224" s="244">
        <f>IFERROR($E224*SUMIF('Daily Log'!$BD$18:$BD$1017,$B224,'Daily Log'!$BE$18:$BE$1017),0)</f>
        <v>0</v>
      </c>
      <c r="Z224" s="244">
        <f>IFERROR($E224*SUMIF('Daily Log'!$BG$18:$BG$1017,$B224,'Daily Log'!$BH$18:$BH$1017),0)</f>
        <v>0</v>
      </c>
      <c r="AA224" s="244">
        <f>IFERROR($E224*SUMIF('Daily Log'!$BJ$18:$BJ$1017,$B224,'Daily Log'!$BK$18:$BK$1017),0)</f>
        <v>0</v>
      </c>
      <c r="AB224" s="244">
        <f>IFERROR($E224*SUMIF('Daily Log'!$BM$18:$BM$1017,$B224,'Daily Log'!$BN$18:$BN$1017),0)</f>
        <v>0</v>
      </c>
      <c r="AC224" s="244">
        <f>IFERROR($E224*SUMIF('Daily Log'!$BP$18:$BP$1017,$B224,'Daily Log'!$BQ$18:$BQ$1017),0)</f>
        <v>0</v>
      </c>
      <c r="AD224" s="244">
        <f>IFERROR($E224*SUMIF('Daily Log'!$BS$18:$BS$1017,$B224,'Daily Log'!$BT$18:$BT$1017),0)</f>
        <v>0</v>
      </c>
      <c r="AE224" s="244">
        <f>IFERROR($E224*SUMIF('Daily Log'!$BV$18:$BV$1017,$B224,'Daily Log'!$BW$18:$BW$1017),0)</f>
        <v>0</v>
      </c>
      <c r="AF224" s="244">
        <f>IFERROR($E224*SUMIF('Daily Log'!$BY$18:$BY$1017,$B224,'Daily Log'!$BZ$18:$BZ$1017),0)</f>
        <v>0</v>
      </c>
      <c r="AG224" s="244">
        <f>IFERROR($E224*SUMIF('Daily Log'!$CB$18:$CB$1017,$B224,'Daily Log'!$CC$18:$CC$1017),0)</f>
        <v>0</v>
      </c>
      <c r="AH224" s="244">
        <f>IFERROR($E224*SUMIF('Daily Log'!$CE$18:$CE$1017,$B224,'Daily Log'!$CF$18:$CF$1017),0)</f>
        <v>0</v>
      </c>
      <c r="AI224" s="244">
        <f>IFERROR($E224*SUMIF('Daily Log'!$CH$18:$CH$1017,$B224,'Daily Log'!$CI$18:$CI$1017),0)</f>
        <v>0</v>
      </c>
      <c r="AJ224" s="244">
        <f>IFERROR($E224*SUMIF('Daily Log'!$CK$18:$CK$1017,$B224,'Daily Log'!$CL$18:$CL$1017),0)</f>
        <v>0</v>
      </c>
      <c r="AK224" s="244">
        <f>IFERROR($E224*SUMIF('Daily Log'!$CN$18:$CN$1017,$B224,'Daily Log'!$CO$18:$CO$1017),0)</f>
        <v>0</v>
      </c>
    </row>
    <row r="225" spans="2:37" ht="33.75" customHeight="1">
      <c r="B225" s="455" t="s">
        <v>276</v>
      </c>
      <c r="C225" s="456"/>
      <c r="D225" s="457" t="s">
        <v>387</v>
      </c>
      <c r="E225" s="454">
        <v>1</v>
      </c>
      <c r="F225" s="243">
        <f t="shared" si="4"/>
        <v>0</v>
      </c>
      <c r="G225" s="244">
        <f>IFERROR($E225*SUMIF('Daily Log'!$B$18:$B$1017,$B225,'Daily Log'!$C$18:$C$1017),0)</f>
        <v>0</v>
      </c>
      <c r="H225" s="244">
        <f>IFERROR($E225*SUMIF('Daily Log'!$E$18:$E$1017,$B225,'Daily Log'!$F$18:$F$1017),0)</f>
        <v>0</v>
      </c>
      <c r="I225" s="244">
        <f>IFERROR($E225*SUMIF('Daily Log'!$H$18:$H$1017,$B225,'Daily Log'!$I$18:$I$1017),0)</f>
        <v>0</v>
      </c>
      <c r="J225" s="244" t="s">
        <v>40</v>
      </c>
      <c r="K225" s="244">
        <f>IFERROR($E225*SUMIF('Daily Log'!$N$18:$N$1017,$B225,'Daily Log'!$O$18:$O$1017),0)</f>
        <v>0</v>
      </c>
      <c r="L225" s="244">
        <f>IFERROR($E225*SUMIF('Daily Log'!$Q$18:$Q$1017,$B225,'Daily Log'!$R$18:$R$1017),0)</f>
        <v>0</v>
      </c>
      <c r="M225" s="244">
        <f>IFERROR($E225*SUMIF('Daily Log'!$T$18:$T$1017,$B225,'Daily Log'!$U$18:$U$1017),0)</f>
        <v>0</v>
      </c>
      <c r="N225" s="244">
        <f>IFERROR($E225*SUMIF('Daily Log'!$W$18:$W$1017,$B225,'Daily Log'!$X$18:$X$1017),0)</f>
        <v>0</v>
      </c>
      <c r="O225" s="244">
        <f>IFERROR($E225*SUMIF('Daily Log'!$Z$18:$Z$1017,$B225,'Daily Log'!$AA$18:$AA$1017),0)</f>
        <v>0</v>
      </c>
      <c r="P225" s="244">
        <f>IFERROR($E225*SUMIF('Daily Log'!$AC$18:$AC$1017,$B225,'Daily Log'!$AD$18:$AD$1017),0)</f>
        <v>0</v>
      </c>
      <c r="Q225" s="244">
        <f>IFERROR($E225*SUMIF('Daily Log'!$AF$18:$AF$1017,$B225,'Daily Log'!$AG$18:$AG$1017),0)</f>
        <v>0</v>
      </c>
      <c r="R225" s="244">
        <f>IFERROR($E225*SUMIF('Daily Log'!$AI$18:$AI$1017,$B225,'Daily Log'!$AJ$18:$AJ$1017),0)</f>
        <v>0</v>
      </c>
      <c r="S225" s="244">
        <f>IFERROR($E225*SUMIF('Daily Log'!$AL$18:$AL$1017,$B225,'Daily Log'!$AM$18:$AM$1017),0)</f>
        <v>0</v>
      </c>
      <c r="T225" s="244">
        <f>IFERROR($E225*SUMIF('Daily Log'!$AO$18:$AO$1017,$B225,'Daily Log'!$AP$18:$AP$1017),0)</f>
        <v>0</v>
      </c>
      <c r="U225" s="244">
        <f>IFERROR($E225*SUMIF('Daily Log'!$AR$18:$AR$1017,$B225,'Daily Log'!$AS$18:$AS$1017),0)</f>
        <v>0</v>
      </c>
      <c r="V225" s="244">
        <f>IFERROR($E225*SUMIF('Daily Log'!$AU$18:$AU$1017,$B225,'Daily Log'!$AV$18:$AV$1017),0)</f>
        <v>0</v>
      </c>
      <c r="W225" s="244">
        <f>IFERROR($E225*SUMIF('Daily Log'!$AX$18:$AX$1017,$B225,'Daily Log'!$AY$18:$AY$1017),0)</f>
        <v>0</v>
      </c>
      <c r="X225" s="244">
        <f>IFERROR($E225*SUMIF('Daily Log'!$BA$18:$BA$1017,$B225,'Daily Log'!$BB$18:$BB$1017),0)</f>
        <v>0</v>
      </c>
      <c r="Y225" s="244">
        <f>IFERROR($E225*SUMIF('Daily Log'!$BD$18:$BD$1017,$B225,'Daily Log'!$BE$18:$BE$1017),0)</f>
        <v>0</v>
      </c>
      <c r="Z225" s="244">
        <f>IFERROR($E225*SUMIF('Daily Log'!$BG$18:$BG$1017,$B225,'Daily Log'!$BH$18:$BH$1017),0)</f>
        <v>0</v>
      </c>
      <c r="AA225" s="244">
        <f>IFERROR($E225*SUMIF('Daily Log'!$BJ$18:$BJ$1017,$B225,'Daily Log'!$BK$18:$BK$1017),0)</f>
        <v>0</v>
      </c>
      <c r="AB225" s="244">
        <f>IFERROR($E225*SUMIF('Daily Log'!$BM$18:$BM$1017,$B225,'Daily Log'!$BN$18:$BN$1017),0)</f>
        <v>0</v>
      </c>
      <c r="AC225" s="244">
        <f>IFERROR($E225*SUMIF('Daily Log'!$BP$18:$BP$1017,$B225,'Daily Log'!$BQ$18:$BQ$1017),0)</f>
        <v>0</v>
      </c>
      <c r="AD225" s="244">
        <f>IFERROR($E225*SUMIF('Daily Log'!$BS$18:$BS$1017,$B225,'Daily Log'!$BT$18:$BT$1017),0)</f>
        <v>0</v>
      </c>
      <c r="AE225" s="244">
        <f>IFERROR($E225*SUMIF('Daily Log'!$BV$18:$BV$1017,$B225,'Daily Log'!$BW$18:$BW$1017),0)</f>
        <v>0</v>
      </c>
      <c r="AF225" s="244">
        <f>IFERROR($E225*SUMIF('Daily Log'!$BY$18:$BY$1017,$B225,'Daily Log'!$BZ$18:$BZ$1017),0)</f>
        <v>0</v>
      </c>
      <c r="AG225" s="244">
        <f>IFERROR($E225*SUMIF('Daily Log'!$CB$18:$CB$1017,$B225,'Daily Log'!$CC$18:$CC$1017),0)</f>
        <v>0</v>
      </c>
      <c r="AH225" s="244">
        <f>IFERROR($E225*SUMIF('Daily Log'!$CE$18:$CE$1017,$B225,'Daily Log'!$CF$18:$CF$1017),0)</f>
        <v>0</v>
      </c>
      <c r="AI225" s="244">
        <f>IFERROR($E225*SUMIF('Daily Log'!$CH$18:$CH$1017,$B225,'Daily Log'!$CI$18:$CI$1017),0)</f>
        <v>0</v>
      </c>
      <c r="AJ225" s="244">
        <f>IFERROR($E225*SUMIF('Daily Log'!$CK$18:$CK$1017,$B225,'Daily Log'!$CL$18:$CL$1017),0)</f>
        <v>0</v>
      </c>
      <c r="AK225" s="244">
        <f>IFERROR($E225*SUMIF('Daily Log'!$CN$18:$CN$1017,$B225,'Daily Log'!$CO$18:$CO$1017),0)</f>
        <v>0</v>
      </c>
    </row>
    <row r="226" spans="2:37" ht="33.75" customHeight="1">
      <c r="B226" s="455" t="s">
        <v>277</v>
      </c>
      <c r="C226" s="456"/>
      <c r="D226" s="457" t="s">
        <v>387</v>
      </c>
      <c r="E226" s="454">
        <v>1</v>
      </c>
      <c r="F226" s="243">
        <f t="shared" si="4"/>
        <v>0</v>
      </c>
      <c r="G226" s="244">
        <f>IFERROR($E226*SUMIF('Daily Log'!$B$18:$B$1017,$B226,'Daily Log'!$C$18:$C$1017),0)</f>
        <v>0</v>
      </c>
      <c r="H226" s="244">
        <f>IFERROR($E226*SUMIF('Daily Log'!$E$18:$E$1017,$B226,'Daily Log'!$F$18:$F$1017),0)</f>
        <v>0</v>
      </c>
      <c r="I226" s="244">
        <f>IFERROR($E226*SUMIF('Daily Log'!$H$18:$H$1017,$B226,'Daily Log'!$I$18:$I$1017),0)</f>
        <v>0</v>
      </c>
      <c r="J226" s="244" t="s">
        <v>40</v>
      </c>
      <c r="K226" s="244">
        <f>IFERROR($E226*SUMIF('Daily Log'!$N$18:$N$1017,$B226,'Daily Log'!$O$18:$O$1017),0)</f>
        <v>0</v>
      </c>
      <c r="L226" s="244">
        <f>IFERROR($E226*SUMIF('Daily Log'!$Q$18:$Q$1017,$B226,'Daily Log'!$R$18:$R$1017),0)</f>
        <v>0</v>
      </c>
      <c r="M226" s="244">
        <f>IFERROR($E226*SUMIF('Daily Log'!$T$18:$T$1017,$B226,'Daily Log'!$U$18:$U$1017),0)</f>
        <v>0</v>
      </c>
      <c r="N226" s="244">
        <f>IFERROR($E226*SUMIF('Daily Log'!$W$18:$W$1017,$B226,'Daily Log'!$X$18:$X$1017),0)</f>
        <v>0</v>
      </c>
      <c r="O226" s="244">
        <f>IFERROR($E226*SUMIF('Daily Log'!$Z$18:$Z$1017,$B226,'Daily Log'!$AA$18:$AA$1017),0)</f>
        <v>0</v>
      </c>
      <c r="P226" s="244">
        <f>IFERROR($E226*SUMIF('Daily Log'!$AC$18:$AC$1017,$B226,'Daily Log'!$AD$18:$AD$1017),0)</f>
        <v>0</v>
      </c>
      <c r="Q226" s="244">
        <f>IFERROR($E226*SUMIF('Daily Log'!$AF$18:$AF$1017,$B226,'Daily Log'!$AG$18:$AG$1017),0)</f>
        <v>0</v>
      </c>
      <c r="R226" s="244">
        <f>IFERROR($E226*SUMIF('Daily Log'!$AI$18:$AI$1017,$B226,'Daily Log'!$AJ$18:$AJ$1017),0)</f>
        <v>0</v>
      </c>
      <c r="S226" s="244">
        <f>IFERROR($E226*SUMIF('Daily Log'!$AL$18:$AL$1017,$B226,'Daily Log'!$AM$18:$AM$1017),0)</f>
        <v>0</v>
      </c>
      <c r="T226" s="244">
        <f>IFERROR($E226*SUMIF('Daily Log'!$AO$18:$AO$1017,$B226,'Daily Log'!$AP$18:$AP$1017),0)</f>
        <v>0</v>
      </c>
      <c r="U226" s="244">
        <f>IFERROR($E226*SUMIF('Daily Log'!$AR$18:$AR$1017,$B226,'Daily Log'!$AS$18:$AS$1017),0)</f>
        <v>0</v>
      </c>
      <c r="V226" s="244">
        <f>IFERROR($E226*SUMIF('Daily Log'!$AU$18:$AU$1017,$B226,'Daily Log'!$AV$18:$AV$1017),0)</f>
        <v>0</v>
      </c>
      <c r="W226" s="244">
        <f>IFERROR($E226*SUMIF('Daily Log'!$AX$18:$AX$1017,$B226,'Daily Log'!$AY$18:$AY$1017),0)</f>
        <v>0</v>
      </c>
      <c r="X226" s="244">
        <f>IFERROR($E226*SUMIF('Daily Log'!$BA$18:$BA$1017,$B226,'Daily Log'!$BB$18:$BB$1017),0)</f>
        <v>0</v>
      </c>
      <c r="Y226" s="244">
        <f>IFERROR($E226*SUMIF('Daily Log'!$BD$18:$BD$1017,$B226,'Daily Log'!$BE$18:$BE$1017),0)</f>
        <v>0</v>
      </c>
      <c r="Z226" s="244">
        <f>IFERROR($E226*SUMIF('Daily Log'!$BG$18:$BG$1017,$B226,'Daily Log'!$BH$18:$BH$1017),0)</f>
        <v>0</v>
      </c>
      <c r="AA226" s="244">
        <f>IFERROR($E226*SUMIF('Daily Log'!$BJ$18:$BJ$1017,$B226,'Daily Log'!$BK$18:$BK$1017),0)</f>
        <v>0</v>
      </c>
      <c r="AB226" s="244">
        <f>IFERROR($E226*SUMIF('Daily Log'!$BM$18:$BM$1017,$B226,'Daily Log'!$BN$18:$BN$1017),0)</f>
        <v>0</v>
      </c>
      <c r="AC226" s="244">
        <f>IFERROR($E226*SUMIF('Daily Log'!$BP$18:$BP$1017,$B226,'Daily Log'!$BQ$18:$BQ$1017),0)</f>
        <v>0</v>
      </c>
      <c r="AD226" s="244">
        <f>IFERROR($E226*SUMIF('Daily Log'!$BS$18:$BS$1017,$B226,'Daily Log'!$BT$18:$BT$1017),0)</f>
        <v>0</v>
      </c>
      <c r="AE226" s="244">
        <f>IFERROR($E226*SUMIF('Daily Log'!$BV$18:$BV$1017,$B226,'Daily Log'!$BW$18:$BW$1017),0)</f>
        <v>0</v>
      </c>
      <c r="AF226" s="244">
        <f>IFERROR($E226*SUMIF('Daily Log'!$BY$18:$BY$1017,$B226,'Daily Log'!$BZ$18:$BZ$1017),0)</f>
        <v>0</v>
      </c>
      <c r="AG226" s="244">
        <f>IFERROR($E226*SUMIF('Daily Log'!$CB$18:$CB$1017,$B226,'Daily Log'!$CC$18:$CC$1017),0)</f>
        <v>0</v>
      </c>
      <c r="AH226" s="244">
        <f>IFERROR($E226*SUMIF('Daily Log'!$CE$18:$CE$1017,$B226,'Daily Log'!$CF$18:$CF$1017),0)</f>
        <v>0</v>
      </c>
      <c r="AI226" s="244">
        <f>IFERROR($E226*SUMIF('Daily Log'!$CH$18:$CH$1017,$B226,'Daily Log'!$CI$18:$CI$1017),0)</f>
        <v>0</v>
      </c>
      <c r="AJ226" s="244">
        <f>IFERROR($E226*SUMIF('Daily Log'!$CK$18:$CK$1017,$B226,'Daily Log'!$CL$18:$CL$1017),0)</f>
        <v>0</v>
      </c>
      <c r="AK226" s="244">
        <f>IFERROR($E226*SUMIF('Daily Log'!$CN$18:$CN$1017,$B226,'Daily Log'!$CO$18:$CO$1017),0)</f>
        <v>0</v>
      </c>
    </row>
    <row r="227" spans="2:37" ht="33.75" customHeight="1">
      <c r="B227" s="455" t="s">
        <v>278</v>
      </c>
      <c r="C227" s="456"/>
      <c r="D227" s="457" t="s">
        <v>387</v>
      </c>
      <c r="E227" s="454">
        <v>1</v>
      </c>
      <c r="F227" s="243">
        <f t="shared" si="4"/>
        <v>0</v>
      </c>
      <c r="G227" s="244">
        <f>IFERROR($E227*SUMIF('Daily Log'!$B$18:$B$1017,$B227,'Daily Log'!$C$18:$C$1017),0)</f>
        <v>0</v>
      </c>
      <c r="H227" s="244">
        <f>IFERROR($E227*SUMIF('Daily Log'!$E$18:$E$1017,$B227,'Daily Log'!$F$18:$F$1017),0)</f>
        <v>0</v>
      </c>
      <c r="I227" s="244">
        <f>IFERROR($E227*SUMIF('Daily Log'!$H$18:$H$1017,$B227,'Daily Log'!$I$18:$I$1017),0)</f>
        <v>0</v>
      </c>
      <c r="J227" s="244" t="s">
        <v>40</v>
      </c>
      <c r="K227" s="244">
        <f>IFERROR($E227*SUMIF('Daily Log'!$N$18:$N$1017,$B227,'Daily Log'!$O$18:$O$1017),0)</f>
        <v>0</v>
      </c>
      <c r="L227" s="244">
        <f>IFERROR($E227*SUMIF('Daily Log'!$Q$18:$Q$1017,$B227,'Daily Log'!$R$18:$R$1017),0)</f>
        <v>0</v>
      </c>
      <c r="M227" s="244">
        <f>IFERROR($E227*SUMIF('Daily Log'!$T$18:$T$1017,$B227,'Daily Log'!$U$18:$U$1017),0)</f>
        <v>0</v>
      </c>
      <c r="N227" s="244">
        <f>IFERROR($E227*SUMIF('Daily Log'!$W$18:$W$1017,$B227,'Daily Log'!$X$18:$X$1017),0)</f>
        <v>0</v>
      </c>
      <c r="O227" s="244">
        <f>IFERROR($E227*SUMIF('Daily Log'!$Z$18:$Z$1017,$B227,'Daily Log'!$AA$18:$AA$1017),0)</f>
        <v>0</v>
      </c>
      <c r="P227" s="244">
        <f>IFERROR($E227*SUMIF('Daily Log'!$AC$18:$AC$1017,$B227,'Daily Log'!$AD$18:$AD$1017),0)</f>
        <v>0</v>
      </c>
      <c r="Q227" s="244">
        <f>IFERROR($E227*SUMIF('Daily Log'!$AF$18:$AF$1017,$B227,'Daily Log'!$AG$18:$AG$1017),0)</f>
        <v>0</v>
      </c>
      <c r="R227" s="244">
        <f>IFERROR($E227*SUMIF('Daily Log'!$AI$18:$AI$1017,$B227,'Daily Log'!$AJ$18:$AJ$1017),0)</f>
        <v>0</v>
      </c>
      <c r="S227" s="244">
        <f>IFERROR($E227*SUMIF('Daily Log'!$AL$18:$AL$1017,$B227,'Daily Log'!$AM$18:$AM$1017),0)</f>
        <v>0</v>
      </c>
      <c r="T227" s="244">
        <f>IFERROR($E227*SUMIF('Daily Log'!$AO$18:$AO$1017,$B227,'Daily Log'!$AP$18:$AP$1017),0)</f>
        <v>0</v>
      </c>
      <c r="U227" s="244">
        <f>IFERROR($E227*SUMIF('Daily Log'!$AR$18:$AR$1017,$B227,'Daily Log'!$AS$18:$AS$1017),0)</f>
        <v>0</v>
      </c>
      <c r="V227" s="244">
        <f>IFERROR($E227*SUMIF('Daily Log'!$AU$18:$AU$1017,$B227,'Daily Log'!$AV$18:$AV$1017),0)</f>
        <v>0</v>
      </c>
      <c r="W227" s="244">
        <f>IFERROR($E227*SUMIF('Daily Log'!$AX$18:$AX$1017,$B227,'Daily Log'!$AY$18:$AY$1017),0)</f>
        <v>0</v>
      </c>
      <c r="X227" s="244">
        <f>IFERROR($E227*SUMIF('Daily Log'!$BA$18:$BA$1017,$B227,'Daily Log'!$BB$18:$BB$1017),0)</f>
        <v>0</v>
      </c>
      <c r="Y227" s="244">
        <f>IFERROR($E227*SUMIF('Daily Log'!$BD$18:$BD$1017,$B227,'Daily Log'!$BE$18:$BE$1017),0)</f>
        <v>0</v>
      </c>
      <c r="Z227" s="244">
        <f>IFERROR($E227*SUMIF('Daily Log'!$BG$18:$BG$1017,$B227,'Daily Log'!$BH$18:$BH$1017),0)</f>
        <v>0</v>
      </c>
      <c r="AA227" s="244">
        <f>IFERROR($E227*SUMIF('Daily Log'!$BJ$18:$BJ$1017,$B227,'Daily Log'!$BK$18:$BK$1017),0)</f>
        <v>0</v>
      </c>
      <c r="AB227" s="244">
        <f>IFERROR($E227*SUMIF('Daily Log'!$BM$18:$BM$1017,$B227,'Daily Log'!$BN$18:$BN$1017),0)</f>
        <v>0</v>
      </c>
      <c r="AC227" s="244">
        <f>IFERROR($E227*SUMIF('Daily Log'!$BP$18:$BP$1017,$B227,'Daily Log'!$BQ$18:$BQ$1017),0)</f>
        <v>0</v>
      </c>
      <c r="AD227" s="244">
        <f>IFERROR($E227*SUMIF('Daily Log'!$BS$18:$BS$1017,$B227,'Daily Log'!$BT$18:$BT$1017),0)</f>
        <v>0</v>
      </c>
      <c r="AE227" s="244">
        <f>IFERROR($E227*SUMIF('Daily Log'!$BV$18:$BV$1017,$B227,'Daily Log'!$BW$18:$BW$1017),0)</f>
        <v>0</v>
      </c>
      <c r="AF227" s="244">
        <f>IFERROR($E227*SUMIF('Daily Log'!$BY$18:$BY$1017,$B227,'Daily Log'!$BZ$18:$BZ$1017),0)</f>
        <v>0</v>
      </c>
      <c r="AG227" s="244">
        <f>IFERROR($E227*SUMIF('Daily Log'!$CB$18:$CB$1017,$B227,'Daily Log'!$CC$18:$CC$1017),0)</f>
        <v>0</v>
      </c>
      <c r="AH227" s="244">
        <f>IFERROR($E227*SUMIF('Daily Log'!$CE$18:$CE$1017,$B227,'Daily Log'!$CF$18:$CF$1017),0)</f>
        <v>0</v>
      </c>
      <c r="AI227" s="244">
        <f>IFERROR($E227*SUMIF('Daily Log'!$CH$18:$CH$1017,$B227,'Daily Log'!$CI$18:$CI$1017),0)</f>
        <v>0</v>
      </c>
      <c r="AJ227" s="244">
        <f>IFERROR($E227*SUMIF('Daily Log'!$CK$18:$CK$1017,$B227,'Daily Log'!$CL$18:$CL$1017),0)</f>
        <v>0</v>
      </c>
      <c r="AK227" s="244">
        <f>IFERROR($E227*SUMIF('Daily Log'!$CN$18:$CN$1017,$B227,'Daily Log'!$CO$18:$CO$1017),0)</f>
        <v>0</v>
      </c>
    </row>
    <row r="228" spans="2:37" ht="33.75" customHeight="1">
      <c r="B228" s="455" t="s">
        <v>279</v>
      </c>
      <c r="C228" s="456"/>
      <c r="D228" s="457" t="s">
        <v>387</v>
      </c>
      <c r="E228" s="454">
        <v>1</v>
      </c>
      <c r="F228" s="243">
        <f t="shared" si="4"/>
        <v>0</v>
      </c>
      <c r="G228" s="244">
        <f>IFERROR($E228*SUMIF('Daily Log'!$B$18:$B$1017,$B228,'Daily Log'!$C$18:$C$1017),0)</f>
        <v>0</v>
      </c>
      <c r="H228" s="244">
        <f>IFERROR($E228*SUMIF('Daily Log'!$E$18:$E$1017,$B228,'Daily Log'!$F$18:$F$1017),0)</f>
        <v>0</v>
      </c>
      <c r="I228" s="244">
        <f>IFERROR($E228*SUMIF('Daily Log'!$H$18:$H$1017,$B228,'Daily Log'!$I$18:$I$1017),0)</f>
        <v>0</v>
      </c>
      <c r="J228" s="244" t="s">
        <v>40</v>
      </c>
      <c r="K228" s="244">
        <f>IFERROR($E228*SUMIF('Daily Log'!$N$18:$N$1017,$B228,'Daily Log'!$O$18:$O$1017),0)</f>
        <v>0</v>
      </c>
      <c r="L228" s="244">
        <f>IFERROR($E228*SUMIF('Daily Log'!$Q$18:$Q$1017,$B228,'Daily Log'!$R$18:$R$1017),0)</f>
        <v>0</v>
      </c>
      <c r="M228" s="244">
        <f>IFERROR($E228*SUMIF('Daily Log'!$T$18:$T$1017,$B228,'Daily Log'!$U$18:$U$1017),0)</f>
        <v>0</v>
      </c>
      <c r="N228" s="244">
        <f>IFERROR($E228*SUMIF('Daily Log'!$W$18:$W$1017,$B228,'Daily Log'!$X$18:$X$1017),0)</f>
        <v>0</v>
      </c>
      <c r="O228" s="244">
        <f>IFERROR($E228*SUMIF('Daily Log'!$Z$18:$Z$1017,$B228,'Daily Log'!$AA$18:$AA$1017),0)</f>
        <v>0</v>
      </c>
      <c r="P228" s="244">
        <f>IFERROR($E228*SUMIF('Daily Log'!$AC$18:$AC$1017,$B228,'Daily Log'!$AD$18:$AD$1017),0)</f>
        <v>0</v>
      </c>
      <c r="Q228" s="244">
        <f>IFERROR($E228*SUMIF('Daily Log'!$AF$18:$AF$1017,$B228,'Daily Log'!$AG$18:$AG$1017),0)</f>
        <v>0</v>
      </c>
      <c r="R228" s="244">
        <f>IFERROR($E228*SUMIF('Daily Log'!$AI$18:$AI$1017,$B228,'Daily Log'!$AJ$18:$AJ$1017),0)</f>
        <v>0</v>
      </c>
      <c r="S228" s="244">
        <f>IFERROR($E228*SUMIF('Daily Log'!$AL$18:$AL$1017,$B228,'Daily Log'!$AM$18:$AM$1017),0)</f>
        <v>0</v>
      </c>
      <c r="T228" s="244">
        <f>IFERROR($E228*SUMIF('Daily Log'!$AO$18:$AO$1017,$B228,'Daily Log'!$AP$18:$AP$1017),0)</f>
        <v>0</v>
      </c>
      <c r="U228" s="244">
        <f>IFERROR($E228*SUMIF('Daily Log'!$AR$18:$AR$1017,$B228,'Daily Log'!$AS$18:$AS$1017),0)</f>
        <v>0</v>
      </c>
      <c r="V228" s="244">
        <f>IFERROR($E228*SUMIF('Daily Log'!$AU$18:$AU$1017,$B228,'Daily Log'!$AV$18:$AV$1017),0)</f>
        <v>0</v>
      </c>
      <c r="W228" s="244">
        <f>IFERROR($E228*SUMIF('Daily Log'!$AX$18:$AX$1017,$B228,'Daily Log'!$AY$18:$AY$1017),0)</f>
        <v>0</v>
      </c>
      <c r="X228" s="244">
        <f>IFERROR($E228*SUMIF('Daily Log'!$BA$18:$BA$1017,$B228,'Daily Log'!$BB$18:$BB$1017),0)</f>
        <v>0</v>
      </c>
      <c r="Y228" s="244">
        <f>IFERROR($E228*SUMIF('Daily Log'!$BD$18:$BD$1017,$B228,'Daily Log'!$BE$18:$BE$1017),0)</f>
        <v>0</v>
      </c>
      <c r="Z228" s="244">
        <f>IFERROR($E228*SUMIF('Daily Log'!$BG$18:$BG$1017,$B228,'Daily Log'!$BH$18:$BH$1017),0)</f>
        <v>0</v>
      </c>
      <c r="AA228" s="244">
        <f>IFERROR($E228*SUMIF('Daily Log'!$BJ$18:$BJ$1017,$B228,'Daily Log'!$BK$18:$BK$1017),0)</f>
        <v>0</v>
      </c>
      <c r="AB228" s="244">
        <f>IFERROR($E228*SUMIF('Daily Log'!$BM$18:$BM$1017,$B228,'Daily Log'!$BN$18:$BN$1017),0)</f>
        <v>0</v>
      </c>
      <c r="AC228" s="244">
        <f>IFERROR($E228*SUMIF('Daily Log'!$BP$18:$BP$1017,$B228,'Daily Log'!$BQ$18:$BQ$1017),0)</f>
        <v>0</v>
      </c>
      <c r="AD228" s="244">
        <f>IFERROR($E228*SUMIF('Daily Log'!$BS$18:$BS$1017,$B228,'Daily Log'!$BT$18:$BT$1017),0)</f>
        <v>0</v>
      </c>
      <c r="AE228" s="244">
        <f>IFERROR($E228*SUMIF('Daily Log'!$BV$18:$BV$1017,$B228,'Daily Log'!$BW$18:$BW$1017),0)</f>
        <v>0</v>
      </c>
      <c r="AF228" s="244">
        <f>IFERROR($E228*SUMIF('Daily Log'!$BY$18:$BY$1017,$B228,'Daily Log'!$BZ$18:$BZ$1017),0)</f>
        <v>0</v>
      </c>
      <c r="AG228" s="244">
        <f>IFERROR($E228*SUMIF('Daily Log'!$CB$18:$CB$1017,$B228,'Daily Log'!$CC$18:$CC$1017),0)</f>
        <v>0</v>
      </c>
      <c r="AH228" s="244">
        <f>IFERROR($E228*SUMIF('Daily Log'!$CE$18:$CE$1017,$B228,'Daily Log'!$CF$18:$CF$1017),0)</f>
        <v>0</v>
      </c>
      <c r="AI228" s="244">
        <f>IFERROR($E228*SUMIF('Daily Log'!$CH$18:$CH$1017,$B228,'Daily Log'!$CI$18:$CI$1017),0)</f>
        <v>0</v>
      </c>
      <c r="AJ228" s="244">
        <f>IFERROR($E228*SUMIF('Daily Log'!$CK$18:$CK$1017,$B228,'Daily Log'!$CL$18:$CL$1017),0)</f>
        <v>0</v>
      </c>
      <c r="AK228" s="244">
        <f>IFERROR($E228*SUMIF('Daily Log'!$CN$18:$CN$1017,$B228,'Daily Log'!$CO$18:$CO$1017),0)</f>
        <v>0</v>
      </c>
    </row>
    <row r="229" spans="2:37" ht="33.75" customHeight="1">
      <c r="B229" s="455" t="s">
        <v>280</v>
      </c>
      <c r="C229" s="456"/>
      <c r="D229" s="457" t="s">
        <v>387</v>
      </c>
      <c r="E229" s="454">
        <v>1</v>
      </c>
      <c r="F229" s="243">
        <f t="shared" si="4"/>
        <v>0</v>
      </c>
      <c r="G229" s="244">
        <f>IFERROR($E229*SUMIF('Daily Log'!$B$18:$B$1017,$B229,'Daily Log'!$C$18:$C$1017),0)</f>
        <v>0</v>
      </c>
      <c r="H229" s="244">
        <f>IFERROR($E229*SUMIF('Daily Log'!$E$18:$E$1017,$B229,'Daily Log'!$F$18:$F$1017),0)</f>
        <v>0</v>
      </c>
      <c r="I229" s="244">
        <f>IFERROR($E229*SUMIF('Daily Log'!$H$18:$H$1017,$B229,'Daily Log'!$I$18:$I$1017),0)</f>
        <v>0</v>
      </c>
      <c r="J229" s="244" t="s">
        <v>40</v>
      </c>
      <c r="K229" s="244">
        <f>IFERROR($E229*SUMIF('Daily Log'!$N$18:$N$1017,$B229,'Daily Log'!$O$18:$O$1017),0)</f>
        <v>0</v>
      </c>
      <c r="L229" s="244">
        <f>IFERROR($E229*SUMIF('Daily Log'!$Q$18:$Q$1017,$B229,'Daily Log'!$R$18:$R$1017),0)</f>
        <v>0</v>
      </c>
      <c r="M229" s="244">
        <f>IFERROR($E229*SUMIF('Daily Log'!$T$18:$T$1017,$B229,'Daily Log'!$U$18:$U$1017),0)</f>
        <v>0</v>
      </c>
      <c r="N229" s="244">
        <f>IFERROR($E229*SUMIF('Daily Log'!$W$18:$W$1017,$B229,'Daily Log'!$X$18:$X$1017),0)</f>
        <v>0</v>
      </c>
      <c r="O229" s="244">
        <f>IFERROR($E229*SUMIF('Daily Log'!$Z$18:$Z$1017,$B229,'Daily Log'!$AA$18:$AA$1017),0)</f>
        <v>0</v>
      </c>
      <c r="P229" s="244">
        <f>IFERROR($E229*SUMIF('Daily Log'!$AC$18:$AC$1017,$B229,'Daily Log'!$AD$18:$AD$1017),0)</f>
        <v>0</v>
      </c>
      <c r="Q229" s="244">
        <f>IFERROR($E229*SUMIF('Daily Log'!$AF$18:$AF$1017,$B229,'Daily Log'!$AG$18:$AG$1017),0)</f>
        <v>0</v>
      </c>
      <c r="R229" s="244">
        <f>IFERROR($E229*SUMIF('Daily Log'!$AI$18:$AI$1017,$B229,'Daily Log'!$AJ$18:$AJ$1017),0)</f>
        <v>0</v>
      </c>
      <c r="S229" s="244">
        <f>IFERROR($E229*SUMIF('Daily Log'!$AL$18:$AL$1017,$B229,'Daily Log'!$AM$18:$AM$1017),0)</f>
        <v>0</v>
      </c>
      <c r="T229" s="244">
        <f>IFERROR($E229*SUMIF('Daily Log'!$AO$18:$AO$1017,$B229,'Daily Log'!$AP$18:$AP$1017),0)</f>
        <v>0</v>
      </c>
      <c r="U229" s="244">
        <f>IFERROR($E229*SUMIF('Daily Log'!$AR$18:$AR$1017,$B229,'Daily Log'!$AS$18:$AS$1017),0)</f>
        <v>0</v>
      </c>
      <c r="V229" s="244">
        <f>IFERROR($E229*SUMIF('Daily Log'!$AU$18:$AU$1017,$B229,'Daily Log'!$AV$18:$AV$1017),0)</f>
        <v>0</v>
      </c>
      <c r="W229" s="244">
        <f>IFERROR($E229*SUMIF('Daily Log'!$AX$18:$AX$1017,$B229,'Daily Log'!$AY$18:$AY$1017),0)</f>
        <v>0</v>
      </c>
      <c r="X229" s="244">
        <f>IFERROR($E229*SUMIF('Daily Log'!$BA$18:$BA$1017,$B229,'Daily Log'!$BB$18:$BB$1017),0)</f>
        <v>0</v>
      </c>
      <c r="Y229" s="244">
        <f>IFERROR($E229*SUMIF('Daily Log'!$BD$18:$BD$1017,$B229,'Daily Log'!$BE$18:$BE$1017),0)</f>
        <v>0</v>
      </c>
      <c r="Z229" s="244">
        <f>IFERROR($E229*SUMIF('Daily Log'!$BG$18:$BG$1017,$B229,'Daily Log'!$BH$18:$BH$1017),0)</f>
        <v>0</v>
      </c>
      <c r="AA229" s="244">
        <f>IFERROR($E229*SUMIF('Daily Log'!$BJ$18:$BJ$1017,$B229,'Daily Log'!$BK$18:$BK$1017),0)</f>
        <v>0</v>
      </c>
      <c r="AB229" s="244">
        <f>IFERROR($E229*SUMIF('Daily Log'!$BM$18:$BM$1017,$B229,'Daily Log'!$BN$18:$BN$1017),0)</f>
        <v>0</v>
      </c>
      <c r="AC229" s="244">
        <f>IFERROR($E229*SUMIF('Daily Log'!$BP$18:$BP$1017,$B229,'Daily Log'!$BQ$18:$BQ$1017),0)</f>
        <v>0</v>
      </c>
      <c r="AD229" s="244">
        <f>IFERROR($E229*SUMIF('Daily Log'!$BS$18:$BS$1017,$B229,'Daily Log'!$BT$18:$BT$1017),0)</f>
        <v>0</v>
      </c>
      <c r="AE229" s="244">
        <f>IFERROR($E229*SUMIF('Daily Log'!$BV$18:$BV$1017,$B229,'Daily Log'!$BW$18:$BW$1017),0)</f>
        <v>0</v>
      </c>
      <c r="AF229" s="244">
        <f>IFERROR($E229*SUMIF('Daily Log'!$BY$18:$BY$1017,$B229,'Daily Log'!$BZ$18:$BZ$1017),0)</f>
        <v>0</v>
      </c>
      <c r="AG229" s="244">
        <f>IFERROR($E229*SUMIF('Daily Log'!$CB$18:$CB$1017,$B229,'Daily Log'!$CC$18:$CC$1017),0)</f>
        <v>0</v>
      </c>
      <c r="AH229" s="244">
        <f>IFERROR($E229*SUMIF('Daily Log'!$CE$18:$CE$1017,$B229,'Daily Log'!$CF$18:$CF$1017),0)</f>
        <v>0</v>
      </c>
      <c r="AI229" s="244">
        <f>IFERROR($E229*SUMIF('Daily Log'!$CH$18:$CH$1017,$B229,'Daily Log'!$CI$18:$CI$1017),0)</f>
        <v>0</v>
      </c>
      <c r="AJ229" s="244">
        <f>IFERROR($E229*SUMIF('Daily Log'!$CK$18:$CK$1017,$B229,'Daily Log'!$CL$18:$CL$1017),0)</f>
        <v>0</v>
      </c>
      <c r="AK229" s="244">
        <f>IFERROR($E229*SUMIF('Daily Log'!$CN$18:$CN$1017,$B229,'Daily Log'!$CO$18:$CO$1017),0)</f>
        <v>0</v>
      </c>
    </row>
    <row r="230" spans="2:37" ht="33.75" customHeight="1">
      <c r="B230" s="455" t="s">
        <v>281</v>
      </c>
      <c r="C230" s="456"/>
      <c r="D230" s="457" t="s">
        <v>387</v>
      </c>
      <c r="E230" s="454">
        <v>1</v>
      </c>
      <c r="F230" s="243">
        <f t="shared" si="4"/>
        <v>0</v>
      </c>
      <c r="G230" s="244">
        <f>IFERROR($E230*SUMIF('Daily Log'!$B$18:$B$1017,$B230,'Daily Log'!$C$18:$C$1017),0)</f>
        <v>0</v>
      </c>
      <c r="H230" s="244">
        <f>IFERROR($E230*SUMIF('Daily Log'!$E$18:$E$1017,$B230,'Daily Log'!$F$18:$F$1017),0)</f>
        <v>0</v>
      </c>
      <c r="I230" s="244">
        <f>IFERROR($E230*SUMIF('Daily Log'!$H$18:$H$1017,$B230,'Daily Log'!$I$18:$I$1017),0)</f>
        <v>0</v>
      </c>
      <c r="J230" s="244" t="s">
        <v>40</v>
      </c>
      <c r="K230" s="244">
        <f>IFERROR($E230*SUMIF('Daily Log'!$N$18:$N$1017,$B230,'Daily Log'!$O$18:$O$1017),0)</f>
        <v>0</v>
      </c>
      <c r="L230" s="244">
        <f>IFERROR($E230*SUMIF('Daily Log'!$Q$18:$Q$1017,$B230,'Daily Log'!$R$18:$R$1017),0)</f>
        <v>0</v>
      </c>
      <c r="M230" s="244">
        <f>IFERROR($E230*SUMIF('Daily Log'!$T$18:$T$1017,$B230,'Daily Log'!$U$18:$U$1017),0)</f>
        <v>0</v>
      </c>
      <c r="N230" s="244">
        <f>IFERROR($E230*SUMIF('Daily Log'!$W$18:$W$1017,$B230,'Daily Log'!$X$18:$X$1017),0)</f>
        <v>0</v>
      </c>
      <c r="O230" s="244">
        <f>IFERROR($E230*SUMIF('Daily Log'!$Z$18:$Z$1017,$B230,'Daily Log'!$AA$18:$AA$1017),0)</f>
        <v>0</v>
      </c>
      <c r="P230" s="244">
        <f>IFERROR($E230*SUMIF('Daily Log'!$AC$18:$AC$1017,$B230,'Daily Log'!$AD$18:$AD$1017),0)</f>
        <v>0</v>
      </c>
      <c r="Q230" s="244">
        <f>IFERROR($E230*SUMIF('Daily Log'!$AF$18:$AF$1017,$B230,'Daily Log'!$AG$18:$AG$1017),0)</f>
        <v>0</v>
      </c>
      <c r="R230" s="244">
        <f>IFERROR($E230*SUMIF('Daily Log'!$AI$18:$AI$1017,$B230,'Daily Log'!$AJ$18:$AJ$1017),0)</f>
        <v>0</v>
      </c>
      <c r="S230" s="244">
        <f>IFERROR($E230*SUMIF('Daily Log'!$AL$18:$AL$1017,$B230,'Daily Log'!$AM$18:$AM$1017),0)</f>
        <v>0</v>
      </c>
      <c r="T230" s="244">
        <f>IFERROR($E230*SUMIF('Daily Log'!$AO$18:$AO$1017,$B230,'Daily Log'!$AP$18:$AP$1017),0)</f>
        <v>0</v>
      </c>
      <c r="U230" s="244">
        <f>IFERROR($E230*SUMIF('Daily Log'!$AR$18:$AR$1017,$B230,'Daily Log'!$AS$18:$AS$1017),0)</f>
        <v>0</v>
      </c>
      <c r="V230" s="244">
        <f>IFERROR($E230*SUMIF('Daily Log'!$AU$18:$AU$1017,$B230,'Daily Log'!$AV$18:$AV$1017),0)</f>
        <v>0</v>
      </c>
      <c r="W230" s="244">
        <f>IFERROR($E230*SUMIF('Daily Log'!$AX$18:$AX$1017,$B230,'Daily Log'!$AY$18:$AY$1017),0)</f>
        <v>0</v>
      </c>
      <c r="X230" s="244">
        <f>IFERROR($E230*SUMIF('Daily Log'!$BA$18:$BA$1017,$B230,'Daily Log'!$BB$18:$BB$1017),0)</f>
        <v>0</v>
      </c>
      <c r="Y230" s="244">
        <f>IFERROR($E230*SUMIF('Daily Log'!$BD$18:$BD$1017,$B230,'Daily Log'!$BE$18:$BE$1017),0)</f>
        <v>0</v>
      </c>
      <c r="Z230" s="244">
        <f>IFERROR($E230*SUMIF('Daily Log'!$BG$18:$BG$1017,$B230,'Daily Log'!$BH$18:$BH$1017),0)</f>
        <v>0</v>
      </c>
      <c r="AA230" s="244">
        <f>IFERROR($E230*SUMIF('Daily Log'!$BJ$18:$BJ$1017,$B230,'Daily Log'!$BK$18:$BK$1017),0)</f>
        <v>0</v>
      </c>
      <c r="AB230" s="244">
        <f>IFERROR($E230*SUMIF('Daily Log'!$BM$18:$BM$1017,$B230,'Daily Log'!$BN$18:$BN$1017),0)</f>
        <v>0</v>
      </c>
      <c r="AC230" s="244">
        <f>IFERROR($E230*SUMIF('Daily Log'!$BP$18:$BP$1017,$B230,'Daily Log'!$BQ$18:$BQ$1017),0)</f>
        <v>0</v>
      </c>
      <c r="AD230" s="244">
        <f>IFERROR($E230*SUMIF('Daily Log'!$BS$18:$BS$1017,$B230,'Daily Log'!$BT$18:$BT$1017),0)</f>
        <v>0</v>
      </c>
      <c r="AE230" s="244">
        <f>IFERROR($E230*SUMIF('Daily Log'!$BV$18:$BV$1017,$B230,'Daily Log'!$BW$18:$BW$1017),0)</f>
        <v>0</v>
      </c>
      <c r="AF230" s="244">
        <f>IFERROR($E230*SUMIF('Daily Log'!$BY$18:$BY$1017,$B230,'Daily Log'!$BZ$18:$BZ$1017),0)</f>
        <v>0</v>
      </c>
      <c r="AG230" s="244">
        <f>IFERROR($E230*SUMIF('Daily Log'!$CB$18:$CB$1017,$B230,'Daily Log'!$CC$18:$CC$1017),0)</f>
        <v>0</v>
      </c>
      <c r="AH230" s="244">
        <f>IFERROR($E230*SUMIF('Daily Log'!$CE$18:$CE$1017,$B230,'Daily Log'!$CF$18:$CF$1017),0)</f>
        <v>0</v>
      </c>
      <c r="AI230" s="244">
        <f>IFERROR($E230*SUMIF('Daily Log'!$CH$18:$CH$1017,$B230,'Daily Log'!$CI$18:$CI$1017),0)</f>
        <v>0</v>
      </c>
      <c r="AJ230" s="244">
        <f>IFERROR($E230*SUMIF('Daily Log'!$CK$18:$CK$1017,$B230,'Daily Log'!$CL$18:$CL$1017),0)</f>
        <v>0</v>
      </c>
      <c r="AK230" s="244">
        <f>IFERROR($E230*SUMIF('Daily Log'!$CN$18:$CN$1017,$B230,'Daily Log'!$CO$18:$CO$1017),0)</f>
        <v>0</v>
      </c>
    </row>
    <row r="231" spans="2:37" ht="33.75" customHeight="1">
      <c r="B231" s="455" t="s">
        <v>282</v>
      </c>
      <c r="C231" s="456"/>
      <c r="D231" s="457" t="s">
        <v>387</v>
      </c>
      <c r="E231" s="454">
        <v>1</v>
      </c>
      <c r="F231" s="243">
        <f t="shared" si="4"/>
        <v>0</v>
      </c>
      <c r="G231" s="244">
        <f>IFERROR($E231*SUMIF('Daily Log'!$B$18:$B$1017,$B231,'Daily Log'!$C$18:$C$1017),0)</f>
        <v>0</v>
      </c>
      <c r="H231" s="244">
        <f>IFERROR($E231*SUMIF('Daily Log'!$E$18:$E$1017,$B231,'Daily Log'!$F$18:$F$1017),0)</f>
        <v>0</v>
      </c>
      <c r="I231" s="244">
        <f>IFERROR($E231*SUMIF('Daily Log'!$H$18:$H$1017,$B231,'Daily Log'!$I$18:$I$1017),0)</f>
        <v>0</v>
      </c>
      <c r="J231" s="244" t="s">
        <v>40</v>
      </c>
      <c r="K231" s="244">
        <f>IFERROR($E231*SUMIF('Daily Log'!$N$18:$N$1017,$B231,'Daily Log'!$O$18:$O$1017),0)</f>
        <v>0</v>
      </c>
      <c r="L231" s="244">
        <f>IFERROR($E231*SUMIF('Daily Log'!$Q$18:$Q$1017,$B231,'Daily Log'!$R$18:$R$1017),0)</f>
        <v>0</v>
      </c>
      <c r="M231" s="244">
        <f>IFERROR($E231*SUMIF('Daily Log'!$T$18:$T$1017,$B231,'Daily Log'!$U$18:$U$1017),0)</f>
        <v>0</v>
      </c>
      <c r="N231" s="244">
        <f>IFERROR($E231*SUMIF('Daily Log'!$W$18:$W$1017,$B231,'Daily Log'!$X$18:$X$1017),0)</f>
        <v>0</v>
      </c>
      <c r="O231" s="244">
        <f>IFERROR($E231*SUMIF('Daily Log'!$Z$18:$Z$1017,$B231,'Daily Log'!$AA$18:$AA$1017),0)</f>
        <v>0</v>
      </c>
      <c r="P231" s="244">
        <f>IFERROR($E231*SUMIF('Daily Log'!$AC$18:$AC$1017,$B231,'Daily Log'!$AD$18:$AD$1017),0)</f>
        <v>0</v>
      </c>
      <c r="Q231" s="244">
        <f>IFERROR($E231*SUMIF('Daily Log'!$AF$18:$AF$1017,$B231,'Daily Log'!$AG$18:$AG$1017),0)</f>
        <v>0</v>
      </c>
      <c r="R231" s="244">
        <f>IFERROR($E231*SUMIF('Daily Log'!$AI$18:$AI$1017,$B231,'Daily Log'!$AJ$18:$AJ$1017),0)</f>
        <v>0</v>
      </c>
      <c r="S231" s="244">
        <f>IFERROR($E231*SUMIF('Daily Log'!$AL$18:$AL$1017,$B231,'Daily Log'!$AM$18:$AM$1017),0)</f>
        <v>0</v>
      </c>
      <c r="T231" s="244">
        <f>IFERROR($E231*SUMIF('Daily Log'!$AO$18:$AO$1017,$B231,'Daily Log'!$AP$18:$AP$1017),0)</f>
        <v>0</v>
      </c>
      <c r="U231" s="244">
        <f>IFERROR($E231*SUMIF('Daily Log'!$AR$18:$AR$1017,$B231,'Daily Log'!$AS$18:$AS$1017),0)</f>
        <v>0</v>
      </c>
      <c r="V231" s="244">
        <f>IFERROR($E231*SUMIF('Daily Log'!$AU$18:$AU$1017,$B231,'Daily Log'!$AV$18:$AV$1017),0)</f>
        <v>0</v>
      </c>
      <c r="W231" s="244">
        <f>IFERROR($E231*SUMIF('Daily Log'!$AX$18:$AX$1017,$B231,'Daily Log'!$AY$18:$AY$1017),0)</f>
        <v>0</v>
      </c>
      <c r="X231" s="244">
        <f>IFERROR($E231*SUMIF('Daily Log'!$BA$18:$BA$1017,$B231,'Daily Log'!$BB$18:$BB$1017),0)</f>
        <v>0</v>
      </c>
      <c r="Y231" s="244">
        <f>IFERROR($E231*SUMIF('Daily Log'!$BD$18:$BD$1017,$B231,'Daily Log'!$BE$18:$BE$1017),0)</f>
        <v>0</v>
      </c>
      <c r="Z231" s="244">
        <f>IFERROR($E231*SUMIF('Daily Log'!$BG$18:$BG$1017,$B231,'Daily Log'!$BH$18:$BH$1017),0)</f>
        <v>0</v>
      </c>
      <c r="AA231" s="244">
        <f>IFERROR($E231*SUMIF('Daily Log'!$BJ$18:$BJ$1017,$B231,'Daily Log'!$BK$18:$BK$1017),0)</f>
        <v>0</v>
      </c>
      <c r="AB231" s="244">
        <f>IFERROR($E231*SUMIF('Daily Log'!$BM$18:$BM$1017,$B231,'Daily Log'!$BN$18:$BN$1017),0)</f>
        <v>0</v>
      </c>
      <c r="AC231" s="244">
        <f>IFERROR($E231*SUMIF('Daily Log'!$BP$18:$BP$1017,$B231,'Daily Log'!$BQ$18:$BQ$1017),0)</f>
        <v>0</v>
      </c>
      <c r="AD231" s="244">
        <f>IFERROR($E231*SUMIF('Daily Log'!$BS$18:$BS$1017,$B231,'Daily Log'!$BT$18:$BT$1017),0)</f>
        <v>0</v>
      </c>
      <c r="AE231" s="244">
        <f>IFERROR($E231*SUMIF('Daily Log'!$BV$18:$BV$1017,$B231,'Daily Log'!$BW$18:$BW$1017),0)</f>
        <v>0</v>
      </c>
      <c r="AF231" s="244">
        <f>IFERROR($E231*SUMIF('Daily Log'!$BY$18:$BY$1017,$B231,'Daily Log'!$BZ$18:$BZ$1017),0)</f>
        <v>0</v>
      </c>
      <c r="AG231" s="244">
        <f>IFERROR($E231*SUMIF('Daily Log'!$CB$18:$CB$1017,$B231,'Daily Log'!$CC$18:$CC$1017),0)</f>
        <v>0</v>
      </c>
      <c r="AH231" s="244">
        <f>IFERROR($E231*SUMIF('Daily Log'!$CE$18:$CE$1017,$B231,'Daily Log'!$CF$18:$CF$1017),0)</f>
        <v>0</v>
      </c>
      <c r="AI231" s="244">
        <f>IFERROR($E231*SUMIF('Daily Log'!$CH$18:$CH$1017,$B231,'Daily Log'!$CI$18:$CI$1017),0)</f>
        <v>0</v>
      </c>
      <c r="AJ231" s="244">
        <f>IFERROR($E231*SUMIF('Daily Log'!$CK$18:$CK$1017,$B231,'Daily Log'!$CL$18:$CL$1017),0)</f>
        <v>0</v>
      </c>
      <c r="AK231" s="244">
        <f>IFERROR($E231*SUMIF('Daily Log'!$CN$18:$CN$1017,$B231,'Daily Log'!$CO$18:$CO$1017),0)</f>
        <v>0</v>
      </c>
    </row>
    <row r="232" spans="2:37" ht="33.75" customHeight="1">
      <c r="B232" s="455" t="s">
        <v>283</v>
      </c>
      <c r="C232" s="456"/>
      <c r="D232" s="457" t="s">
        <v>387</v>
      </c>
      <c r="E232" s="454">
        <v>1</v>
      </c>
      <c r="F232" s="243">
        <f t="shared" si="4"/>
        <v>0</v>
      </c>
      <c r="G232" s="244">
        <f>IFERROR($E232*SUMIF('Daily Log'!$B$18:$B$1017,$B232,'Daily Log'!$C$18:$C$1017),0)</f>
        <v>0</v>
      </c>
      <c r="H232" s="244">
        <f>IFERROR($E232*SUMIF('Daily Log'!$E$18:$E$1017,$B232,'Daily Log'!$F$18:$F$1017),0)</f>
        <v>0</v>
      </c>
      <c r="I232" s="244">
        <f>IFERROR($E232*SUMIF('Daily Log'!$H$18:$H$1017,$B232,'Daily Log'!$I$18:$I$1017),0)</f>
        <v>0</v>
      </c>
      <c r="J232" s="244" t="s">
        <v>40</v>
      </c>
      <c r="K232" s="244">
        <f>IFERROR($E232*SUMIF('Daily Log'!$N$18:$N$1017,$B232,'Daily Log'!$O$18:$O$1017),0)</f>
        <v>0</v>
      </c>
      <c r="L232" s="244">
        <f>IFERROR($E232*SUMIF('Daily Log'!$Q$18:$Q$1017,$B232,'Daily Log'!$R$18:$R$1017),0)</f>
        <v>0</v>
      </c>
      <c r="M232" s="244">
        <f>IFERROR($E232*SUMIF('Daily Log'!$T$18:$T$1017,$B232,'Daily Log'!$U$18:$U$1017),0)</f>
        <v>0</v>
      </c>
      <c r="N232" s="244">
        <f>IFERROR($E232*SUMIF('Daily Log'!$W$18:$W$1017,$B232,'Daily Log'!$X$18:$X$1017),0)</f>
        <v>0</v>
      </c>
      <c r="O232" s="244">
        <f>IFERROR($E232*SUMIF('Daily Log'!$Z$18:$Z$1017,$B232,'Daily Log'!$AA$18:$AA$1017),0)</f>
        <v>0</v>
      </c>
      <c r="P232" s="244">
        <f>IFERROR($E232*SUMIF('Daily Log'!$AC$18:$AC$1017,$B232,'Daily Log'!$AD$18:$AD$1017),0)</f>
        <v>0</v>
      </c>
      <c r="Q232" s="244">
        <f>IFERROR($E232*SUMIF('Daily Log'!$AF$18:$AF$1017,$B232,'Daily Log'!$AG$18:$AG$1017),0)</f>
        <v>0</v>
      </c>
      <c r="R232" s="244">
        <f>IFERROR($E232*SUMIF('Daily Log'!$AI$18:$AI$1017,$B232,'Daily Log'!$AJ$18:$AJ$1017),0)</f>
        <v>0</v>
      </c>
      <c r="S232" s="244">
        <f>IFERROR($E232*SUMIF('Daily Log'!$AL$18:$AL$1017,$B232,'Daily Log'!$AM$18:$AM$1017),0)</f>
        <v>0</v>
      </c>
      <c r="T232" s="244">
        <f>IFERROR($E232*SUMIF('Daily Log'!$AO$18:$AO$1017,$B232,'Daily Log'!$AP$18:$AP$1017),0)</f>
        <v>0</v>
      </c>
      <c r="U232" s="244">
        <f>IFERROR($E232*SUMIF('Daily Log'!$AR$18:$AR$1017,$B232,'Daily Log'!$AS$18:$AS$1017),0)</f>
        <v>0</v>
      </c>
      <c r="V232" s="244">
        <f>IFERROR($E232*SUMIF('Daily Log'!$AU$18:$AU$1017,$B232,'Daily Log'!$AV$18:$AV$1017),0)</f>
        <v>0</v>
      </c>
      <c r="W232" s="244">
        <f>IFERROR($E232*SUMIF('Daily Log'!$AX$18:$AX$1017,$B232,'Daily Log'!$AY$18:$AY$1017),0)</f>
        <v>0</v>
      </c>
      <c r="X232" s="244">
        <f>IFERROR($E232*SUMIF('Daily Log'!$BA$18:$BA$1017,$B232,'Daily Log'!$BB$18:$BB$1017),0)</f>
        <v>0</v>
      </c>
      <c r="Y232" s="244">
        <f>IFERROR($E232*SUMIF('Daily Log'!$BD$18:$BD$1017,$B232,'Daily Log'!$BE$18:$BE$1017),0)</f>
        <v>0</v>
      </c>
      <c r="Z232" s="244">
        <f>IFERROR($E232*SUMIF('Daily Log'!$BG$18:$BG$1017,$B232,'Daily Log'!$BH$18:$BH$1017),0)</f>
        <v>0</v>
      </c>
      <c r="AA232" s="244">
        <f>IFERROR($E232*SUMIF('Daily Log'!$BJ$18:$BJ$1017,$B232,'Daily Log'!$BK$18:$BK$1017),0)</f>
        <v>0</v>
      </c>
      <c r="AB232" s="244">
        <f>IFERROR($E232*SUMIF('Daily Log'!$BM$18:$BM$1017,$B232,'Daily Log'!$BN$18:$BN$1017),0)</f>
        <v>0</v>
      </c>
      <c r="AC232" s="244">
        <f>IFERROR($E232*SUMIF('Daily Log'!$BP$18:$BP$1017,$B232,'Daily Log'!$BQ$18:$BQ$1017),0)</f>
        <v>0</v>
      </c>
      <c r="AD232" s="244">
        <f>IFERROR($E232*SUMIF('Daily Log'!$BS$18:$BS$1017,$B232,'Daily Log'!$BT$18:$BT$1017),0)</f>
        <v>0</v>
      </c>
      <c r="AE232" s="244">
        <f>IFERROR($E232*SUMIF('Daily Log'!$BV$18:$BV$1017,$B232,'Daily Log'!$BW$18:$BW$1017),0)</f>
        <v>0</v>
      </c>
      <c r="AF232" s="244">
        <f>IFERROR($E232*SUMIF('Daily Log'!$BY$18:$BY$1017,$B232,'Daily Log'!$BZ$18:$BZ$1017),0)</f>
        <v>0</v>
      </c>
      <c r="AG232" s="244">
        <f>IFERROR($E232*SUMIF('Daily Log'!$CB$18:$CB$1017,$B232,'Daily Log'!$CC$18:$CC$1017),0)</f>
        <v>0</v>
      </c>
      <c r="AH232" s="244">
        <f>IFERROR($E232*SUMIF('Daily Log'!$CE$18:$CE$1017,$B232,'Daily Log'!$CF$18:$CF$1017),0)</f>
        <v>0</v>
      </c>
      <c r="AI232" s="244">
        <f>IFERROR($E232*SUMIF('Daily Log'!$CH$18:$CH$1017,$B232,'Daily Log'!$CI$18:$CI$1017),0)</f>
        <v>0</v>
      </c>
      <c r="AJ232" s="244">
        <f>IFERROR($E232*SUMIF('Daily Log'!$CK$18:$CK$1017,$B232,'Daily Log'!$CL$18:$CL$1017),0)</f>
        <v>0</v>
      </c>
      <c r="AK232" s="244">
        <f>IFERROR($E232*SUMIF('Daily Log'!$CN$18:$CN$1017,$B232,'Daily Log'!$CO$18:$CO$1017),0)</f>
        <v>0</v>
      </c>
    </row>
    <row r="233" spans="2:37" ht="33.75" customHeight="1">
      <c r="B233" s="455" t="s">
        <v>284</v>
      </c>
      <c r="C233" s="456"/>
      <c r="D233" s="457" t="s">
        <v>387</v>
      </c>
      <c r="E233" s="454">
        <v>1</v>
      </c>
      <c r="F233" s="243">
        <f t="shared" si="4"/>
        <v>0</v>
      </c>
      <c r="G233" s="244">
        <f>IFERROR($E233*SUMIF('Daily Log'!$B$18:$B$1017,$B233,'Daily Log'!$C$18:$C$1017),0)</f>
        <v>0</v>
      </c>
      <c r="H233" s="244">
        <f>IFERROR($E233*SUMIF('Daily Log'!$E$18:$E$1017,$B233,'Daily Log'!$F$18:$F$1017),0)</f>
        <v>0</v>
      </c>
      <c r="I233" s="244">
        <f>IFERROR($E233*SUMIF('Daily Log'!$H$18:$H$1017,$B233,'Daily Log'!$I$18:$I$1017),0)</f>
        <v>0</v>
      </c>
      <c r="J233" s="244" t="s">
        <v>40</v>
      </c>
      <c r="K233" s="244">
        <f>IFERROR($E233*SUMIF('Daily Log'!$N$18:$N$1017,$B233,'Daily Log'!$O$18:$O$1017),0)</f>
        <v>0</v>
      </c>
      <c r="L233" s="244">
        <f>IFERROR($E233*SUMIF('Daily Log'!$Q$18:$Q$1017,$B233,'Daily Log'!$R$18:$R$1017),0)</f>
        <v>0</v>
      </c>
      <c r="M233" s="244">
        <f>IFERROR($E233*SUMIF('Daily Log'!$T$18:$T$1017,$B233,'Daily Log'!$U$18:$U$1017),0)</f>
        <v>0</v>
      </c>
      <c r="N233" s="244">
        <f>IFERROR($E233*SUMIF('Daily Log'!$W$18:$W$1017,$B233,'Daily Log'!$X$18:$X$1017),0)</f>
        <v>0</v>
      </c>
      <c r="O233" s="244">
        <f>IFERROR($E233*SUMIF('Daily Log'!$Z$18:$Z$1017,$B233,'Daily Log'!$AA$18:$AA$1017),0)</f>
        <v>0</v>
      </c>
      <c r="P233" s="244">
        <f>IFERROR($E233*SUMIF('Daily Log'!$AC$18:$AC$1017,$B233,'Daily Log'!$AD$18:$AD$1017),0)</f>
        <v>0</v>
      </c>
      <c r="Q233" s="244">
        <f>IFERROR($E233*SUMIF('Daily Log'!$AF$18:$AF$1017,$B233,'Daily Log'!$AG$18:$AG$1017),0)</f>
        <v>0</v>
      </c>
      <c r="R233" s="244">
        <f>IFERROR($E233*SUMIF('Daily Log'!$AI$18:$AI$1017,$B233,'Daily Log'!$AJ$18:$AJ$1017),0)</f>
        <v>0</v>
      </c>
      <c r="S233" s="244">
        <f>IFERROR($E233*SUMIF('Daily Log'!$AL$18:$AL$1017,$B233,'Daily Log'!$AM$18:$AM$1017),0)</f>
        <v>0</v>
      </c>
      <c r="T233" s="244">
        <f>IFERROR($E233*SUMIF('Daily Log'!$AO$18:$AO$1017,$B233,'Daily Log'!$AP$18:$AP$1017),0)</f>
        <v>0</v>
      </c>
      <c r="U233" s="244">
        <f>IFERROR($E233*SUMIF('Daily Log'!$AR$18:$AR$1017,$B233,'Daily Log'!$AS$18:$AS$1017),0)</f>
        <v>0</v>
      </c>
      <c r="V233" s="244">
        <f>IFERROR($E233*SUMIF('Daily Log'!$AU$18:$AU$1017,$B233,'Daily Log'!$AV$18:$AV$1017),0)</f>
        <v>0</v>
      </c>
      <c r="W233" s="244">
        <f>IFERROR($E233*SUMIF('Daily Log'!$AX$18:$AX$1017,$B233,'Daily Log'!$AY$18:$AY$1017),0)</f>
        <v>0</v>
      </c>
      <c r="X233" s="244">
        <f>IFERROR($E233*SUMIF('Daily Log'!$BA$18:$BA$1017,$B233,'Daily Log'!$BB$18:$BB$1017),0)</f>
        <v>0</v>
      </c>
      <c r="Y233" s="244">
        <f>IFERROR($E233*SUMIF('Daily Log'!$BD$18:$BD$1017,$B233,'Daily Log'!$BE$18:$BE$1017),0)</f>
        <v>0</v>
      </c>
      <c r="Z233" s="244">
        <f>IFERROR($E233*SUMIF('Daily Log'!$BG$18:$BG$1017,$B233,'Daily Log'!$BH$18:$BH$1017),0)</f>
        <v>0</v>
      </c>
      <c r="AA233" s="244">
        <f>IFERROR($E233*SUMIF('Daily Log'!$BJ$18:$BJ$1017,$B233,'Daily Log'!$BK$18:$BK$1017),0)</f>
        <v>0</v>
      </c>
      <c r="AB233" s="244">
        <f>IFERROR($E233*SUMIF('Daily Log'!$BM$18:$BM$1017,$B233,'Daily Log'!$BN$18:$BN$1017),0)</f>
        <v>0</v>
      </c>
      <c r="AC233" s="244">
        <f>IFERROR($E233*SUMIF('Daily Log'!$BP$18:$BP$1017,$B233,'Daily Log'!$BQ$18:$BQ$1017),0)</f>
        <v>0</v>
      </c>
      <c r="AD233" s="244">
        <f>IFERROR($E233*SUMIF('Daily Log'!$BS$18:$BS$1017,$B233,'Daily Log'!$BT$18:$BT$1017),0)</f>
        <v>0</v>
      </c>
      <c r="AE233" s="244">
        <f>IFERROR($E233*SUMIF('Daily Log'!$BV$18:$BV$1017,$B233,'Daily Log'!$BW$18:$BW$1017),0)</f>
        <v>0</v>
      </c>
      <c r="AF233" s="244">
        <f>IFERROR($E233*SUMIF('Daily Log'!$BY$18:$BY$1017,$B233,'Daily Log'!$BZ$18:$BZ$1017),0)</f>
        <v>0</v>
      </c>
      <c r="AG233" s="244">
        <f>IFERROR($E233*SUMIF('Daily Log'!$CB$18:$CB$1017,$B233,'Daily Log'!$CC$18:$CC$1017),0)</f>
        <v>0</v>
      </c>
      <c r="AH233" s="244">
        <f>IFERROR($E233*SUMIF('Daily Log'!$CE$18:$CE$1017,$B233,'Daily Log'!$CF$18:$CF$1017),0)</f>
        <v>0</v>
      </c>
      <c r="AI233" s="244">
        <f>IFERROR($E233*SUMIF('Daily Log'!$CH$18:$CH$1017,$B233,'Daily Log'!$CI$18:$CI$1017),0)</f>
        <v>0</v>
      </c>
      <c r="AJ233" s="244">
        <f>IFERROR($E233*SUMIF('Daily Log'!$CK$18:$CK$1017,$B233,'Daily Log'!$CL$18:$CL$1017),0)</f>
        <v>0</v>
      </c>
      <c r="AK233" s="244">
        <f>IFERROR($E233*SUMIF('Daily Log'!$CN$18:$CN$1017,$B233,'Daily Log'!$CO$18:$CO$1017),0)</f>
        <v>0</v>
      </c>
    </row>
    <row r="234" spans="2:37" ht="33.75" hidden="1" customHeight="1">
      <c r="B234" s="455" t="s">
        <v>285</v>
      </c>
      <c r="C234" s="456"/>
      <c r="D234" s="457" t="s">
        <v>306</v>
      </c>
      <c r="E234" s="454">
        <v>1</v>
      </c>
      <c r="F234" s="243">
        <f t="shared" si="4"/>
        <v>0</v>
      </c>
      <c r="G234" s="244">
        <f>IFERROR($E234*SUMIF('Daily Log'!$B$18:$B$1017,$B234,'Daily Log'!$C$18:$C$1017),0)</f>
        <v>0</v>
      </c>
      <c r="H234" s="244">
        <f>IFERROR($E234*SUMIF('Daily Log'!$E$18:$E$1017,$B234,'Daily Log'!$F$18:$F$1017),0)</f>
        <v>0</v>
      </c>
      <c r="I234" s="244">
        <f>IFERROR($E234*SUMIF('Daily Log'!$H$18:$H$1017,$B234,'Daily Log'!$I$18:$I$1017),0)</f>
        <v>0</v>
      </c>
      <c r="J234" s="244" t="s">
        <v>40</v>
      </c>
      <c r="K234" s="244">
        <f>IFERROR($E234*SUMIF('Daily Log'!$N$18:$N$1017,$B234,'Daily Log'!$O$18:$O$1017),0)</f>
        <v>0</v>
      </c>
      <c r="L234" s="244">
        <f>IFERROR($E234*SUMIF('Daily Log'!$Q$18:$Q$1017,$B234,'Daily Log'!$R$18:$R$1017),0)</f>
        <v>0</v>
      </c>
      <c r="M234" s="244">
        <f>IFERROR($E234*SUMIF('Daily Log'!$T$18:$T$1017,$B234,'Daily Log'!$U$18:$U$1017),0)</f>
        <v>0</v>
      </c>
      <c r="N234" s="244">
        <f>IFERROR($E234*SUMIF('Daily Log'!$W$18:$W$1017,$B234,'Daily Log'!$X$18:$X$1017),0)</f>
        <v>0</v>
      </c>
      <c r="O234" s="244">
        <f>IFERROR($E234*SUMIF('Daily Log'!$Z$18:$Z$1017,$B234,'Daily Log'!$AA$18:$AA$1017),0)</f>
        <v>0</v>
      </c>
      <c r="P234" s="244">
        <f>IFERROR($E234*SUMIF('Daily Log'!$AC$18:$AC$1017,$B234,'Daily Log'!$AD$18:$AD$1017),0)</f>
        <v>0</v>
      </c>
      <c r="Q234" s="244">
        <f>IFERROR($E234*SUMIF('Daily Log'!$AF$18:$AF$1017,$B234,'Daily Log'!$AG$18:$AG$1017),0)</f>
        <v>0</v>
      </c>
      <c r="R234" s="244">
        <f>IFERROR($E234*SUMIF('Daily Log'!$AI$18:$AI$1017,$B234,'Daily Log'!$AJ$18:$AJ$1017),0)</f>
        <v>0</v>
      </c>
      <c r="S234" s="244">
        <f>IFERROR($E234*SUMIF('Daily Log'!$AL$18:$AL$1017,$B234,'Daily Log'!$AM$18:$AM$1017),0)</f>
        <v>0</v>
      </c>
      <c r="T234" s="244">
        <f>IFERROR($E234*SUMIF('Daily Log'!$AO$18:$AO$1017,$B234,'Daily Log'!$AP$18:$AP$1017),0)</f>
        <v>0</v>
      </c>
      <c r="U234" s="244">
        <f>IFERROR($E234*SUMIF('Daily Log'!$AR$18:$AR$1017,$B234,'Daily Log'!$AS$18:$AS$1017),0)</f>
        <v>0</v>
      </c>
      <c r="V234" s="244">
        <f>IFERROR($E234*SUMIF('Daily Log'!$AU$18:$AU$1017,$B234,'Daily Log'!$AV$18:$AV$1017),0)</f>
        <v>0</v>
      </c>
      <c r="W234" s="244">
        <f>IFERROR($E234*SUMIF('Daily Log'!$AX$18:$AX$1017,$B234,'Daily Log'!$AY$18:$AY$1017),0)</f>
        <v>0</v>
      </c>
      <c r="X234" s="244">
        <f>IFERROR($E234*SUMIF('Daily Log'!$BA$18:$BA$1017,$B234,'Daily Log'!$BB$18:$BB$1017),0)</f>
        <v>0</v>
      </c>
      <c r="Y234" s="244">
        <f>IFERROR($E234*SUMIF('Daily Log'!$BD$18:$BD$1017,$B234,'Daily Log'!$BE$18:$BE$1017),0)</f>
        <v>0</v>
      </c>
      <c r="Z234" s="244">
        <f>IFERROR($E234*SUMIF('Daily Log'!$BG$18:$BG$1017,$B234,'Daily Log'!$BH$18:$BH$1017),0)</f>
        <v>0</v>
      </c>
      <c r="AA234" s="244">
        <f>IFERROR($E234*SUMIF('Daily Log'!$BJ$18:$BJ$1017,$B234,'Daily Log'!$BK$18:$BK$1017),0)</f>
        <v>0</v>
      </c>
      <c r="AB234" s="244">
        <f>IFERROR($E234*SUMIF('Daily Log'!$BM$18:$BM$1017,$B234,'Daily Log'!$BN$18:$BN$1017),0)</f>
        <v>0</v>
      </c>
      <c r="AC234" s="244">
        <f>IFERROR($E234*SUMIF('Daily Log'!$BP$18:$BP$1017,$B234,'Daily Log'!$BQ$18:$BQ$1017),0)</f>
        <v>0</v>
      </c>
      <c r="AD234" s="244">
        <f>IFERROR($E234*SUMIF('Daily Log'!$BS$18:$BS$1017,$B234,'Daily Log'!$BT$18:$BT$1017),0)</f>
        <v>0</v>
      </c>
      <c r="AE234" s="244">
        <f>IFERROR($E234*SUMIF('Daily Log'!$BV$18:$BV$1017,$B234,'Daily Log'!$BW$18:$BW$1017),0)</f>
        <v>0</v>
      </c>
      <c r="AF234" s="244">
        <f>IFERROR($E234*SUMIF('Daily Log'!$BY$18:$BY$1017,$B234,'Daily Log'!$BZ$18:$BZ$1017),0)</f>
        <v>0</v>
      </c>
      <c r="AG234" s="244">
        <f>IFERROR($E234*SUMIF('Daily Log'!$CB$18:$CB$1017,$B234,'Daily Log'!$CC$18:$CC$1017),0)</f>
        <v>0</v>
      </c>
      <c r="AH234" s="244">
        <f>IFERROR($E234*SUMIF('Daily Log'!$CE$18:$CE$1017,$B234,'Daily Log'!$CF$18:$CF$1017),0)</f>
        <v>0</v>
      </c>
      <c r="AI234" s="244">
        <f>IFERROR($E234*SUMIF('Daily Log'!$CH$18:$CH$1017,$B234,'Daily Log'!$CI$18:$CI$1017),0)</f>
        <v>0</v>
      </c>
      <c r="AJ234" s="244">
        <f>IFERROR($E234*SUMIF('Daily Log'!$CK$18:$CK$1017,$B234,'Daily Log'!$CL$18:$CL$1017),0)</f>
        <v>0</v>
      </c>
      <c r="AK234" s="244">
        <f>IFERROR($E234*SUMIF('Daily Log'!$CN$18:$CN$1017,$B234,'Daily Log'!$CO$18:$CO$1017),0)</f>
        <v>0</v>
      </c>
    </row>
    <row r="235" spans="2:37" ht="33.75" hidden="1" customHeight="1">
      <c r="B235" s="455" t="s">
        <v>286</v>
      </c>
      <c r="C235" s="456"/>
      <c r="D235" s="457" t="s">
        <v>306</v>
      </c>
      <c r="E235" s="454">
        <v>1</v>
      </c>
      <c r="F235" s="243">
        <f t="shared" si="4"/>
        <v>0</v>
      </c>
      <c r="G235" s="244">
        <f>IFERROR($E235*SUMIF('Daily Log'!$B$18:$B$1017,$B235,'Daily Log'!$C$18:$C$1017),0)</f>
        <v>0</v>
      </c>
      <c r="H235" s="244">
        <f>IFERROR($E235*SUMIF('Daily Log'!$E$18:$E$1017,$B235,'Daily Log'!$F$18:$F$1017),0)</f>
        <v>0</v>
      </c>
      <c r="I235" s="244">
        <f>IFERROR($E235*SUMIF('Daily Log'!$H$18:$H$1017,$B235,'Daily Log'!$I$18:$I$1017),0)</f>
        <v>0</v>
      </c>
      <c r="J235" s="244" t="s">
        <v>40</v>
      </c>
      <c r="K235" s="244">
        <f>IFERROR($E235*SUMIF('Daily Log'!$N$18:$N$1017,$B235,'Daily Log'!$O$18:$O$1017),0)</f>
        <v>0</v>
      </c>
      <c r="L235" s="244">
        <f>IFERROR($E235*SUMIF('Daily Log'!$Q$18:$Q$1017,$B235,'Daily Log'!$R$18:$R$1017),0)</f>
        <v>0</v>
      </c>
      <c r="M235" s="244">
        <f>IFERROR($E235*SUMIF('Daily Log'!$T$18:$T$1017,$B235,'Daily Log'!$U$18:$U$1017),0)</f>
        <v>0</v>
      </c>
      <c r="N235" s="244">
        <f>IFERROR($E235*SUMIF('Daily Log'!$W$18:$W$1017,$B235,'Daily Log'!$X$18:$X$1017),0)</f>
        <v>0</v>
      </c>
      <c r="O235" s="244">
        <f>IFERROR($E235*SUMIF('Daily Log'!$Z$18:$Z$1017,$B235,'Daily Log'!$AA$18:$AA$1017),0)</f>
        <v>0</v>
      </c>
      <c r="P235" s="244">
        <f>IFERROR($E235*SUMIF('Daily Log'!$AC$18:$AC$1017,$B235,'Daily Log'!$AD$18:$AD$1017),0)</f>
        <v>0</v>
      </c>
      <c r="Q235" s="244">
        <f>IFERROR($E235*SUMIF('Daily Log'!$AF$18:$AF$1017,$B235,'Daily Log'!$AG$18:$AG$1017),0)</f>
        <v>0</v>
      </c>
      <c r="R235" s="244">
        <f>IFERROR($E235*SUMIF('Daily Log'!$AI$18:$AI$1017,$B235,'Daily Log'!$AJ$18:$AJ$1017),0)</f>
        <v>0</v>
      </c>
      <c r="S235" s="244">
        <f>IFERROR($E235*SUMIF('Daily Log'!$AL$18:$AL$1017,$B235,'Daily Log'!$AM$18:$AM$1017),0)</f>
        <v>0</v>
      </c>
      <c r="T235" s="244">
        <f>IFERROR($E235*SUMIF('Daily Log'!$AO$18:$AO$1017,$B235,'Daily Log'!$AP$18:$AP$1017),0)</f>
        <v>0</v>
      </c>
      <c r="U235" s="244">
        <f>IFERROR($E235*SUMIF('Daily Log'!$AR$18:$AR$1017,$B235,'Daily Log'!$AS$18:$AS$1017),0)</f>
        <v>0</v>
      </c>
      <c r="V235" s="244">
        <f>IFERROR($E235*SUMIF('Daily Log'!$AU$18:$AU$1017,$B235,'Daily Log'!$AV$18:$AV$1017),0)</f>
        <v>0</v>
      </c>
      <c r="W235" s="244">
        <f>IFERROR($E235*SUMIF('Daily Log'!$AX$18:$AX$1017,$B235,'Daily Log'!$AY$18:$AY$1017),0)</f>
        <v>0</v>
      </c>
      <c r="X235" s="244">
        <f>IFERROR($E235*SUMIF('Daily Log'!$BA$18:$BA$1017,$B235,'Daily Log'!$BB$18:$BB$1017),0)</f>
        <v>0</v>
      </c>
      <c r="Y235" s="244">
        <f>IFERROR($E235*SUMIF('Daily Log'!$BD$18:$BD$1017,$B235,'Daily Log'!$BE$18:$BE$1017),0)</f>
        <v>0</v>
      </c>
      <c r="Z235" s="244">
        <f>IFERROR($E235*SUMIF('Daily Log'!$BG$18:$BG$1017,$B235,'Daily Log'!$BH$18:$BH$1017),0)</f>
        <v>0</v>
      </c>
      <c r="AA235" s="244">
        <f>IFERROR($E235*SUMIF('Daily Log'!$BJ$18:$BJ$1017,$B235,'Daily Log'!$BK$18:$BK$1017),0)</f>
        <v>0</v>
      </c>
      <c r="AB235" s="244">
        <f>IFERROR($E235*SUMIF('Daily Log'!$BM$18:$BM$1017,$B235,'Daily Log'!$BN$18:$BN$1017),0)</f>
        <v>0</v>
      </c>
      <c r="AC235" s="244">
        <f>IFERROR($E235*SUMIF('Daily Log'!$BP$18:$BP$1017,$B235,'Daily Log'!$BQ$18:$BQ$1017),0)</f>
        <v>0</v>
      </c>
      <c r="AD235" s="244">
        <f>IFERROR($E235*SUMIF('Daily Log'!$BS$18:$BS$1017,$B235,'Daily Log'!$BT$18:$BT$1017),0)</f>
        <v>0</v>
      </c>
      <c r="AE235" s="244">
        <f>IFERROR($E235*SUMIF('Daily Log'!$BV$18:$BV$1017,$B235,'Daily Log'!$BW$18:$BW$1017),0)</f>
        <v>0</v>
      </c>
      <c r="AF235" s="244">
        <f>IFERROR($E235*SUMIF('Daily Log'!$BY$18:$BY$1017,$B235,'Daily Log'!$BZ$18:$BZ$1017),0)</f>
        <v>0</v>
      </c>
      <c r="AG235" s="244">
        <f>IFERROR($E235*SUMIF('Daily Log'!$CB$18:$CB$1017,$B235,'Daily Log'!$CC$18:$CC$1017),0)</f>
        <v>0</v>
      </c>
      <c r="AH235" s="244">
        <f>IFERROR($E235*SUMIF('Daily Log'!$CE$18:$CE$1017,$B235,'Daily Log'!$CF$18:$CF$1017),0)</f>
        <v>0</v>
      </c>
      <c r="AI235" s="244">
        <f>IFERROR($E235*SUMIF('Daily Log'!$CH$18:$CH$1017,$B235,'Daily Log'!$CI$18:$CI$1017),0)</f>
        <v>0</v>
      </c>
      <c r="AJ235" s="244">
        <f>IFERROR($E235*SUMIF('Daily Log'!$CK$18:$CK$1017,$B235,'Daily Log'!$CL$18:$CL$1017),0)</f>
        <v>0</v>
      </c>
      <c r="AK235" s="244">
        <f>IFERROR($E235*SUMIF('Daily Log'!$CN$18:$CN$1017,$B235,'Daily Log'!$CO$18:$CO$1017),0)</f>
        <v>0</v>
      </c>
    </row>
    <row r="236" spans="2:37" ht="33.75" hidden="1" customHeight="1">
      <c r="B236" s="455" t="s">
        <v>287</v>
      </c>
      <c r="C236" s="456"/>
      <c r="D236" s="457" t="s">
        <v>306</v>
      </c>
      <c r="E236" s="454">
        <v>1</v>
      </c>
      <c r="F236" s="243">
        <f t="shared" si="4"/>
        <v>0</v>
      </c>
      <c r="G236" s="244">
        <f>IFERROR($E236*SUMIF('Daily Log'!$B$18:$B$1017,$B236,'Daily Log'!$C$18:$C$1017),0)</f>
        <v>0</v>
      </c>
      <c r="H236" s="244">
        <f>IFERROR($E236*SUMIF('Daily Log'!$E$18:$E$1017,$B236,'Daily Log'!$F$18:$F$1017),0)</f>
        <v>0</v>
      </c>
      <c r="I236" s="244">
        <f>IFERROR($E236*SUMIF('Daily Log'!$H$18:$H$1017,$B236,'Daily Log'!$I$18:$I$1017),0)</f>
        <v>0</v>
      </c>
      <c r="J236" s="244" t="s">
        <v>40</v>
      </c>
      <c r="K236" s="244">
        <f>IFERROR($E236*SUMIF('Daily Log'!$N$18:$N$1017,$B236,'Daily Log'!$O$18:$O$1017),0)</f>
        <v>0</v>
      </c>
      <c r="L236" s="244">
        <f>IFERROR($E236*SUMIF('Daily Log'!$Q$18:$Q$1017,$B236,'Daily Log'!$R$18:$R$1017),0)</f>
        <v>0</v>
      </c>
      <c r="M236" s="244">
        <f>IFERROR($E236*SUMIF('Daily Log'!$T$18:$T$1017,$B236,'Daily Log'!$U$18:$U$1017),0)</f>
        <v>0</v>
      </c>
      <c r="N236" s="244">
        <f>IFERROR($E236*SUMIF('Daily Log'!$W$18:$W$1017,$B236,'Daily Log'!$X$18:$X$1017),0)</f>
        <v>0</v>
      </c>
      <c r="O236" s="244">
        <f>IFERROR($E236*SUMIF('Daily Log'!$Z$18:$Z$1017,$B236,'Daily Log'!$AA$18:$AA$1017),0)</f>
        <v>0</v>
      </c>
      <c r="P236" s="244">
        <f>IFERROR($E236*SUMIF('Daily Log'!$AC$18:$AC$1017,$B236,'Daily Log'!$AD$18:$AD$1017),0)</f>
        <v>0</v>
      </c>
      <c r="Q236" s="244">
        <f>IFERROR($E236*SUMIF('Daily Log'!$AF$18:$AF$1017,$B236,'Daily Log'!$AG$18:$AG$1017),0)</f>
        <v>0</v>
      </c>
      <c r="R236" s="244">
        <f>IFERROR($E236*SUMIF('Daily Log'!$AI$18:$AI$1017,$B236,'Daily Log'!$AJ$18:$AJ$1017),0)</f>
        <v>0</v>
      </c>
      <c r="S236" s="244">
        <f>IFERROR($E236*SUMIF('Daily Log'!$AL$18:$AL$1017,$B236,'Daily Log'!$AM$18:$AM$1017),0)</f>
        <v>0</v>
      </c>
      <c r="T236" s="244">
        <f>IFERROR($E236*SUMIF('Daily Log'!$AO$18:$AO$1017,$B236,'Daily Log'!$AP$18:$AP$1017),0)</f>
        <v>0</v>
      </c>
      <c r="U236" s="244">
        <f>IFERROR($E236*SUMIF('Daily Log'!$AR$18:$AR$1017,$B236,'Daily Log'!$AS$18:$AS$1017),0)</f>
        <v>0</v>
      </c>
      <c r="V236" s="244">
        <f>IFERROR($E236*SUMIF('Daily Log'!$AU$18:$AU$1017,$B236,'Daily Log'!$AV$18:$AV$1017),0)</f>
        <v>0</v>
      </c>
      <c r="W236" s="244">
        <f>IFERROR($E236*SUMIF('Daily Log'!$AX$18:$AX$1017,$B236,'Daily Log'!$AY$18:$AY$1017),0)</f>
        <v>0</v>
      </c>
      <c r="X236" s="244">
        <f>IFERROR($E236*SUMIF('Daily Log'!$BA$18:$BA$1017,$B236,'Daily Log'!$BB$18:$BB$1017),0)</f>
        <v>0</v>
      </c>
      <c r="Y236" s="244">
        <f>IFERROR($E236*SUMIF('Daily Log'!$BD$18:$BD$1017,$B236,'Daily Log'!$BE$18:$BE$1017),0)</f>
        <v>0</v>
      </c>
      <c r="Z236" s="244">
        <f>IFERROR($E236*SUMIF('Daily Log'!$BG$18:$BG$1017,$B236,'Daily Log'!$BH$18:$BH$1017),0)</f>
        <v>0</v>
      </c>
      <c r="AA236" s="244">
        <f>IFERROR($E236*SUMIF('Daily Log'!$BJ$18:$BJ$1017,$B236,'Daily Log'!$BK$18:$BK$1017),0)</f>
        <v>0</v>
      </c>
      <c r="AB236" s="244">
        <f>IFERROR($E236*SUMIF('Daily Log'!$BM$18:$BM$1017,$B236,'Daily Log'!$BN$18:$BN$1017),0)</f>
        <v>0</v>
      </c>
      <c r="AC236" s="244">
        <f>IFERROR($E236*SUMIF('Daily Log'!$BP$18:$BP$1017,$B236,'Daily Log'!$BQ$18:$BQ$1017),0)</f>
        <v>0</v>
      </c>
      <c r="AD236" s="244">
        <f>IFERROR($E236*SUMIF('Daily Log'!$BS$18:$BS$1017,$B236,'Daily Log'!$BT$18:$BT$1017),0)</f>
        <v>0</v>
      </c>
      <c r="AE236" s="244">
        <f>IFERROR($E236*SUMIF('Daily Log'!$BV$18:$BV$1017,$B236,'Daily Log'!$BW$18:$BW$1017),0)</f>
        <v>0</v>
      </c>
      <c r="AF236" s="244">
        <f>IFERROR($E236*SUMIF('Daily Log'!$BY$18:$BY$1017,$B236,'Daily Log'!$BZ$18:$BZ$1017),0)</f>
        <v>0</v>
      </c>
      <c r="AG236" s="244">
        <f>IFERROR($E236*SUMIF('Daily Log'!$CB$18:$CB$1017,$B236,'Daily Log'!$CC$18:$CC$1017),0)</f>
        <v>0</v>
      </c>
      <c r="AH236" s="244">
        <f>IFERROR($E236*SUMIF('Daily Log'!$CE$18:$CE$1017,$B236,'Daily Log'!$CF$18:$CF$1017),0)</f>
        <v>0</v>
      </c>
      <c r="AI236" s="244">
        <f>IFERROR($E236*SUMIF('Daily Log'!$CH$18:$CH$1017,$B236,'Daily Log'!$CI$18:$CI$1017),0)</f>
        <v>0</v>
      </c>
      <c r="AJ236" s="244">
        <f>IFERROR($E236*SUMIF('Daily Log'!$CK$18:$CK$1017,$B236,'Daily Log'!$CL$18:$CL$1017),0)</f>
        <v>0</v>
      </c>
      <c r="AK236" s="244">
        <f>IFERROR($E236*SUMIF('Daily Log'!$CN$18:$CN$1017,$B236,'Daily Log'!$CO$18:$CO$1017),0)</f>
        <v>0</v>
      </c>
    </row>
    <row r="237" spans="2:37" ht="33.75" hidden="1" customHeight="1">
      <c r="B237" s="455" t="s">
        <v>288</v>
      </c>
      <c r="C237" s="456"/>
      <c r="D237" s="457" t="s">
        <v>306</v>
      </c>
      <c r="E237" s="454">
        <v>1</v>
      </c>
      <c r="F237" s="243">
        <f t="shared" si="4"/>
        <v>0</v>
      </c>
      <c r="G237" s="244">
        <f>IFERROR($E237*SUMIF('Daily Log'!$B$18:$B$1017,$B237,'Daily Log'!$C$18:$C$1017),0)</f>
        <v>0</v>
      </c>
      <c r="H237" s="244">
        <f>IFERROR($E237*SUMIF('Daily Log'!$E$18:$E$1017,$B237,'Daily Log'!$F$18:$F$1017),0)</f>
        <v>0</v>
      </c>
      <c r="I237" s="244">
        <f>IFERROR($E237*SUMIF('Daily Log'!$H$18:$H$1017,$B237,'Daily Log'!$I$18:$I$1017),0)</f>
        <v>0</v>
      </c>
      <c r="J237" s="244" t="s">
        <v>40</v>
      </c>
      <c r="K237" s="244">
        <f>IFERROR($E237*SUMIF('Daily Log'!$N$18:$N$1017,$B237,'Daily Log'!$O$18:$O$1017),0)</f>
        <v>0</v>
      </c>
      <c r="L237" s="244">
        <f>IFERROR($E237*SUMIF('Daily Log'!$Q$18:$Q$1017,$B237,'Daily Log'!$R$18:$R$1017),0)</f>
        <v>0</v>
      </c>
      <c r="M237" s="244">
        <f>IFERROR($E237*SUMIF('Daily Log'!$T$18:$T$1017,$B237,'Daily Log'!$U$18:$U$1017),0)</f>
        <v>0</v>
      </c>
      <c r="N237" s="244">
        <f>IFERROR($E237*SUMIF('Daily Log'!$W$18:$W$1017,$B237,'Daily Log'!$X$18:$X$1017),0)</f>
        <v>0</v>
      </c>
      <c r="O237" s="244">
        <f>IFERROR($E237*SUMIF('Daily Log'!$Z$18:$Z$1017,$B237,'Daily Log'!$AA$18:$AA$1017),0)</f>
        <v>0</v>
      </c>
      <c r="P237" s="244">
        <f>IFERROR($E237*SUMIF('Daily Log'!$AC$18:$AC$1017,$B237,'Daily Log'!$AD$18:$AD$1017),0)</f>
        <v>0</v>
      </c>
      <c r="Q237" s="244">
        <f>IFERROR($E237*SUMIF('Daily Log'!$AF$18:$AF$1017,$B237,'Daily Log'!$AG$18:$AG$1017),0)</f>
        <v>0</v>
      </c>
      <c r="R237" s="244">
        <f>IFERROR($E237*SUMIF('Daily Log'!$AI$18:$AI$1017,$B237,'Daily Log'!$AJ$18:$AJ$1017),0)</f>
        <v>0</v>
      </c>
      <c r="S237" s="244">
        <f>IFERROR($E237*SUMIF('Daily Log'!$AL$18:$AL$1017,$B237,'Daily Log'!$AM$18:$AM$1017),0)</f>
        <v>0</v>
      </c>
      <c r="T237" s="244">
        <f>IFERROR($E237*SUMIF('Daily Log'!$AO$18:$AO$1017,$B237,'Daily Log'!$AP$18:$AP$1017),0)</f>
        <v>0</v>
      </c>
      <c r="U237" s="244">
        <f>IFERROR($E237*SUMIF('Daily Log'!$AR$18:$AR$1017,$B237,'Daily Log'!$AS$18:$AS$1017),0)</f>
        <v>0</v>
      </c>
      <c r="V237" s="244">
        <f>IFERROR($E237*SUMIF('Daily Log'!$AU$18:$AU$1017,$B237,'Daily Log'!$AV$18:$AV$1017),0)</f>
        <v>0</v>
      </c>
      <c r="W237" s="244">
        <f>IFERROR($E237*SUMIF('Daily Log'!$AX$18:$AX$1017,$B237,'Daily Log'!$AY$18:$AY$1017),0)</f>
        <v>0</v>
      </c>
      <c r="X237" s="244">
        <f>IFERROR($E237*SUMIF('Daily Log'!$BA$18:$BA$1017,$B237,'Daily Log'!$BB$18:$BB$1017),0)</f>
        <v>0</v>
      </c>
      <c r="Y237" s="244">
        <f>IFERROR($E237*SUMIF('Daily Log'!$BD$18:$BD$1017,$B237,'Daily Log'!$BE$18:$BE$1017),0)</f>
        <v>0</v>
      </c>
      <c r="Z237" s="244">
        <f>IFERROR($E237*SUMIF('Daily Log'!$BG$18:$BG$1017,$B237,'Daily Log'!$BH$18:$BH$1017),0)</f>
        <v>0</v>
      </c>
      <c r="AA237" s="244">
        <f>IFERROR($E237*SUMIF('Daily Log'!$BJ$18:$BJ$1017,$B237,'Daily Log'!$BK$18:$BK$1017),0)</f>
        <v>0</v>
      </c>
      <c r="AB237" s="244">
        <f>IFERROR($E237*SUMIF('Daily Log'!$BM$18:$BM$1017,$B237,'Daily Log'!$BN$18:$BN$1017),0)</f>
        <v>0</v>
      </c>
      <c r="AC237" s="244">
        <f>IFERROR($E237*SUMIF('Daily Log'!$BP$18:$BP$1017,$B237,'Daily Log'!$BQ$18:$BQ$1017),0)</f>
        <v>0</v>
      </c>
      <c r="AD237" s="244">
        <f>IFERROR($E237*SUMIF('Daily Log'!$BS$18:$BS$1017,$B237,'Daily Log'!$BT$18:$BT$1017),0)</f>
        <v>0</v>
      </c>
      <c r="AE237" s="244">
        <f>IFERROR($E237*SUMIF('Daily Log'!$BV$18:$BV$1017,$B237,'Daily Log'!$BW$18:$BW$1017),0)</f>
        <v>0</v>
      </c>
      <c r="AF237" s="244">
        <f>IFERROR($E237*SUMIF('Daily Log'!$BY$18:$BY$1017,$B237,'Daily Log'!$BZ$18:$BZ$1017),0)</f>
        <v>0</v>
      </c>
      <c r="AG237" s="244">
        <f>IFERROR($E237*SUMIF('Daily Log'!$CB$18:$CB$1017,$B237,'Daily Log'!$CC$18:$CC$1017),0)</f>
        <v>0</v>
      </c>
      <c r="AH237" s="244">
        <f>IFERROR($E237*SUMIF('Daily Log'!$CE$18:$CE$1017,$B237,'Daily Log'!$CF$18:$CF$1017),0)</f>
        <v>0</v>
      </c>
      <c r="AI237" s="244">
        <f>IFERROR($E237*SUMIF('Daily Log'!$CH$18:$CH$1017,$B237,'Daily Log'!$CI$18:$CI$1017),0)</f>
        <v>0</v>
      </c>
      <c r="AJ237" s="244">
        <f>IFERROR($E237*SUMIF('Daily Log'!$CK$18:$CK$1017,$B237,'Daily Log'!$CL$18:$CL$1017),0)</f>
        <v>0</v>
      </c>
      <c r="AK237" s="244">
        <f>IFERROR($E237*SUMIF('Daily Log'!$CN$18:$CN$1017,$B237,'Daily Log'!$CO$18:$CO$1017),0)</f>
        <v>0</v>
      </c>
    </row>
    <row r="238" spans="2:37" ht="33.75" hidden="1" customHeight="1">
      <c r="B238" s="455" t="s">
        <v>289</v>
      </c>
      <c r="C238" s="456"/>
      <c r="D238" s="457" t="s">
        <v>306</v>
      </c>
      <c r="E238" s="454">
        <v>1</v>
      </c>
      <c r="F238" s="243">
        <f t="shared" si="4"/>
        <v>0</v>
      </c>
      <c r="G238" s="244">
        <f>IFERROR($E238*SUMIF('Daily Log'!$B$18:$B$1017,$B238,'Daily Log'!$C$18:$C$1017),0)</f>
        <v>0</v>
      </c>
      <c r="H238" s="244">
        <f>IFERROR($E238*SUMIF('Daily Log'!$E$18:$E$1017,$B238,'Daily Log'!$F$18:$F$1017),0)</f>
        <v>0</v>
      </c>
      <c r="I238" s="244">
        <f>IFERROR($E238*SUMIF('Daily Log'!$H$18:$H$1017,$B238,'Daily Log'!$I$18:$I$1017),0)</f>
        <v>0</v>
      </c>
      <c r="J238" s="244" t="s">
        <v>40</v>
      </c>
      <c r="K238" s="244">
        <f>IFERROR($E238*SUMIF('Daily Log'!$N$18:$N$1017,$B238,'Daily Log'!$O$18:$O$1017),0)</f>
        <v>0</v>
      </c>
      <c r="L238" s="244">
        <f>IFERROR($E238*SUMIF('Daily Log'!$Q$18:$Q$1017,$B238,'Daily Log'!$R$18:$R$1017),0)</f>
        <v>0</v>
      </c>
      <c r="M238" s="244">
        <f>IFERROR($E238*SUMIF('Daily Log'!$T$18:$T$1017,$B238,'Daily Log'!$U$18:$U$1017),0)</f>
        <v>0</v>
      </c>
      <c r="N238" s="244">
        <f>IFERROR($E238*SUMIF('Daily Log'!$W$18:$W$1017,$B238,'Daily Log'!$X$18:$X$1017),0)</f>
        <v>0</v>
      </c>
      <c r="O238" s="244">
        <f>IFERROR($E238*SUMIF('Daily Log'!$Z$18:$Z$1017,$B238,'Daily Log'!$AA$18:$AA$1017),0)</f>
        <v>0</v>
      </c>
      <c r="P238" s="244">
        <f>IFERROR($E238*SUMIF('Daily Log'!$AC$18:$AC$1017,$B238,'Daily Log'!$AD$18:$AD$1017),0)</f>
        <v>0</v>
      </c>
      <c r="Q238" s="244">
        <f>IFERROR($E238*SUMIF('Daily Log'!$AF$18:$AF$1017,$B238,'Daily Log'!$AG$18:$AG$1017),0)</f>
        <v>0</v>
      </c>
      <c r="R238" s="244">
        <f>IFERROR($E238*SUMIF('Daily Log'!$AI$18:$AI$1017,$B238,'Daily Log'!$AJ$18:$AJ$1017),0)</f>
        <v>0</v>
      </c>
      <c r="S238" s="244">
        <f>IFERROR($E238*SUMIF('Daily Log'!$AL$18:$AL$1017,$B238,'Daily Log'!$AM$18:$AM$1017),0)</f>
        <v>0</v>
      </c>
      <c r="T238" s="244">
        <f>IFERROR($E238*SUMIF('Daily Log'!$AO$18:$AO$1017,$B238,'Daily Log'!$AP$18:$AP$1017),0)</f>
        <v>0</v>
      </c>
      <c r="U238" s="244">
        <f>IFERROR($E238*SUMIF('Daily Log'!$AR$18:$AR$1017,$B238,'Daily Log'!$AS$18:$AS$1017),0)</f>
        <v>0</v>
      </c>
      <c r="V238" s="244">
        <f>IFERROR($E238*SUMIF('Daily Log'!$AU$18:$AU$1017,$B238,'Daily Log'!$AV$18:$AV$1017),0)</f>
        <v>0</v>
      </c>
      <c r="W238" s="244">
        <f>IFERROR($E238*SUMIF('Daily Log'!$AX$18:$AX$1017,$B238,'Daily Log'!$AY$18:$AY$1017),0)</f>
        <v>0</v>
      </c>
      <c r="X238" s="244">
        <f>IFERROR($E238*SUMIF('Daily Log'!$BA$18:$BA$1017,$B238,'Daily Log'!$BB$18:$BB$1017),0)</f>
        <v>0</v>
      </c>
      <c r="Y238" s="244">
        <f>IFERROR($E238*SUMIF('Daily Log'!$BD$18:$BD$1017,$B238,'Daily Log'!$BE$18:$BE$1017),0)</f>
        <v>0</v>
      </c>
      <c r="Z238" s="244">
        <f>IFERROR($E238*SUMIF('Daily Log'!$BG$18:$BG$1017,$B238,'Daily Log'!$BH$18:$BH$1017),0)</f>
        <v>0</v>
      </c>
      <c r="AA238" s="244">
        <f>IFERROR($E238*SUMIF('Daily Log'!$BJ$18:$BJ$1017,$B238,'Daily Log'!$BK$18:$BK$1017),0)</f>
        <v>0</v>
      </c>
      <c r="AB238" s="244">
        <f>IFERROR($E238*SUMIF('Daily Log'!$BM$18:$BM$1017,$B238,'Daily Log'!$BN$18:$BN$1017),0)</f>
        <v>0</v>
      </c>
      <c r="AC238" s="244">
        <f>IFERROR($E238*SUMIF('Daily Log'!$BP$18:$BP$1017,$B238,'Daily Log'!$BQ$18:$BQ$1017),0)</f>
        <v>0</v>
      </c>
      <c r="AD238" s="244">
        <f>IFERROR($E238*SUMIF('Daily Log'!$BS$18:$BS$1017,$B238,'Daily Log'!$BT$18:$BT$1017),0)</f>
        <v>0</v>
      </c>
      <c r="AE238" s="244">
        <f>IFERROR($E238*SUMIF('Daily Log'!$BV$18:$BV$1017,$B238,'Daily Log'!$BW$18:$BW$1017),0)</f>
        <v>0</v>
      </c>
      <c r="AF238" s="244">
        <f>IFERROR($E238*SUMIF('Daily Log'!$BY$18:$BY$1017,$B238,'Daily Log'!$BZ$18:$BZ$1017),0)</f>
        <v>0</v>
      </c>
      <c r="AG238" s="244">
        <f>IFERROR($E238*SUMIF('Daily Log'!$CB$18:$CB$1017,$B238,'Daily Log'!$CC$18:$CC$1017),0)</f>
        <v>0</v>
      </c>
      <c r="AH238" s="244">
        <f>IFERROR($E238*SUMIF('Daily Log'!$CE$18:$CE$1017,$B238,'Daily Log'!$CF$18:$CF$1017),0)</f>
        <v>0</v>
      </c>
      <c r="AI238" s="244">
        <f>IFERROR($E238*SUMIF('Daily Log'!$CH$18:$CH$1017,$B238,'Daily Log'!$CI$18:$CI$1017),0)</f>
        <v>0</v>
      </c>
      <c r="AJ238" s="244">
        <f>IFERROR($E238*SUMIF('Daily Log'!$CK$18:$CK$1017,$B238,'Daily Log'!$CL$18:$CL$1017),0)</f>
        <v>0</v>
      </c>
      <c r="AK238" s="244">
        <f>IFERROR($E238*SUMIF('Daily Log'!$CN$18:$CN$1017,$B238,'Daily Log'!$CO$18:$CO$1017),0)</f>
        <v>0</v>
      </c>
    </row>
    <row r="239" spans="2:37" ht="33.75" hidden="1" customHeight="1">
      <c r="B239" s="455" t="s">
        <v>290</v>
      </c>
      <c r="C239" s="456"/>
      <c r="D239" s="457" t="s">
        <v>306</v>
      </c>
      <c r="E239" s="454">
        <v>1</v>
      </c>
      <c r="F239" s="243">
        <f t="shared" si="4"/>
        <v>0</v>
      </c>
      <c r="G239" s="244">
        <f>IFERROR($E239*SUMIF('Daily Log'!$B$18:$B$1017,$B239,'Daily Log'!$C$18:$C$1017),0)</f>
        <v>0</v>
      </c>
      <c r="H239" s="244">
        <f>IFERROR($E239*SUMIF('Daily Log'!$E$18:$E$1017,$B239,'Daily Log'!$F$18:$F$1017),0)</f>
        <v>0</v>
      </c>
      <c r="I239" s="244">
        <f>IFERROR($E239*SUMIF('Daily Log'!$H$18:$H$1017,$B239,'Daily Log'!$I$18:$I$1017),0)</f>
        <v>0</v>
      </c>
      <c r="J239" s="244" t="s">
        <v>40</v>
      </c>
      <c r="K239" s="244">
        <f>IFERROR($E239*SUMIF('Daily Log'!$N$18:$N$1017,$B239,'Daily Log'!$O$18:$O$1017),0)</f>
        <v>0</v>
      </c>
      <c r="L239" s="244">
        <f>IFERROR($E239*SUMIF('Daily Log'!$Q$18:$Q$1017,$B239,'Daily Log'!$R$18:$R$1017),0)</f>
        <v>0</v>
      </c>
      <c r="M239" s="244">
        <f>IFERROR($E239*SUMIF('Daily Log'!$T$18:$T$1017,$B239,'Daily Log'!$U$18:$U$1017),0)</f>
        <v>0</v>
      </c>
      <c r="N239" s="244">
        <f>IFERROR($E239*SUMIF('Daily Log'!$W$18:$W$1017,$B239,'Daily Log'!$X$18:$X$1017),0)</f>
        <v>0</v>
      </c>
      <c r="O239" s="244">
        <f>IFERROR($E239*SUMIF('Daily Log'!$Z$18:$Z$1017,$B239,'Daily Log'!$AA$18:$AA$1017),0)</f>
        <v>0</v>
      </c>
      <c r="P239" s="244">
        <f>IFERROR($E239*SUMIF('Daily Log'!$AC$18:$AC$1017,$B239,'Daily Log'!$AD$18:$AD$1017),0)</f>
        <v>0</v>
      </c>
      <c r="Q239" s="244">
        <f>IFERROR($E239*SUMIF('Daily Log'!$AF$18:$AF$1017,$B239,'Daily Log'!$AG$18:$AG$1017),0)</f>
        <v>0</v>
      </c>
      <c r="R239" s="244">
        <f>IFERROR($E239*SUMIF('Daily Log'!$AI$18:$AI$1017,$B239,'Daily Log'!$AJ$18:$AJ$1017),0)</f>
        <v>0</v>
      </c>
      <c r="S239" s="244">
        <f>IFERROR($E239*SUMIF('Daily Log'!$AL$18:$AL$1017,$B239,'Daily Log'!$AM$18:$AM$1017),0)</f>
        <v>0</v>
      </c>
      <c r="T239" s="244">
        <f>IFERROR($E239*SUMIF('Daily Log'!$AO$18:$AO$1017,$B239,'Daily Log'!$AP$18:$AP$1017),0)</f>
        <v>0</v>
      </c>
      <c r="U239" s="244">
        <f>IFERROR($E239*SUMIF('Daily Log'!$AR$18:$AR$1017,$B239,'Daily Log'!$AS$18:$AS$1017),0)</f>
        <v>0</v>
      </c>
      <c r="V239" s="244">
        <f>IFERROR($E239*SUMIF('Daily Log'!$AU$18:$AU$1017,$B239,'Daily Log'!$AV$18:$AV$1017),0)</f>
        <v>0</v>
      </c>
      <c r="W239" s="244">
        <f>IFERROR($E239*SUMIF('Daily Log'!$AX$18:$AX$1017,$B239,'Daily Log'!$AY$18:$AY$1017),0)</f>
        <v>0</v>
      </c>
      <c r="X239" s="244">
        <f>IFERROR($E239*SUMIF('Daily Log'!$BA$18:$BA$1017,$B239,'Daily Log'!$BB$18:$BB$1017),0)</f>
        <v>0</v>
      </c>
      <c r="Y239" s="244">
        <f>IFERROR($E239*SUMIF('Daily Log'!$BD$18:$BD$1017,$B239,'Daily Log'!$BE$18:$BE$1017),0)</f>
        <v>0</v>
      </c>
      <c r="Z239" s="244">
        <f>IFERROR($E239*SUMIF('Daily Log'!$BG$18:$BG$1017,$B239,'Daily Log'!$BH$18:$BH$1017),0)</f>
        <v>0</v>
      </c>
      <c r="AA239" s="244">
        <f>IFERROR($E239*SUMIF('Daily Log'!$BJ$18:$BJ$1017,$B239,'Daily Log'!$BK$18:$BK$1017),0)</f>
        <v>0</v>
      </c>
      <c r="AB239" s="244">
        <f>IFERROR($E239*SUMIF('Daily Log'!$BM$18:$BM$1017,$B239,'Daily Log'!$BN$18:$BN$1017),0)</f>
        <v>0</v>
      </c>
      <c r="AC239" s="244">
        <f>IFERROR($E239*SUMIF('Daily Log'!$BP$18:$BP$1017,$B239,'Daily Log'!$BQ$18:$BQ$1017),0)</f>
        <v>0</v>
      </c>
      <c r="AD239" s="244">
        <f>IFERROR($E239*SUMIF('Daily Log'!$BS$18:$BS$1017,$B239,'Daily Log'!$BT$18:$BT$1017),0)</f>
        <v>0</v>
      </c>
      <c r="AE239" s="244">
        <f>IFERROR($E239*SUMIF('Daily Log'!$BV$18:$BV$1017,$B239,'Daily Log'!$BW$18:$BW$1017),0)</f>
        <v>0</v>
      </c>
      <c r="AF239" s="244">
        <f>IFERROR($E239*SUMIF('Daily Log'!$BY$18:$BY$1017,$B239,'Daily Log'!$BZ$18:$BZ$1017),0)</f>
        <v>0</v>
      </c>
      <c r="AG239" s="244">
        <f>IFERROR($E239*SUMIF('Daily Log'!$CB$18:$CB$1017,$B239,'Daily Log'!$CC$18:$CC$1017),0)</f>
        <v>0</v>
      </c>
      <c r="AH239" s="244">
        <f>IFERROR($E239*SUMIF('Daily Log'!$CE$18:$CE$1017,$B239,'Daily Log'!$CF$18:$CF$1017),0)</f>
        <v>0</v>
      </c>
      <c r="AI239" s="244">
        <f>IFERROR($E239*SUMIF('Daily Log'!$CH$18:$CH$1017,$B239,'Daily Log'!$CI$18:$CI$1017),0)</f>
        <v>0</v>
      </c>
      <c r="AJ239" s="244">
        <f>IFERROR($E239*SUMIF('Daily Log'!$CK$18:$CK$1017,$B239,'Daily Log'!$CL$18:$CL$1017),0)</f>
        <v>0</v>
      </c>
      <c r="AK239" s="244">
        <f>IFERROR($E239*SUMIF('Daily Log'!$CN$18:$CN$1017,$B239,'Daily Log'!$CO$18:$CO$1017),0)</f>
        <v>0</v>
      </c>
    </row>
    <row r="240" spans="2:37" ht="33.75" hidden="1" customHeight="1">
      <c r="B240" s="455" t="s">
        <v>291</v>
      </c>
      <c r="C240" s="456"/>
      <c r="D240" s="457" t="s">
        <v>306</v>
      </c>
      <c r="E240" s="454">
        <v>1</v>
      </c>
      <c r="F240" s="243">
        <f t="shared" si="4"/>
        <v>0</v>
      </c>
      <c r="G240" s="244">
        <f>IFERROR($E240*SUMIF('Daily Log'!$B$18:$B$1017,$B240,'Daily Log'!$C$18:$C$1017),0)</f>
        <v>0</v>
      </c>
      <c r="H240" s="244">
        <f>IFERROR($E240*SUMIF('Daily Log'!$E$18:$E$1017,$B240,'Daily Log'!$F$18:$F$1017),0)</f>
        <v>0</v>
      </c>
      <c r="I240" s="244">
        <f>IFERROR($E240*SUMIF('Daily Log'!$H$18:$H$1017,$B240,'Daily Log'!$I$18:$I$1017),0)</f>
        <v>0</v>
      </c>
      <c r="J240" s="244" t="s">
        <v>40</v>
      </c>
      <c r="K240" s="244">
        <f>IFERROR($E240*SUMIF('Daily Log'!$N$18:$N$1017,$B240,'Daily Log'!$O$18:$O$1017),0)</f>
        <v>0</v>
      </c>
      <c r="L240" s="244">
        <f>IFERROR($E240*SUMIF('Daily Log'!$Q$18:$Q$1017,$B240,'Daily Log'!$R$18:$R$1017),0)</f>
        <v>0</v>
      </c>
      <c r="M240" s="244">
        <f>IFERROR($E240*SUMIF('Daily Log'!$T$18:$T$1017,$B240,'Daily Log'!$U$18:$U$1017),0)</f>
        <v>0</v>
      </c>
      <c r="N240" s="244">
        <f>IFERROR($E240*SUMIF('Daily Log'!$W$18:$W$1017,$B240,'Daily Log'!$X$18:$X$1017),0)</f>
        <v>0</v>
      </c>
      <c r="O240" s="244">
        <f>IFERROR($E240*SUMIF('Daily Log'!$Z$18:$Z$1017,$B240,'Daily Log'!$AA$18:$AA$1017),0)</f>
        <v>0</v>
      </c>
      <c r="P240" s="244">
        <f>IFERROR($E240*SUMIF('Daily Log'!$AC$18:$AC$1017,$B240,'Daily Log'!$AD$18:$AD$1017),0)</f>
        <v>0</v>
      </c>
      <c r="Q240" s="244">
        <f>IFERROR($E240*SUMIF('Daily Log'!$AF$18:$AF$1017,$B240,'Daily Log'!$AG$18:$AG$1017),0)</f>
        <v>0</v>
      </c>
      <c r="R240" s="244">
        <f>IFERROR($E240*SUMIF('Daily Log'!$AI$18:$AI$1017,$B240,'Daily Log'!$AJ$18:$AJ$1017),0)</f>
        <v>0</v>
      </c>
      <c r="S240" s="244">
        <f>IFERROR($E240*SUMIF('Daily Log'!$AL$18:$AL$1017,$B240,'Daily Log'!$AM$18:$AM$1017),0)</f>
        <v>0</v>
      </c>
      <c r="T240" s="244">
        <f>IFERROR($E240*SUMIF('Daily Log'!$AO$18:$AO$1017,$B240,'Daily Log'!$AP$18:$AP$1017),0)</f>
        <v>0</v>
      </c>
      <c r="U240" s="244">
        <f>IFERROR($E240*SUMIF('Daily Log'!$AR$18:$AR$1017,$B240,'Daily Log'!$AS$18:$AS$1017),0)</f>
        <v>0</v>
      </c>
      <c r="V240" s="244">
        <f>IFERROR($E240*SUMIF('Daily Log'!$AU$18:$AU$1017,$B240,'Daily Log'!$AV$18:$AV$1017),0)</f>
        <v>0</v>
      </c>
      <c r="W240" s="244">
        <f>IFERROR($E240*SUMIF('Daily Log'!$AX$18:$AX$1017,$B240,'Daily Log'!$AY$18:$AY$1017),0)</f>
        <v>0</v>
      </c>
      <c r="X240" s="244">
        <f>IFERROR($E240*SUMIF('Daily Log'!$BA$18:$BA$1017,$B240,'Daily Log'!$BB$18:$BB$1017),0)</f>
        <v>0</v>
      </c>
      <c r="Y240" s="244">
        <f>IFERROR($E240*SUMIF('Daily Log'!$BD$18:$BD$1017,$B240,'Daily Log'!$BE$18:$BE$1017),0)</f>
        <v>0</v>
      </c>
      <c r="Z240" s="244">
        <f>IFERROR($E240*SUMIF('Daily Log'!$BG$18:$BG$1017,$B240,'Daily Log'!$BH$18:$BH$1017),0)</f>
        <v>0</v>
      </c>
      <c r="AA240" s="244">
        <f>IFERROR($E240*SUMIF('Daily Log'!$BJ$18:$BJ$1017,$B240,'Daily Log'!$BK$18:$BK$1017),0)</f>
        <v>0</v>
      </c>
      <c r="AB240" s="244">
        <f>IFERROR($E240*SUMIF('Daily Log'!$BM$18:$BM$1017,$B240,'Daily Log'!$BN$18:$BN$1017),0)</f>
        <v>0</v>
      </c>
      <c r="AC240" s="244">
        <f>IFERROR($E240*SUMIF('Daily Log'!$BP$18:$BP$1017,$B240,'Daily Log'!$BQ$18:$BQ$1017),0)</f>
        <v>0</v>
      </c>
      <c r="AD240" s="244">
        <f>IFERROR($E240*SUMIF('Daily Log'!$BS$18:$BS$1017,$B240,'Daily Log'!$BT$18:$BT$1017),0)</f>
        <v>0</v>
      </c>
      <c r="AE240" s="244">
        <f>IFERROR($E240*SUMIF('Daily Log'!$BV$18:$BV$1017,$B240,'Daily Log'!$BW$18:$BW$1017),0)</f>
        <v>0</v>
      </c>
      <c r="AF240" s="244">
        <f>IFERROR($E240*SUMIF('Daily Log'!$BY$18:$BY$1017,$B240,'Daily Log'!$BZ$18:$BZ$1017),0)</f>
        <v>0</v>
      </c>
      <c r="AG240" s="244">
        <f>IFERROR($E240*SUMIF('Daily Log'!$CB$18:$CB$1017,$B240,'Daily Log'!$CC$18:$CC$1017),0)</f>
        <v>0</v>
      </c>
      <c r="AH240" s="244">
        <f>IFERROR($E240*SUMIF('Daily Log'!$CE$18:$CE$1017,$B240,'Daily Log'!$CF$18:$CF$1017),0)</f>
        <v>0</v>
      </c>
      <c r="AI240" s="244">
        <f>IFERROR($E240*SUMIF('Daily Log'!$CH$18:$CH$1017,$B240,'Daily Log'!$CI$18:$CI$1017),0)</f>
        <v>0</v>
      </c>
      <c r="AJ240" s="244">
        <f>IFERROR($E240*SUMIF('Daily Log'!$CK$18:$CK$1017,$B240,'Daily Log'!$CL$18:$CL$1017),0)</f>
        <v>0</v>
      </c>
      <c r="AK240" s="244">
        <f>IFERROR($E240*SUMIF('Daily Log'!$CN$18:$CN$1017,$B240,'Daily Log'!$CO$18:$CO$1017),0)</f>
        <v>0</v>
      </c>
    </row>
    <row r="241" spans="2:37" ht="33.75" hidden="1" customHeight="1">
      <c r="B241" s="455" t="s">
        <v>292</v>
      </c>
      <c r="C241" s="456"/>
      <c r="D241" s="457" t="s">
        <v>306</v>
      </c>
      <c r="E241" s="454">
        <v>1</v>
      </c>
      <c r="F241" s="243">
        <f t="shared" si="4"/>
        <v>0</v>
      </c>
      <c r="G241" s="244">
        <f>IFERROR($E241*SUMIF('Daily Log'!$B$18:$B$1017,$B241,'Daily Log'!$C$18:$C$1017),0)</f>
        <v>0</v>
      </c>
      <c r="H241" s="244">
        <f>IFERROR($E241*SUMIF('Daily Log'!$E$18:$E$1017,$B241,'Daily Log'!$F$18:$F$1017),0)</f>
        <v>0</v>
      </c>
      <c r="I241" s="244">
        <f>IFERROR($E241*SUMIF('Daily Log'!$H$18:$H$1017,$B241,'Daily Log'!$I$18:$I$1017),0)</f>
        <v>0</v>
      </c>
      <c r="J241" s="244" t="s">
        <v>40</v>
      </c>
      <c r="K241" s="244">
        <f>IFERROR($E241*SUMIF('Daily Log'!$N$18:$N$1017,$B241,'Daily Log'!$O$18:$O$1017),0)</f>
        <v>0</v>
      </c>
      <c r="L241" s="244">
        <f>IFERROR($E241*SUMIF('Daily Log'!$Q$18:$Q$1017,$B241,'Daily Log'!$R$18:$R$1017),0)</f>
        <v>0</v>
      </c>
      <c r="M241" s="244">
        <f>IFERROR($E241*SUMIF('Daily Log'!$T$18:$T$1017,$B241,'Daily Log'!$U$18:$U$1017),0)</f>
        <v>0</v>
      </c>
      <c r="N241" s="244">
        <f>IFERROR($E241*SUMIF('Daily Log'!$W$18:$W$1017,$B241,'Daily Log'!$X$18:$X$1017),0)</f>
        <v>0</v>
      </c>
      <c r="O241" s="244">
        <f>IFERROR($E241*SUMIF('Daily Log'!$Z$18:$Z$1017,$B241,'Daily Log'!$AA$18:$AA$1017),0)</f>
        <v>0</v>
      </c>
      <c r="P241" s="244">
        <f>IFERROR($E241*SUMIF('Daily Log'!$AC$18:$AC$1017,$B241,'Daily Log'!$AD$18:$AD$1017),0)</f>
        <v>0</v>
      </c>
      <c r="Q241" s="244">
        <f>IFERROR($E241*SUMIF('Daily Log'!$AF$18:$AF$1017,$B241,'Daily Log'!$AG$18:$AG$1017),0)</f>
        <v>0</v>
      </c>
      <c r="R241" s="244">
        <f>IFERROR($E241*SUMIF('Daily Log'!$AI$18:$AI$1017,$B241,'Daily Log'!$AJ$18:$AJ$1017),0)</f>
        <v>0</v>
      </c>
      <c r="S241" s="244">
        <f>IFERROR($E241*SUMIF('Daily Log'!$AL$18:$AL$1017,$B241,'Daily Log'!$AM$18:$AM$1017),0)</f>
        <v>0</v>
      </c>
      <c r="T241" s="244">
        <f>IFERROR($E241*SUMIF('Daily Log'!$AO$18:$AO$1017,$B241,'Daily Log'!$AP$18:$AP$1017),0)</f>
        <v>0</v>
      </c>
      <c r="U241" s="244">
        <f>IFERROR($E241*SUMIF('Daily Log'!$AR$18:$AR$1017,$B241,'Daily Log'!$AS$18:$AS$1017),0)</f>
        <v>0</v>
      </c>
      <c r="V241" s="244">
        <f>IFERROR($E241*SUMIF('Daily Log'!$AU$18:$AU$1017,$B241,'Daily Log'!$AV$18:$AV$1017),0)</f>
        <v>0</v>
      </c>
      <c r="W241" s="244">
        <f>IFERROR($E241*SUMIF('Daily Log'!$AX$18:$AX$1017,$B241,'Daily Log'!$AY$18:$AY$1017),0)</f>
        <v>0</v>
      </c>
      <c r="X241" s="244">
        <f>IFERROR($E241*SUMIF('Daily Log'!$BA$18:$BA$1017,$B241,'Daily Log'!$BB$18:$BB$1017),0)</f>
        <v>0</v>
      </c>
      <c r="Y241" s="244">
        <f>IFERROR($E241*SUMIF('Daily Log'!$BD$18:$BD$1017,$B241,'Daily Log'!$BE$18:$BE$1017),0)</f>
        <v>0</v>
      </c>
      <c r="Z241" s="244">
        <f>IFERROR($E241*SUMIF('Daily Log'!$BG$18:$BG$1017,$B241,'Daily Log'!$BH$18:$BH$1017),0)</f>
        <v>0</v>
      </c>
      <c r="AA241" s="244">
        <f>IFERROR($E241*SUMIF('Daily Log'!$BJ$18:$BJ$1017,$B241,'Daily Log'!$BK$18:$BK$1017),0)</f>
        <v>0</v>
      </c>
      <c r="AB241" s="244">
        <f>IFERROR($E241*SUMIF('Daily Log'!$BM$18:$BM$1017,$B241,'Daily Log'!$BN$18:$BN$1017),0)</f>
        <v>0</v>
      </c>
      <c r="AC241" s="244">
        <f>IFERROR($E241*SUMIF('Daily Log'!$BP$18:$BP$1017,$B241,'Daily Log'!$BQ$18:$BQ$1017),0)</f>
        <v>0</v>
      </c>
      <c r="AD241" s="244">
        <f>IFERROR($E241*SUMIF('Daily Log'!$BS$18:$BS$1017,$B241,'Daily Log'!$BT$18:$BT$1017),0)</f>
        <v>0</v>
      </c>
      <c r="AE241" s="244">
        <f>IFERROR($E241*SUMIF('Daily Log'!$BV$18:$BV$1017,$B241,'Daily Log'!$BW$18:$BW$1017),0)</f>
        <v>0</v>
      </c>
      <c r="AF241" s="244">
        <f>IFERROR($E241*SUMIF('Daily Log'!$BY$18:$BY$1017,$B241,'Daily Log'!$BZ$18:$BZ$1017),0)</f>
        <v>0</v>
      </c>
      <c r="AG241" s="244">
        <f>IFERROR($E241*SUMIF('Daily Log'!$CB$18:$CB$1017,$B241,'Daily Log'!$CC$18:$CC$1017),0)</f>
        <v>0</v>
      </c>
      <c r="AH241" s="244">
        <f>IFERROR($E241*SUMIF('Daily Log'!$CE$18:$CE$1017,$B241,'Daily Log'!$CF$18:$CF$1017),0)</f>
        <v>0</v>
      </c>
      <c r="AI241" s="244">
        <f>IFERROR($E241*SUMIF('Daily Log'!$CH$18:$CH$1017,$B241,'Daily Log'!$CI$18:$CI$1017),0)</f>
        <v>0</v>
      </c>
      <c r="AJ241" s="244">
        <f>IFERROR($E241*SUMIF('Daily Log'!$CK$18:$CK$1017,$B241,'Daily Log'!$CL$18:$CL$1017),0)</f>
        <v>0</v>
      </c>
      <c r="AK241" s="244">
        <f>IFERROR($E241*SUMIF('Daily Log'!$CN$18:$CN$1017,$B241,'Daily Log'!$CO$18:$CO$1017),0)</f>
        <v>0</v>
      </c>
    </row>
    <row r="242" spans="2:37" ht="33.75" hidden="1" customHeight="1">
      <c r="B242" s="455" t="s">
        <v>293</v>
      </c>
      <c r="C242" s="456"/>
      <c r="D242" s="457" t="s">
        <v>306</v>
      </c>
      <c r="E242" s="454">
        <v>1</v>
      </c>
      <c r="F242" s="243">
        <f t="shared" si="4"/>
        <v>0</v>
      </c>
      <c r="G242" s="244">
        <f>IFERROR($E242*SUMIF('Daily Log'!$B$18:$B$1017,$B242,'Daily Log'!$C$18:$C$1017),0)</f>
        <v>0</v>
      </c>
      <c r="H242" s="244">
        <f>IFERROR($E242*SUMIF('Daily Log'!$E$18:$E$1017,$B242,'Daily Log'!$F$18:$F$1017),0)</f>
        <v>0</v>
      </c>
      <c r="I242" s="244">
        <f>IFERROR($E242*SUMIF('Daily Log'!$H$18:$H$1017,$B242,'Daily Log'!$I$18:$I$1017),0)</f>
        <v>0</v>
      </c>
      <c r="J242" s="244" t="s">
        <v>40</v>
      </c>
      <c r="K242" s="244">
        <f>IFERROR($E242*SUMIF('Daily Log'!$N$18:$N$1017,$B242,'Daily Log'!$O$18:$O$1017),0)</f>
        <v>0</v>
      </c>
      <c r="L242" s="244">
        <f>IFERROR($E242*SUMIF('Daily Log'!$Q$18:$Q$1017,$B242,'Daily Log'!$R$18:$R$1017),0)</f>
        <v>0</v>
      </c>
      <c r="M242" s="244">
        <f>IFERROR($E242*SUMIF('Daily Log'!$T$18:$T$1017,$B242,'Daily Log'!$U$18:$U$1017),0)</f>
        <v>0</v>
      </c>
      <c r="N242" s="244">
        <f>IFERROR($E242*SUMIF('Daily Log'!$W$18:$W$1017,$B242,'Daily Log'!$X$18:$X$1017),0)</f>
        <v>0</v>
      </c>
      <c r="O242" s="244">
        <f>IFERROR($E242*SUMIF('Daily Log'!$Z$18:$Z$1017,$B242,'Daily Log'!$AA$18:$AA$1017),0)</f>
        <v>0</v>
      </c>
      <c r="P242" s="244">
        <f>IFERROR($E242*SUMIF('Daily Log'!$AC$18:$AC$1017,$B242,'Daily Log'!$AD$18:$AD$1017),0)</f>
        <v>0</v>
      </c>
      <c r="Q242" s="244">
        <f>IFERROR($E242*SUMIF('Daily Log'!$AF$18:$AF$1017,$B242,'Daily Log'!$AG$18:$AG$1017),0)</f>
        <v>0</v>
      </c>
      <c r="R242" s="244">
        <f>IFERROR($E242*SUMIF('Daily Log'!$AI$18:$AI$1017,$B242,'Daily Log'!$AJ$18:$AJ$1017),0)</f>
        <v>0</v>
      </c>
      <c r="S242" s="244">
        <f>IFERROR($E242*SUMIF('Daily Log'!$AL$18:$AL$1017,$B242,'Daily Log'!$AM$18:$AM$1017),0)</f>
        <v>0</v>
      </c>
      <c r="T242" s="244">
        <f>IFERROR($E242*SUMIF('Daily Log'!$AO$18:$AO$1017,$B242,'Daily Log'!$AP$18:$AP$1017),0)</f>
        <v>0</v>
      </c>
      <c r="U242" s="244">
        <f>IFERROR($E242*SUMIF('Daily Log'!$AR$18:$AR$1017,$B242,'Daily Log'!$AS$18:$AS$1017),0)</f>
        <v>0</v>
      </c>
      <c r="V242" s="244">
        <f>IFERROR($E242*SUMIF('Daily Log'!$AU$18:$AU$1017,$B242,'Daily Log'!$AV$18:$AV$1017),0)</f>
        <v>0</v>
      </c>
      <c r="W242" s="244">
        <f>IFERROR($E242*SUMIF('Daily Log'!$AX$18:$AX$1017,$B242,'Daily Log'!$AY$18:$AY$1017),0)</f>
        <v>0</v>
      </c>
      <c r="X242" s="244">
        <f>IFERROR($E242*SUMIF('Daily Log'!$BA$18:$BA$1017,$B242,'Daily Log'!$BB$18:$BB$1017),0)</f>
        <v>0</v>
      </c>
      <c r="Y242" s="244">
        <f>IFERROR($E242*SUMIF('Daily Log'!$BD$18:$BD$1017,$B242,'Daily Log'!$BE$18:$BE$1017),0)</f>
        <v>0</v>
      </c>
      <c r="Z242" s="244">
        <f>IFERROR($E242*SUMIF('Daily Log'!$BG$18:$BG$1017,$B242,'Daily Log'!$BH$18:$BH$1017),0)</f>
        <v>0</v>
      </c>
      <c r="AA242" s="244">
        <f>IFERROR($E242*SUMIF('Daily Log'!$BJ$18:$BJ$1017,$B242,'Daily Log'!$BK$18:$BK$1017),0)</f>
        <v>0</v>
      </c>
      <c r="AB242" s="244">
        <f>IFERROR($E242*SUMIF('Daily Log'!$BM$18:$BM$1017,$B242,'Daily Log'!$BN$18:$BN$1017),0)</f>
        <v>0</v>
      </c>
      <c r="AC242" s="244">
        <f>IFERROR($E242*SUMIF('Daily Log'!$BP$18:$BP$1017,$B242,'Daily Log'!$BQ$18:$BQ$1017),0)</f>
        <v>0</v>
      </c>
      <c r="AD242" s="244">
        <f>IFERROR($E242*SUMIF('Daily Log'!$BS$18:$BS$1017,$B242,'Daily Log'!$BT$18:$BT$1017),0)</f>
        <v>0</v>
      </c>
      <c r="AE242" s="244">
        <f>IFERROR($E242*SUMIF('Daily Log'!$BV$18:$BV$1017,$B242,'Daily Log'!$BW$18:$BW$1017),0)</f>
        <v>0</v>
      </c>
      <c r="AF242" s="244">
        <f>IFERROR($E242*SUMIF('Daily Log'!$BY$18:$BY$1017,$B242,'Daily Log'!$BZ$18:$BZ$1017),0)</f>
        <v>0</v>
      </c>
      <c r="AG242" s="244">
        <f>IFERROR($E242*SUMIF('Daily Log'!$CB$18:$CB$1017,$B242,'Daily Log'!$CC$18:$CC$1017),0)</f>
        <v>0</v>
      </c>
      <c r="AH242" s="244">
        <f>IFERROR($E242*SUMIF('Daily Log'!$CE$18:$CE$1017,$B242,'Daily Log'!$CF$18:$CF$1017),0)</f>
        <v>0</v>
      </c>
      <c r="AI242" s="244">
        <f>IFERROR($E242*SUMIF('Daily Log'!$CH$18:$CH$1017,$B242,'Daily Log'!$CI$18:$CI$1017),0)</f>
        <v>0</v>
      </c>
      <c r="AJ242" s="244">
        <f>IFERROR($E242*SUMIF('Daily Log'!$CK$18:$CK$1017,$B242,'Daily Log'!$CL$18:$CL$1017),0)</f>
        <v>0</v>
      </c>
      <c r="AK242" s="244">
        <f>IFERROR($E242*SUMIF('Daily Log'!$CN$18:$CN$1017,$B242,'Daily Log'!$CO$18:$CO$1017),0)</f>
        <v>0</v>
      </c>
    </row>
    <row r="243" spans="2:37" ht="33.75" hidden="1" customHeight="1">
      <c r="B243" s="455" t="s">
        <v>294</v>
      </c>
      <c r="C243" s="456"/>
      <c r="D243" s="457" t="s">
        <v>306</v>
      </c>
      <c r="E243" s="454">
        <v>1</v>
      </c>
      <c r="F243" s="243">
        <f t="shared" si="4"/>
        <v>0</v>
      </c>
      <c r="G243" s="244">
        <f>IFERROR($E243*SUMIF('Daily Log'!$B$18:$B$1017,$B243,'Daily Log'!$C$18:$C$1017),0)</f>
        <v>0</v>
      </c>
      <c r="H243" s="244">
        <f>IFERROR($E243*SUMIF('Daily Log'!$E$18:$E$1017,$B243,'Daily Log'!$F$18:$F$1017),0)</f>
        <v>0</v>
      </c>
      <c r="I243" s="244">
        <f>IFERROR($E243*SUMIF('Daily Log'!$H$18:$H$1017,$B243,'Daily Log'!$I$18:$I$1017),0)</f>
        <v>0</v>
      </c>
      <c r="J243" s="244" t="s">
        <v>40</v>
      </c>
      <c r="K243" s="244">
        <f>IFERROR($E243*SUMIF('Daily Log'!$N$18:$N$1017,$B243,'Daily Log'!$O$18:$O$1017),0)</f>
        <v>0</v>
      </c>
      <c r="L243" s="244">
        <f>IFERROR($E243*SUMIF('Daily Log'!$Q$18:$Q$1017,$B243,'Daily Log'!$R$18:$R$1017),0)</f>
        <v>0</v>
      </c>
      <c r="M243" s="244">
        <f>IFERROR($E243*SUMIF('Daily Log'!$T$18:$T$1017,$B243,'Daily Log'!$U$18:$U$1017),0)</f>
        <v>0</v>
      </c>
      <c r="N243" s="244">
        <f>IFERROR($E243*SUMIF('Daily Log'!$W$18:$W$1017,$B243,'Daily Log'!$X$18:$X$1017),0)</f>
        <v>0</v>
      </c>
      <c r="O243" s="244">
        <f>IFERROR($E243*SUMIF('Daily Log'!$Z$18:$Z$1017,$B243,'Daily Log'!$AA$18:$AA$1017),0)</f>
        <v>0</v>
      </c>
      <c r="P243" s="244">
        <f>IFERROR($E243*SUMIF('Daily Log'!$AC$18:$AC$1017,$B243,'Daily Log'!$AD$18:$AD$1017),0)</f>
        <v>0</v>
      </c>
      <c r="Q243" s="244">
        <f>IFERROR($E243*SUMIF('Daily Log'!$AF$18:$AF$1017,$B243,'Daily Log'!$AG$18:$AG$1017),0)</f>
        <v>0</v>
      </c>
      <c r="R243" s="244">
        <f>IFERROR($E243*SUMIF('Daily Log'!$AI$18:$AI$1017,$B243,'Daily Log'!$AJ$18:$AJ$1017),0)</f>
        <v>0</v>
      </c>
      <c r="S243" s="244">
        <f>IFERROR($E243*SUMIF('Daily Log'!$AL$18:$AL$1017,$B243,'Daily Log'!$AM$18:$AM$1017),0)</f>
        <v>0</v>
      </c>
      <c r="T243" s="244">
        <f>IFERROR($E243*SUMIF('Daily Log'!$AO$18:$AO$1017,$B243,'Daily Log'!$AP$18:$AP$1017),0)</f>
        <v>0</v>
      </c>
      <c r="U243" s="244">
        <f>IFERROR($E243*SUMIF('Daily Log'!$AR$18:$AR$1017,$B243,'Daily Log'!$AS$18:$AS$1017),0)</f>
        <v>0</v>
      </c>
      <c r="V243" s="244">
        <f>IFERROR($E243*SUMIF('Daily Log'!$AU$18:$AU$1017,$B243,'Daily Log'!$AV$18:$AV$1017),0)</f>
        <v>0</v>
      </c>
      <c r="W243" s="244">
        <f>IFERROR($E243*SUMIF('Daily Log'!$AX$18:$AX$1017,$B243,'Daily Log'!$AY$18:$AY$1017),0)</f>
        <v>0</v>
      </c>
      <c r="X243" s="244">
        <f>IFERROR($E243*SUMIF('Daily Log'!$BA$18:$BA$1017,$B243,'Daily Log'!$BB$18:$BB$1017),0)</f>
        <v>0</v>
      </c>
      <c r="Y243" s="244">
        <f>IFERROR($E243*SUMIF('Daily Log'!$BD$18:$BD$1017,$B243,'Daily Log'!$BE$18:$BE$1017),0)</f>
        <v>0</v>
      </c>
      <c r="Z243" s="244">
        <f>IFERROR($E243*SUMIF('Daily Log'!$BG$18:$BG$1017,$B243,'Daily Log'!$BH$18:$BH$1017),0)</f>
        <v>0</v>
      </c>
      <c r="AA243" s="244">
        <f>IFERROR($E243*SUMIF('Daily Log'!$BJ$18:$BJ$1017,$B243,'Daily Log'!$BK$18:$BK$1017),0)</f>
        <v>0</v>
      </c>
      <c r="AB243" s="244">
        <f>IFERROR($E243*SUMIF('Daily Log'!$BM$18:$BM$1017,$B243,'Daily Log'!$BN$18:$BN$1017),0)</f>
        <v>0</v>
      </c>
      <c r="AC243" s="244">
        <f>IFERROR($E243*SUMIF('Daily Log'!$BP$18:$BP$1017,$B243,'Daily Log'!$BQ$18:$BQ$1017),0)</f>
        <v>0</v>
      </c>
      <c r="AD243" s="244">
        <f>IFERROR($E243*SUMIF('Daily Log'!$BS$18:$BS$1017,$B243,'Daily Log'!$BT$18:$BT$1017),0)</f>
        <v>0</v>
      </c>
      <c r="AE243" s="244">
        <f>IFERROR($E243*SUMIF('Daily Log'!$BV$18:$BV$1017,$B243,'Daily Log'!$BW$18:$BW$1017),0)</f>
        <v>0</v>
      </c>
      <c r="AF243" s="244">
        <f>IFERROR($E243*SUMIF('Daily Log'!$BY$18:$BY$1017,$B243,'Daily Log'!$BZ$18:$BZ$1017),0)</f>
        <v>0</v>
      </c>
      <c r="AG243" s="244">
        <f>IFERROR($E243*SUMIF('Daily Log'!$CB$18:$CB$1017,$B243,'Daily Log'!$CC$18:$CC$1017),0)</f>
        <v>0</v>
      </c>
      <c r="AH243" s="244">
        <f>IFERROR($E243*SUMIF('Daily Log'!$CE$18:$CE$1017,$B243,'Daily Log'!$CF$18:$CF$1017),0)</f>
        <v>0</v>
      </c>
      <c r="AI243" s="244">
        <f>IFERROR($E243*SUMIF('Daily Log'!$CH$18:$CH$1017,$B243,'Daily Log'!$CI$18:$CI$1017),0)</f>
        <v>0</v>
      </c>
      <c r="AJ243" s="244">
        <f>IFERROR($E243*SUMIF('Daily Log'!$CK$18:$CK$1017,$B243,'Daily Log'!$CL$18:$CL$1017),0)</f>
        <v>0</v>
      </c>
      <c r="AK243" s="244">
        <f>IFERROR($E243*SUMIF('Daily Log'!$CN$18:$CN$1017,$B243,'Daily Log'!$CO$18:$CO$1017),0)</f>
        <v>0</v>
      </c>
    </row>
    <row r="244" spans="2:37" ht="33.75" hidden="1" customHeight="1">
      <c r="B244" s="455" t="s">
        <v>295</v>
      </c>
      <c r="C244" s="456"/>
      <c r="D244" s="457" t="s">
        <v>306</v>
      </c>
      <c r="E244" s="454">
        <v>1</v>
      </c>
      <c r="F244" s="243">
        <f t="shared" si="4"/>
        <v>0</v>
      </c>
      <c r="G244" s="244">
        <f>IFERROR($E244*SUMIF('Daily Log'!$B$18:$B$1017,$B244,'Daily Log'!$C$18:$C$1017),0)</f>
        <v>0</v>
      </c>
      <c r="H244" s="244">
        <f>IFERROR($E244*SUMIF('Daily Log'!$E$18:$E$1017,$B244,'Daily Log'!$F$18:$F$1017),0)</f>
        <v>0</v>
      </c>
      <c r="I244" s="244">
        <f>IFERROR($E244*SUMIF('Daily Log'!$H$18:$H$1017,$B244,'Daily Log'!$I$18:$I$1017),0)</f>
        <v>0</v>
      </c>
      <c r="J244" s="244" t="s">
        <v>40</v>
      </c>
      <c r="K244" s="244">
        <f>IFERROR($E244*SUMIF('Daily Log'!$N$18:$N$1017,$B244,'Daily Log'!$O$18:$O$1017),0)</f>
        <v>0</v>
      </c>
      <c r="L244" s="244">
        <f>IFERROR($E244*SUMIF('Daily Log'!$Q$18:$Q$1017,$B244,'Daily Log'!$R$18:$R$1017),0)</f>
        <v>0</v>
      </c>
      <c r="M244" s="244">
        <f>IFERROR($E244*SUMIF('Daily Log'!$T$18:$T$1017,$B244,'Daily Log'!$U$18:$U$1017),0)</f>
        <v>0</v>
      </c>
      <c r="N244" s="244">
        <f>IFERROR($E244*SUMIF('Daily Log'!$W$18:$W$1017,$B244,'Daily Log'!$X$18:$X$1017),0)</f>
        <v>0</v>
      </c>
      <c r="O244" s="244">
        <f>IFERROR($E244*SUMIF('Daily Log'!$Z$18:$Z$1017,$B244,'Daily Log'!$AA$18:$AA$1017),0)</f>
        <v>0</v>
      </c>
      <c r="P244" s="244">
        <f>IFERROR($E244*SUMIF('Daily Log'!$AC$18:$AC$1017,$B244,'Daily Log'!$AD$18:$AD$1017),0)</f>
        <v>0</v>
      </c>
      <c r="Q244" s="244">
        <f>IFERROR($E244*SUMIF('Daily Log'!$AF$18:$AF$1017,$B244,'Daily Log'!$AG$18:$AG$1017),0)</f>
        <v>0</v>
      </c>
      <c r="R244" s="244">
        <f>IFERROR($E244*SUMIF('Daily Log'!$AI$18:$AI$1017,$B244,'Daily Log'!$AJ$18:$AJ$1017),0)</f>
        <v>0</v>
      </c>
      <c r="S244" s="244">
        <f>IFERROR($E244*SUMIF('Daily Log'!$AL$18:$AL$1017,$B244,'Daily Log'!$AM$18:$AM$1017),0)</f>
        <v>0</v>
      </c>
      <c r="T244" s="244">
        <f>IFERROR($E244*SUMIF('Daily Log'!$AO$18:$AO$1017,$B244,'Daily Log'!$AP$18:$AP$1017),0)</f>
        <v>0</v>
      </c>
      <c r="U244" s="244">
        <f>IFERROR($E244*SUMIF('Daily Log'!$AR$18:$AR$1017,$B244,'Daily Log'!$AS$18:$AS$1017),0)</f>
        <v>0</v>
      </c>
      <c r="V244" s="244">
        <f>IFERROR($E244*SUMIF('Daily Log'!$AU$18:$AU$1017,$B244,'Daily Log'!$AV$18:$AV$1017),0)</f>
        <v>0</v>
      </c>
      <c r="W244" s="244">
        <f>IFERROR($E244*SUMIF('Daily Log'!$AX$18:$AX$1017,$B244,'Daily Log'!$AY$18:$AY$1017),0)</f>
        <v>0</v>
      </c>
      <c r="X244" s="244">
        <f>IFERROR($E244*SUMIF('Daily Log'!$BA$18:$BA$1017,$B244,'Daily Log'!$BB$18:$BB$1017),0)</f>
        <v>0</v>
      </c>
      <c r="Y244" s="244">
        <f>IFERROR($E244*SUMIF('Daily Log'!$BD$18:$BD$1017,$B244,'Daily Log'!$BE$18:$BE$1017),0)</f>
        <v>0</v>
      </c>
      <c r="Z244" s="244">
        <f>IFERROR($E244*SUMIF('Daily Log'!$BG$18:$BG$1017,$B244,'Daily Log'!$BH$18:$BH$1017),0)</f>
        <v>0</v>
      </c>
      <c r="AA244" s="244">
        <f>IFERROR($E244*SUMIF('Daily Log'!$BJ$18:$BJ$1017,$B244,'Daily Log'!$BK$18:$BK$1017),0)</f>
        <v>0</v>
      </c>
      <c r="AB244" s="244">
        <f>IFERROR($E244*SUMIF('Daily Log'!$BM$18:$BM$1017,$B244,'Daily Log'!$BN$18:$BN$1017),0)</f>
        <v>0</v>
      </c>
      <c r="AC244" s="244">
        <f>IFERROR($E244*SUMIF('Daily Log'!$BP$18:$BP$1017,$B244,'Daily Log'!$BQ$18:$BQ$1017),0)</f>
        <v>0</v>
      </c>
      <c r="AD244" s="244">
        <f>IFERROR($E244*SUMIF('Daily Log'!$BS$18:$BS$1017,$B244,'Daily Log'!$BT$18:$BT$1017),0)</f>
        <v>0</v>
      </c>
      <c r="AE244" s="244">
        <f>IFERROR($E244*SUMIF('Daily Log'!$BV$18:$BV$1017,$B244,'Daily Log'!$BW$18:$BW$1017),0)</f>
        <v>0</v>
      </c>
      <c r="AF244" s="244">
        <f>IFERROR($E244*SUMIF('Daily Log'!$BY$18:$BY$1017,$B244,'Daily Log'!$BZ$18:$BZ$1017),0)</f>
        <v>0</v>
      </c>
      <c r="AG244" s="244">
        <f>IFERROR($E244*SUMIF('Daily Log'!$CB$18:$CB$1017,$B244,'Daily Log'!$CC$18:$CC$1017),0)</f>
        <v>0</v>
      </c>
      <c r="AH244" s="244">
        <f>IFERROR($E244*SUMIF('Daily Log'!$CE$18:$CE$1017,$B244,'Daily Log'!$CF$18:$CF$1017),0)</f>
        <v>0</v>
      </c>
      <c r="AI244" s="244">
        <f>IFERROR($E244*SUMIF('Daily Log'!$CH$18:$CH$1017,$B244,'Daily Log'!$CI$18:$CI$1017),0)</f>
        <v>0</v>
      </c>
      <c r="AJ244" s="244">
        <f>IFERROR($E244*SUMIF('Daily Log'!$CK$18:$CK$1017,$B244,'Daily Log'!$CL$18:$CL$1017),0)</f>
        <v>0</v>
      </c>
      <c r="AK244" s="244">
        <f>IFERROR($E244*SUMIF('Daily Log'!$CN$18:$CN$1017,$B244,'Daily Log'!$CO$18:$CO$1017),0)</f>
        <v>0</v>
      </c>
    </row>
    <row r="245" spans="2:37" ht="33.75" hidden="1" customHeight="1">
      <c r="B245" s="455" t="s">
        <v>296</v>
      </c>
      <c r="C245" s="456"/>
      <c r="D245" s="457" t="s">
        <v>306</v>
      </c>
      <c r="E245" s="454">
        <v>1</v>
      </c>
      <c r="F245" s="243">
        <f t="shared" si="4"/>
        <v>0</v>
      </c>
      <c r="G245" s="244">
        <f>IFERROR($E245*SUMIF('Daily Log'!$B$18:$B$1017,$B245,'Daily Log'!$C$18:$C$1017),0)</f>
        <v>0</v>
      </c>
      <c r="H245" s="244">
        <f>IFERROR($E245*SUMIF('Daily Log'!$E$18:$E$1017,$B245,'Daily Log'!$F$18:$F$1017),0)</f>
        <v>0</v>
      </c>
      <c r="I245" s="244">
        <f>IFERROR($E245*SUMIF('Daily Log'!$H$18:$H$1017,$B245,'Daily Log'!$I$18:$I$1017),0)</f>
        <v>0</v>
      </c>
      <c r="J245" s="244" t="s">
        <v>40</v>
      </c>
      <c r="K245" s="244">
        <f>IFERROR($E245*SUMIF('Daily Log'!$N$18:$N$1017,$B245,'Daily Log'!$O$18:$O$1017),0)</f>
        <v>0</v>
      </c>
      <c r="L245" s="244">
        <f>IFERROR($E245*SUMIF('Daily Log'!$Q$18:$Q$1017,$B245,'Daily Log'!$R$18:$R$1017),0)</f>
        <v>0</v>
      </c>
      <c r="M245" s="244">
        <f>IFERROR($E245*SUMIF('Daily Log'!$T$18:$T$1017,$B245,'Daily Log'!$U$18:$U$1017),0)</f>
        <v>0</v>
      </c>
      <c r="N245" s="244">
        <f>IFERROR($E245*SUMIF('Daily Log'!$W$18:$W$1017,$B245,'Daily Log'!$X$18:$X$1017),0)</f>
        <v>0</v>
      </c>
      <c r="O245" s="244">
        <f>IFERROR($E245*SUMIF('Daily Log'!$Z$18:$Z$1017,$B245,'Daily Log'!$AA$18:$AA$1017),0)</f>
        <v>0</v>
      </c>
      <c r="P245" s="244">
        <f>IFERROR($E245*SUMIF('Daily Log'!$AC$18:$AC$1017,$B245,'Daily Log'!$AD$18:$AD$1017),0)</f>
        <v>0</v>
      </c>
      <c r="Q245" s="244">
        <f>IFERROR($E245*SUMIF('Daily Log'!$AF$18:$AF$1017,$B245,'Daily Log'!$AG$18:$AG$1017),0)</f>
        <v>0</v>
      </c>
      <c r="R245" s="244">
        <f>IFERROR($E245*SUMIF('Daily Log'!$AI$18:$AI$1017,$B245,'Daily Log'!$AJ$18:$AJ$1017),0)</f>
        <v>0</v>
      </c>
      <c r="S245" s="244">
        <f>IFERROR($E245*SUMIF('Daily Log'!$AL$18:$AL$1017,$B245,'Daily Log'!$AM$18:$AM$1017),0)</f>
        <v>0</v>
      </c>
      <c r="T245" s="244">
        <f>IFERROR($E245*SUMIF('Daily Log'!$AO$18:$AO$1017,$B245,'Daily Log'!$AP$18:$AP$1017),0)</f>
        <v>0</v>
      </c>
      <c r="U245" s="244">
        <f>IFERROR($E245*SUMIF('Daily Log'!$AR$18:$AR$1017,$B245,'Daily Log'!$AS$18:$AS$1017),0)</f>
        <v>0</v>
      </c>
      <c r="V245" s="244">
        <f>IFERROR($E245*SUMIF('Daily Log'!$AU$18:$AU$1017,$B245,'Daily Log'!$AV$18:$AV$1017),0)</f>
        <v>0</v>
      </c>
      <c r="W245" s="244">
        <f>IFERROR($E245*SUMIF('Daily Log'!$AX$18:$AX$1017,$B245,'Daily Log'!$AY$18:$AY$1017),0)</f>
        <v>0</v>
      </c>
      <c r="X245" s="244">
        <f>IFERROR($E245*SUMIF('Daily Log'!$BA$18:$BA$1017,$B245,'Daily Log'!$BB$18:$BB$1017),0)</f>
        <v>0</v>
      </c>
      <c r="Y245" s="244">
        <f>IFERROR($E245*SUMIF('Daily Log'!$BD$18:$BD$1017,$B245,'Daily Log'!$BE$18:$BE$1017),0)</f>
        <v>0</v>
      </c>
      <c r="Z245" s="244">
        <f>IFERROR($E245*SUMIF('Daily Log'!$BG$18:$BG$1017,$B245,'Daily Log'!$BH$18:$BH$1017),0)</f>
        <v>0</v>
      </c>
      <c r="AA245" s="244">
        <f>IFERROR($E245*SUMIF('Daily Log'!$BJ$18:$BJ$1017,$B245,'Daily Log'!$BK$18:$BK$1017),0)</f>
        <v>0</v>
      </c>
      <c r="AB245" s="244">
        <f>IFERROR($E245*SUMIF('Daily Log'!$BM$18:$BM$1017,$B245,'Daily Log'!$BN$18:$BN$1017),0)</f>
        <v>0</v>
      </c>
      <c r="AC245" s="244">
        <f>IFERROR($E245*SUMIF('Daily Log'!$BP$18:$BP$1017,$B245,'Daily Log'!$BQ$18:$BQ$1017),0)</f>
        <v>0</v>
      </c>
      <c r="AD245" s="244">
        <f>IFERROR($E245*SUMIF('Daily Log'!$BS$18:$BS$1017,$B245,'Daily Log'!$BT$18:$BT$1017),0)</f>
        <v>0</v>
      </c>
      <c r="AE245" s="244">
        <f>IFERROR($E245*SUMIF('Daily Log'!$BV$18:$BV$1017,$B245,'Daily Log'!$BW$18:$BW$1017),0)</f>
        <v>0</v>
      </c>
      <c r="AF245" s="244">
        <f>IFERROR($E245*SUMIF('Daily Log'!$BY$18:$BY$1017,$B245,'Daily Log'!$BZ$18:$BZ$1017),0)</f>
        <v>0</v>
      </c>
      <c r="AG245" s="244">
        <f>IFERROR($E245*SUMIF('Daily Log'!$CB$18:$CB$1017,$B245,'Daily Log'!$CC$18:$CC$1017),0)</f>
        <v>0</v>
      </c>
      <c r="AH245" s="244">
        <f>IFERROR($E245*SUMIF('Daily Log'!$CE$18:$CE$1017,$B245,'Daily Log'!$CF$18:$CF$1017),0)</f>
        <v>0</v>
      </c>
      <c r="AI245" s="244">
        <f>IFERROR($E245*SUMIF('Daily Log'!$CH$18:$CH$1017,$B245,'Daily Log'!$CI$18:$CI$1017),0)</f>
        <v>0</v>
      </c>
      <c r="AJ245" s="244">
        <f>IFERROR($E245*SUMIF('Daily Log'!$CK$18:$CK$1017,$B245,'Daily Log'!$CL$18:$CL$1017),0)</f>
        <v>0</v>
      </c>
      <c r="AK245" s="244">
        <f>IFERROR($E245*SUMIF('Daily Log'!$CN$18:$CN$1017,$B245,'Daily Log'!$CO$18:$CO$1017),0)</f>
        <v>0</v>
      </c>
    </row>
    <row r="246" spans="2:37" ht="33.75" hidden="1" customHeight="1">
      <c r="B246" s="455" t="s">
        <v>297</v>
      </c>
      <c r="C246" s="456"/>
      <c r="D246" s="457" t="s">
        <v>306</v>
      </c>
      <c r="E246" s="454">
        <v>1</v>
      </c>
      <c r="F246" s="243">
        <f t="shared" si="4"/>
        <v>0</v>
      </c>
      <c r="G246" s="244">
        <f>IFERROR($E246*SUMIF('Daily Log'!$B$18:$B$1017,$B246,'Daily Log'!$C$18:$C$1017),0)</f>
        <v>0</v>
      </c>
      <c r="H246" s="244">
        <f>IFERROR($E246*SUMIF('Daily Log'!$E$18:$E$1017,$B246,'Daily Log'!$F$18:$F$1017),0)</f>
        <v>0</v>
      </c>
      <c r="I246" s="244">
        <f>IFERROR($E246*SUMIF('Daily Log'!$H$18:$H$1017,$B246,'Daily Log'!$I$18:$I$1017),0)</f>
        <v>0</v>
      </c>
      <c r="J246" s="244" t="s">
        <v>40</v>
      </c>
      <c r="K246" s="244">
        <f>IFERROR($E246*SUMIF('Daily Log'!$N$18:$N$1017,$B246,'Daily Log'!$O$18:$O$1017),0)</f>
        <v>0</v>
      </c>
      <c r="L246" s="244">
        <f>IFERROR($E246*SUMIF('Daily Log'!$Q$18:$Q$1017,$B246,'Daily Log'!$R$18:$R$1017),0)</f>
        <v>0</v>
      </c>
      <c r="M246" s="244">
        <f>IFERROR($E246*SUMIF('Daily Log'!$T$18:$T$1017,$B246,'Daily Log'!$U$18:$U$1017),0)</f>
        <v>0</v>
      </c>
      <c r="N246" s="244">
        <f>IFERROR($E246*SUMIF('Daily Log'!$W$18:$W$1017,$B246,'Daily Log'!$X$18:$X$1017),0)</f>
        <v>0</v>
      </c>
      <c r="O246" s="244">
        <f>IFERROR($E246*SUMIF('Daily Log'!$Z$18:$Z$1017,$B246,'Daily Log'!$AA$18:$AA$1017),0)</f>
        <v>0</v>
      </c>
      <c r="P246" s="244">
        <f>IFERROR($E246*SUMIF('Daily Log'!$AC$18:$AC$1017,$B246,'Daily Log'!$AD$18:$AD$1017),0)</f>
        <v>0</v>
      </c>
      <c r="Q246" s="244">
        <f>IFERROR($E246*SUMIF('Daily Log'!$AF$18:$AF$1017,$B246,'Daily Log'!$AG$18:$AG$1017),0)</f>
        <v>0</v>
      </c>
      <c r="R246" s="244">
        <f>IFERROR($E246*SUMIF('Daily Log'!$AI$18:$AI$1017,$B246,'Daily Log'!$AJ$18:$AJ$1017),0)</f>
        <v>0</v>
      </c>
      <c r="S246" s="244">
        <f>IFERROR($E246*SUMIF('Daily Log'!$AL$18:$AL$1017,$B246,'Daily Log'!$AM$18:$AM$1017),0)</f>
        <v>0</v>
      </c>
      <c r="T246" s="244">
        <f>IFERROR($E246*SUMIF('Daily Log'!$AO$18:$AO$1017,$B246,'Daily Log'!$AP$18:$AP$1017),0)</f>
        <v>0</v>
      </c>
      <c r="U246" s="244">
        <f>IFERROR($E246*SUMIF('Daily Log'!$AR$18:$AR$1017,$B246,'Daily Log'!$AS$18:$AS$1017),0)</f>
        <v>0</v>
      </c>
      <c r="V246" s="244">
        <f>IFERROR($E246*SUMIF('Daily Log'!$AU$18:$AU$1017,$B246,'Daily Log'!$AV$18:$AV$1017),0)</f>
        <v>0</v>
      </c>
      <c r="W246" s="244">
        <f>IFERROR($E246*SUMIF('Daily Log'!$AX$18:$AX$1017,$B246,'Daily Log'!$AY$18:$AY$1017),0)</f>
        <v>0</v>
      </c>
      <c r="X246" s="244">
        <f>IFERROR($E246*SUMIF('Daily Log'!$BA$18:$BA$1017,$B246,'Daily Log'!$BB$18:$BB$1017),0)</f>
        <v>0</v>
      </c>
      <c r="Y246" s="244">
        <f>IFERROR($E246*SUMIF('Daily Log'!$BD$18:$BD$1017,$B246,'Daily Log'!$BE$18:$BE$1017),0)</f>
        <v>0</v>
      </c>
      <c r="Z246" s="244">
        <f>IFERROR($E246*SUMIF('Daily Log'!$BG$18:$BG$1017,$B246,'Daily Log'!$BH$18:$BH$1017),0)</f>
        <v>0</v>
      </c>
      <c r="AA246" s="244">
        <f>IFERROR($E246*SUMIF('Daily Log'!$BJ$18:$BJ$1017,$B246,'Daily Log'!$BK$18:$BK$1017),0)</f>
        <v>0</v>
      </c>
      <c r="AB246" s="244">
        <f>IFERROR($E246*SUMIF('Daily Log'!$BM$18:$BM$1017,$B246,'Daily Log'!$BN$18:$BN$1017),0)</f>
        <v>0</v>
      </c>
      <c r="AC246" s="244">
        <f>IFERROR($E246*SUMIF('Daily Log'!$BP$18:$BP$1017,$B246,'Daily Log'!$BQ$18:$BQ$1017),0)</f>
        <v>0</v>
      </c>
      <c r="AD246" s="244">
        <f>IFERROR($E246*SUMIF('Daily Log'!$BS$18:$BS$1017,$B246,'Daily Log'!$BT$18:$BT$1017),0)</f>
        <v>0</v>
      </c>
      <c r="AE246" s="244">
        <f>IFERROR($E246*SUMIF('Daily Log'!$BV$18:$BV$1017,$B246,'Daily Log'!$BW$18:$BW$1017),0)</f>
        <v>0</v>
      </c>
      <c r="AF246" s="244">
        <f>IFERROR($E246*SUMIF('Daily Log'!$BY$18:$BY$1017,$B246,'Daily Log'!$BZ$18:$BZ$1017),0)</f>
        <v>0</v>
      </c>
      <c r="AG246" s="244">
        <f>IFERROR($E246*SUMIF('Daily Log'!$CB$18:$CB$1017,$B246,'Daily Log'!$CC$18:$CC$1017),0)</f>
        <v>0</v>
      </c>
      <c r="AH246" s="244">
        <f>IFERROR($E246*SUMIF('Daily Log'!$CE$18:$CE$1017,$B246,'Daily Log'!$CF$18:$CF$1017),0)</f>
        <v>0</v>
      </c>
      <c r="AI246" s="244">
        <f>IFERROR($E246*SUMIF('Daily Log'!$CH$18:$CH$1017,$B246,'Daily Log'!$CI$18:$CI$1017),0)</f>
        <v>0</v>
      </c>
      <c r="AJ246" s="244">
        <f>IFERROR($E246*SUMIF('Daily Log'!$CK$18:$CK$1017,$B246,'Daily Log'!$CL$18:$CL$1017),0)</f>
        <v>0</v>
      </c>
      <c r="AK246" s="244">
        <f>IFERROR($E246*SUMIF('Daily Log'!$CN$18:$CN$1017,$B246,'Daily Log'!$CO$18:$CO$1017),0)</f>
        <v>0</v>
      </c>
    </row>
    <row r="247" spans="2:37" ht="33.75" customHeight="1">
      <c r="B247" s="458" t="s">
        <v>326</v>
      </c>
      <c r="C247" s="459"/>
      <c r="D247" s="457" t="s">
        <v>385</v>
      </c>
      <c r="E247" s="454">
        <v>1</v>
      </c>
      <c r="F247" s="243">
        <f t="shared" si="4"/>
        <v>0</v>
      </c>
      <c r="G247" s="244">
        <f>IFERROR($E247*SUMIF('Daily Log'!$B$18:$B$1017,$B247,'Daily Log'!$C$18:$C$1017),0)</f>
        <v>0</v>
      </c>
      <c r="H247" s="244">
        <f>IFERROR($E247*SUMIF('Daily Log'!$E$18:$E$1017,$B247,'Daily Log'!$F$18:$F$1017),0)</f>
        <v>0</v>
      </c>
      <c r="I247" s="244">
        <f>IFERROR($E247*SUMIF('Daily Log'!$H$18:$H$1017,$B247,'Daily Log'!$I$18:$I$1017),0)</f>
        <v>0</v>
      </c>
      <c r="J247" s="244" t="s">
        <v>40</v>
      </c>
      <c r="K247" s="244">
        <f>IFERROR($E247*SUMIF('Daily Log'!$N$18:$N$1017,$B247,'Daily Log'!$O$18:$O$1017),0)</f>
        <v>0</v>
      </c>
      <c r="L247" s="244">
        <f>IFERROR($E247*SUMIF('Daily Log'!$Q$18:$Q$1017,$B247,'Daily Log'!$R$18:$R$1017),0)</f>
        <v>0</v>
      </c>
      <c r="M247" s="244">
        <f>IFERROR($E247*SUMIF('Daily Log'!$T$18:$T$1017,$B247,'Daily Log'!$U$18:$U$1017),0)</f>
        <v>0</v>
      </c>
      <c r="N247" s="244">
        <f>IFERROR($E247*SUMIF('Daily Log'!$W$18:$W$1017,$B247,'Daily Log'!$X$18:$X$1017),0)</f>
        <v>0</v>
      </c>
      <c r="O247" s="244">
        <f>IFERROR($E247*SUMIF('Daily Log'!$Z$18:$Z$1017,$B247,'Daily Log'!$AA$18:$AA$1017),0)</f>
        <v>0</v>
      </c>
      <c r="P247" s="244">
        <f>IFERROR($E247*SUMIF('Daily Log'!$AC$18:$AC$1017,$B247,'Daily Log'!$AD$18:$AD$1017),0)</f>
        <v>0</v>
      </c>
      <c r="Q247" s="244">
        <f>IFERROR($E247*SUMIF('Daily Log'!$AF$18:$AF$1017,$B247,'Daily Log'!$AG$18:$AG$1017),0)</f>
        <v>0</v>
      </c>
      <c r="R247" s="244">
        <f>IFERROR($E247*SUMIF('Daily Log'!$AI$18:$AI$1017,$B247,'Daily Log'!$AJ$18:$AJ$1017),0)</f>
        <v>0</v>
      </c>
      <c r="S247" s="244">
        <f>IFERROR($E247*SUMIF('Daily Log'!$AL$18:$AL$1017,$B247,'Daily Log'!$AM$18:$AM$1017),0)</f>
        <v>0</v>
      </c>
      <c r="T247" s="244">
        <f>IFERROR($E247*SUMIF('Daily Log'!$AO$18:$AO$1017,$B247,'Daily Log'!$AP$18:$AP$1017),0)</f>
        <v>0</v>
      </c>
      <c r="U247" s="244">
        <f>IFERROR($E247*SUMIF('Daily Log'!$AR$18:$AR$1017,$B247,'Daily Log'!$AS$18:$AS$1017),0)</f>
        <v>0</v>
      </c>
      <c r="V247" s="244">
        <f>IFERROR($E247*SUMIF('Daily Log'!$AU$18:$AU$1017,$B247,'Daily Log'!$AV$18:$AV$1017),0)</f>
        <v>0</v>
      </c>
      <c r="W247" s="244">
        <f>IFERROR($E247*SUMIF('Daily Log'!$AX$18:$AX$1017,$B247,'Daily Log'!$AY$18:$AY$1017),0)</f>
        <v>0</v>
      </c>
      <c r="X247" s="244">
        <f>IFERROR($E247*SUMIF('Daily Log'!$BA$18:$BA$1017,$B247,'Daily Log'!$BB$18:$BB$1017),0)</f>
        <v>0</v>
      </c>
      <c r="Y247" s="244">
        <f>IFERROR($E247*SUMIF('Daily Log'!$BD$18:$BD$1017,$B247,'Daily Log'!$BE$18:$BE$1017),0)</f>
        <v>0</v>
      </c>
      <c r="Z247" s="244">
        <f>IFERROR($E247*SUMIF('Daily Log'!$BG$18:$BG$1017,$B247,'Daily Log'!$BH$18:$BH$1017),0)</f>
        <v>0</v>
      </c>
      <c r="AA247" s="244">
        <f>IFERROR($E247*SUMIF('Daily Log'!$BJ$18:$BJ$1017,$B247,'Daily Log'!$BK$18:$BK$1017),0)</f>
        <v>0</v>
      </c>
      <c r="AB247" s="244">
        <f>IFERROR($E247*SUMIF('Daily Log'!$BM$18:$BM$1017,$B247,'Daily Log'!$BN$18:$BN$1017),0)</f>
        <v>0</v>
      </c>
      <c r="AC247" s="244">
        <f>IFERROR($E247*SUMIF('Daily Log'!$BP$18:$BP$1017,$B247,'Daily Log'!$BQ$18:$BQ$1017),0)</f>
        <v>0</v>
      </c>
      <c r="AD247" s="244">
        <f>IFERROR($E247*SUMIF('Daily Log'!$BS$18:$BS$1017,$B247,'Daily Log'!$BT$18:$BT$1017),0)</f>
        <v>0</v>
      </c>
      <c r="AE247" s="244">
        <f>IFERROR($E247*SUMIF('Daily Log'!$BV$18:$BV$1017,$B247,'Daily Log'!$BW$18:$BW$1017),0)</f>
        <v>0</v>
      </c>
      <c r="AF247" s="244">
        <f>IFERROR($E247*SUMIF('Daily Log'!$BY$18:$BY$1017,$B247,'Daily Log'!$BZ$18:$BZ$1017),0)</f>
        <v>0</v>
      </c>
      <c r="AG247" s="244">
        <f>IFERROR($E247*SUMIF('Daily Log'!$CB$18:$CB$1017,$B247,'Daily Log'!$CC$18:$CC$1017),0)</f>
        <v>0</v>
      </c>
      <c r="AH247" s="244">
        <f>IFERROR($E247*SUMIF('Daily Log'!$CE$18:$CE$1017,$B247,'Daily Log'!$CF$18:$CF$1017),0)</f>
        <v>0</v>
      </c>
      <c r="AI247" s="244">
        <f>IFERROR($E247*SUMIF('Daily Log'!$CH$18:$CH$1017,$B247,'Daily Log'!$CI$18:$CI$1017),0)</f>
        <v>0</v>
      </c>
      <c r="AJ247" s="244">
        <f>IFERROR($E247*SUMIF('Daily Log'!$CK$18:$CK$1017,$B247,'Daily Log'!$CL$18:$CL$1017),0)</f>
        <v>0</v>
      </c>
      <c r="AK247" s="244">
        <f>IFERROR($E247*SUMIF('Daily Log'!$CN$18:$CN$1017,$B247,'Daily Log'!$CO$18:$CO$1017),0)</f>
        <v>0</v>
      </c>
    </row>
    <row r="248" spans="2:37" ht="33.75" customHeight="1">
      <c r="B248" s="458" t="s">
        <v>327</v>
      </c>
      <c r="C248" s="459"/>
      <c r="D248" s="457" t="s">
        <v>385</v>
      </c>
      <c r="E248" s="454">
        <v>1</v>
      </c>
      <c r="F248" s="243">
        <f t="shared" si="4"/>
        <v>0</v>
      </c>
      <c r="G248" s="244">
        <f>IFERROR($E248*SUMIF('Daily Log'!$B$18:$B$1017,$B248,'Daily Log'!$C$18:$C$1017),0)</f>
        <v>0</v>
      </c>
      <c r="H248" s="244">
        <f>IFERROR($E248*SUMIF('Daily Log'!$E$18:$E$1017,$B248,'Daily Log'!$F$18:$F$1017),0)</f>
        <v>0</v>
      </c>
      <c r="I248" s="244">
        <f>IFERROR($E248*SUMIF('Daily Log'!$H$18:$H$1017,$B248,'Daily Log'!$I$18:$I$1017),0)</f>
        <v>0</v>
      </c>
      <c r="J248" s="244" t="s">
        <v>40</v>
      </c>
      <c r="K248" s="244">
        <f>IFERROR($E248*SUMIF('Daily Log'!$N$18:$N$1017,$B248,'Daily Log'!$O$18:$O$1017),0)</f>
        <v>0</v>
      </c>
      <c r="L248" s="244">
        <f>IFERROR($E248*SUMIF('Daily Log'!$Q$18:$Q$1017,$B248,'Daily Log'!$R$18:$R$1017),0)</f>
        <v>0</v>
      </c>
      <c r="M248" s="244">
        <f>IFERROR($E248*SUMIF('Daily Log'!$T$18:$T$1017,$B248,'Daily Log'!$U$18:$U$1017),0)</f>
        <v>0</v>
      </c>
      <c r="N248" s="244">
        <f>IFERROR($E248*SUMIF('Daily Log'!$W$18:$W$1017,$B248,'Daily Log'!$X$18:$X$1017),0)</f>
        <v>0</v>
      </c>
      <c r="O248" s="244">
        <f>IFERROR($E248*SUMIF('Daily Log'!$Z$18:$Z$1017,$B248,'Daily Log'!$AA$18:$AA$1017),0)</f>
        <v>0</v>
      </c>
      <c r="P248" s="244">
        <f>IFERROR($E248*SUMIF('Daily Log'!$AC$18:$AC$1017,$B248,'Daily Log'!$AD$18:$AD$1017),0)</f>
        <v>0</v>
      </c>
      <c r="Q248" s="244">
        <f>IFERROR($E248*SUMIF('Daily Log'!$AF$18:$AF$1017,$B248,'Daily Log'!$AG$18:$AG$1017),0)</f>
        <v>0</v>
      </c>
      <c r="R248" s="244">
        <f>IFERROR($E248*SUMIF('Daily Log'!$AI$18:$AI$1017,$B248,'Daily Log'!$AJ$18:$AJ$1017),0)</f>
        <v>0</v>
      </c>
      <c r="S248" s="244">
        <f>IFERROR($E248*SUMIF('Daily Log'!$AL$18:$AL$1017,$B248,'Daily Log'!$AM$18:$AM$1017),0)</f>
        <v>0</v>
      </c>
      <c r="T248" s="244">
        <f>IFERROR($E248*SUMIF('Daily Log'!$AO$18:$AO$1017,$B248,'Daily Log'!$AP$18:$AP$1017),0)</f>
        <v>0</v>
      </c>
      <c r="U248" s="244">
        <f>IFERROR($E248*SUMIF('Daily Log'!$AR$18:$AR$1017,$B248,'Daily Log'!$AS$18:$AS$1017),0)</f>
        <v>0</v>
      </c>
      <c r="V248" s="244">
        <f>IFERROR($E248*SUMIF('Daily Log'!$AU$18:$AU$1017,$B248,'Daily Log'!$AV$18:$AV$1017),0)</f>
        <v>0</v>
      </c>
      <c r="W248" s="244">
        <f>IFERROR($E248*SUMIF('Daily Log'!$AX$18:$AX$1017,$B248,'Daily Log'!$AY$18:$AY$1017),0)</f>
        <v>0</v>
      </c>
      <c r="X248" s="244">
        <f>IFERROR($E248*SUMIF('Daily Log'!$BA$18:$BA$1017,$B248,'Daily Log'!$BB$18:$BB$1017),0)</f>
        <v>0</v>
      </c>
      <c r="Y248" s="244">
        <f>IFERROR($E248*SUMIF('Daily Log'!$BD$18:$BD$1017,$B248,'Daily Log'!$BE$18:$BE$1017),0)</f>
        <v>0</v>
      </c>
      <c r="Z248" s="244">
        <f>IFERROR($E248*SUMIF('Daily Log'!$BG$18:$BG$1017,$B248,'Daily Log'!$BH$18:$BH$1017),0)</f>
        <v>0</v>
      </c>
      <c r="AA248" s="244">
        <f>IFERROR($E248*SUMIF('Daily Log'!$BJ$18:$BJ$1017,$B248,'Daily Log'!$BK$18:$BK$1017),0)</f>
        <v>0</v>
      </c>
      <c r="AB248" s="244">
        <f>IFERROR($E248*SUMIF('Daily Log'!$BM$18:$BM$1017,$B248,'Daily Log'!$BN$18:$BN$1017),0)</f>
        <v>0</v>
      </c>
      <c r="AC248" s="244">
        <f>IFERROR($E248*SUMIF('Daily Log'!$BP$18:$BP$1017,$B248,'Daily Log'!$BQ$18:$BQ$1017),0)</f>
        <v>0</v>
      </c>
      <c r="AD248" s="244">
        <f>IFERROR($E248*SUMIF('Daily Log'!$BS$18:$BS$1017,$B248,'Daily Log'!$BT$18:$BT$1017),0)</f>
        <v>0</v>
      </c>
      <c r="AE248" s="244">
        <f>IFERROR($E248*SUMIF('Daily Log'!$BV$18:$BV$1017,$B248,'Daily Log'!$BW$18:$BW$1017),0)</f>
        <v>0</v>
      </c>
      <c r="AF248" s="244">
        <f>IFERROR($E248*SUMIF('Daily Log'!$BY$18:$BY$1017,$B248,'Daily Log'!$BZ$18:$BZ$1017),0)</f>
        <v>0</v>
      </c>
      <c r="AG248" s="244">
        <f>IFERROR($E248*SUMIF('Daily Log'!$CB$18:$CB$1017,$B248,'Daily Log'!$CC$18:$CC$1017),0)</f>
        <v>0</v>
      </c>
      <c r="AH248" s="244">
        <f>IFERROR($E248*SUMIF('Daily Log'!$CE$18:$CE$1017,$B248,'Daily Log'!$CF$18:$CF$1017),0)</f>
        <v>0</v>
      </c>
      <c r="AI248" s="244">
        <f>IFERROR($E248*SUMIF('Daily Log'!$CH$18:$CH$1017,$B248,'Daily Log'!$CI$18:$CI$1017),0)</f>
        <v>0</v>
      </c>
      <c r="AJ248" s="244">
        <f>IFERROR($E248*SUMIF('Daily Log'!$CK$18:$CK$1017,$B248,'Daily Log'!$CL$18:$CL$1017),0)</f>
        <v>0</v>
      </c>
      <c r="AK248" s="244">
        <f>IFERROR($E248*SUMIF('Daily Log'!$CN$18:$CN$1017,$B248,'Daily Log'!$CO$18:$CO$1017),0)</f>
        <v>0</v>
      </c>
    </row>
    <row r="249" spans="2:37" ht="33.75" customHeight="1">
      <c r="B249" s="458" t="s">
        <v>328</v>
      </c>
      <c r="C249" s="459"/>
      <c r="D249" s="457" t="s">
        <v>385</v>
      </c>
      <c r="E249" s="454">
        <v>1</v>
      </c>
      <c r="F249" s="243">
        <f t="shared" si="4"/>
        <v>0</v>
      </c>
      <c r="G249" s="244">
        <f>IFERROR($E249*SUMIF('Daily Log'!$B$18:$B$1017,$B249,'Daily Log'!$C$18:$C$1017),0)</f>
        <v>0</v>
      </c>
      <c r="H249" s="244">
        <f>IFERROR($E249*SUMIF('Daily Log'!$E$18:$E$1017,$B249,'Daily Log'!$F$18:$F$1017),0)</f>
        <v>0</v>
      </c>
      <c r="I249" s="244">
        <f>IFERROR($E249*SUMIF('Daily Log'!$H$18:$H$1017,$B249,'Daily Log'!$I$18:$I$1017),0)</f>
        <v>0</v>
      </c>
      <c r="J249" s="244" t="s">
        <v>40</v>
      </c>
      <c r="K249" s="244">
        <f>IFERROR($E249*SUMIF('Daily Log'!$N$18:$N$1017,$B249,'Daily Log'!$O$18:$O$1017),0)</f>
        <v>0</v>
      </c>
      <c r="L249" s="244">
        <f>IFERROR($E249*SUMIF('Daily Log'!$Q$18:$Q$1017,$B249,'Daily Log'!$R$18:$R$1017),0)</f>
        <v>0</v>
      </c>
      <c r="M249" s="244">
        <f>IFERROR($E249*SUMIF('Daily Log'!$T$18:$T$1017,$B249,'Daily Log'!$U$18:$U$1017),0)</f>
        <v>0</v>
      </c>
      <c r="N249" s="244">
        <f>IFERROR($E249*SUMIF('Daily Log'!$W$18:$W$1017,$B249,'Daily Log'!$X$18:$X$1017),0)</f>
        <v>0</v>
      </c>
      <c r="O249" s="244">
        <f>IFERROR($E249*SUMIF('Daily Log'!$Z$18:$Z$1017,$B249,'Daily Log'!$AA$18:$AA$1017),0)</f>
        <v>0</v>
      </c>
      <c r="P249" s="244">
        <f>IFERROR($E249*SUMIF('Daily Log'!$AC$18:$AC$1017,$B249,'Daily Log'!$AD$18:$AD$1017),0)</f>
        <v>0</v>
      </c>
      <c r="Q249" s="244">
        <f>IFERROR($E249*SUMIF('Daily Log'!$AF$18:$AF$1017,$B249,'Daily Log'!$AG$18:$AG$1017),0)</f>
        <v>0</v>
      </c>
      <c r="R249" s="244">
        <f>IFERROR($E249*SUMIF('Daily Log'!$AI$18:$AI$1017,$B249,'Daily Log'!$AJ$18:$AJ$1017),0)</f>
        <v>0</v>
      </c>
      <c r="S249" s="244">
        <f>IFERROR($E249*SUMIF('Daily Log'!$AL$18:$AL$1017,$B249,'Daily Log'!$AM$18:$AM$1017),0)</f>
        <v>0</v>
      </c>
      <c r="T249" s="244">
        <f>IFERROR($E249*SUMIF('Daily Log'!$AO$18:$AO$1017,$B249,'Daily Log'!$AP$18:$AP$1017),0)</f>
        <v>0</v>
      </c>
      <c r="U249" s="244">
        <f>IFERROR($E249*SUMIF('Daily Log'!$AR$18:$AR$1017,$B249,'Daily Log'!$AS$18:$AS$1017),0)</f>
        <v>0</v>
      </c>
      <c r="V249" s="244">
        <f>IFERROR($E249*SUMIF('Daily Log'!$AU$18:$AU$1017,$B249,'Daily Log'!$AV$18:$AV$1017),0)</f>
        <v>0</v>
      </c>
      <c r="W249" s="244">
        <f>IFERROR($E249*SUMIF('Daily Log'!$AX$18:$AX$1017,$B249,'Daily Log'!$AY$18:$AY$1017),0)</f>
        <v>0</v>
      </c>
      <c r="X249" s="244">
        <f>IFERROR($E249*SUMIF('Daily Log'!$BA$18:$BA$1017,$B249,'Daily Log'!$BB$18:$BB$1017),0)</f>
        <v>0</v>
      </c>
      <c r="Y249" s="244">
        <f>IFERROR($E249*SUMIF('Daily Log'!$BD$18:$BD$1017,$B249,'Daily Log'!$BE$18:$BE$1017),0)</f>
        <v>0</v>
      </c>
      <c r="Z249" s="244">
        <f>IFERROR($E249*SUMIF('Daily Log'!$BG$18:$BG$1017,$B249,'Daily Log'!$BH$18:$BH$1017),0)</f>
        <v>0</v>
      </c>
      <c r="AA249" s="244">
        <f>IFERROR($E249*SUMIF('Daily Log'!$BJ$18:$BJ$1017,$B249,'Daily Log'!$BK$18:$BK$1017),0)</f>
        <v>0</v>
      </c>
      <c r="AB249" s="244">
        <f>IFERROR($E249*SUMIF('Daily Log'!$BM$18:$BM$1017,$B249,'Daily Log'!$BN$18:$BN$1017),0)</f>
        <v>0</v>
      </c>
      <c r="AC249" s="244">
        <f>IFERROR($E249*SUMIF('Daily Log'!$BP$18:$BP$1017,$B249,'Daily Log'!$BQ$18:$BQ$1017),0)</f>
        <v>0</v>
      </c>
      <c r="AD249" s="244">
        <f>IFERROR($E249*SUMIF('Daily Log'!$BS$18:$BS$1017,$B249,'Daily Log'!$BT$18:$BT$1017),0)</f>
        <v>0</v>
      </c>
      <c r="AE249" s="244">
        <f>IFERROR($E249*SUMIF('Daily Log'!$BV$18:$BV$1017,$B249,'Daily Log'!$BW$18:$BW$1017),0)</f>
        <v>0</v>
      </c>
      <c r="AF249" s="244">
        <f>IFERROR($E249*SUMIF('Daily Log'!$BY$18:$BY$1017,$B249,'Daily Log'!$BZ$18:$BZ$1017),0)</f>
        <v>0</v>
      </c>
      <c r="AG249" s="244">
        <f>IFERROR($E249*SUMIF('Daily Log'!$CB$18:$CB$1017,$B249,'Daily Log'!$CC$18:$CC$1017),0)</f>
        <v>0</v>
      </c>
      <c r="AH249" s="244">
        <f>IFERROR($E249*SUMIF('Daily Log'!$CE$18:$CE$1017,$B249,'Daily Log'!$CF$18:$CF$1017),0)</f>
        <v>0</v>
      </c>
      <c r="AI249" s="244">
        <f>IFERROR($E249*SUMIF('Daily Log'!$CH$18:$CH$1017,$B249,'Daily Log'!$CI$18:$CI$1017),0)</f>
        <v>0</v>
      </c>
      <c r="AJ249" s="244">
        <f>IFERROR($E249*SUMIF('Daily Log'!$CK$18:$CK$1017,$B249,'Daily Log'!$CL$18:$CL$1017),0)</f>
        <v>0</v>
      </c>
      <c r="AK249" s="244">
        <f>IFERROR($E249*SUMIF('Daily Log'!$CN$18:$CN$1017,$B249,'Daily Log'!$CO$18:$CO$1017),0)</f>
        <v>0</v>
      </c>
    </row>
    <row r="250" spans="2:37" ht="33.75" customHeight="1">
      <c r="B250" s="458" t="s">
        <v>329</v>
      </c>
      <c r="C250" s="459"/>
      <c r="D250" s="457" t="s">
        <v>385</v>
      </c>
      <c r="E250" s="454">
        <v>1</v>
      </c>
      <c r="F250" s="243">
        <f t="shared" si="4"/>
        <v>0</v>
      </c>
      <c r="G250" s="244">
        <f>IFERROR($E250*SUMIF('Daily Log'!$B$18:$B$1017,$B250,'Daily Log'!$C$18:$C$1017),0)</f>
        <v>0</v>
      </c>
      <c r="H250" s="244">
        <f>IFERROR($E250*SUMIF('Daily Log'!$E$18:$E$1017,$B250,'Daily Log'!$F$18:$F$1017),0)</f>
        <v>0</v>
      </c>
      <c r="I250" s="244">
        <f>IFERROR($E250*SUMIF('Daily Log'!$H$18:$H$1017,$B250,'Daily Log'!$I$18:$I$1017),0)</f>
        <v>0</v>
      </c>
      <c r="J250" s="244" t="s">
        <v>40</v>
      </c>
      <c r="K250" s="244">
        <f>IFERROR($E250*SUMIF('Daily Log'!$N$18:$N$1017,$B250,'Daily Log'!$O$18:$O$1017),0)</f>
        <v>0</v>
      </c>
      <c r="L250" s="244">
        <f>IFERROR($E250*SUMIF('Daily Log'!$Q$18:$Q$1017,$B250,'Daily Log'!$R$18:$R$1017),0)</f>
        <v>0</v>
      </c>
      <c r="M250" s="244">
        <f>IFERROR($E250*SUMIF('Daily Log'!$T$18:$T$1017,$B250,'Daily Log'!$U$18:$U$1017),0)</f>
        <v>0</v>
      </c>
      <c r="N250" s="244">
        <f>IFERROR($E250*SUMIF('Daily Log'!$W$18:$W$1017,$B250,'Daily Log'!$X$18:$X$1017),0)</f>
        <v>0</v>
      </c>
      <c r="O250" s="244">
        <f>IFERROR($E250*SUMIF('Daily Log'!$Z$18:$Z$1017,$B250,'Daily Log'!$AA$18:$AA$1017),0)</f>
        <v>0</v>
      </c>
      <c r="P250" s="244">
        <f>IFERROR($E250*SUMIF('Daily Log'!$AC$18:$AC$1017,$B250,'Daily Log'!$AD$18:$AD$1017),0)</f>
        <v>0</v>
      </c>
      <c r="Q250" s="244">
        <f>IFERROR($E250*SUMIF('Daily Log'!$AF$18:$AF$1017,$B250,'Daily Log'!$AG$18:$AG$1017),0)</f>
        <v>0</v>
      </c>
      <c r="R250" s="244">
        <f>IFERROR($E250*SUMIF('Daily Log'!$AI$18:$AI$1017,$B250,'Daily Log'!$AJ$18:$AJ$1017),0)</f>
        <v>0</v>
      </c>
      <c r="S250" s="244">
        <f>IFERROR($E250*SUMIF('Daily Log'!$AL$18:$AL$1017,$B250,'Daily Log'!$AM$18:$AM$1017),0)</f>
        <v>0</v>
      </c>
      <c r="T250" s="244">
        <f>IFERROR($E250*SUMIF('Daily Log'!$AO$18:$AO$1017,$B250,'Daily Log'!$AP$18:$AP$1017),0)</f>
        <v>0</v>
      </c>
      <c r="U250" s="244">
        <f>IFERROR($E250*SUMIF('Daily Log'!$AR$18:$AR$1017,$B250,'Daily Log'!$AS$18:$AS$1017),0)</f>
        <v>0</v>
      </c>
      <c r="V250" s="244">
        <f>IFERROR($E250*SUMIF('Daily Log'!$AU$18:$AU$1017,$B250,'Daily Log'!$AV$18:$AV$1017),0)</f>
        <v>0</v>
      </c>
      <c r="W250" s="244">
        <f>IFERROR($E250*SUMIF('Daily Log'!$AX$18:$AX$1017,$B250,'Daily Log'!$AY$18:$AY$1017),0)</f>
        <v>0</v>
      </c>
      <c r="X250" s="244">
        <f>IFERROR($E250*SUMIF('Daily Log'!$BA$18:$BA$1017,$B250,'Daily Log'!$BB$18:$BB$1017),0)</f>
        <v>0</v>
      </c>
      <c r="Y250" s="244">
        <f>IFERROR($E250*SUMIF('Daily Log'!$BD$18:$BD$1017,$B250,'Daily Log'!$BE$18:$BE$1017),0)</f>
        <v>0</v>
      </c>
      <c r="Z250" s="244">
        <f>IFERROR($E250*SUMIF('Daily Log'!$BG$18:$BG$1017,$B250,'Daily Log'!$BH$18:$BH$1017),0)</f>
        <v>0</v>
      </c>
      <c r="AA250" s="244">
        <f>IFERROR($E250*SUMIF('Daily Log'!$BJ$18:$BJ$1017,$B250,'Daily Log'!$BK$18:$BK$1017),0)</f>
        <v>0</v>
      </c>
      <c r="AB250" s="244">
        <f>IFERROR($E250*SUMIF('Daily Log'!$BM$18:$BM$1017,$B250,'Daily Log'!$BN$18:$BN$1017),0)</f>
        <v>0</v>
      </c>
      <c r="AC250" s="244">
        <f>IFERROR($E250*SUMIF('Daily Log'!$BP$18:$BP$1017,$B250,'Daily Log'!$BQ$18:$BQ$1017),0)</f>
        <v>0</v>
      </c>
      <c r="AD250" s="244">
        <f>IFERROR($E250*SUMIF('Daily Log'!$BS$18:$BS$1017,$B250,'Daily Log'!$BT$18:$BT$1017),0)</f>
        <v>0</v>
      </c>
      <c r="AE250" s="244">
        <f>IFERROR($E250*SUMIF('Daily Log'!$BV$18:$BV$1017,$B250,'Daily Log'!$BW$18:$BW$1017),0)</f>
        <v>0</v>
      </c>
      <c r="AF250" s="244">
        <f>IFERROR($E250*SUMIF('Daily Log'!$BY$18:$BY$1017,$B250,'Daily Log'!$BZ$18:$BZ$1017),0)</f>
        <v>0</v>
      </c>
      <c r="AG250" s="244">
        <f>IFERROR($E250*SUMIF('Daily Log'!$CB$18:$CB$1017,$B250,'Daily Log'!$CC$18:$CC$1017),0)</f>
        <v>0</v>
      </c>
      <c r="AH250" s="244">
        <f>IFERROR($E250*SUMIF('Daily Log'!$CE$18:$CE$1017,$B250,'Daily Log'!$CF$18:$CF$1017),0)</f>
        <v>0</v>
      </c>
      <c r="AI250" s="244">
        <f>IFERROR($E250*SUMIF('Daily Log'!$CH$18:$CH$1017,$B250,'Daily Log'!$CI$18:$CI$1017),0)</f>
        <v>0</v>
      </c>
      <c r="AJ250" s="244">
        <f>IFERROR($E250*SUMIF('Daily Log'!$CK$18:$CK$1017,$B250,'Daily Log'!$CL$18:$CL$1017),0)</f>
        <v>0</v>
      </c>
      <c r="AK250" s="244">
        <f>IFERROR($E250*SUMIF('Daily Log'!$CN$18:$CN$1017,$B250,'Daily Log'!$CO$18:$CO$1017),0)</f>
        <v>0</v>
      </c>
    </row>
    <row r="251" spans="2:37" ht="33.75" customHeight="1">
      <c r="B251" s="458" t="s">
        <v>383</v>
      </c>
      <c r="C251" s="459"/>
      <c r="D251" s="457" t="s">
        <v>385</v>
      </c>
      <c r="E251" s="454">
        <v>1</v>
      </c>
      <c r="F251" s="243">
        <f t="shared" si="4"/>
        <v>0</v>
      </c>
      <c r="G251" s="244">
        <f>IFERROR($E251*SUMIF('Daily Log'!$B$18:$B$1017,$B251,'Daily Log'!$C$18:$C$1017),0)</f>
        <v>0</v>
      </c>
      <c r="H251" s="244">
        <f>IFERROR($E251*SUMIF('Daily Log'!$E$18:$E$1017,$B251,'Daily Log'!$F$18:$F$1017),0)</f>
        <v>0</v>
      </c>
      <c r="I251" s="244">
        <f>IFERROR($E251*SUMIF('Daily Log'!$H$18:$H$1017,$B251,'Daily Log'!$I$18:$I$1017),0)</f>
        <v>0</v>
      </c>
      <c r="J251" s="244" t="s">
        <v>40</v>
      </c>
      <c r="K251" s="244">
        <f>IFERROR($E251*SUMIF('Daily Log'!$N$18:$N$1017,$B251,'Daily Log'!$O$18:$O$1017),0)</f>
        <v>0</v>
      </c>
      <c r="L251" s="244">
        <f>IFERROR($E251*SUMIF('Daily Log'!$Q$18:$Q$1017,$B251,'Daily Log'!$R$18:$R$1017),0)</f>
        <v>0</v>
      </c>
      <c r="M251" s="244">
        <f>IFERROR($E251*SUMIF('Daily Log'!$T$18:$T$1017,$B251,'Daily Log'!$U$18:$U$1017),0)</f>
        <v>0</v>
      </c>
      <c r="N251" s="244">
        <f>IFERROR($E251*SUMIF('Daily Log'!$W$18:$W$1017,$B251,'Daily Log'!$X$18:$X$1017),0)</f>
        <v>0</v>
      </c>
      <c r="O251" s="244">
        <f>IFERROR($E251*SUMIF('Daily Log'!$Z$18:$Z$1017,$B251,'Daily Log'!$AA$18:$AA$1017),0)</f>
        <v>0</v>
      </c>
      <c r="P251" s="244">
        <f>IFERROR($E251*SUMIF('Daily Log'!$AC$18:$AC$1017,$B251,'Daily Log'!$AD$18:$AD$1017),0)</f>
        <v>0</v>
      </c>
      <c r="Q251" s="244">
        <f>IFERROR($E251*SUMIF('Daily Log'!$AF$18:$AF$1017,$B251,'Daily Log'!$AG$18:$AG$1017),0)</f>
        <v>0</v>
      </c>
      <c r="R251" s="244">
        <f>IFERROR($E251*SUMIF('Daily Log'!$AI$18:$AI$1017,$B251,'Daily Log'!$AJ$18:$AJ$1017),0)</f>
        <v>0</v>
      </c>
      <c r="S251" s="244">
        <f>IFERROR($E251*SUMIF('Daily Log'!$AL$18:$AL$1017,$B251,'Daily Log'!$AM$18:$AM$1017),0)</f>
        <v>0</v>
      </c>
      <c r="T251" s="244">
        <f>IFERROR($E251*SUMIF('Daily Log'!$AO$18:$AO$1017,$B251,'Daily Log'!$AP$18:$AP$1017),0)</f>
        <v>0</v>
      </c>
      <c r="U251" s="244">
        <f>IFERROR($E251*SUMIF('Daily Log'!$AR$18:$AR$1017,$B251,'Daily Log'!$AS$18:$AS$1017),0)</f>
        <v>0</v>
      </c>
      <c r="V251" s="244">
        <f>IFERROR($E251*SUMIF('Daily Log'!$AU$18:$AU$1017,$B251,'Daily Log'!$AV$18:$AV$1017),0)</f>
        <v>0</v>
      </c>
      <c r="W251" s="244">
        <f>IFERROR($E251*SUMIF('Daily Log'!$AX$18:$AX$1017,$B251,'Daily Log'!$AY$18:$AY$1017),0)</f>
        <v>0</v>
      </c>
      <c r="X251" s="244">
        <f>IFERROR($E251*SUMIF('Daily Log'!$BA$18:$BA$1017,$B251,'Daily Log'!$BB$18:$BB$1017),0)</f>
        <v>0</v>
      </c>
      <c r="Y251" s="244">
        <f>IFERROR($E251*SUMIF('Daily Log'!$BD$18:$BD$1017,$B251,'Daily Log'!$BE$18:$BE$1017),0)</f>
        <v>0</v>
      </c>
      <c r="Z251" s="244">
        <f>IFERROR($E251*SUMIF('Daily Log'!$BG$18:$BG$1017,$B251,'Daily Log'!$BH$18:$BH$1017),0)</f>
        <v>0</v>
      </c>
      <c r="AA251" s="244">
        <f>IFERROR($E251*SUMIF('Daily Log'!$BJ$18:$BJ$1017,$B251,'Daily Log'!$BK$18:$BK$1017),0)</f>
        <v>0</v>
      </c>
      <c r="AB251" s="244">
        <f>IFERROR($E251*SUMIF('Daily Log'!$BM$18:$BM$1017,$B251,'Daily Log'!$BN$18:$BN$1017),0)</f>
        <v>0</v>
      </c>
      <c r="AC251" s="244">
        <f>IFERROR($E251*SUMIF('Daily Log'!$BP$18:$BP$1017,$B251,'Daily Log'!$BQ$18:$BQ$1017),0)</f>
        <v>0</v>
      </c>
      <c r="AD251" s="244">
        <f>IFERROR($E251*SUMIF('Daily Log'!$BS$18:$BS$1017,$B251,'Daily Log'!$BT$18:$BT$1017),0)</f>
        <v>0</v>
      </c>
      <c r="AE251" s="244">
        <f>IFERROR($E251*SUMIF('Daily Log'!$BV$18:$BV$1017,$B251,'Daily Log'!$BW$18:$BW$1017),0)</f>
        <v>0</v>
      </c>
      <c r="AF251" s="244">
        <f>IFERROR($E251*SUMIF('Daily Log'!$BY$18:$BY$1017,$B251,'Daily Log'!$BZ$18:$BZ$1017),0)</f>
        <v>0</v>
      </c>
      <c r="AG251" s="244">
        <f>IFERROR($E251*SUMIF('Daily Log'!$CB$18:$CB$1017,$B251,'Daily Log'!$CC$18:$CC$1017),0)</f>
        <v>0</v>
      </c>
      <c r="AH251" s="244">
        <f>IFERROR($E251*SUMIF('Daily Log'!$CE$18:$CE$1017,$B251,'Daily Log'!$CF$18:$CF$1017),0)</f>
        <v>0</v>
      </c>
      <c r="AI251" s="244">
        <f>IFERROR($E251*SUMIF('Daily Log'!$CH$18:$CH$1017,$B251,'Daily Log'!$CI$18:$CI$1017),0)</f>
        <v>0</v>
      </c>
      <c r="AJ251" s="244">
        <f>IFERROR($E251*SUMIF('Daily Log'!$CK$18:$CK$1017,$B251,'Daily Log'!$CL$18:$CL$1017),0)</f>
        <v>0</v>
      </c>
      <c r="AK251" s="244">
        <f>IFERROR($E251*SUMIF('Daily Log'!$CN$18:$CN$1017,$B251,'Daily Log'!$CO$18:$CO$1017),0)</f>
        <v>0</v>
      </c>
    </row>
    <row r="252" spans="2:37" ht="33.75" customHeight="1">
      <c r="B252" s="458" t="s">
        <v>330</v>
      </c>
      <c r="C252" s="459"/>
      <c r="D252" s="457" t="s">
        <v>385</v>
      </c>
      <c r="E252" s="454">
        <v>1</v>
      </c>
      <c r="F252" s="243">
        <f t="shared" si="4"/>
        <v>0</v>
      </c>
      <c r="G252" s="244">
        <f>IFERROR($E252*SUMIF('Daily Log'!$B$18:$B$1017,$B252,'Daily Log'!$C$18:$C$1017),0)</f>
        <v>0</v>
      </c>
      <c r="H252" s="244">
        <f>IFERROR($E252*SUMIF('Daily Log'!$E$18:$E$1017,$B252,'Daily Log'!$F$18:$F$1017),0)</f>
        <v>0</v>
      </c>
      <c r="I252" s="244">
        <f>IFERROR($E252*SUMIF('Daily Log'!$H$18:$H$1017,$B252,'Daily Log'!$I$18:$I$1017),0)</f>
        <v>0</v>
      </c>
      <c r="J252" s="244" t="s">
        <v>40</v>
      </c>
      <c r="K252" s="244">
        <f>IFERROR($E252*SUMIF('Daily Log'!$N$18:$N$1017,$B252,'Daily Log'!$O$18:$O$1017),0)</f>
        <v>0</v>
      </c>
      <c r="L252" s="244">
        <f>IFERROR($E252*SUMIF('Daily Log'!$Q$18:$Q$1017,$B252,'Daily Log'!$R$18:$R$1017),0)</f>
        <v>0</v>
      </c>
      <c r="M252" s="244">
        <f>IFERROR($E252*SUMIF('Daily Log'!$T$18:$T$1017,$B252,'Daily Log'!$U$18:$U$1017),0)</f>
        <v>0</v>
      </c>
      <c r="N252" s="244">
        <f>IFERROR($E252*SUMIF('Daily Log'!$W$18:$W$1017,$B252,'Daily Log'!$X$18:$X$1017),0)</f>
        <v>0</v>
      </c>
      <c r="O252" s="244">
        <f>IFERROR($E252*SUMIF('Daily Log'!$Z$18:$Z$1017,$B252,'Daily Log'!$AA$18:$AA$1017),0)</f>
        <v>0</v>
      </c>
      <c r="P252" s="244">
        <f>IFERROR($E252*SUMIF('Daily Log'!$AC$18:$AC$1017,$B252,'Daily Log'!$AD$18:$AD$1017),0)</f>
        <v>0</v>
      </c>
      <c r="Q252" s="244">
        <f>IFERROR($E252*SUMIF('Daily Log'!$AF$18:$AF$1017,$B252,'Daily Log'!$AG$18:$AG$1017),0)</f>
        <v>0</v>
      </c>
      <c r="R252" s="244">
        <f>IFERROR($E252*SUMIF('Daily Log'!$AI$18:$AI$1017,$B252,'Daily Log'!$AJ$18:$AJ$1017),0)</f>
        <v>0</v>
      </c>
      <c r="S252" s="244">
        <f>IFERROR($E252*SUMIF('Daily Log'!$AL$18:$AL$1017,$B252,'Daily Log'!$AM$18:$AM$1017),0)</f>
        <v>0</v>
      </c>
      <c r="T252" s="244">
        <f>IFERROR($E252*SUMIF('Daily Log'!$AO$18:$AO$1017,$B252,'Daily Log'!$AP$18:$AP$1017),0)</f>
        <v>0</v>
      </c>
      <c r="U252" s="244">
        <f>IFERROR($E252*SUMIF('Daily Log'!$AR$18:$AR$1017,$B252,'Daily Log'!$AS$18:$AS$1017),0)</f>
        <v>0</v>
      </c>
      <c r="V252" s="244">
        <f>IFERROR($E252*SUMIF('Daily Log'!$AU$18:$AU$1017,$B252,'Daily Log'!$AV$18:$AV$1017),0)</f>
        <v>0</v>
      </c>
      <c r="W252" s="244">
        <f>IFERROR($E252*SUMIF('Daily Log'!$AX$18:$AX$1017,$B252,'Daily Log'!$AY$18:$AY$1017),0)</f>
        <v>0</v>
      </c>
      <c r="X252" s="244">
        <f>IFERROR($E252*SUMIF('Daily Log'!$BA$18:$BA$1017,$B252,'Daily Log'!$BB$18:$BB$1017),0)</f>
        <v>0</v>
      </c>
      <c r="Y252" s="244">
        <f>IFERROR($E252*SUMIF('Daily Log'!$BD$18:$BD$1017,$B252,'Daily Log'!$BE$18:$BE$1017),0)</f>
        <v>0</v>
      </c>
      <c r="Z252" s="244">
        <f>IFERROR($E252*SUMIF('Daily Log'!$BG$18:$BG$1017,$B252,'Daily Log'!$BH$18:$BH$1017),0)</f>
        <v>0</v>
      </c>
      <c r="AA252" s="244">
        <f>IFERROR($E252*SUMIF('Daily Log'!$BJ$18:$BJ$1017,$B252,'Daily Log'!$BK$18:$BK$1017),0)</f>
        <v>0</v>
      </c>
      <c r="AB252" s="244">
        <f>IFERROR($E252*SUMIF('Daily Log'!$BM$18:$BM$1017,$B252,'Daily Log'!$BN$18:$BN$1017),0)</f>
        <v>0</v>
      </c>
      <c r="AC252" s="244">
        <f>IFERROR($E252*SUMIF('Daily Log'!$BP$18:$BP$1017,$B252,'Daily Log'!$BQ$18:$BQ$1017),0)</f>
        <v>0</v>
      </c>
      <c r="AD252" s="244">
        <f>IFERROR($E252*SUMIF('Daily Log'!$BS$18:$BS$1017,$B252,'Daily Log'!$BT$18:$BT$1017),0)</f>
        <v>0</v>
      </c>
      <c r="AE252" s="244">
        <f>IFERROR($E252*SUMIF('Daily Log'!$BV$18:$BV$1017,$B252,'Daily Log'!$BW$18:$BW$1017),0)</f>
        <v>0</v>
      </c>
      <c r="AF252" s="244">
        <f>IFERROR($E252*SUMIF('Daily Log'!$BY$18:$BY$1017,$B252,'Daily Log'!$BZ$18:$BZ$1017),0)</f>
        <v>0</v>
      </c>
      <c r="AG252" s="244">
        <f>IFERROR($E252*SUMIF('Daily Log'!$CB$18:$CB$1017,$B252,'Daily Log'!$CC$18:$CC$1017),0)</f>
        <v>0</v>
      </c>
      <c r="AH252" s="244">
        <f>IFERROR($E252*SUMIF('Daily Log'!$CE$18:$CE$1017,$B252,'Daily Log'!$CF$18:$CF$1017),0)</f>
        <v>0</v>
      </c>
      <c r="AI252" s="244">
        <f>IFERROR($E252*SUMIF('Daily Log'!$CH$18:$CH$1017,$B252,'Daily Log'!$CI$18:$CI$1017),0)</f>
        <v>0</v>
      </c>
      <c r="AJ252" s="244">
        <f>IFERROR($E252*SUMIF('Daily Log'!$CK$18:$CK$1017,$B252,'Daily Log'!$CL$18:$CL$1017),0)</f>
        <v>0</v>
      </c>
      <c r="AK252" s="244">
        <f>IFERROR($E252*SUMIF('Daily Log'!$CN$18:$CN$1017,$B252,'Daily Log'!$CO$18:$CO$1017),0)</f>
        <v>0</v>
      </c>
    </row>
    <row r="253" spans="2:37" ht="33.75" customHeight="1">
      <c r="B253" s="458" t="s">
        <v>331</v>
      </c>
      <c r="C253" s="459"/>
      <c r="D253" s="457" t="s">
        <v>385</v>
      </c>
      <c r="E253" s="454">
        <v>1</v>
      </c>
      <c r="F253" s="243">
        <f t="shared" si="4"/>
        <v>0</v>
      </c>
      <c r="G253" s="244">
        <f>IFERROR($E253*SUMIF('Daily Log'!$B$18:$B$1017,$B253,'Daily Log'!$C$18:$C$1017),0)</f>
        <v>0</v>
      </c>
      <c r="H253" s="244">
        <f>IFERROR($E253*SUMIF('Daily Log'!$E$18:$E$1017,$B253,'Daily Log'!$F$18:$F$1017),0)</f>
        <v>0</v>
      </c>
      <c r="I253" s="244">
        <f>IFERROR($E253*SUMIF('Daily Log'!$H$18:$H$1017,$B253,'Daily Log'!$I$18:$I$1017),0)</f>
        <v>0</v>
      </c>
      <c r="J253" s="244" t="s">
        <v>40</v>
      </c>
      <c r="K253" s="244">
        <f>IFERROR($E253*SUMIF('Daily Log'!$N$18:$N$1017,$B253,'Daily Log'!$O$18:$O$1017),0)</f>
        <v>0</v>
      </c>
      <c r="L253" s="244">
        <f>IFERROR($E253*SUMIF('Daily Log'!$Q$18:$Q$1017,$B253,'Daily Log'!$R$18:$R$1017),0)</f>
        <v>0</v>
      </c>
      <c r="M253" s="244">
        <f>IFERROR($E253*SUMIF('Daily Log'!$T$18:$T$1017,$B253,'Daily Log'!$U$18:$U$1017),0)</f>
        <v>0</v>
      </c>
      <c r="N253" s="244">
        <f>IFERROR($E253*SUMIF('Daily Log'!$W$18:$W$1017,$B253,'Daily Log'!$X$18:$X$1017),0)</f>
        <v>0</v>
      </c>
      <c r="O253" s="244">
        <f>IFERROR($E253*SUMIF('Daily Log'!$Z$18:$Z$1017,$B253,'Daily Log'!$AA$18:$AA$1017),0)</f>
        <v>0</v>
      </c>
      <c r="P253" s="244">
        <f>IFERROR($E253*SUMIF('Daily Log'!$AC$18:$AC$1017,$B253,'Daily Log'!$AD$18:$AD$1017),0)</f>
        <v>0</v>
      </c>
      <c r="Q253" s="244">
        <f>IFERROR($E253*SUMIF('Daily Log'!$AF$18:$AF$1017,$B253,'Daily Log'!$AG$18:$AG$1017),0)</f>
        <v>0</v>
      </c>
      <c r="R253" s="244">
        <f>IFERROR($E253*SUMIF('Daily Log'!$AI$18:$AI$1017,$B253,'Daily Log'!$AJ$18:$AJ$1017),0)</f>
        <v>0</v>
      </c>
      <c r="S253" s="244">
        <f>IFERROR($E253*SUMIF('Daily Log'!$AL$18:$AL$1017,$B253,'Daily Log'!$AM$18:$AM$1017),0)</f>
        <v>0</v>
      </c>
      <c r="T253" s="244">
        <f>IFERROR($E253*SUMIF('Daily Log'!$AO$18:$AO$1017,$B253,'Daily Log'!$AP$18:$AP$1017),0)</f>
        <v>0</v>
      </c>
      <c r="U253" s="244">
        <f>IFERROR($E253*SUMIF('Daily Log'!$AR$18:$AR$1017,$B253,'Daily Log'!$AS$18:$AS$1017),0)</f>
        <v>0</v>
      </c>
      <c r="V253" s="244">
        <f>IFERROR($E253*SUMIF('Daily Log'!$AU$18:$AU$1017,$B253,'Daily Log'!$AV$18:$AV$1017),0)</f>
        <v>0</v>
      </c>
      <c r="W253" s="244">
        <f>IFERROR($E253*SUMIF('Daily Log'!$AX$18:$AX$1017,$B253,'Daily Log'!$AY$18:$AY$1017),0)</f>
        <v>0</v>
      </c>
      <c r="X253" s="244">
        <f>IFERROR($E253*SUMIF('Daily Log'!$BA$18:$BA$1017,$B253,'Daily Log'!$BB$18:$BB$1017),0)</f>
        <v>0</v>
      </c>
      <c r="Y253" s="244">
        <f>IFERROR($E253*SUMIF('Daily Log'!$BD$18:$BD$1017,$B253,'Daily Log'!$BE$18:$BE$1017),0)</f>
        <v>0</v>
      </c>
      <c r="Z253" s="244">
        <f>IFERROR($E253*SUMIF('Daily Log'!$BG$18:$BG$1017,$B253,'Daily Log'!$BH$18:$BH$1017),0)</f>
        <v>0</v>
      </c>
      <c r="AA253" s="244">
        <f>IFERROR($E253*SUMIF('Daily Log'!$BJ$18:$BJ$1017,$B253,'Daily Log'!$BK$18:$BK$1017),0)</f>
        <v>0</v>
      </c>
      <c r="AB253" s="244">
        <f>IFERROR($E253*SUMIF('Daily Log'!$BM$18:$BM$1017,$B253,'Daily Log'!$BN$18:$BN$1017),0)</f>
        <v>0</v>
      </c>
      <c r="AC253" s="244">
        <f>IFERROR($E253*SUMIF('Daily Log'!$BP$18:$BP$1017,$B253,'Daily Log'!$BQ$18:$BQ$1017),0)</f>
        <v>0</v>
      </c>
      <c r="AD253" s="244">
        <f>IFERROR($E253*SUMIF('Daily Log'!$BS$18:$BS$1017,$B253,'Daily Log'!$BT$18:$BT$1017),0)</f>
        <v>0</v>
      </c>
      <c r="AE253" s="244">
        <f>IFERROR($E253*SUMIF('Daily Log'!$BV$18:$BV$1017,$B253,'Daily Log'!$BW$18:$BW$1017),0)</f>
        <v>0</v>
      </c>
      <c r="AF253" s="244">
        <f>IFERROR($E253*SUMIF('Daily Log'!$BY$18:$BY$1017,$B253,'Daily Log'!$BZ$18:$BZ$1017),0)</f>
        <v>0</v>
      </c>
      <c r="AG253" s="244">
        <f>IFERROR($E253*SUMIF('Daily Log'!$CB$18:$CB$1017,$B253,'Daily Log'!$CC$18:$CC$1017),0)</f>
        <v>0</v>
      </c>
      <c r="AH253" s="244">
        <f>IFERROR($E253*SUMIF('Daily Log'!$CE$18:$CE$1017,$B253,'Daily Log'!$CF$18:$CF$1017),0)</f>
        <v>0</v>
      </c>
      <c r="AI253" s="244">
        <f>IFERROR($E253*SUMIF('Daily Log'!$CH$18:$CH$1017,$B253,'Daily Log'!$CI$18:$CI$1017),0)</f>
        <v>0</v>
      </c>
      <c r="AJ253" s="244">
        <f>IFERROR($E253*SUMIF('Daily Log'!$CK$18:$CK$1017,$B253,'Daily Log'!$CL$18:$CL$1017),0)</f>
        <v>0</v>
      </c>
      <c r="AK253" s="244">
        <f>IFERROR($E253*SUMIF('Daily Log'!$CN$18:$CN$1017,$B253,'Daily Log'!$CO$18:$CO$1017),0)</f>
        <v>0</v>
      </c>
    </row>
    <row r="254" spans="2:37" ht="33.75" customHeight="1">
      <c r="B254" s="458" t="s">
        <v>384</v>
      </c>
      <c r="C254" s="459"/>
      <c r="D254" s="457" t="s">
        <v>385</v>
      </c>
      <c r="E254" s="454">
        <v>1</v>
      </c>
      <c r="F254" s="243">
        <f t="shared" si="4"/>
        <v>0</v>
      </c>
      <c r="G254" s="244">
        <f>IFERROR($E254*SUMIF('Daily Log'!$B$18:$B$1017,$B254,'Daily Log'!$C$18:$C$1017),0)</f>
        <v>0</v>
      </c>
      <c r="H254" s="244">
        <f>IFERROR($E254*SUMIF('Daily Log'!$E$18:$E$1017,$B254,'Daily Log'!$F$18:$F$1017),0)</f>
        <v>0</v>
      </c>
      <c r="I254" s="244">
        <f>IFERROR($E254*SUMIF('Daily Log'!$H$18:$H$1017,$B254,'Daily Log'!$I$18:$I$1017),0)</f>
        <v>0</v>
      </c>
      <c r="J254" s="244" t="s">
        <v>40</v>
      </c>
      <c r="K254" s="244">
        <f>IFERROR($E254*SUMIF('Daily Log'!$N$18:$N$1017,$B254,'Daily Log'!$O$18:$O$1017),0)</f>
        <v>0</v>
      </c>
      <c r="L254" s="244">
        <f>IFERROR($E254*SUMIF('Daily Log'!$Q$18:$Q$1017,$B254,'Daily Log'!$R$18:$R$1017),0)</f>
        <v>0</v>
      </c>
      <c r="M254" s="244">
        <f>IFERROR($E254*SUMIF('Daily Log'!$T$18:$T$1017,$B254,'Daily Log'!$U$18:$U$1017),0)</f>
        <v>0</v>
      </c>
      <c r="N254" s="244">
        <f>IFERROR($E254*SUMIF('Daily Log'!$W$18:$W$1017,$B254,'Daily Log'!$X$18:$X$1017),0)</f>
        <v>0</v>
      </c>
      <c r="O254" s="244">
        <f>IFERROR($E254*SUMIF('Daily Log'!$Z$18:$Z$1017,$B254,'Daily Log'!$AA$18:$AA$1017),0)</f>
        <v>0</v>
      </c>
      <c r="P254" s="244">
        <f>IFERROR($E254*SUMIF('Daily Log'!$AC$18:$AC$1017,$B254,'Daily Log'!$AD$18:$AD$1017),0)</f>
        <v>0</v>
      </c>
      <c r="Q254" s="244">
        <f>IFERROR($E254*SUMIF('Daily Log'!$AF$18:$AF$1017,$B254,'Daily Log'!$AG$18:$AG$1017),0)</f>
        <v>0</v>
      </c>
      <c r="R254" s="244">
        <f>IFERROR($E254*SUMIF('Daily Log'!$AI$18:$AI$1017,$B254,'Daily Log'!$AJ$18:$AJ$1017),0)</f>
        <v>0</v>
      </c>
      <c r="S254" s="244">
        <f>IFERROR($E254*SUMIF('Daily Log'!$AL$18:$AL$1017,$B254,'Daily Log'!$AM$18:$AM$1017),0)</f>
        <v>0</v>
      </c>
      <c r="T254" s="244">
        <f>IFERROR($E254*SUMIF('Daily Log'!$AO$18:$AO$1017,$B254,'Daily Log'!$AP$18:$AP$1017),0)</f>
        <v>0</v>
      </c>
      <c r="U254" s="244">
        <f>IFERROR($E254*SUMIF('Daily Log'!$AR$18:$AR$1017,$B254,'Daily Log'!$AS$18:$AS$1017),0)</f>
        <v>0</v>
      </c>
      <c r="V254" s="244">
        <f>IFERROR($E254*SUMIF('Daily Log'!$AU$18:$AU$1017,$B254,'Daily Log'!$AV$18:$AV$1017),0)</f>
        <v>0</v>
      </c>
      <c r="W254" s="244">
        <f>IFERROR($E254*SUMIF('Daily Log'!$AX$18:$AX$1017,$B254,'Daily Log'!$AY$18:$AY$1017),0)</f>
        <v>0</v>
      </c>
      <c r="X254" s="244">
        <f>IFERROR($E254*SUMIF('Daily Log'!$BA$18:$BA$1017,$B254,'Daily Log'!$BB$18:$BB$1017),0)</f>
        <v>0</v>
      </c>
      <c r="Y254" s="244">
        <f>IFERROR($E254*SUMIF('Daily Log'!$BD$18:$BD$1017,$B254,'Daily Log'!$BE$18:$BE$1017),0)</f>
        <v>0</v>
      </c>
      <c r="Z254" s="244">
        <f>IFERROR($E254*SUMIF('Daily Log'!$BG$18:$BG$1017,$B254,'Daily Log'!$BH$18:$BH$1017),0)</f>
        <v>0</v>
      </c>
      <c r="AA254" s="244">
        <f>IFERROR($E254*SUMIF('Daily Log'!$BJ$18:$BJ$1017,$B254,'Daily Log'!$BK$18:$BK$1017),0)</f>
        <v>0</v>
      </c>
      <c r="AB254" s="244">
        <f>IFERROR($E254*SUMIF('Daily Log'!$BM$18:$BM$1017,$B254,'Daily Log'!$BN$18:$BN$1017),0)</f>
        <v>0</v>
      </c>
      <c r="AC254" s="244">
        <f>IFERROR($E254*SUMIF('Daily Log'!$BP$18:$BP$1017,$B254,'Daily Log'!$BQ$18:$BQ$1017),0)</f>
        <v>0</v>
      </c>
      <c r="AD254" s="244">
        <f>IFERROR($E254*SUMIF('Daily Log'!$BS$18:$BS$1017,$B254,'Daily Log'!$BT$18:$BT$1017),0)</f>
        <v>0</v>
      </c>
      <c r="AE254" s="244">
        <f>IFERROR($E254*SUMIF('Daily Log'!$BV$18:$BV$1017,$B254,'Daily Log'!$BW$18:$BW$1017),0)</f>
        <v>0</v>
      </c>
      <c r="AF254" s="244">
        <f>IFERROR($E254*SUMIF('Daily Log'!$BY$18:$BY$1017,$B254,'Daily Log'!$BZ$18:$BZ$1017),0)</f>
        <v>0</v>
      </c>
      <c r="AG254" s="244">
        <f>IFERROR($E254*SUMIF('Daily Log'!$CB$18:$CB$1017,$B254,'Daily Log'!$CC$18:$CC$1017),0)</f>
        <v>0</v>
      </c>
      <c r="AH254" s="244">
        <f>IFERROR($E254*SUMIF('Daily Log'!$CE$18:$CE$1017,$B254,'Daily Log'!$CF$18:$CF$1017),0)</f>
        <v>0</v>
      </c>
      <c r="AI254" s="244">
        <f>IFERROR($E254*SUMIF('Daily Log'!$CH$18:$CH$1017,$B254,'Daily Log'!$CI$18:$CI$1017),0)</f>
        <v>0</v>
      </c>
      <c r="AJ254" s="244">
        <f>IFERROR($E254*SUMIF('Daily Log'!$CK$18:$CK$1017,$B254,'Daily Log'!$CL$18:$CL$1017),0)</f>
        <v>0</v>
      </c>
      <c r="AK254" s="244">
        <f>IFERROR($E254*SUMIF('Daily Log'!$CN$18:$CN$1017,$B254,'Daily Log'!$CO$18:$CO$1017),0)</f>
        <v>0</v>
      </c>
    </row>
    <row r="255" spans="2:37" ht="33.75" customHeight="1">
      <c r="B255" s="458" t="s">
        <v>332</v>
      </c>
      <c r="C255" s="459"/>
      <c r="D255" s="457" t="s">
        <v>385</v>
      </c>
      <c r="E255" s="454">
        <v>1</v>
      </c>
      <c r="F255" s="243">
        <f t="shared" si="4"/>
        <v>0</v>
      </c>
      <c r="G255" s="244">
        <f>IFERROR($E255*SUMIF('Daily Log'!$B$18:$B$1017,$B255,'Daily Log'!$C$18:$C$1017),0)</f>
        <v>0</v>
      </c>
      <c r="H255" s="244">
        <f>IFERROR($E255*SUMIF('Daily Log'!$E$18:$E$1017,$B255,'Daily Log'!$F$18:$F$1017),0)</f>
        <v>0</v>
      </c>
      <c r="I255" s="244">
        <f>IFERROR($E255*SUMIF('Daily Log'!$H$18:$H$1017,$B255,'Daily Log'!$I$18:$I$1017),0)</f>
        <v>0</v>
      </c>
      <c r="J255" s="244" t="s">
        <v>40</v>
      </c>
      <c r="K255" s="244">
        <f>IFERROR($E255*SUMIF('Daily Log'!$N$18:$N$1017,$B255,'Daily Log'!$O$18:$O$1017),0)</f>
        <v>0</v>
      </c>
      <c r="L255" s="244">
        <f>IFERROR($E255*SUMIF('Daily Log'!$Q$18:$Q$1017,$B255,'Daily Log'!$R$18:$R$1017),0)</f>
        <v>0</v>
      </c>
      <c r="M255" s="244">
        <f>IFERROR($E255*SUMIF('Daily Log'!$T$18:$T$1017,$B255,'Daily Log'!$U$18:$U$1017),0)</f>
        <v>0</v>
      </c>
      <c r="N255" s="244">
        <f>IFERROR($E255*SUMIF('Daily Log'!$W$18:$W$1017,$B255,'Daily Log'!$X$18:$X$1017),0)</f>
        <v>0</v>
      </c>
      <c r="O255" s="244">
        <f>IFERROR($E255*SUMIF('Daily Log'!$Z$18:$Z$1017,$B255,'Daily Log'!$AA$18:$AA$1017),0)</f>
        <v>0</v>
      </c>
      <c r="P255" s="244">
        <f>IFERROR($E255*SUMIF('Daily Log'!$AC$18:$AC$1017,$B255,'Daily Log'!$AD$18:$AD$1017),0)</f>
        <v>0</v>
      </c>
      <c r="Q255" s="244">
        <f>IFERROR($E255*SUMIF('Daily Log'!$AF$18:$AF$1017,$B255,'Daily Log'!$AG$18:$AG$1017),0)</f>
        <v>0</v>
      </c>
      <c r="R255" s="244">
        <f>IFERROR($E255*SUMIF('Daily Log'!$AI$18:$AI$1017,$B255,'Daily Log'!$AJ$18:$AJ$1017),0)</f>
        <v>0</v>
      </c>
      <c r="S255" s="244">
        <f>IFERROR($E255*SUMIF('Daily Log'!$AL$18:$AL$1017,$B255,'Daily Log'!$AM$18:$AM$1017),0)</f>
        <v>0</v>
      </c>
      <c r="T255" s="244">
        <f>IFERROR($E255*SUMIF('Daily Log'!$AO$18:$AO$1017,$B255,'Daily Log'!$AP$18:$AP$1017),0)</f>
        <v>0</v>
      </c>
      <c r="U255" s="244">
        <f>IFERROR($E255*SUMIF('Daily Log'!$AR$18:$AR$1017,$B255,'Daily Log'!$AS$18:$AS$1017),0)</f>
        <v>0</v>
      </c>
      <c r="V255" s="244">
        <f>IFERROR($E255*SUMIF('Daily Log'!$AU$18:$AU$1017,$B255,'Daily Log'!$AV$18:$AV$1017),0)</f>
        <v>0</v>
      </c>
      <c r="W255" s="244">
        <f>IFERROR($E255*SUMIF('Daily Log'!$AX$18:$AX$1017,$B255,'Daily Log'!$AY$18:$AY$1017),0)</f>
        <v>0</v>
      </c>
      <c r="X255" s="244">
        <f>IFERROR($E255*SUMIF('Daily Log'!$BA$18:$BA$1017,$B255,'Daily Log'!$BB$18:$BB$1017),0)</f>
        <v>0</v>
      </c>
      <c r="Y255" s="244">
        <f>IFERROR($E255*SUMIF('Daily Log'!$BD$18:$BD$1017,$B255,'Daily Log'!$BE$18:$BE$1017),0)</f>
        <v>0</v>
      </c>
      <c r="Z255" s="244">
        <f>IFERROR($E255*SUMIF('Daily Log'!$BG$18:$BG$1017,$B255,'Daily Log'!$BH$18:$BH$1017),0)</f>
        <v>0</v>
      </c>
      <c r="AA255" s="244">
        <f>IFERROR($E255*SUMIF('Daily Log'!$BJ$18:$BJ$1017,$B255,'Daily Log'!$BK$18:$BK$1017),0)</f>
        <v>0</v>
      </c>
      <c r="AB255" s="244">
        <f>IFERROR($E255*SUMIF('Daily Log'!$BM$18:$BM$1017,$B255,'Daily Log'!$BN$18:$BN$1017),0)</f>
        <v>0</v>
      </c>
      <c r="AC255" s="244">
        <f>IFERROR($E255*SUMIF('Daily Log'!$BP$18:$BP$1017,$B255,'Daily Log'!$BQ$18:$BQ$1017),0)</f>
        <v>0</v>
      </c>
      <c r="AD255" s="244">
        <f>IFERROR($E255*SUMIF('Daily Log'!$BS$18:$BS$1017,$B255,'Daily Log'!$BT$18:$BT$1017),0)</f>
        <v>0</v>
      </c>
      <c r="AE255" s="244">
        <f>IFERROR($E255*SUMIF('Daily Log'!$BV$18:$BV$1017,$B255,'Daily Log'!$BW$18:$BW$1017),0)</f>
        <v>0</v>
      </c>
      <c r="AF255" s="244">
        <f>IFERROR($E255*SUMIF('Daily Log'!$BY$18:$BY$1017,$B255,'Daily Log'!$BZ$18:$BZ$1017),0)</f>
        <v>0</v>
      </c>
      <c r="AG255" s="244">
        <f>IFERROR($E255*SUMIF('Daily Log'!$CB$18:$CB$1017,$B255,'Daily Log'!$CC$18:$CC$1017),0)</f>
        <v>0</v>
      </c>
      <c r="AH255" s="244">
        <f>IFERROR($E255*SUMIF('Daily Log'!$CE$18:$CE$1017,$B255,'Daily Log'!$CF$18:$CF$1017),0)</f>
        <v>0</v>
      </c>
      <c r="AI255" s="244">
        <f>IFERROR($E255*SUMIF('Daily Log'!$CH$18:$CH$1017,$B255,'Daily Log'!$CI$18:$CI$1017),0)</f>
        <v>0</v>
      </c>
      <c r="AJ255" s="244">
        <f>IFERROR($E255*SUMIF('Daily Log'!$CK$18:$CK$1017,$B255,'Daily Log'!$CL$18:$CL$1017),0)</f>
        <v>0</v>
      </c>
      <c r="AK255" s="244">
        <f>IFERROR($E255*SUMIF('Daily Log'!$CN$18:$CN$1017,$B255,'Daily Log'!$CO$18:$CO$1017),0)</f>
        <v>0</v>
      </c>
    </row>
    <row r="256" spans="2:37" ht="33.75" customHeight="1">
      <c r="B256" s="458" t="s">
        <v>333</v>
      </c>
      <c r="C256" s="459"/>
      <c r="D256" s="457" t="s">
        <v>385</v>
      </c>
      <c r="E256" s="454">
        <v>1</v>
      </c>
      <c r="F256" s="243">
        <f t="shared" si="4"/>
        <v>0</v>
      </c>
      <c r="G256" s="244">
        <f>IFERROR($E256*SUMIF('Daily Log'!$B$18:$B$1017,$B256,'Daily Log'!$C$18:$C$1017),0)</f>
        <v>0</v>
      </c>
      <c r="H256" s="244">
        <f>IFERROR($E256*SUMIF('Daily Log'!$E$18:$E$1017,$B256,'Daily Log'!$F$18:$F$1017),0)</f>
        <v>0</v>
      </c>
      <c r="I256" s="244">
        <f>IFERROR($E256*SUMIF('Daily Log'!$H$18:$H$1017,$B256,'Daily Log'!$I$18:$I$1017),0)</f>
        <v>0</v>
      </c>
      <c r="J256" s="244" t="s">
        <v>40</v>
      </c>
      <c r="K256" s="244">
        <f>IFERROR($E256*SUMIF('Daily Log'!$N$18:$N$1017,$B256,'Daily Log'!$O$18:$O$1017),0)</f>
        <v>0</v>
      </c>
      <c r="L256" s="244">
        <f>IFERROR($E256*SUMIF('Daily Log'!$Q$18:$Q$1017,$B256,'Daily Log'!$R$18:$R$1017),0)</f>
        <v>0</v>
      </c>
      <c r="M256" s="244">
        <f>IFERROR($E256*SUMIF('Daily Log'!$T$18:$T$1017,$B256,'Daily Log'!$U$18:$U$1017),0)</f>
        <v>0</v>
      </c>
      <c r="N256" s="244">
        <f>IFERROR($E256*SUMIF('Daily Log'!$W$18:$W$1017,$B256,'Daily Log'!$X$18:$X$1017),0)</f>
        <v>0</v>
      </c>
      <c r="O256" s="244">
        <f>IFERROR($E256*SUMIF('Daily Log'!$Z$18:$Z$1017,$B256,'Daily Log'!$AA$18:$AA$1017),0)</f>
        <v>0</v>
      </c>
      <c r="P256" s="244">
        <f>IFERROR($E256*SUMIF('Daily Log'!$AC$18:$AC$1017,$B256,'Daily Log'!$AD$18:$AD$1017),0)</f>
        <v>0</v>
      </c>
      <c r="Q256" s="244">
        <f>IFERROR($E256*SUMIF('Daily Log'!$AF$18:$AF$1017,$B256,'Daily Log'!$AG$18:$AG$1017),0)</f>
        <v>0</v>
      </c>
      <c r="R256" s="244">
        <f>IFERROR($E256*SUMIF('Daily Log'!$AI$18:$AI$1017,$B256,'Daily Log'!$AJ$18:$AJ$1017),0)</f>
        <v>0</v>
      </c>
      <c r="S256" s="244">
        <f>IFERROR($E256*SUMIF('Daily Log'!$AL$18:$AL$1017,$B256,'Daily Log'!$AM$18:$AM$1017),0)</f>
        <v>0</v>
      </c>
      <c r="T256" s="244">
        <f>IFERROR($E256*SUMIF('Daily Log'!$AO$18:$AO$1017,$B256,'Daily Log'!$AP$18:$AP$1017),0)</f>
        <v>0</v>
      </c>
      <c r="U256" s="244">
        <f>IFERROR($E256*SUMIF('Daily Log'!$AR$18:$AR$1017,$B256,'Daily Log'!$AS$18:$AS$1017),0)</f>
        <v>0</v>
      </c>
      <c r="V256" s="244">
        <f>IFERROR($E256*SUMIF('Daily Log'!$AU$18:$AU$1017,$B256,'Daily Log'!$AV$18:$AV$1017),0)</f>
        <v>0</v>
      </c>
      <c r="W256" s="244">
        <f>IFERROR($E256*SUMIF('Daily Log'!$AX$18:$AX$1017,$B256,'Daily Log'!$AY$18:$AY$1017),0)</f>
        <v>0</v>
      </c>
      <c r="X256" s="244">
        <f>IFERROR($E256*SUMIF('Daily Log'!$BA$18:$BA$1017,$B256,'Daily Log'!$BB$18:$BB$1017),0)</f>
        <v>0</v>
      </c>
      <c r="Y256" s="244">
        <f>IFERROR($E256*SUMIF('Daily Log'!$BD$18:$BD$1017,$B256,'Daily Log'!$BE$18:$BE$1017),0)</f>
        <v>0</v>
      </c>
      <c r="Z256" s="244">
        <f>IFERROR($E256*SUMIF('Daily Log'!$BG$18:$BG$1017,$B256,'Daily Log'!$BH$18:$BH$1017),0)</f>
        <v>0</v>
      </c>
      <c r="AA256" s="244">
        <f>IFERROR($E256*SUMIF('Daily Log'!$BJ$18:$BJ$1017,$B256,'Daily Log'!$BK$18:$BK$1017),0)</f>
        <v>0</v>
      </c>
      <c r="AB256" s="244">
        <f>IFERROR($E256*SUMIF('Daily Log'!$BM$18:$BM$1017,$B256,'Daily Log'!$BN$18:$BN$1017),0)</f>
        <v>0</v>
      </c>
      <c r="AC256" s="244">
        <f>IFERROR($E256*SUMIF('Daily Log'!$BP$18:$BP$1017,$B256,'Daily Log'!$BQ$18:$BQ$1017),0)</f>
        <v>0</v>
      </c>
      <c r="AD256" s="244">
        <f>IFERROR($E256*SUMIF('Daily Log'!$BS$18:$BS$1017,$B256,'Daily Log'!$BT$18:$BT$1017),0)</f>
        <v>0</v>
      </c>
      <c r="AE256" s="244">
        <f>IFERROR($E256*SUMIF('Daily Log'!$BV$18:$BV$1017,$B256,'Daily Log'!$BW$18:$BW$1017),0)</f>
        <v>0</v>
      </c>
      <c r="AF256" s="244">
        <f>IFERROR($E256*SUMIF('Daily Log'!$BY$18:$BY$1017,$B256,'Daily Log'!$BZ$18:$BZ$1017),0)</f>
        <v>0</v>
      </c>
      <c r="AG256" s="244">
        <f>IFERROR($E256*SUMIF('Daily Log'!$CB$18:$CB$1017,$B256,'Daily Log'!$CC$18:$CC$1017),0)</f>
        <v>0</v>
      </c>
      <c r="AH256" s="244">
        <f>IFERROR($E256*SUMIF('Daily Log'!$CE$18:$CE$1017,$B256,'Daily Log'!$CF$18:$CF$1017),0)</f>
        <v>0</v>
      </c>
      <c r="AI256" s="244">
        <f>IFERROR($E256*SUMIF('Daily Log'!$CH$18:$CH$1017,$B256,'Daily Log'!$CI$18:$CI$1017),0)</f>
        <v>0</v>
      </c>
      <c r="AJ256" s="244">
        <f>IFERROR($E256*SUMIF('Daily Log'!$CK$18:$CK$1017,$B256,'Daily Log'!$CL$18:$CL$1017),0)</f>
        <v>0</v>
      </c>
      <c r="AK256" s="244">
        <f>IFERROR($E256*SUMIF('Daily Log'!$CN$18:$CN$1017,$B256,'Daily Log'!$CO$18:$CO$1017),0)</f>
        <v>0</v>
      </c>
    </row>
    <row r="257" spans="2:37" ht="33.75" customHeight="1">
      <c r="B257" s="458" t="s">
        <v>334</v>
      </c>
      <c r="C257" s="460"/>
      <c r="D257" s="457" t="s">
        <v>385</v>
      </c>
      <c r="E257" s="454">
        <v>1</v>
      </c>
      <c r="F257" s="243">
        <f t="shared" si="4"/>
        <v>0</v>
      </c>
      <c r="G257" s="244">
        <f>IFERROR($E257*SUMIF('Daily Log'!$B$18:$B$1017,$B257,'Daily Log'!$C$18:$C$1017),0)</f>
        <v>0</v>
      </c>
      <c r="H257" s="244">
        <f>IFERROR($E257*SUMIF('Daily Log'!$E$18:$E$1017,$B257,'Daily Log'!$F$18:$F$1017),0)</f>
        <v>0</v>
      </c>
      <c r="I257" s="244">
        <f>IFERROR($E257*SUMIF('Daily Log'!$H$18:$H$1017,$B257,'Daily Log'!$I$18:$I$1017),0)</f>
        <v>0</v>
      </c>
      <c r="J257" s="244" t="s">
        <v>40</v>
      </c>
      <c r="K257" s="244">
        <f>IFERROR($E257*SUMIF('Daily Log'!$N$18:$N$1017,$B257,'Daily Log'!$O$18:$O$1017),0)</f>
        <v>0</v>
      </c>
      <c r="L257" s="244">
        <f>IFERROR($E257*SUMIF('Daily Log'!$Q$18:$Q$1017,$B257,'Daily Log'!$R$18:$R$1017),0)</f>
        <v>0</v>
      </c>
      <c r="M257" s="244">
        <f>IFERROR($E257*SUMIF('Daily Log'!$T$18:$T$1017,$B257,'Daily Log'!$U$18:$U$1017),0)</f>
        <v>0</v>
      </c>
      <c r="N257" s="244">
        <f>IFERROR($E257*SUMIF('Daily Log'!$W$18:$W$1017,$B257,'Daily Log'!$X$18:$X$1017),0)</f>
        <v>0</v>
      </c>
      <c r="O257" s="244">
        <f>IFERROR($E257*SUMIF('Daily Log'!$Z$18:$Z$1017,$B257,'Daily Log'!$AA$18:$AA$1017),0)</f>
        <v>0</v>
      </c>
      <c r="P257" s="244">
        <f>IFERROR($E257*SUMIF('Daily Log'!$AC$18:$AC$1017,$B257,'Daily Log'!$AD$18:$AD$1017),0)</f>
        <v>0</v>
      </c>
      <c r="Q257" s="244">
        <f>IFERROR($E257*SUMIF('Daily Log'!$AF$18:$AF$1017,$B257,'Daily Log'!$AG$18:$AG$1017),0)</f>
        <v>0</v>
      </c>
      <c r="R257" s="244">
        <f>IFERROR($E257*SUMIF('Daily Log'!$AI$18:$AI$1017,$B257,'Daily Log'!$AJ$18:$AJ$1017),0)</f>
        <v>0</v>
      </c>
      <c r="S257" s="244">
        <f>IFERROR($E257*SUMIF('Daily Log'!$AL$18:$AL$1017,$B257,'Daily Log'!$AM$18:$AM$1017),0)</f>
        <v>0</v>
      </c>
      <c r="T257" s="244">
        <f>IFERROR($E257*SUMIF('Daily Log'!$AO$18:$AO$1017,$B257,'Daily Log'!$AP$18:$AP$1017),0)</f>
        <v>0</v>
      </c>
      <c r="U257" s="244">
        <f>IFERROR($E257*SUMIF('Daily Log'!$AR$18:$AR$1017,$B257,'Daily Log'!$AS$18:$AS$1017),0)</f>
        <v>0</v>
      </c>
      <c r="V257" s="244">
        <f>IFERROR($E257*SUMIF('Daily Log'!$AU$18:$AU$1017,$B257,'Daily Log'!$AV$18:$AV$1017),0)</f>
        <v>0</v>
      </c>
      <c r="W257" s="244">
        <f>IFERROR($E257*SUMIF('Daily Log'!$AX$18:$AX$1017,$B257,'Daily Log'!$AY$18:$AY$1017),0)</f>
        <v>0</v>
      </c>
      <c r="X257" s="244">
        <f>IFERROR($E257*SUMIF('Daily Log'!$BA$18:$BA$1017,$B257,'Daily Log'!$BB$18:$BB$1017),0)</f>
        <v>0</v>
      </c>
      <c r="Y257" s="244">
        <f>IFERROR($E257*SUMIF('Daily Log'!$BD$18:$BD$1017,$B257,'Daily Log'!$BE$18:$BE$1017),0)</f>
        <v>0</v>
      </c>
      <c r="Z257" s="244">
        <f>IFERROR($E257*SUMIF('Daily Log'!$BG$18:$BG$1017,$B257,'Daily Log'!$BH$18:$BH$1017),0)</f>
        <v>0</v>
      </c>
      <c r="AA257" s="244">
        <f>IFERROR($E257*SUMIF('Daily Log'!$BJ$18:$BJ$1017,$B257,'Daily Log'!$BK$18:$BK$1017),0)</f>
        <v>0</v>
      </c>
      <c r="AB257" s="244">
        <f>IFERROR($E257*SUMIF('Daily Log'!$BM$18:$BM$1017,$B257,'Daily Log'!$BN$18:$BN$1017),0)</f>
        <v>0</v>
      </c>
      <c r="AC257" s="244">
        <f>IFERROR($E257*SUMIF('Daily Log'!$BP$18:$BP$1017,$B257,'Daily Log'!$BQ$18:$BQ$1017),0)</f>
        <v>0</v>
      </c>
      <c r="AD257" s="244">
        <f>IFERROR($E257*SUMIF('Daily Log'!$BS$18:$BS$1017,$B257,'Daily Log'!$BT$18:$BT$1017),0)</f>
        <v>0</v>
      </c>
      <c r="AE257" s="244">
        <f>IFERROR($E257*SUMIF('Daily Log'!$BV$18:$BV$1017,$B257,'Daily Log'!$BW$18:$BW$1017),0)</f>
        <v>0</v>
      </c>
      <c r="AF257" s="244">
        <f>IFERROR($E257*SUMIF('Daily Log'!$BY$18:$BY$1017,$B257,'Daily Log'!$BZ$18:$BZ$1017),0)</f>
        <v>0</v>
      </c>
      <c r="AG257" s="244">
        <f>IFERROR($E257*SUMIF('Daily Log'!$CB$18:$CB$1017,$B257,'Daily Log'!$CC$18:$CC$1017),0)</f>
        <v>0</v>
      </c>
      <c r="AH257" s="244">
        <f>IFERROR($E257*SUMIF('Daily Log'!$CE$18:$CE$1017,$B257,'Daily Log'!$CF$18:$CF$1017),0)</f>
        <v>0</v>
      </c>
      <c r="AI257" s="244">
        <f>IFERROR($E257*SUMIF('Daily Log'!$CH$18:$CH$1017,$B257,'Daily Log'!$CI$18:$CI$1017),0)</f>
        <v>0</v>
      </c>
      <c r="AJ257" s="244">
        <f>IFERROR($E257*SUMIF('Daily Log'!$CK$18:$CK$1017,$B257,'Daily Log'!$CL$18:$CL$1017),0)</f>
        <v>0</v>
      </c>
      <c r="AK257" s="244">
        <f>IFERROR($E257*SUMIF('Daily Log'!$CN$18:$CN$1017,$B257,'Daily Log'!$CO$18:$CO$1017),0)</f>
        <v>0</v>
      </c>
    </row>
    <row r="258" spans="2:37" ht="33.75" customHeight="1">
      <c r="B258" s="458" t="s">
        <v>335</v>
      </c>
      <c r="C258" s="458"/>
      <c r="D258" s="457" t="s">
        <v>385</v>
      </c>
      <c r="E258" s="454">
        <v>1</v>
      </c>
      <c r="F258" s="243">
        <f t="shared" si="4"/>
        <v>0</v>
      </c>
      <c r="G258" s="244">
        <f>IFERROR($E258*SUMIF('Daily Log'!$B$18:$B$1017,$B258,'Daily Log'!$C$18:$C$1017),0)</f>
        <v>0</v>
      </c>
      <c r="H258" s="244">
        <f>IFERROR($E258*SUMIF('Daily Log'!$E$18:$E$1017,$B258,'Daily Log'!$F$18:$F$1017),0)</f>
        <v>0</v>
      </c>
      <c r="I258" s="244">
        <f>IFERROR($E258*SUMIF('Daily Log'!$H$18:$H$1017,$B258,'Daily Log'!$I$18:$I$1017),0)</f>
        <v>0</v>
      </c>
      <c r="J258" s="244" t="s">
        <v>40</v>
      </c>
      <c r="K258" s="244">
        <f>IFERROR($E258*SUMIF('Daily Log'!$N$18:$N$1017,$B258,'Daily Log'!$O$18:$O$1017),0)</f>
        <v>0</v>
      </c>
      <c r="L258" s="244">
        <f>IFERROR($E258*SUMIF('Daily Log'!$Q$18:$Q$1017,$B258,'Daily Log'!$R$18:$R$1017),0)</f>
        <v>0</v>
      </c>
      <c r="M258" s="244">
        <f>IFERROR($E258*SUMIF('Daily Log'!$T$18:$T$1017,$B258,'Daily Log'!$U$18:$U$1017),0)</f>
        <v>0</v>
      </c>
      <c r="N258" s="244">
        <f>IFERROR($E258*SUMIF('Daily Log'!$W$18:$W$1017,$B258,'Daily Log'!$X$18:$X$1017),0)</f>
        <v>0</v>
      </c>
      <c r="O258" s="244">
        <f>IFERROR($E258*SUMIF('Daily Log'!$Z$18:$Z$1017,$B258,'Daily Log'!$AA$18:$AA$1017),0)</f>
        <v>0</v>
      </c>
      <c r="P258" s="244">
        <f>IFERROR($E258*SUMIF('Daily Log'!$AC$18:$AC$1017,$B258,'Daily Log'!$AD$18:$AD$1017),0)</f>
        <v>0</v>
      </c>
      <c r="Q258" s="244">
        <f>IFERROR($E258*SUMIF('Daily Log'!$AF$18:$AF$1017,$B258,'Daily Log'!$AG$18:$AG$1017),0)</f>
        <v>0</v>
      </c>
      <c r="R258" s="244">
        <f>IFERROR($E258*SUMIF('Daily Log'!$AI$18:$AI$1017,$B258,'Daily Log'!$AJ$18:$AJ$1017),0)</f>
        <v>0</v>
      </c>
      <c r="S258" s="244">
        <f>IFERROR($E258*SUMIF('Daily Log'!$AL$18:$AL$1017,$B258,'Daily Log'!$AM$18:$AM$1017),0)</f>
        <v>0</v>
      </c>
      <c r="T258" s="244">
        <f>IFERROR($E258*SUMIF('Daily Log'!$AO$18:$AO$1017,$B258,'Daily Log'!$AP$18:$AP$1017),0)</f>
        <v>0</v>
      </c>
      <c r="U258" s="244">
        <f>IFERROR($E258*SUMIF('Daily Log'!$AR$18:$AR$1017,$B258,'Daily Log'!$AS$18:$AS$1017),0)</f>
        <v>0</v>
      </c>
      <c r="V258" s="244">
        <f>IFERROR($E258*SUMIF('Daily Log'!$AU$18:$AU$1017,$B258,'Daily Log'!$AV$18:$AV$1017),0)</f>
        <v>0</v>
      </c>
      <c r="W258" s="244">
        <f>IFERROR($E258*SUMIF('Daily Log'!$AX$18:$AX$1017,$B258,'Daily Log'!$AY$18:$AY$1017),0)</f>
        <v>0</v>
      </c>
      <c r="X258" s="244">
        <f>IFERROR($E258*SUMIF('Daily Log'!$BA$18:$BA$1017,$B258,'Daily Log'!$BB$18:$BB$1017),0)</f>
        <v>0</v>
      </c>
      <c r="Y258" s="244">
        <f>IFERROR($E258*SUMIF('Daily Log'!$BD$18:$BD$1017,$B258,'Daily Log'!$BE$18:$BE$1017),0)</f>
        <v>0</v>
      </c>
      <c r="Z258" s="244">
        <f>IFERROR($E258*SUMIF('Daily Log'!$BG$18:$BG$1017,$B258,'Daily Log'!$BH$18:$BH$1017),0)</f>
        <v>0</v>
      </c>
      <c r="AA258" s="244">
        <f>IFERROR($E258*SUMIF('Daily Log'!$BJ$18:$BJ$1017,$B258,'Daily Log'!$BK$18:$BK$1017),0)</f>
        <v>0</v>
      </c>
      <c r="AB258" s="244">
        <f>IFERROR($E258*SUMIF('Daily Log'!$BM$18:$BM$1017,$B258,'Daily Log'!$BN$18:$BN$1017),0)</f>
        <v>0</v>
      </c>
      <c r="AC258" s="244">
        <f>IFERROR($E258*SUMIF('Daily Log'!$BP$18:$BP$1017,$B258,'Daily Log'!$BQ$18:$BQ$1017),0)</f>
        <v>0</v>
      </c>
      <c r="AD258" s="244">
        <f>IFERROR($E258*SUMIF('Daily Log'!$BS$18:$BS$1017,$B258,'Daily Log'!$BT$18:$BT$1017),0)</f>
        <v>0</v>
      </c>
      <c r="AE258" s="244">
        <f>IFERROR($E258*SUMIF('Daily Log'!$BV$18:$BV$1017,$B258,'Daily Log'!$BW$18:$BW$1017),0)</f>
        <v>0</v>
      </c>
      <c r="AF258" s="244">
        <f>IFERROR($E258*SUMIF('Daily Log'!$BY$18:$BY$1017,$B258,'Daily Log'!$BZ$18:$BZ$1017),0)</f>
        <v>0</v>
      </c>
      <c r="AG258" s="244">
        <f>IFERROR($E258*SUMIF('Daily Log'!$CB$18:$CB$1017,$B258,'Daily Log'!$CC$18:$CC$1017),0)</f>
        <v>0</v>
      </c>
      <c r="AH258" s="244">
        <f>IFERROR($E258*SUMIF('Daily Log'!$CE$18:$CE$1017,$B258,'Daily Log'!$CF$18:$CF$1017),0)</f>
        <v>0</v>
      </c>
      <c r="AI258" s="244">
        <f>IFERROR($E258*SUMIF('Daily Log'!$CH$18:$CH$1017,$B258,'Daily Log'!$CI$18:$CI$1017),0)</f>
        <v>0</v>
      </c>
      <c r="AJ258" s="244">
        <f>IFERROR($E258*SUMIF('Daily Log'!$CK$18:$CK$1017,$B258,'Daily Log'!$CL$18:$CL$1017),0)</f>
        <v>0</v>
      </c>
      <c r="AK258" s="244">
        <f>IFERROR($E258*SUMIF('Daily Log'!$CN$18:$CN$1017,$B258,'Daily Log'!$CO$18:$CO$1017),0)</f>
        <v>0</v>
      </c>
    </row>
    <row r="259" spans="2:37" ht="31.5" customHeight="1">
      <c r="B259" s="458" t="s">
        <v>230</v>
      </c>
      <c r="C259" s="458"/>
      <c r="D259" s="457" t="s">
        <v>28</v>
      </c>
      <c r="E259" s="454">
        <v>1</v>
      </c>
      <c r="F259" s="243">
        <f t="shared" si="4"/>
        <v>0</v>
      </c>
      <c r="G259" s="244">
        <f>IFERROR($E259*SUMIF('Daily Log'!$B$18:$B$1017,$B259,'Daily Log'!$C$18:$C$1017),0)</f>
        <v>0</v>
      </c>
      <c r="H259" s="244">
        <f>IFERROR($E259*SUMIF('Daily Log'!$E$18:$E$1017,$B259,'Daily Log'!$F$18:$F$1017),0)</f>
        <v>0</v>
      </c>
      <c r="I259" s="244">
        <f>IFERROR($E259*SUMIF('Daily Log'!$H$18:$H$1017,$B259,'Daily Log'!$I$18:$I$1017),0)</f>
        <v>0</v>
      </c>
      <c r="J259" s="244" t="s">
        <v>40</v>
      </c>
      <c r="K259" s="244">
        <f>IFERROR($E259*SUMIF('Daily Log'!$N$18:$N$1017,$B259,'Daily Log'!$O$18:$O$1017),0)</f>
        <v>0</v>
      </c>
      <c r="L259" s="244">
        <f>IFERROR($E259*SUMIF('Daily Log'!$Q$18:$Q$1017,$B259,'Daily Log'!$R$18:$R$1017),0)</f>
        <v>0</v>
      </c>
      <c r="M259" s="244">
        <f>IFERROR($E259*SUMIF('Daily Log'!$T$18:$T$1017,$B259,'Daily Log'!$U$18:$U$1017),0)</f>
        <v>0</v>
      </c>
      <c r="N259" s="244">
        <f>IFERROR($E259*SUMIF('Daily Log'!$W$18:$W$1017,$B259,'Daily Log'!$X$18:$X$1017),0)</f>
        <v>0</v>
      </c>
      <c r="O259" s="244">
        <f>IFERROR($E259*SUMIF('Daily Log'!$Z$18:$Z$1017,$B259,'Daily Log'!$AA$18:$AA$1017),0)</f>
        <v>0</v>
      </c>
      <c r="P259" s="244">
        <f>IFERROR($E259*SUMIF('Daily Log'!$AC$18:$AC$1017,$B259,'Daily Log'!$AD$18:$AD$1017),0)</f>
        <v>0</v>
      </c>
      <c r="Q259" s="244">
        <f>IFERROR($E259*SUMIF('Daily Log'!$AF$18:$AF$1017,$B259,'Daily Log'!$AG$18:$AG$1017),0)</f>
        <v>0</v>
      </c>
      <c r="R259" s="244">
        <f>IFERROR($E259*SUMIF('Daily Log'!$AI$18:$AI$1017,$B259,'Daily Log'!$AJ$18:$AJ$1017),0)</f>
        <v>0</v>
      </c>
      <c r="S259" s="244">
        <f>IFERROR($E259*SUMIF('Daily Log'!$AL$18:$AL$1017,$B259,'Daily Log'!$AM$18:$AM$1017),0)</f>
        <v>0</v>
      </c>
      <c r="T259" s="244">
        <f>IFERROR($E259*SUMIF('Daily Log'!$AO$18:$AO$1017,$B259,'Daily Log'!$AP$18:$AP$1017),0)</f>
        <v>0</v>
      </c>
      <c r="U259" s="244">
        <f>IFERROR($E259*SUMIF('Daily Log'!$AR$18:$AR$1017,$B259,'Daily Log'!$AS$18:$AS$1017),0)</f>
        <v>0</v>
      </c>
      <c r="V259" s="244">
        <f>IFERROR($E259*SUMIF('Daily Log'!$AU$18:$AU$1017,$B259,'Daily Log'!$AV$18:$AV$1017),0)</f>
        <v>0</v>
      </c>
      <c r="W259" s="244">
        <f>IFERROR($E259*SUMIF('Daily Log'!$AX$18:$AX$1017,$B259,'Daily Log'!$AY$18:$AY$1017),0)</f>
        <v>0</v>
      </c>
      <c r="X259" s="244">
        <f>IFERROR($E259*SUMIF('Daily Log'!$BA$18:$BA$1017,$B259,'Daily Log'!$BB$18:$BB$1017),0)</f>
        <v>0</v>
      </c>
      <c r="Y259" s="244">
        <f>IFERROR($E259*SUMIF('Daily Log'!$BD$18:$BD$1017,$B259,'Daily Log'!$BE$18:$BE$1017),0)</f>
        <v>0</v>
      </c>
      <c r="Z259" s="244">
        <f>IFERROR($E259*SUMIF('Daily Log'!$BG$18:$BG$1017,$B259,'Daily Log'!$BH$18:$BH$1017),0)</f>
        <v>0</v>
      </c>
      <c r="AA259" s="244">
        <f>IFERROR($E259*SUMIF('Daily Log'!$BJ$18:$BJ$1017,$B259,'Daily Log'!$BK$18:$BK$1017),0)</f>
        <v>0</v>
      </c>
      <c r="AB259" s="244">
        <f>IFERROR($E259*SUMIF('Daily Log'!$BM$18:$BM$1017,$B259,'Daily Log'!$BN$18:$BN$1017),0)</f>
        <v>0</v>
      </c>
      <c r="AC259" s="244">
        <f>IFERROR($E259*SUMIF('Daily Log'!$BP$18:$BP$1017,$B259,'Daily Log'!$BQ$18:$BQ$1017),0)</f>
        <v>0</v>
      </c>
      <c r="AD259" s="244">
        <f>IFERROR($E259*SUMIF('Daily Log'!$BS$18:$BS$1017,$B259,'Daily Log'!$BT$18:$BT$1017),0)</f>
        <v>0</v>
      </c>
      <c r="AE259" s="244">
        <f>IFERROR($E259*SUMIF('Daily Log'!$BV$18:$BV$1017,$B259,'Daily Log'!$BW$18:$BW$1017),0)</f>
        <v>0</v>
      </c>
      <c r="AF259" s="244">
        <f>IFERROR($E259*SUMIF('Daily Log'!$BY$18:$BY$1017,$B259,'Daily Log'!$BZ$18:$BZ$1017),0)</f>
        <v>0</v>
      </c>
      <c r="AG259" s="244">
        <f>IFERROR($E259*SUMIF('Daily Log'!$CB$18:$CB$1017,$B259,'Daily Log'!$CC$18:$CC$1017),0)</f>
        <v>0</v>
      </c>
      <c r="AH259" s="244">
        <f>IFERROR($E259*SUMIF('Daily Log'!$CE$18:$CE$1017,$B259,'Daily Log'!$CF$18:$CF$1017),0)</f>
        <v>0</v>
      </c>
      <c r="AI259" s="244">
        <f>IFERROR($E259*SUMIF('Daily Log'!$CH$18:$CH$1017,$B259,'Daily Log'!$CI$18:$CI$1017),0)</f>
        <v>0</v>
      </c>
      <c r="AJ259" s="244">
        <f>IFERROR($E259*SUMIF('Daily Log'!$CK$18:$CK$1017,$B259,'Daily Log'!$CL$18:$CL$1017),0)</f>
        <v>0</v>
      </c>
      <c r="AK259" s="244">
        <f>IFERROR($E259*SUMIF('Daily Log'!$CN$18:$CN$1017,$B259,'Daily Log'!$CO$18:$CO$1017),0)</f>
        <v>0</v>
      </c>
    </row>
    <row r="260" spans="2:37" ht="33.75" customHeight="1">
      <c r="B260" s="458" t="s">
        <v>231</v>
      </c>
      <c r="C260" s="458"/>
      <c r="D260" s="457" t="s">
        <v>28</v>
      </c>
      <c r="E260" s="454">
        <v>1</v>
      </c>
      <c r="F260" s="243">
        <f t="shared" si="4"/>
        <v>0</v>
      </c>
      <c r="G260" s="244">
        <f>IFERROR($E260*SUMIF('Daily Log'!$B$18:$B$1017,$B260,'Daily Log'!$C$18:$C$1017),0)</f>
        <v>0</v>
      </c>
      <c r="H260" s="244">
        <f>IFERROR($E260*SUMIF('Daily Log'!$E$18:$E$1017,$B260,'Daily Log'!$F$18:$F$1017),0)</f>
        <v>0</v>
      </c>
      <c r="I260" s="244">
        <f>IFERROR($E260*SUMIF('Daily Log'!$H$18:$H$1017,$B260,'Daily Log'!$I$18:$I$1017),0)</f>
        <v>0</v>
      </c>
      <c r="J260" s="244" t="s">
        <v>40</v>
      </c>
      <c r="K260" s="244">
        <f>IFERROR($E260*SUMIF('Daily Log'!$N$18:$N$1017,$B260,'Daily Log'!$O$18:$O$1017),0)</f>
        <v>0</v>
      </c>
      <c r="L260" s="244">
        <f>IFERROR($E260*SUMIF('Daily Log'!$Q$18:$Q$1017,$B260,'Daily Log'!$R$18:$R$1017),0)</f>
        <v>0</v>
      </c>
      <c r="M260" s="244">
        <f>IFERROR($E260*SUMIF('Daily Log'!$T$18:$T$1017,$B260,'Daily Log'!$U$18:$U$1017),0)</f>
        <v>0</v>
      </c>
      <c r="N260" s="244">
        <f>IFERROR($E260*SUMIF('Daily Log'!$W$18:$W$1017,$B260,'Daily Log'!$X$18:$X$1017),0)</f>
        <v>0</v>
      </c>
      <c r="O260" s="244">
        <f>IFERROR($E260*SUMIF('Daily Log'!$Z$18:$Z$1017,$B260,'Daily Log'!$AA$18:$AA$1017),0)</f>
        <v>0</v>
      </c>
      <c r="P260" s="244">
        <f>IFERROR($E260*SUMIF('Daily Log'!$AC$18:$AC$1017,$B260,'Daily Log'!$AD$18:$AD$1017),0)</f>
        <v>0</v>
      </c>
      <c r="Q260" s="244">
        <f>IFERROR($E260*SUMIF('Daily Log'!$AF$18:$AF$1017,$B260,'Daily Log'!$AG$18:$AG$1017),0)</f>
        <v>0</v>
      </c>
      <c r="R260" s="244">
        <f>IFERROR($E260*SUMIF('Daily Log'!$AI$18:$AI$1017,$B260,'Daily Log'!$AJ$18:$AJ$1017),0)</f>
        <v>0</v>
      </c>
      <c r="S260" s="244">
        <f>IFERROR($E260*SUMIF('Daily Log'!$AL$18:$AL$1017,$B260,'Daily Log'!$AM$18:$AM$1017),0)</f>
        <v>0</v>
      </c>
      <c r="T260" s="244">
        <f>IFERROR($E260*SUMIF('Daily Log'!$AO$18:$AO$1017,$B260,'Daily Log'!$AP$18:$AP$1017),0)</f>
        <v>0</v>
      </c>
      <c r="U260" s="244">
        <f>IFERROR($E260*SUMIF('Daily Log'!$AR$18:$AR$1017,$B260,'Daily Log'!$AS$18:$AS$1017),0)</f>
        <v>0</v>
      </c>
      <c r="V260" s="244">
        <f>IFERROR($E260*SUMIF('Daily Log'!$AU$18:$AU$1017,$B260,'Daily Log'!$AV$18:$AV$1017),0)</f>
        <v>0</v>
      </c>
      <c r="W260" s="244">
        <f>IFERROR($E260*SUMIF('Daily Log'!$AX$18:$AX$1017,$B260,'Daily Log'!$AY$18:$AY$1017),0)</f>
        <v>0</v>
      </c>
      <c r="X260" s="244">
        <f>IFERROR($E260*SUMIF('Daily Log'!$BA$18:$BA$1017,$B260,'Daily Log'!$BB$18:$BB$1017),0)</f>
        <v>0</v>
      </c>
      <c r="Y260" s="244">
        <f>IFERROR($E260*SUMIF('Daily Log'!$BD$18:$BD$1017,$B260,'Daily Log'!$BE$18:$BE$1017),0)</f>
        <v>0</v>
      </c>
      <c r="Z260" s="244">
        <f>IFERROR($E260*SUMIF('Daily Log'!$BG$18:$BG$1017,$B260,'Daily Log'!$BH$18:$BH$1017),0)</f>
        <v>0</v>
      </c>
      <c r="AA260" s="244">
        <f>IFERROR($E260*SUMIF('Daily Log'!$BJ$18:$BJ$1017,$B260,'Daily Log'!$BK$18:$BK$1017),0)</f>
        <v>0</v>
      </c>
      <c r="AB260" s="244">
        <f>IFERROR($E260*SUMIF('Daily Log'!$BM$18:$BM$1017,$B260,'Daily Log'!$BN$18:$BN$1017),0)</f>
        <v>0</v>
      </c>
      <c r="AC260" s="244">
        <f>IFERROR($E260*SUMIF('Daily Log'!$BP$18:$BP$1017,$B260,'Daily Log'!$BQ$18:$BQ$1017),0)</f>
        <v>0</v>
      </c>
      <c r="AD260" s="244">
        <f>IFERROR($E260*SUMIF('Daily Log'!$BS$18:$BS$1017,$B260,'Daily Log'!$BT$18:$BT$1017),0)</f>
        <v>0</v>
      </c>
      <c r="AE260" s="244">
        <f>IFERROR($E260*SUMIF('Daily Log'!$BV$18:$BV$1017,$B260,'Daily Log'!$BW$18:$BW$1017),0)</f>
        <v>0</v>
      </c>
      <c r="AF260" s="244">
        <f>IFERROR($E260*SUMIF('Daily Log'!$BY$18:$BY$1017,$B260,'Daily Log'!$BZ$18:$BZ$1017),0)</f>
        <v>0</v>
      </c>
      <c r="AG260" s="244">
        <f>IFERROR($E260*SUMIF('Daily Log'!$CB$18:$CB$1017,$B260,'Daily Log'!$CC$18:$CC$1017),0)</f>
        <v>0</v>
      </c>
      <c r="AH260" s="244">
        <f>IFERROR($E260*SUMIF('Daily Log'!$CE$18:$CE$1017,$B260,'Daily Log'!$CF$18:$CF$1017),0)</f>
        <v>0</v>
      </c>
      <c r="AI260" s="244">
        <f>IFERROR($E260*SUMIF('Daily Log'!$CH$18:$CH$1017,$B260,'Daily Log'!$CI$18:$CI$1017),0)</f>
        <v>0</v>
      </c>
      <c r="AJ260" s="244">
        <f>IFERROR($E260*SUMIF('Daily Log'!$CK$18:$CK$1017,$B260,'Daily Log'!$CL$18:$CL$1017),0)</f>
        <v>0</v>
      </c>
      <c r="AK260" s="244">
        <f>IFERROR($E260*SUMIF('Daily Log'!$CN$18:$CN$1017,$B260,'Daily Log'!$CO$18:$CO$1017),0)</f>
        <v>0</v>
      </c>
    </row>
    <row r="261" spans="2:37" ht="33.75" hidden="1" customHeight="1">
      <c r="B261" s="461" t="s">
        <v>381</v>
      </c>
      <c r="C261" s="458"/>
      <c r="D261" s="457" t="s">
        <v>26</v>
      </c>
      <c r="E261" s="454">
        <v>4</v>
      </c>
      <c r="F261" s="243">
        <f t="shared" si="4"/>
        <v>0</v>
      </c>
      <c r="G261" s="244">
        <f>IFERROR($E261*SUMIF('Daily Log'!$B$18:$B$1017,$B261,'Daily Log'!$C$18:$C$1017),0)</f>
        <v>0</v>
      </c>
      <c r="H261" s="244">
        <f>IFERROR($E261*SUMIF('Daily Log'!$E$18:$E$1017,$B261,'Daily Log'!$F$18:$F$1017),0)</f>
        <v>0</v>
      </c>
      <c r="I261" s="244">
        <f>IFERROR($E261*SUMIF('Daily Log'!$H$18:$H$1017,$B261,'Daily Log'!$I$18:$I$1017),0)</f>
        <v>0</v>
      </c>
      <c r="J261" s="244" t="s">
        <v>40</v>
      </c>
      <c r="K261" s="244">
        <f>IFERROR($E261*SUMIF('Daily Log'!$N$18:$N$1017,$B261,'Daily Log'!$O$18:$O$1017),0)</f>
        <v>0</v>
      </c>
      <c r="L261" s="244">
        <f>IFERROR($E261*SUMIF('Daily Log'!$Q$18:$Q$1017,$B261,'Daily Log'!$R$18:$R$1017),0)</f>
        <v>0</v>
      </c>
      <c r="M261" s="244">
        <f>IFERROR($E261*SUMIF('Daily Log'!$T$18:$T$1017,$B261,'Daily Log'!$U$18:$U$1017),0)</f>
        <v>0</v>
      </c>
      <c r="N261" s="244">
        <f>IFERROR($E261*SUMIF('Daily Log'!$W$18:$W$1017,$B261,'Daily Log'!$X$18:$X$1017),0)</f>
        <v>0</v>
      </c>
      <c r="O261" s="244">
        <f>IFERROR($E261*SUMIF('Daily Log'!$Z$18:$Z$1017,$B261,'Daily Log'!$AA$18:$AA$1017),0)</f>
        <v>0</v>
      </c>
      <c r="P261" s="244">
        <f>IFERROR($E261*SUMIF('Daily Log'!$AC$18:$AC$1017,$B261,'Daily Log'!$AD$18:$AD$1017),0)</f>
        <v>0</v>
      </c>
      <c r="Q261" s="244">
        <f>IFERROR($E261*SUMIF('Daily Log'!$AF$18:$AF$1017,$B261,'Daily Log'!$AG$18:$AG$1017),0)</f>
        <v>0</v>
      </c>
      <c r="R261" s="244">
        <f>IFERROR($E261*SUMIF('Daily Log'!$AI$18:$AI$1017,$B261,'Daily Log'!$AJ$18:$AJ$1017),0)</f>
        <v>0</v>
      </c>
      <c r="S261" s="244">
        <f>IFERROR($E261*SUMIF('Daily Log'!$AL$18:$AL$1017,$B261,'Daily Log'!$AM$18:$AM$1017),0)</f>
        <v>0</v>
      </c>
      <c r="T261" s="244">
        <f>IFERROR($E261*SUMIF('Daily Log'!$AO$18:$AO$1017,$B261,'Daily Log'!$AP$18:$AP$1017),0)</f>
        <v>0</v>
      </c>
      <c r="U261" s="244">
        <f>IFERROR($E261*SUMIF('Daily Log'!$AR$18:$AR$1017,$B261,'Daily Log'!$AS$18:$AS$1017),0)</f>
        <v>0</v>
      </c>
      <c r="V261" s="244">
        <f>IFERROR($E261*SUMIF('Daily Log'!$AU$18:$AU$1017,$B261,'Daily Log'!$AV$18:$AV$1017),0)</f>
        <v>0</v>
      </c>
      <c r="W261" s="244">
        <f>IFERROR($E261*SUMIF('Daily Log'!$AX$18:$AX$1017,$B261,'Daily Log'!$AY$18:$AY$1017),0)</f>
        <v>0</v>
      </c>
      <c r="X261" s="244">
        <f>IFERROR($E261*SUMIF('Daily Log'!$BA$18:$BA$1017,$B261,'Daily Log'!$BB$18:$BB$1017),0)</f>
        <v>0</v>
      </c>
      <c r="Y261" s="244">
        <f>IFERROR($E261*SUMIF('Daily Log'!$BD$18:$BD$1017,$B261,'Daily Log'!$BE$18:$BE$1017),0)</f>
        <v>0</v>
      </c>
      <c r="Z261" s="244">
        <f>IFERROR($E261*SUMIF('Daily Log'!$BG$18:$BG$1017,$B261,'Daily Log'!$BH$18:$BH$1017),0)</f>
        <v>0</v>
      </c>
      <c r="AA261" s="244">
        <f>IFERROR($E261*SUMIF('Daily Log'!$BJ$18:$BJ$1017,$B261,'Daily Log'!$BK$18:$BK$1017),0)</f>
        <v>0</v>
      </c>
      <c r="AB261" s="244">
        <f>IFERROR($E261*SUMIF('Daily Log'!$BM$18:$BM$1017,$B261,'Daily Log'!$BN$18:$BN$1017),0)</f>
        <v>0</v>
      </c>
      <c r="AC261" s="244">
        <f>IFERROR($E261*SUMIF('Daily Log'!$BP$18:$BP$1017,$B261,'Daily Log'!$BQ$18:$BQ$1017),0)</f>
        <v>0</v>
      </c>
      <c r="AD261" s="244">
        <f>IFERROR($E261*SUMIF('Daily Log'!$BS$18:$BS$1017,$B261,'Daily Log'!$BT$18:$BT$1017),0)</f>
        <v>0</v>
      </c>
      <c r="AE261" s="244">
        <f>IFERROR($E261*SUMIF('Daily Log'!$BV$18:$BV$1017,$B261,'Daily Log'!$BW$18:$BW$1017),0)</f>
        <v>0</v>
      </c>
      <c r="AF261" s="244">
        <f>IFERROR($E261*SUMIF('Daily Log'!$BY$18:$BY$1017,$B261,'Daily Log'!$BZ$18:$BZ$1017),0)</f>
        <v>0</v>
      </c>
      <c r="AG261" s="244">
        <f>IFERROR($E261*SUMIF('Daily Log'!$CB$18:$CB$1017,$B261,'Daily Log'!$CC$18:$CC$1017),0)</f>
        <v>0</v>
      </c>
      <c r="AH261" s="244">
        <f>IFERROR($E261*SUMIF('Daily Log'!$CE$18:$CE$1017,$B261,'Daily Log'!$CF$18:$CF$1017),0)</f>
        <v>0</v>
      </c>
      <c r="AI261" s="244">
        <f>IFERROR($E261*SUMIF('Daily Log'!$CH$18:$CH$1017,$B261,'Daily Log'!$CI$18:$CI$1017),0)</f>
        <v>0</v>
      </c>
      <c r="AJ261" s="244">
        <f>IFERROR($E261*SUMIF('Daily Log'!$CK$18:$CK$1017,$B261,'Daily Log'!$CL$18:$CL$1017),0)</f>
        <v>0</v>
      </c>
      <c r="AK261" s="244">
        <f>IFERROR($E261*SUMIF('Daily Log'!$CN$18:$CN$1017,$B261,'Daily Log'!$CO$18:$CO$1017),0)</f>
        <v>0</v>
      </c>
    </row>
    <row r="262" spans="2:37" ht="33.75" hidden="1" customHeight="1">
      <c r="B262" s="461" t="s">
        <v>337</v>
      </c>
      <c r="C262" s="458"/>
      <c r="D262" s="457"/>
      <c r="E262" s="454"/>
      <c r="F262" s="243">
        <f t="shared" si="4"/>
        <v>0</v>
      </c>
      <c r="G262" s="244">
        <f>IFERROR($E262*SUMIF('[1]Daily Log'!$B$18:$B$1017,$B262,'[1]Daily Log'!$C$18:$C$1017),0)</f>
        <v>0</v>
      </c>
      <c r="H262" s="244">
        <f>IFERROR($E262*SUMIF('[1]Daily Log'!$E$18:$E$1017,$B262,'[1]Daily Log'!$F$18:$F$1017),0)</f>
        <v>0</v>
      </c>
      <c r="I262" s="244">
        <f>IFERROR($E262*SUMIF('[1]Daily Log'!$H$18:$H$1017,$B262,'[1]Daily Log'!$I$18:$I$1017),0)</f>
        <v>0</v>
      </c>
      <c r="J262" s="244" t="s">
        <v>40</v>
      </c>
      <c r="K262" s="244">
        <f>IFERROR($E262*SUMIF('[1]Daily Log'!$N$18:$N$1017,$B262,'[1]Daily Log'!$O$18:$O$1017),0)</f>
        <v>0</v>
      </c>
      <c r="L262" s="244">
        <f>IFERROR($E262*SUMIF('[1]Daily Log'!$Q$18:$Q$1017,$B262,'[1]Daily Log'!$R$18:$R$1017),0)</f>
        <v>0</v>
      </c>
      <c r="M262" s="244">
        <f>IFERROR($E262*SUMIF('[1]Daily Log'!$T$18:$T$1017,$B262,'[1]Daily Log'!$U$18:$U$1017),0)</f>
        <v>0</v>
      </c>
      <c r="N262" s="244">
        <f>IFERROR($E262*SUMIF('[1]Daily Log'!$W$18:$W$1017,$B262,'[1]Daily Log'!$X$18:$X$1017),0)</f>
        <v>0</v>
      </c>
      <c r="O262" s="244">
        <f>IFERROR($E262*SUMIF('[1]Daily Log'!$Z$18:$Z$1017,$B262,'[1]Daily Log'!$AA$18:$AA$1017),0)</f>
        <v>0</v>
      </c>
      <c r="P262" s="244">
        <f>IFERROR($E262*SUMIF('[1]Daily Log'!$AC$18:$AC$1017,$B262,'[1]Daily Log'!$AD$18:$AD$1017),0)</f>
        <v>0</v>
      </c>
      <c r="Q262" s="244">
        <f>IFERROR($E262*SUMIF('[1]Daily Log'!$AF$18:$AF$1017,$B262,'[1]Daily Log'!$AG$18:$AG$1017),0)</f>
        <v>0</v>
      </c>
      <c r="R262" s="244">
        <f>IFERROR($E262*SUMIF('[1]Daily Log'!$AI$18:$AI$1017,$B262,'[1]Daily Log'!$AJ$18:$AJ$1017),0)</f>
        <v>0</v>
      </c>
      <c r="S262" s="244">
        <f>IFERROR($E262*SUMIF('[1]Daily Log'!$AL$18:$AL$1017,$B262,'[1]Daily Log'!$AM$18:$AM$1017),0)</f>
        <v>0</v>
      </c>
      <c r="T262" s="244">
        <f>IFERROR($E262*SUMIF('[1]Daily Log'!$AO$18:$AO$1017,$B262,'[1]Daily Log'!$AP$18:$AP$1017),0)</f>
        <v>0</v>
      </c>
      <c r="U262" s="244">
        <f>IFERROR($E262*SUMIF('[1]Daily Log'!$AR$18:$AR$1017,$B262,'[1]Daily Log'!$AS$18:$AS$1017),0)</f>
        <v>0</v>
      </c>
      <c r="V262" s="244">
        <f>IFERROR($E262*SUMIF('[1]Daily Log'!$AU$18:$AU$1017,$B262,'[1]Daily Log'!$AV$18:$AV$1017),0)</f>
        <v>0</v>
      </c>
      <c r="W262" s="244">
        <f>IFERROR($E262*SUMIF('[1]Daily Log'!$AX$18:$AX$1017,$B262,'[1]Daily Log'!$AY$18:$AY$1017),0)</f>
        <v>0</v>
      </c>
      <c r="X262" s="244">
        <f>IFERROR($E262*SUMIF('[1]Daily Log'!$BA$18:$BA$1017,$B262,'[1]Daily Log'!$BB$18:$BB$1017),0)</f>
        <v>0</v>
      </c>
      <c r="Y262" s="244">
        <f>IFERROR($E262*SUMIF('[1]Daily Log'!$BD$18:$BD$1017,$B262,'[1]Daily Log'!$BE$18:$BE$1017),0)</f>
        <v>0</v>
      </c>
      <c r="Z262" s="244">
        <f>IFERROR($E262*SUMIF('[1]Daily Log'!$BG$18:$BG$1017,$B262,'[1]Daily Log'!$BH$18:$BH$1017),0)</f>
        <v>0</v>
      </c>
      <c r="AA262" s="244">
        <f>IFERROR($E262*SUMIF('[1]Daily Log'!$BJ$18:$BJ$1017,$B262,'[1]Daily Log'!$BK$18:$BK$1017),0)</f>
        <v>0</v>
      </c>
      <c r="AB262" s="244">
        <f>IFERROR($E262*SUMIF('[1]Daily Log'!$BM$18:$BM$1017,$B262,'[1]Daily Log'!$BN$18:$BN$1017),0)</f>
        <v>0</v>
      </c>
      <c r="AC262" s="244">
        <f>IFERROR($E262*SUMIF('[1]Daily Log'!$BP$18:$BP$1017,$B262,'[1]Daily Log'!$BQ$18:$BQ$1017),0)</f>
        <v>0</v>
      </c>
      <c r="AD262" s="244">
        <f>IFERROR($E262*SUMIF('[1]Daily Log'!$BS$18:$BS$1017,$B262,'[1]Daily Log'!$BT$18:$BT$1017),0)</f>
        <v>0</v>
      </c>
      <c r="AE262" s="244">
        <f>IFERROR($E262*SUMIF('[1]Daily Log'!$BV$18:$BV$1017,$B262,'[1]Daily Log'!$BW$18:$BW$1017),0)</f>
        <v>0</v>
      </c>
      <c r="AF262" s="244">
        <f>IFERROR($E262*SUMIF('[1]Daily Log'!$BY$18:$BY$1017,$B262,'[1]Daily Log'!$BZ$18:$BZ$1017),0)</f>
        <v>0</v>
      </c>
      <c r="AG262" s="244">
        <f>IFERROR($E262*SUMIF('[1]Daily Log'!$CB$18:$CB$1017,$B262,'[1]Daily Log'!$CC$18:$CC$1017),0)</f>
        <v>0</v>
      </c>
      <c r="AH262" s="244">
        <f>IFERROR($E262*SUMIF('[1]Daily Log'!$CE$18:$CE$1017,$B262,'[1]Daily Log'!$CF$18:$CF$1017),0)</f>
        <v>0</v>
      </c>
      <c r="AI262" s="244">
        <f>IFERROR($E262*SUMIF('[1]Daily Log'!$CH$18:$CH$1017,$B262,'[1]Daily Log'!$CI$18:$CI$1017),0)</f>
        <v>0</v>
      </c>
      <c r="AJ262" s="244">
        <f>IFERROR($E262*SUMIF('[1]Daily Log'!$CK$18:$CK$1017,$B262,'[1]Daily Log'!$CL$18:$CL$1017),0)</f>
        <v>0</v>
      </c>
      <c r="AK262" s="244">
        <f>IFERROR($E262*SUMIF('[1]Daily Log'!$CN$18:$CN$1017,$B262,'[1]Daily Log'!$CO$18:$CO$1017),0)</f>
        <v>0</v>
      </c>
    </row>
    <row r="263" spans="2:37" ht="33.75" hidden="1" customHeight="1">
      <c r="B263" s="461" t="s">
        <v>338</v>
      </c>
      <c r="C263" s="458"/>
      <c r="D263" s="452"/>
      <c r="E263" s="245"/>
      <c r="F263" s="243">
        <f t="shared" si="4"/>
        <v>0</v>
      </c>
      <c r="G263" s="244">
        <f>IFERROR($E263*SUMIF('[1]Daily Log'!$B$18:$B$1017,$B263,'[1]Daily Log'!$C$18:$C$1017),0)</f>
        <v>0</v>
      </c>
      <c r="H263" s="244">
        <f>IFERROR($E263*SUMIF('[1]Daily Log'!$E$18:$E$1017,$B263,'[1]Daily Log'!$F$18:$F$1017),0)</f>
        <v>0</v>
      </c>
      <c r="I263" s="244">
        <f>IFERROR($E263*SUMIF('[1]Daily Log'!$H$18:$H$1017,$B263,'[1]Daily Log'!$I$18:$I$1017),0)</f>
        <v>0</v>
      </c>
      <c r="J263" s="244" t="s">
        <v>40</v>
      </c>
      <c r="K263" s="244">
        <f>IFERROR($E263*SUMIF('[1]Daily Log'!$N$18:$N$1017,$B263,'[1]Daily Log'!$O$18:$O$1017),0)</f>
        <v>0</v>
      </c>
      <c r="L263" s="244">
        <f>IFERROR($E263*SUMIF('[1]Daily Log'!$Q$18:$Q$1017,$B263,'[1]Daily Log'!$R$18:$R$1017),0)</f>
        <v>0</v>
      </c>
      <c r="M263" s="244">
        <f>IFERROR($E263*SUMIF('[1]Daily Log'!$T$18:$T$1017,$B263,'[1]Daily Log'!$U$18:$U$1017),0)</f>
        <v>0</v>
      </c>
      <c r="N263" s="244">
        <f>IFERROR($E263*SUMIF('[1]Daily Log'!$W$18:$W$1017,$B263,'[1]Daily Log'!$X$18:$X$1017),0)</f>
        <v>0</v>
      </c>
      <c r="O263" s="244">
        <f>IFERROR($E263*SUMIF('[1]Daily Log'!$Z$18:$Z$1017,$B263,'[1]Daily Log'!$AA$18:$AA$1017),0)</f>
        <v>0</v>
      </c>
      <c r="P263" s="244">
        <f>IFERROR($E263*SUMIF('[1]Daily Log'!$AC$18:$AC$1017,$B263,'[1]Daily Log'!$AD$18:$AD$1017),0)</f>
        <v>0</v>
      </c>
      <c r="Q263" s="244">
        <f>IFERROR($E263*SUMIF('[1]Daily Log'!$AF$18:$AF$1017,$B263,'[1]Daily Log'!$AG$18:$AG$1017),0)</f>
        <v>0</v>
      </c>
      <c r="R263" s="244">
        <f>IFERROR($E263*SUMIF('[1]Daily Log'!$AI$18:$AI$1017,$B263,'[1]Daily Log'!$AJ$18:$AJ$1017),0)</f>
        <v>0</v>
      </c>
      <c r="S263" s="244">
        <f>IFERROR($E263*SUMIF('[1]Daily Log'!$AL$18:$AL$1017,$B263,'[1]Daily Log'!$AM$18:$AM$1017),0)</f>
        <v>0</v>
      </c>
      <c r="T263" s="244">
        <f>IFERROR($E263*SUMIF('[1]Daily Log'!$AO$18:$AO$1017,$B263,'[1]Daily Log'!$AP$18:$AP$1017),0)</f>
        <v>0</v>
      </c>
      <c r="U263" s="244">
        <f>IFERROR($E263*SUMIF('[1]Daily Log'!$AR$18:$AR$1017,$B263,'[1]Daily Log'!$AS$18:$AS$1017),0)</f>
        <v>0</v>
      </c>
      <c r="V263" s="244">
        <f>IFERROR($E263*SUMIF('[1]Daily Log'!$AU$18:$AU$1017,$B263,'[1]Daily Log'!$AV$18:$AV$1017),0)</f>
        <v>0</v>
      </c>
      <c r="W263" s="244">
        <f>IFERROR($E263*SUMIF('[1]Daily Log'!$AX$18:$AX$1017,$B263,'[1]Daily Log'!$AY$18:$AY$1017),0)</f>
        <v>0</v>
      </c>
      <c r="X263" s="244">
        <f>IFERROR($E263*SUMIF('[1]Daily Log'!$BA$18:$BA$1017,$B263,'[1]Daily Log'!$BB$18:$BB$1017),0)</f>
        <v>0</v>
      </c>
      <c r="Y263" s="244">
        <f>IFERROR($E263*SUMIF('[1]Daily Log'!$BD$18:$BD$1017,$B263,'[1]Daily Log'!$BE$18:$BE$1017),0)</f>
        <v>0</v>
      </c>
      <c r="Z263" s="244">
        <f>IFERROR($E263*SUMIF('[1]Daily Log'!$BG$18:$BG$1017,$B263,'[1]Daily Log'!$BH$18:$BH$1017),0)</f>
        <v>0</v>
      </c>
      <c r="AA263" s="244">
        <f>IFERROR($E263*SUMIF('[1]Daily Log'!$BJ$18:$BJ$1017,$B263,'[1]Daily Log'!$BK$18:$BK$1017),0)</f>
        <v>0</v>
      </c>
      <c r="AB263" s="244">
        <f>IFERROR($E263*SUMIF('[1]Daily Log'!$BM$18:$BM$1017,$B263,'[1]Daily Log'!$BN$18:$BN$1017),0)</f>
        <v>0</v>
      </c>
      <c r="AC263" s="244">
        <f>IFERROR($E263*SUMIF('[1]Daily Log'!$BP$18:$BP$1017,$B263,'[1]Daily Log'!$BQ$18:$BQ$1017),0)</f>
        <v>0</v>
      </c>
      <c r="AD263" s="244">
        <f>IFERROR($E263*SUMIF('[1]Daily Log'!$BS$18:$BS$1017,$B263,'[1]Daily Log'!$BT$18:$BT$1017),0)</f>
        <v>0</v>
      </c>
      <c r="AE263" s="244">
        <f>IFERROR($E263*SUMIF('[1]Daily Log'!$BV$18:$BV$1017,$B263,'[1]Daily Log'!$BW$18:$BW$1017),0)</f>
        <v>0</v>
      </c>
      <c r="AF263" s="244">
        <f>IFERROR($E263*SUMIF('[1]Daily Log'!$BY$18:$BY$1017,$B263,'[1]Daily Log'!$BZ$18:$BZ$1017),0)</f>
        <v>0</v>
      </c>
      <c r="AG263" s="244">
        <f>IFERROR($E263*SUMIF('[1]Daily Log'!$CB$18:$CB$1017,$B263,'[1]Daily Log'!$CC$18:$CC$1017),0)</f>
        <v>0</v>
      </c>
      <c r="AH263" s="244">
        <f>IFERROR($E263*SUMIF('[1]Daily Log'!$CE$18:$CE$1017,$B263,'[1]Daily Log'!$CF$18:$CF$1017),0)</f>
        <v>0</v>
      </c>
      <c r="AI263" s="244">
        <f>IFERROR($E263*SUMIF('[1]Daily Log'!$CH$18:$CH$1017,$B263,'[1]Daily Log'!$CI$18:$CI$1017),0)</f>
        <v>0</v>
      </c>
      <c r="AJ263" s="244">
        <f>IFERROR($E263*SUMIF('[1]Daily Log'!$CK$18:$CK$1017,$B263,'[1]Daily Log'!$CL$18:$CL$1017),0)</f>
        <v>0</v>
      </c>
      <c r="AK263" s="244">
        <f>IFERROR($E263*SUMIF('[1]Daily Log'!$CN$18:$CN$1017,$B263,'[1]Daily Log'!$CO$18:$CO$1017),0)</f>
        <v>0</v>
      </c>
    </row>
    <row r="264" spans="2:37" ht="33.75" hidden="1" customHeight="1">
      <c r="B264" s="461" t="s">
        <v>339</v>
      </c>
      <c r="C264" s="458"/>
      <c r="D264" s="452"/>
      <c r="E264" s="245"/>
      <c r="F264" s="243">
        <f t="shared" si="4"/>
        <v>0</v>
      </c>
      <c r="G264" s="244">
        <f>IFERROR($E264*SUMIF('[1]Daily Log'!$B$18:$B$1017,$B264,'[1]Daily Log'!$C$18:$C$1017),0)</f>
        <v>0</v>
      </c>
      <c r="H264" s="244">
        <f>IFERROR($E264*SUMIF('[1]Daily Log'!$E$18:$E$1017,$B264,'[1]Daily Log'!$F$18:$F$1017),0)</f>
        <v>0</v>
      </c>
      <c r="I264" s="244">
        <f>IFERROR($E264*SUMIF('[1]Daily Log'!$H$18:$H$1017,$B264,'[1]Daily Log'!$I$18:$I$1017),0)</f>
        <v>0</v>
      </c>
      <c r="J264" s="244" t="s">
        <v>40</v>
      </c>
      <c r="K264" s="244">
        <f>IFERROR($E264*SUMIF('[1]Daily Log'!$N$18:$N$1017,$B264,'[1]Daily Log'!$O$18:$O$1017),0)</f>
        <v>0</v>
      </c>
      <c r="L264" s="244">
        <f>IFERROR($E264*SUMIF('[1]Daily Log'!$Q$18:$Q$1017,$B264,'[1]Daily Log'!$R$18:$R$1017),0)</f>
        <v>0</v>
      </c>
      <c r="M264" s="244">
        <f>IFERROR($E264*SUMIF('[1]Daily Log'!$T$18:$T$1017,$B264,'[1]Daily Log'!$U$18:$U$1017),0)</f>
        <v>0</v>
      </c>
      <c r="N264" s="244">
        <f>IFERROR($E264*SUMIF('[1]Daily Log'!$W$18:$W$1017,$B264,'[1]Daily Log'!$X$18:$X$1017),0)</f>
        <v>0</v>
      </c>
      <c r="O264" s="244">
        <f>IFERROR($E264*SUMIF('[1]Daily Log'!$Z$18:$Z$1017,$B264,'[1]Daily Log'!$AA$18:$AA$1017),0)</f>
        <v>0</v>
      </c>
      <c r="P264" s="244">
        <f>IFERROR($E264*SUMIF('[1]Daily Log'!$AC$18:$AC$1017,$B264,'[1]Daily Log'!$AD$18:$AD$1017),0)</f>
        <v>0</v>
      </c>
      <c r="Q264" s="244">
        <f>IFERROR($E264*SUMIF('[1]Daily Log'!$AF$18:$AF$1017,$B264,'[1]Daily Log'!$AG$18:$AG$1017),0)</f>
        <v>0</v>
      </c>
      <c r="R264" s="244">
        <f>IFERROR($E264*SUMIF('[1]Daily Log'!$AI$18:$AI$1017,$B264,'[1]Daily Log'!$AJ$18:$AJ$1017),0)</f>
        <v>0</v>
      </c>
      <c r="S264" s="244">
        <f>IFERROR($E264*SUMIF('[1]Daily Log'!$AL$18:$AL$1017,$B264,'[1]Daily Log'!$AM$18:$AM$1017),0)</f>
        <v>0</v>
      </c>
      <c r="T264" s="244">
        <f>IFERROR($E264*SUMIF('[1]Daily Log'!$AO$18:$AO$1017,$B264,'[1]Daily Log'!$AP$18:$AP$1017),0)</f>
        <v>0</v>
      </c>
      <c r="U264" s="244">
        <f>IFERROR($E264*SUMIF('[1]Daily Log'!$AR$18:$AR$1017,$B264,'[1]Daily Log'!$AS$18:$AS$1017),0)</f>
        <v>0</v>
      </c>
      <c r="V264" s="244">
        <f>IFERROR($E264*SUMIF('[1]Daily Log'!$AU$18:$AU$1017,$B264,'[1]Daily Log'!$AV$18:$AV$1017),0)</f>
        <v>0</v>
      </c>
      <c r="W264" s="244">
        <f>IFERROR($E264*SUMIF('[1]Daily Log'!$AX$18:$AX$1017,$B264,'[1]Daily Log'!$AY$18:$AY$1017),0)</f>
        <v>0</v>
      </c>
      <c r="X264" s="244">
        <f>IFERROR($E264*SUMIF('[1]Daily Log'!$BA$18:$BA$1017,$B264,'[1]Daily Log'!$BB$18:$BB$1017),0)</f>
        <v>0</v>
      </c>
      <c r="Y264" s="244">
        <f>IFERROR($E264*SUMIF('[1]Daily Log'!$BD$18:$BD$1017,$B264,'[1]Daily Log'!$BE$18:$BE$1017),0)</f>
        <v>0</v>
      </c>
      <c r="Z264" s="244">
        <f>IFERROR($E264*SUMIF('[1]Daily Log'!$BG$18:$BG$1017,$B264,'[1]Daily Log'!$BH$18:$BH$1017),0)</f>
        <v>0</v>
      </c>
      <c r="AA264" s="244">
        <f>IFERROR($E264*SUMIF('[1]Daily Log'!$BJ$18:$BJ$1017,$B264,'[1]Daily Log'!$BK$18:$BK$1017),0)</f>
        <v>0</v>
      </c>
      <c r="AB264" s="244">
        <f>IFERROR($E264*SUMIF('[1]Daily Log'!$BM$18:$BM$1017,$B264,'[1]Daily Log'!$BN$18:$BN$1017),0)</f>
        <v>0</v>
      </c>
      <c r="AC264" s="244">
        <f>IFERROR($E264*SUMIF('[1]Daily Log'!$BP$18:$BP$1017,$B264,'[1]Daily Log'!$BQ$18:$BQ$1017),0)</f>
        <v>0</v>
      </c>
      <c r="AD264" s="244">
        <f>IFERROR($E264*SUMIF('[1]Daily Log'!$BS$18:$BS$1017,$B264,'[1]Daily Log'!$BT$18:$BT$1017),0)</f>
        <v>0</v>
      </c>
      <c r="AE264" s="244">
        <f>IFERROR($E264*SUMIF('[1]Daily Log'!$BV$18:$BV$1017,$B264,'[1]Daily Log'!$BW$18:$BW$1017),0)</f>
        <v>0</v>
      </c>
      <c r="AF264" s="244">
        <f>IFERROR($E264*SUMIF('[1]Daily Log'!$BY$18:$BY$1017,$B264,'[1]Daily Log'!$BZ$18:$BZ$1017),0)</f>
        <v>0</v>
      </c>
      <c r="AG264" s="244">
        <f>IFERROR($E264*SUMIF('[1]Daily Log'!$CB$18:$CB$1017,$B264,'[1]Daily Log'!$CC$18:$CC$1017),0)</f>
        <v>0</v>
      </c>
      <c r="AH264" s="244">
        <f>IFERROR($E264*SUMIF('[1]Daily Log'!$CE$18:$CE$1017,$B264,'[1]Daily Log'!$CF$18:$CF$1017),0)</f>
        <v>0</v>
      </c>
      <c r="AI264" s="244">
        <f>IFERROR($E264*SUMIF('[1]Daily Log'!$CH$18:$CH$1017,$B264,'[1]Daily Log'!$CI$18:$CI$1017),0)</f>
        <v>0</v>
      </c>
      <c r="AJ264" s="244">
        <f>IFERROR($E264*SUMIF('[1]Daily Log'!$CK$18:$CK$1017,$B264,'[1]Daily Log'!$CL$18:$CL$1017),0)</f>
        <v>0</v>
      </c>
      <c r="AK264" s="244">
        <f>IFERROR($E264*SUMIF('[1]Daily Log'!$CN$18:$CN$1017,$B264,'[1]Daily Log'!$CO$18:$CO$1017),0)</f>
        <v>0</v>
      </c>
    </row>
    <row r="265" spans="2:37" ht="33.75" hidden="1" customHeight="1">
      <c r="B265" s="461" t="s">
        <v>340</v>
      </c>
      <c r="C265" s="458"/>
      <c r="D265" s="452"/>
      <c r="E265" s="245"/>
      <c r="F265" s="243">
        <f t="shared" si="4"/>
        <v>0</v>
      </c>
      <c r="G265" s="244">
        <f>IFERROR($E265*SUMIF('[1]Daily Log'!$B$18:$B$1017,$B265,'[1]Daily Log'!$C$18:$C$1017),0)</f>
        <v>0</v>
      </c>
      <c r="H265" s="244">
        <f>IFERROR($E265*SUMIF('[1]Daily Log'!$E$18:$E$1017,$B265,'[1]Daily Log'!$F$18:$F$1017),0)</f>
        <v>0</v>
      </c>
      <c r="I265" s="244">
        <f>IFERROR($E265*SUMIF('[1]Daily Log'!$H$18:$H$1017,$B265,'[1]Daily Log'!$I$18:$I$1017),0)</f>
        <v>0</v>
      </c>
      <c r="J265" s="244" t="s">
        <v>40</v>
      </c>
      <c r="K265" s="244">
        <f>IFERROR($E265*SUMIF('[1]Daily Log'!$N$18:$N$1017,$B265,'[1]Daily Log'!$O$18:$O$1017),0)</f>
        <v>0</v>
      </c>
      <c r="L265" s="244">
        <f>IFERROR($E265*SUMIF('[1]Daily Log'!$Q$18:$Q$1017,$B265,'[1]Daily Log'!$R$18:$R$1017),0)</f>
        <v>0</v>
      </c>
      <c r="M265" s="244">
        <f>IFERROR($E265*SUMIF('[1]Daily Log'!$T$18:$T$1017,$B265,'[1]Daily Log'!$U$18:$U$1017),0)</f>
        <v>0</v>
      </c>
      <c r="N265" s="244">
        <f>IFERROR($E265*SUMIF('[1]Daily Log'!$W$18:$W$1017,$B265,'[1]Daily Log'!$X$18:$X$1017),0)</f>
        <v>0</v>
      </c>
      <c r="O265" s="244">
        <f>IFERROR($E265*SUMIF('[1]Daily Log'!$Z$18:$Z$1017,$B265,'[1]Daily Log'!$AA$18:$AA$1017),0)</f>
        <v>0</v>
      </c>
      <c r="P265" s="244">
        <f>IFERROR($E265*SUMIF('[1]Daily Log'!$AC$18:$AC$1017,$B265,'[1]Daily Log'!$AD$18:$AD$1017),0)</f>
        <v>0</v>
      </c>
      <c r="Q265" s="244">
        <f>IFERROR($E265*SUMIF('[1]Daily Log'!$AF$18:$AF$1017,$B265,'[1]Daily Log'!$AG$18:$AG$1017),0)</f>
        <v>0</v>
      </c>
      <c r="R265" s="244">
        <f>IFERROR($E265*SUMIF('[1]Daily Log'!$AI$18:$AI$1017,$B265,'[1]Daily Log'!$AJ$18:$AJ$1017),0)</f>
        <v>0</v>
      </c>
      <c r="S265" s="244">
        <f>IFERROR($E265*SUMIF('[1]Daily Log'!$AL$18:$AL$1017,$B265,'[1]Daily Log'!$AM$18:$AM$1017),0)</f>
        <v>0</v>
      </c>
      <c r="T265" s="244">
        <f>IFERROR($E265*SUMIF('[1]Daily Log'!$AO$18:$AO$1017,$B265,'[1]Daily Log'!$AP$18:$AP$1017),0)</f>
        <v>0</v>
      </c>
      <c r="U265" s="244">
        <f>IFERROR($E265*SUMIF('[1]Daily Log'!$AR$18:$AR$1017,$B265,'[1]Daily Log'!$AS$18:$AS$1017),0)</f>
        <v>0</v>
      </c>
      <c r="V265" s="244">
        <f>IFERROR($E265*SUMIF('[1]Daily Log'!$AU$18:$AU$1017,$B265,'[1]Daily Log'!$AV$18:$AV$1017),0)</f>
        <v>0</v>
      </c>
      <c r="W265" s="244">
        <f>IFERROR($E265*SUMIF('[1]Daily Log'!$AX$18:$AX$1017,$B265,'[1]Daily Log'!$AY$18:$AY$1017),0)</f>
        <v>0</v>
      </c>
      <c r="X265" s="244">
        <f>IFERROR($E265*SUMIF('[1]Daily Log'!$BA$18:$BA$1017,$B265,'[1]Daily Log'!$BB$18:$BB$1017),0)</f>
        <v>0</v>
      </c>
      <c r="Y265" s="244">
        <f>IFERROR($E265*SUMIF('[1]Daily Log'!$BD$18:$BD$1017,$B265,'[1]Daily Log'!$BE$18:$BE$1017),0)</f>
        <v>0</v>
      </c>
      <c r="Z265" s="244">
        <f>IFERROR($E265*SUMIF('[1]Daily Log'!$BG$18:$BG$1017,$B265,'[1]Daily Log'!$BH$18:$BH$1017),0)</f>
        <v>0</v>
      </c>
      <c r="AA265" s="244">
        <f>IFERROR($E265*SUMIF('[1]Daily Log'!$BJ$18:$BJ$1017,$B265,'[1]Daily Log'!$BK$18:$BK$1017),0)</f>
        <v>0</v>
      </c>
      <c r="AB265" s="244">
        <f>IFERROR($E265*SUMIF('[1]Daily Log'!$BM$18:$BM$1017,$B265,'[1]Daily Log'!$BN$18:$BN$1017),0)</f>
        <v>0</v>
      </c>
      <c r="AC265" s="244">
        <f>IFERROR($E265*SUMIF('[1]Daily Log'!$BP$18:$BP$1017,$B265,'[1]Daily Log'!$BQ$18:$BQ$1017),0)</f>
        <v>0</v>
      </c>
      <c r="AD265" s="244">
        <f>IFERROR($E265*SUMIF('[1]Daily Log'!$BS$18:$BS$1017,$B265,'[1]Daily Log'!$BT$18:$BT$1017),0)</f>
        <v>0</v>
      </c>
      <c r="AE265" s="244">
        <f>IFERROR($E265*SUMIF('[1]Daily Log'!$BV$18:$BV$1017,$B265,'[1]Daily Log'!$BW$18:$BW$1017),0)</f>
        <v>0</v>
      </c>
      <c r="AF265" s="244">
        <f>IFERROR($E265*SUMIF('[1]Daily Log'!$BY$18:$BY$1017,$B265,'[1]Daily Log'!$BZ$18:$BZ$1017),0)</f>
        <v>0</v>
      </c>
      <c r="AG265" s="244">
        <f>IFERROR($E265*SUMIF('[1]Daily Log'!$CB$18:$CB$1017,$B265,'[1]Daily Log'!$CC$18:$CC$1017),0)</f>
        <v>0</v>
      </c>
      <c r="AH265" s="244">
        <f>IFERROR($E265*SUMIF('[1]Daily Log'!$CE$18:$CE$1017,$B265,'[1]Daily Log'!$CF$18:$CF$1017),0)</f>
        <v>0</v>
      </c>
      <c r="AI265" s="244">
        <f>IFERROR($E265*SUMIF('[1]Daily Log'!$CH$18:$CH$1017,$B265,'[1]Daily Log'!$CI$18:$CI$1017),0)</f>
        <v>0</v>
      </c>
      <c r="AJ265" s="244">
        <f>IFERROR($E265*SUMIF('[1]Daily Log'!$CK$18:$CK$1017,$B265,'[1]Daily Log'!$CL$18:$CL$1017),0)</f>
        <v>0</v>
      </c>
      <c r="AK265" s="244">
        <f>IFERROR($E265*SUMIF('[1]Daily Log'!$CN$18:$CN$1017,$B265,'[1]Daily Log'!$CO$18:$CO$1017),0)</f>
        <v>0</v>
      </c>
    </row>
    <row r="266" spans="2:37" ht="33.75" hidden="1" customHeight="1">
      <c r="B266" s="461" t="s">
        <v>443</v>
      </c>
      <c r="C266" s="458"/>
      <c r="D266" s="452"/>
      <c r="E266" s="245"/>
      <c r="F266" s="243">
        <f t="shared" si="4"/>
        <v>0</v>
      </c>
      <c r="G266" s="244">
        <f>IFERROR($E266*SUMIF('[1]Daily Log'!$B$18:$B$1017,$B266,'[1]Daily Log'!$C$18:$C$1017),0)</f>
        <v>0</v>
      </c>
      <c r="H266" s="244">
        <f>IFERROR($E266*SUMIF('[1]Daily Log'!$E$18:$E$1017,$B266,'[1]Daily Log'!$F$18:$F$1017),0)</f>
        <v>0</v>
      </c>
      <c r="I266" s="244">
        <f>IFERROR($E266*SUMIF('[1]Daily Log'!$H$18:$H$1017,$B266,'[1]Daily Log'!$I$18:$I$1017),0)</f>
        <v>0</v>
      </c>
      <c r="J266" s="244" t="s">
        <v>40</v>
      </c>
      <c r="K266" s="244">
        <f>IFERROR($E266*SUMIF('[1]Daily Log'!$N$18:$N$1017,$B266,'[1]Daily Log'!$O$18:$O$1017),0)</f>
        <v>0</v>
      </c>
      <c r="L266" s="244">
        <f>IFERROR($E266*SUMIF('[1]Daily Log'!$Q$18:$Q$1017,$B266,'[1]Daily Log'!$R$18:$R$1017),0)</f>
        <v>0</v>
      </c>
      <c r="M266" s="244">
        <f>IFERROR($E266*SUMIF('[1]Daily Log'!$T$18:$T$1017,$B266,'[1]Daily Log'!$U$18:$U$1017),0)</f>
        <v>0</v>
      </c>
      <c r="N266" s="244">
        <f>IFERROR($E266*SUMIF('[1]Daily Log'!$W$18:$W$1017,$B266,'[1]Daily Log'!$X$18:$X$1017),0)</f>
        <v>0</v>
      </c>
      <c r="O266" s="244">
        <f>IFERROR($E266*SUMIF('[1]Daily Log'!$Z$18:$Z$1017,$B266,'[1]Daily Log'!$AA$18:$AA$1017),0)</f>
        <v>0</v>
      </c>
      <c r="P266" s="244">
        <f>IFERROR($E266*SUMIF('[1]Daily Log'!$AC$18:$AC$1017,$B266,'[1]Daily Log'!$AD$18:$AD$1017),0)</f>
        <v>0</v>
      </c>
      <c r="Q266" s="244">
        <f>IFERROR($E266*SUMIF('[1]Daily Log'!$AF$18:$AF$1017,$B266,'[1]Daily Log'!$AG$18:$AG$1017),0)</f>
        <v>0</v>
      </c>
      <c r="R266" s="244">
        <f>IFERROR($E266*SUMIF('[1]Daily Log'!$AI$18:$AI$1017,$B266,'[1]Daily Log'!$AJ$18:$AJ$1017),0)</f>
        <v>0</v>
      </c>
      <c r="S266" s="244">
        <f>IFERROR($E266*SUMIF('[1]Daily Log'!$AL$18:$AL$1017,$B266,'[1]Daily Log'!$AM$18:$AM$1017),0)</f>
        <v>0</v>
      </c>
      <c r="T266" s="244">
        <f>IFERROR($E266*SUMIF('[1]Daily Log'!$AO$18:$AO$1017,$B266,'[1]Daily Log'!$AP$18:$AP$1017),0)</f>
        <v>0</v>
      </c>
      <c r="U266" s="244">
        <f>IFERROR($E266*SUMIF('[1]Daily Log'!$AR$18:$AR$1017,$B266,'[1]Daily Log'!$AS$18:$AS$1017),0)</f>
        <v>0</v>
      </c>
      <c r="V266" s="244">
        <f>IFERROR($E266*SUMIF('[1]Daily Log'!$AU$18:$AU$1017,$B266,'[1]Daily Log'!$AV$18:$AV$1017),0)</f>
        <v>0</v>
      </c>
      <c r="W266" s="244">
        <f>IFERROR($E266*SUMIF('[1]Daily Log'!$AX$18:$AX$1017,$B266,'[1]Daily Log'!$AY$18:$AY$1017),0)</f>
        <v>0</v>
      </c>
      <c r="X266" s="244">
        <f>IFERROR($E266*SUMIF('[1]Daily Log'!$BA$18:$BA$1017,$B266,'[1]Daily Log'!$BB$18:$BB$1017),0)</f>
        <v>0</v>
      </c>
      <c r="Y266" s="244">
        <f>IFERROR($E266*SUMIF('[1]Daily Log'!$BD$18:$BD$1017,$B266,'[1]Daily Log'!$BE$18:$BE$1017),0)</f>
        <v>0</v>
      </c>
      <c r="Z266" s="244">
        <f>IFERROR($E266*SUMIF('[1]Daily Log'!$BG$18:$BG$1017,$B266,'[1]Daily Log'!$BH$18:$BH$1017),0)</f>
        <v>0</v>
      </c>
      <c r="AA266" s="244">
        <f>IFERROR($E266*SUMIF('[1]Daily Log'!$BJ$18:$BJ$1017,$B266,'[1]Daily Log'!$BK$18:$BK$1017),0)</f>
        <v>0</v>
      </c>
      <c r="AB266" s="244">
        <f>IFERROR($E266*SUMIF('[1]Daily Log'!$BM$18:$BM$1017,$B266,'[1]Daily Log'!$BN$18:$BN$1017),0)</f>
        <v>0</v>
      </c>
      <c r="AC266" s="244">
        <f>IFERROR($E266*SUMIF('[1]Daily Log'!$BP$18:$BP$1017,$B266,'[1]Daily Log'!$BQ$18:$BQ$1017),0)</f>
        <v>0</v>
      </c>
      <c r="AD266" s="244">
        <f>IFERROR($E266*SUMIF('[1]Daily Log'!$BS$18:$BS$1017,$B266,'[1]Daily Log'!$BT$18:$BT$1017),0)</f>
        <v>0</v>
      </c>
      <c r="AE266" s="244">
        <f>IFERROR($E266*SUMIF('[1]Daily Log'!$BV$18:$BV$1017,$B266,'[1]Daily Log'!$BW$18:$BW$1017),0)</f>
        <v>0</v>
      </c>
      <c r="AF266" s="244">
        <f>IFERROR($E266*SUMIF('[1]Daily Log'!$BY$18:$BY$1017,$B266,'[1]Daily Log'!$BZ$18:$BZ$1017),0)</f>
        <v>0</v>
      </c>
      <c r="AG266" s="244">
        <f>IFERROR($E266*SUMIF('[1]Daily Log'!$CB$18:$CB$1017,$B266,'[1]Daily Log'!$CC$18:$CC$1017),0)</f>
        <v>0</v>
      </c>
      <c r="AH266" s="244">
        <f>IFERROR($E266*SUMIF('[1]Daily Log'!$CE$18:$CE$1017,$B266,'[1]Daily Log'!$CF$18:$CF$1017),0)</f>
        <v>0</v>
      </c>
      <c r="AI266" s="244">
        <f>IFERROR($E266*SUMIF('[1]Daily Log'!$CH$18:$CH$1017,$B266,'[1]Daily Log'!$CI$18:$CI$1017),0)</f>
        <v>0</v>
      </c>
      <c r="AJ266" s="244">
        <f>IFERROR($E266*SUMIF('[1]Daily Log'!$CK$18:$CK$1017,$B266,'[1]Daily Log'!$CL$18:$CL$1017),0)</f>
        <v>0</v>
      </c>
      <c r="AK266" s="244">
        <f>IFERROR($E266*SUMIF('[1]Daily Log'!$CN$18:$CN$1017,$B266,'[1]Daily Log'!$CO$18:$CO$1017),0)</f>
        <v>0</v>
      </c>
    </row>
    <row r="267" spans="2:37" ht="33.75" hidden="1" customHeight="1">
      <c r="B267" s="461" t="s">
        <v>437</v>
      </c>
      <c r="C267" s="458"/>
      <c r="D267" s="452"/>
      <c r="E267" s="245"/>
      <c r="F267" s="243">
        <f t="shared" si="4"/>
        <v>0</v>
      </c>
      <c r="G267" s="244">
        <f>IFERROR($E267*SUMIF('[1]Daily Log'!$B$18:$B$1017,$B267,'[1]Daily Log'!$C$18:$C$1017),0)</f>
        <v>0</v>
      </c>
      <c r="H267" s="244">
        <f>IFERROR($E267*SUMIF('[1]Daily Log'!$E$18:$E$1017,$B267,'[1]Daily Log'!$F$18:$F$1017),0)</f>
        <v>0</v>
      </c>
      <c r="I267" s="244">
        <f>IFERROR($E267*SUMIF('[1]Daily Log'!$H$18:$H$1017,$B267,'[1]Daily Log'!$I$18:$I$1017),0)</f>
        <v>0</v>
      </c>
      <c r="J267" s="244" t="s">
        <v>40</v>
      </c>
      <c r="K267" s="244">
        <f>IFERROR($E267*SUMIF('[1]Daily Log'!$N$18:$N$1017,$B267,'[1]Daily Log'!$O$18:$O$1017),0)</f>
        <v>0</v>
      </c>
      <c r="L267" s="244">
        <f>IFERROR($E267*SUMIF('[1]Daily Log'!$Q$18:$Q$1017,$B267,'[1]Daily Log'!$R$18:$R$1017),0)</f>
        <v>0</v>
      </c>
      <c r="M267" s="244">
        <f>IFERROR($E267*SUMIF('[1]Daily Log'!$T$18:$T$1017,$B267,'[1]Daily Log'!$U$18:$U$1017),0)</f>
        <v>0</v>
      </c>
      <c r="N267" s="244">
        <f>IFERROR($E267*SUMIF('[1]Daily Log'!$W$18:$W$1017,$B267,'[1]Daily Log'!$X$18:$X$1017),0)</f>
        <v>0</v>
      </c>
      <c r="O267" s="244">
        <f>IFERROR($E267*SUMIF('[1]Daily Log'!$Z$18:$Z$1017,$B267,'[1]Daily Log'!$AA$18:$AA$1017),0)</f>
        <v>0</v>
      </c>
      <c r="P267" s="244">
        <f>IFERROR($E267*SUMIF('[1]Daily Log'!$AC$18:$AC$1017,$B267,'[1]Daily Log'!$AD$18:$AD$1017),0)</f>
        <v>0</v>
      </c>
      <c r="Q267" s="244">
        <f>IFERROR($E267*SUMIF('[1]Daily Log'!$AF$18:$AF$1017,$B267,'[1]Daily Log'!$AG$18:$AG$1017),0)</f>
        <v>0</v>
      </c>
      <c r="R267" s="244">
        <f>IFERROR($E267*SUMIF('[1]Daily Log'!$AI$18:$AI$1017,$B267,'[1]Daily Log'!$AJ$18:$AJ$1017),0)</f>
        <v>0</v>
      </c>
      <c r="S267" s="244">
        <f>IFERROR($E267*SUMIF('[1]Daily Log'!$AL$18:$AL$1017,$B267,'[1]Daily Log'!$AM$18:$AM$1017),0)</f>
        <v>0</v>
      </c>
      <c r="T267" s="244">
        <f>IFERROR($E267*SUMIF('[1]Daily Log'!$AO$18:$AO$1017,$B267,'[1]Daily Log'!$AP$18:$AP$1017),0)</f>
        <v>0</v>
      </c>
      <c r="U267" s="244">
        <f>IFERROR($E267*SUMIF('[1]Daily Log'!$AR$18:$AR$1017,$B267,'[1]Daily Log'!$AS$18:$AS$1017),0)</f>
        <v>0</v>
      </c>
      <c r="V267" s="244">
        <f>IFERROR($E267*SUMIF('[1]Daily Log'!$AU$18:$AU$1017,$B267,'[1]Daily Log'!$AV$18:$AV$1017),0)</f>
        <v>0</v>
      </c>
      <c r="W267" s="244">
        <f>IFERROR($E267*SUMIF('[1]Daily Log'!$AX$18:$AX$1017,$B267,'[1]Daily Log'!$AY$18:$AY$1017),0)</f>
        <v>0</v>
      </c>
      <c r="X267" s="244">
        <f>IFERROR($E267*SUMIF('[1]Daily Log'!$BA$18:$BA$1017,$B267,'[1]Daily Log'!$BB$18:$BB$1017),0)</f>
        <v>0</v>
      </c>
      <c r="Y267" s="244">
        <f>IFERROR($E267*SUMIF('[1]Daily Log'!$BD$18:$BD$1017,$B267,'[1]Daily Log'!$BE$18:$BE$1017),0)</f>
        <v>0</v>
      </c>
      <c r="Z267" s="244">
        <f>IFERROR($E267*SUMIF('[1]Daily Log'!$BG$18:$BG$1017,$B267,'[1]Daily Log'!$BH$18:$BH$1017),0)</f>
        <v>0</v>
      </c>
      <c r="AA267" s="244">
        <f>IFERROR($E267*SUMIF('[1]Daily Log'!$BJ$18:$BJ$1017,$B267,'[1]Daily Log'!$BK$18:$BK$1017),0)</f>
        <v>0</v>
      </c>
      <c r="AB267" s="244">
        <f>IFERROR($E267*SUMIF('[1]Daily Log'!$BM$18:$BM$1017,$B267,'[1]Daily Log'!$BN$18:$BN$1017),0)</f>
        <v>0</v>
      </c>
      <c r="AC267" s="244">
        <f>IFERROR($E267*SUMIF('[1]Daily Log'!$BP$18:$BP$1017,$B267,'[1]Daily Log'!$BQ$18:$BQ$1017),0)</f>
        <v>0</v>
      </c>
      <c r="AD267" s="244">
        <f>IFERROR($E267*SUMIF('[1]Daily Log'!$BS$18:$BS$1017,$B267,'[1]Daily Log'!$BT$18:$BT$1017),0)</f>
        <v>0</v>
      </c>
      <c r="AE267" s="244">
        <f>IFERROR($E267*SUMIF('[1]Daily Log'!$BV$18:$BV$1017,$B267,'[1]Daily Log'!$BW$18:$BW$1017),0)</f>
        <v>0</v>
      </c>
      <c r="AF267" s="244">
        <f>IFERROR($E267*SUMIF('[1]Daily Log'!$BY$18:$BY$1017,$B267,'[1]Daily Log'!$BZ$18:$BZ$1017),0)</f>
        <v>0</v>
      </c>
      <c r="AG267" s="244">
        <f>IFERROR($E267*SUMIF('[1]Daily Log'!$CB$18:$CB$1017,$B267,'[1]Daily Log'!$CC$18:$CC$1017),0)</f>
        <v>0</v>
      </c>
      <c r="AH267" s="244">
        <f>IFERROR($E267*SUMIF('[1]Daily Log'!$CE$18:$CE$1017,$B267,'[1]Daily Log'!$CF$18:$CF$1017),0)</f>
        <v>0</v>
      </c>
      <c r="AI267" s="244">
        <f>IFERROR($E267*SUMIF('[1]Daily Log'!$CH$18:$CH$1017,$B267,'[1]Daily Log'!$CI$18:$CI$1017),0)</f>
        <v>0</v>
      </c>
      <c r="AJ267" s="244">
        <f>IFERROR($E267*SUMIF('[1]Daily Log'!$CK$18:$CK$1017,$B267,'[1]Daily Log'!$CL$18:$CL$1017),0)</f>
        <v>0</v>
      </c>
      <c r="AK267" s="244">
        <f>IFERROR($E267*SUMIF('[1]Daily Log'!$CN$18:$CN$1017,$B267,'[1]Daily Log'!$CO$18:$CO$1017),0)</f>
        <v>0</v>
      </c>
    </row>
    <row r="268" spans="2:37" ht="33.75" hidden="1" customHeight="1">
      <c r="B268" s="461" t="s">
        <v>440</v>
      </c>
      <c r="C268" s="458"/>
      <c r="D268" s="452"/>
      <c r="E268" s="245"/>
      <c r="F268" s="243">
        <f t="shared" si="4"/>
        <v>0</v>
      </c>
      <c r="G268" s="244">
        <f>IFERROR($E268*SUMIF('[1]Daily Log'!$B$18:$B$1017,$B268,'[1]Daily Log'!$C$18:$C$1017),0)</f>
        <v>0</v>
      </c>
      <c r="H268" s="244">
        <f>IFERROR($E268*SUMIF('[1]Daily Log'!$E$18:$E$1017,$B268,'[1]Daily Log'!$F$18:$F$1017),0)</f>
        <v>0</v>
      </c>
      <c r="I268" s="244">
        <f>IFERROR($E268*SUMIF('[1]Daily Log'!$H$18:$H$1017,$B268,'[1]Daily Log'!$I$18:$I$1017),0)</f>
        <v>0</v>
      </c>
      <c r="J268" s="244" t="s">
        <v>40</v>
      </c>
      <c r="K268" s="244">
        <f>IFERROR($E268*SUMIF('[1]Daily Log'!$N$18:$N$1017,$B268,'[1]Daily Log'!$O$18:$O$1017),0)</f>
        <v>0</v>
      </c>
      <c r="L268" s="244">
        <f>IFERROR($E268*SUMIF('[1]Daily Log'!$Q$18:$Q$1017,$B268,'[1]Daily Log'!$R$18:$R$1017),0)</f>
        <v>0</v>
      </c>
      <c r="M268" s="244">
        <f>IFERROR($E268*SUMIF('[1]Daily Log'!$T$18:$T$1017,$B268,'[1]Daily Log'!$U$18:$U$1017),0)</f>
        <v>0</v>
      </c>
      <c r="N268" s="244">
        <f>IFERROR($E268*SUMIF('[1]Daily Log'!$W$18:$W$1017,$B268,'[1]Daily Log'!$X$18:$X$1017),0)</f>
        <v>0</v>
      </c>
      <c r="O268" s="244">
        <f>IFERROR($E268*SUMIF('[1]Daily Log'!$Z$18:$Z$1017,$B268,'[1]Daily Log'!$AA$18:$AA$1017),0)</f>
        <v>0</v>
      </c>
      <c r="P268" s="244">
        <f>IFERROR($E268*SUMIF('[1]Daily Log'!$AC$18:$AC$1017,$B268,'[1]Daily Log'!$AD$18:$AD$1017),0)</f>
        <v>0</v>
      </c>
      <c r="Q268" s="244">
        <f>IFERROR($E268*SUMIF('[1]Daily Log'!$AF$18:$AF$1017,$B268,'[1]Daily Log'!$AG$18:$AG$1017),0)</f>
        <v>0</v>
      </c>
      <c r="R268" s="244">
        <f>IFERROR($E268*SUMIF('[1]Daily Log'!$AI$18:$AI$1017,$B268,'[1]Daily Log'!$AJ$18:$AJ$1017),0)</f>
        <v>0</v>
      </c>
      <c r="S268" s="244">
        <f>IFERROR($E268*SUMIF('[1]Daily Log'!$AL$18:$AL$1017,$B268,'[1]Daily Log'!$AM$18:$AM$1017),0)</f>
        <v>0</v>
      </c>
      <c r="T268" s="244">
        <f>IFERROR($E268*SUMIF('[1]Daily Log'!$AO$18:$AO$1017,$B268,'[1]Daily Log'!$AP$18:$AP$1017),0)</f>
        <v>0</v>
      </c>
      <c r="U268" s="244">
        <f>IFERROR($E268*SUMIF('[1]Daily Log'!$AR$18:$AR$1017,$B268,'[1]Daily Log'!$AS$18:$AS$1017),0)</f>
        <v>0</v>
      </c>
      <c r="V268" s="244">
        <f>IFERROR($E268*SUMIF('[1]Daily Log'!$AU$18:$AU$1017,$B268,'[1]Daily Log'!$AV$18:$AV$1017),0)</f>
        <v>0</v>
      </c>
      <c r="W268" s="244">
        <f>IFERROR($E268*SUMIF('[1]Daily Log'!$AX$18:$AX$1017,$B268,'[1]Daily Log'!$AY$18:$AY$1017),0)</f>
        <v>0</v>
      </c>
      <c r="X268" s="244">
        <f>IFERROR($E268*SUMIF('[1]Daily Log'!$BA$18:$BA$1017,$B268,'[1]Daily Log'!$BB$18:$BB$1017),0)</f>
        <v>0</v>
      </c>
      <c r="Y268" s="244">
        <f>IFERROR($E268*SUMIF('[1]Daily Log'!$BD$18:$BD$1017,$B268,'[1]Daily Log'!$BE$18:$BE$1017),0)</f>
        <v>0</v>
      </c>
      <c r="Z268" s="244">
        <f>IFERROR($E268*SUMIF('[1]Daily Log'!$BG$18:$BG$1017,$B268,'[1]Daily Log'!$BH$18:$BH$1017),0)</f>
        <v>0</v>
      </c>
      <c r="AA268" s="244">
        <f>IFERROR($E268*SUMIF('[1]Daily Log'!$BJ$18:$BJ$1017,$B268,'[1]Daily Log'!$BK$18:$BK$1017),0)</f>
        <v>0</v>
      </c>
      <c r="AB268" s="244">
        <f>IFERROR($E268*SUMIF('[1]Daily Log'!$BM$18:$BM$1017,$B268,'[1]Daily Log'!$BN$18:$BN$1017),0)</f>
        <v>0</v>
      </c>
      <c r="AC268" s="244">
        <f>IFERROR($E268*SUMIF('[1]Daily Log'!$BP$18:$BP$1017,$B268,'[1]Daily Log'!$BQ$18:$BQ$1017),0)</f>
        <v>0</v>
      </c>
      <c r="AD268" s="244">
        <f>IFERROR($E268*SUMIF('[1]Daily Log'!$BS$18:$BS$1017,$B268,'[1]Daily Log'!$BT$18:$BT$1017),0)</f>
        <v>0</v>
      </c>
      <c r="AE268" s="244">
        <f>IFERROR($E268*SUMIF('[1]Daily Log'!$BV$18:$BV$1017,$B268,'[1]Daily Log'!$BW$18:$BW$1017),0)</f>
        <v>0</v>
      </c>
      <c r="AF268" s="244">
        <f>IFERROR($E268*SUMIF('[1]Daily Log'!$BY$18:$BY$1017,$B268,'[1]Daily Log'!$BZ$18:$BZ$1017),0)</f>
        <v>0</v>
      </c>
      <c r="AG268" s="244">
        <f>IFERROR($E268*SUMIF('[1]Daily Log'!$CB$18:$CB$1017,$B268,'[1]Daily Log'!$CC$18:$CC$1017),0)</f>
        <v>0</v>
      </c>
      <c r="AH268" s="244">
        <f>IFERROR($E268*SUMIF('[1]Daily Log'!$CE$18:$CE$1017,$B268,'[1]Daily Log'!$CF$18:$CF$1017),0)</f>
        <v>0</v>
      </c>
      <c r="AI268" s="244">
        <f>IFERROR($E268*SUMIF('[1]Daily Log'!$CH$18:$CH$1017,$B268,'[1]Daily Log'!$CI$18:$CI$1017),0)</f>
        <v>0</v>
      </c>
      <c r="AJ268" s="244">
        <f>IFERROR($E268*SUMIF('[1]Daily Log'!$CK$18:$CK$1017,$B268,'[1]Daily Log'!$CL$18:$CL$1017),0)</f>
        <v>0</v>
      </c>
      <c r="AK268" s="244">
        <f>IFERROR($E268*SUMIF('[1]Daily Log'!$CN$18:$CN$1017,$B268,'[1]Daily Log'!$CO$18:$CO$1017),0)</f>
        <v>0</v>
      </c>
    </row>
    <row r="269" spans="2:37" ht="33.75" hidden="1" customHeight="1">
      <c r="B269" s="461" t="s">
        <v>341</v>
      </c>
      <c r="C269" s="458"/>
      <c r="D269" s="452"/>
      <c r="E269" s="245"/>
      <c r="F269" s="243">
        <f t="shared" si="4"/>
        <v>0</v>
      </c>
      <c r="G269" s="244">
        <f>IFERROR($E269*SUMIF('[1]Daily Log'!$B$18:$B$1017,$B269,'[1]Daily Log'!$C$18:$C$1017),0)</f>
        <v>0</v>
      </c>
      <c r="H269" s="244">
        <f>IFERROR($E269*SUMIF('[1]Daily Log'!$E$18:$E$1017,$B269,'[1]Daily Log'!$F$18:$F$1017),0)</f>
        <v>0</v>
      </c>
      <c r="I269" s="244">
        <f>IFERROR($E269*SUMIF('[1]Daily Log'!$H$18:$H$1017,$B269,'[1]Daily Log'!$I$18:$I$1017),0)</f>
        <v>0</v>
      </c>
      <c r="J269" s="244" t="s">
        <v>40</v>
      </c>
      <c r="K269" s="244">
        <f>IFERROR($E269*SUMIF('[1]Daily Log'!$N$18:$N$1017,$B269,'[1]Daily Log'!$O$18:$O$1017),0)</f>
        <v>0</v>
      </c>
      <c r="L269" s="244">
        <f>IFERROR($E269*SUMIF('[1]Daily Log'!$Q$18:$Q$1017,$B269,'[1]Daily Log'!$R$18:$R$1017),0)</f>
        <v>0</v>
      </c>
      <c r="M269" s="244">
        <f>IFERROR($E269*SUMIF('[1]Daily Log'!$T$18:$T$1017,$B269,'[1]Daily Log'!$U$18:$U$1017),0)</f>
        <v>0</v>
      </c>
      <c r="N269" s="244">
        <f>IFERROR($E269*SUMIF('[1]Daily Log'!$W$18:$W$1017,$B269,'[1]Daily Log'!$X$18:$X$1017),0)</f>
        <v>0</v>
      </c>
      <c r="O269" s="244">
        <f>IFERROR($E269*SUMIF('[1]Daily Log'!$Z$18:$Z$1017,$B269,'[1]Daily Log'!$AA$18:$AA$1017),0)</f>
        <v>0</v>
      </c>
      <c r="P269" s="244">
        <f>IFERROR($E269*SUMIF('[1]Daily Log'!$AC$18:$AC$1017,$B269,'[1]Daily Log'!$AD$18:$AD$1017),0)</f>
        <v>0</v>
      </c>
      <c r="Q269" s="244">
        <f>IFERROR($E269*SUMIF('[1]Daily Log'!$AF$18:$AF$1017,$B269,'[1]Daily Log'!$AG$18:$AG$1017),0)</f>
        <v>0</v>
      </c>
      <c r="R269" s="244">
        <f>IFERROR($E269*SUMIF('[1]Daily Log'!$AI$18:$AI$1017,$B269,'[1]Daily Log'!$AJ$18:$AJ$1017),0)</f>
        <v>0</v>
      </c>
      <c r="S269" s="244">
        <f>IFERROR($E269*SUMIF('[1]Daily Log'!$AL$18:$AL$1017,$B269,'[1]Daily Log'!$AM$18:$AM$1017),0)</f>
        <v>0</v>
      </c>
      <c r="T269" s="244">
        <f>IFERROR($E269*SUMIF('[1]Daily Log'!$AO$18:$AO$1017,$B269,'[1]Daily Log'!$AP$18:$AP$1017),0)</f>
        <v>0</v>
      </c>
      <c r="U269" s="244">
        <f>IFERROR($E269*SUMIF('[1]Daily Log'!$AR$18:$AR$1017,$B269,'[1]Daily Log'!$AS$18:$AS$1017),0)</f>
        <v>0</v>
      </c>
      <c r="V269" s="244">
        <f>IFERROR($E269*SUMIF('[1]Daily Log'!$AU$18:$AU$1017,$B269,'[1]Daily Log'!$AV$18:$AV$1017),0)</f>
        <v>0</v>
      </c>
      <c r="W269" s="244">
        <f>IFERROR($E269*SUMIF('[1]Daily Log'!$AX$18:$AX$1017,$B269,'[1]Daily Log'!$AY$18:$AY$1017),0)</f>
        <v>0</v>
      </c>
      <c r="X269" s="244">
        <f>IFERROR($E269*SUMIF('[1]Daily Log'!$BA$18:$BA$1017,$B269,'[1]Daily Log'!$BB$18:$BB$1017),0)</f>
        <v>0</v>
      </c>
      <c r="Y269" s="244">
        <f>IFERROR($E269*SUMIF('[1]Daily Log'!$BD$18:$BD$1017,$B269,'[1]Daily Log'!$BE$18:$BE$1017),0)</f>
        <v>0</v>
      </c>
      <c r="Z269" s="244">
        <f>IFERROR($E269*SUMIF('[1]Daily Log'!$BG$18:$BG$1017,$B269,'[1]Daily Log'!$BH$18:$BH$1017),0)</f>
        <v>0</v>
      </c>
      <c r="AA269" s="244">
        <f>IFERROR($E269*SUMIF('[1]Daily Log'!$BJ$18:$BJ$1017,$B269,'[1]Daily Log'!$BK$18:$BK$1017),0)</f>
        <v>0</v>
      </c>
      <c r="AB269" s="244">
        <f>IFERROR($E269*SUMIF('[1]Daily Log'!$BM$18:$BM$1017,$B269,'[1]Daily Log'!$BN$18:$BN$1017),0)</f>
        <v>0</v>
      </c>
      <c r="AC269" s="244">
        <f>IFERROR($E269*SUMIF('[1]Daily Log'!$BP$18:$BP$1017,$B269,'[1]Daily Log'!$BQ$18:$BQ$1017),0)</f>
        <v>0</v>
      </c>
      <c r="AD269" s="244">
        <f>IFERROR($E269*SUMIF('[1]Daily Log'!$BS$18:$BS$1017,$B269,'[1]Daily Log'!$BT$18:$BT$1017),0)</f>
        <v>0</v>
      </c>
      <c r="AE269" s="244">
        <f>IFERROR($E269*SUMIF('[1]Daily Log'!$BV$18:$BV$1017,$B269,'[1]Daily Log'!$BW$18:$BW$1017),0)</f>
        <v>0</v>
      </c>
      <c r="AF269" s="244">
        <f>IFERROR($E269*SUMIF('[1]Daily Log'!$BY$18:$BY$1017,$B269,'[1]Daily Log'!$BZ$18:$BZ$1017),0)</f>
        <v>0</v>
      </c>
      <c r="AG269" s="244">
        <f>IFERROR($E269*SUMIF('[1]Daily Log'!$CB$18:$CB$1017,$B269,'[1]Daily Log'!$CC$18:$CC$1017),0)</f>
        <v>0</v>
      </c>
      <c r="AH269" s="244">
        <f>IFERROR($E269*SUMIF('[1]Daily Log'!$CE$18:$CE$1017,$B269,'[1]Daily Log'!$CF$18:$CF$1017),0)</f>
        <v>0</v>
      </c>
      <c r="AI269" s="244">
        <f>IFERROR($E269*SUMIF('[1]Daily Log'!$CH$18:$CH$1017,$B269,'[1]Daily Log'!$CI$18:$CI$1017),0)</f>
        <v>0</v>
      </c>
      <c r="AJ269" s="244">
        <f>IFERROR($E269*SUMIF('[1]Daily Log'!$CK$18:$CK$1017,$B269,'[1]Daily Log'!$CL$18:$CL$1017),0)</f>
        <v>0</v>
      </c>
      <c r="AK269" s="244">
        <f>IFERROR($E269*SUMIF('[1]Daily Log'!$CN$18:$CN$1017,$B269,'[1]Daily Log'!$CO$18:$CO$1017),0)</f>
        <v>0</v>
      </c>
    </row>
    <row r="270" spans="2:37" ht="33.75" hidden="1" customHeight="1">
      <c r="B270" s="461" t="s">
        <v>477</v>
      </c>
      <c r="C270" s="458"/>
      <c r="D270" s="452"/>
      <c r="E270" s="245"/>
      <c r="F270" s="243">
        <f t="shared" si="4"/>
        <v>0</v>
      </c>
      <c r="G270" s="244">
        <f>IFERROR($E270*SUMIF('[1]Daily Log'!$B$18:$B$1017,$B270,'[1]Daily Log'!$C$18:$C$1017),0)</f>
        <v>0</v>
      </c>
      <c r="H270" s="244">
        <f>IFERROR($E270*SUMIF('[1]Daily Log'!$E$18:$E$1017,$B270,'[1]Daily Log'!$F$18:$F$1017),0)</f>
        <v>0</v>
      </c>
      <c r="I270" s="244">
        <f>IFERROR($E270*SUMIF('[1]Daily Log'!$H$18:$H$1017,$B270,'[1]Daily Log'!$I$18:$I$1017),0)</f>
        <v>0</v>
      </c>
      <c r="J270" s="244" t="s">
        <v>40</v>
      </c>
      <c r="K270" s="244">
        <f>IFERROR($E270*SUMIF('[1]Daily Log'!$N$18:$N$1017,$B270,'[1]Daily Log'!$O$18:$O$1017),0)</f>
        <v>0</v>
      </c>
      <c r="L270" s="244">
        <f>IFERROR($E270*SUMIF('[1]Daily Log'!$Q$18:$Q$1017,$B270,'[1]Daily Log'!$R$18:$R$1017),0)</f>
        <v>0</v>
      </c>
      <c r="M270" s="244">
        <f>IFERROR($E270*SUMIF('[1]Daily Log'!$T$18:$T$1017,$B270,'[1]Daily Log'!$U$18:$U$1017),0)</f>
        <v>0</v>
      </c>
      <c r="N270" s="244">
        <f>IFERROR($E270*SUMIF('[1]Daily Log'!$W$18:$W$1017,$B270,'[1]Daily Log'!$X$18:$X$1017),0)</f>
        <v>0</v>
      </c>
      <c r="O270" s="244">
        <f>IFERROR($E270*SUMIF('[1]Daily Log'!$Z$18:$Z$1017,$B270,'[1]Daily Log'!$AA$18:$AA$1017),0)</f>
        <v>0</v>
      </c>
      <c r="P270" s="244">
        <f>IFERROR($E270*SUMIF('[1]Daily Log'!$AC$18:$AC$1017,$B270,'[1]Daily Log'!$AD$18:$AD$1017),0)</f>
        <v>0</v>
      </c>
      <c r="Q270" s="244">
        <f>IFERROR($E270*SUMIF('[1]Daily Log'!$AF$18:$AF$1017,$B270,'[1]Daily Log'!$AG$18:$AG$1017),0)</f>
        <v>0</v>
      </c>
      <c r="R270" s="244">
        <f>IFERROR($E270*SUMIF('[1]Daily Log'!$AI$18:$AI$1017,$B270,'[1]Daily Log'!$AJ$18:$AJ$1017),0)</f>
        <v>0</v>
      </c>
      <c r="S270" s="244">
        <f>IFERROR($E270*SUMIF('[1]Daily Log'!$AL$18:$AL$1017,$B270,'[1]Daily Log'!$AM$18:$AM$1017),0)</f>
        <v>0</v>
      </c>
      <c r="T270" s="244">
        <f>IFERROR($E270*SUMIF('[1]Daily Log'!$AO$18:$AO$1017,$B270,'[1]Daily Log'!$AP$18:$AP$1017),0)</f>
        <v>0</v>
      </c>
      <c r="U270" s="244">
        <f>IFERROR($E270*SUMIF('[1]Daily Log'!$AR$18:$AR$1017,$B270,'[1]Daily Log'!$AS$18:$AS$1017),0)</f>
        <v>0</v>
      </c>
      <c r="V270" s="244">
        <f>IFERROR($E270*SUMIF('[1]Daily Log'!$AU$18:$AU$1017,$B270,'[1]Daily Log'!$AV$18:$AV$1017),0)</f>
        <v>0</v>
      </c>
      <c r="W270" s="244">
        <f>IFERROR($E270*SUMIF('[1]Daily Log'!$AX$18:$AX$1017,$B270,'[1]Daily Log'!$AY$18:$AY$1017),0)</f>
        <v>0</v>
      </c>
      <c r="X270" s="244">
        <f>IFERROR($E270*SUMIF('[1]Daily Log'!$BA$18:$BA$1017,$B270,'[1]Daily Log'!$BB$18:$BB$1017),0)</f>
        <v>0</v>
      </c>
      <c r="Y270" s="244">
        <f>IFERROR($E270*SUMIF('[1]Daily Log'!$BD$18:$BD$1017,$B270,'[1]Daily Log'!$BE$18:$BE$1017),0)</f>
        <v>0</v>
      </c>
      <c r="Z270" s="244">
        <f>IFERROR($E270*SUMIF('[1]Daily Log'!$BG$18:$BG$1017,$B270,'[1]Daily Log'!$BH$18:$BH$1017),0)</f>
        <v>0</v>
      </c>
      <c r="AA270" s="244">
        <f>IFERROR($E270*SUMIF('[1]Daily Log'!$BJ$18:$BJ$1017,$B270,'[1]Daily Log'!$BK$18:$BK$1017),0)</f>
        <v>0</v>
      </c>
      <c r="AB270" s="244">
        <f>IFERROR($E270*SUMIF('[1]Daily Log'!$BM$18:$BM$1017,$B270,'[1]Daily Log'!$BN$18:$BN$1017),0)</f>
        <v>0</v>
      </c>
      <c r="AC270" s="244">
        <f>IFERROR($E270*SUMIF('[1]Daily Log'!$BP$18:$BP$1017,$B270,'[1]Daily Log'!$BQ$18:$BQ$1017),0)</f>
        <v>0</v>
      </c>
      <c r="AD270" s="244">
        <f>IFERROR($E270*SUMIF('[1]Daily Log'!$BS$18:$BS$1017,$B270,'[1]Daily Log'!$BT$18:$BT$1017),0)</f>
        <v>0</v>
      </c>
      <c r="AE270" s="244">
        <f>IFERROR($E270*SUMIF('[1]Daily Log'!$BV$18:$BV$1017,$B270,'[1]Daily Log'!$BW$18:$BW$1017),0)</f>
        <v>0</v>
      </c>
      <c r="AF270" s="244">
        <f>IFERROR($E270*SUMIF('[1]Daily Log'!$BY$18:$BY$1017,$B270,'[1]Daily Log'!$BZ$18:$BZ$1017),0)</f>
        <v>0</v>
      </c>
      <c r="AG270" s="244">
        <f>IFERROR($E270*SUMIF('[1]Daily Log'!$CB$18:$CB$1017,$B270,'[1]Daily Log'!$CC$18:$CC$1017),0)</f>
        <v>0</v>
      </c>
      <c r="AH270" s="244">
        <f>IFERROR($E270*SUMIF('[1]Daily Log'!$CE$18:$CE$1017,$B270,'[1]Daily Log'!$CF$18:$CF$1017),0)</f>
        <v>0</v>
      </c>
      <c r="AI270" s="244">
        <f>IFERROR($E270*SUMIF('[1]Daily Log'!$CH$18:$CH$1017,$B270,'[1]Daily Log'!$CI$18:$CI$1017),0)</f>
        <v>0</v>
      </c>
      <c r="AJ270" s="244">
        <f>IFERROR($E270*SUMIF('[1]Daily Log'!$CK$18:$CK$1017,$B270,'[1]Daily Log'!$CL$18:$CL$1017),0)</f>
        <v>0</v>
      </c>
      <c r="AK270" s="244">
        <f>IFERROR($E270*SUMIF('[1]Daily Log'!$CN$18:$CN$1017,$B270,'[1]Daily Log'!$CO$18:$CO$1017),0)</f>
        <v>0</v>
      </c>
    </row>
    <row r="271" spans="2:37" ht="33.75" hidden="1" customHeight="1">
      <c r="B271" s="461" t="s">
        <v>342</v>
      </c>
      <c r="C271" s="458"/>
      <c r="D271" s="452"/>
      <c r="E271" s="245"/>
      <c r="F271" s="243">
        <f t="shared" si="4"/>
        <v>0</v>
      </c>
      <c r="G271" s="244">
        <f>IFERROR($E271*SUMIF('[1]Daily Log'!$B$18:$B$1017,$B271,'[1]Daily Log'!$C$18:$C$1017),0)</f>
        <v>0</v>
      </c>
      <c r="H271" s="244">
        <f>IFERROR($E271*SUMIF('[1]Daily Log'!$E$18:$E$1017,$B271,'[1]Daily Log'!$F$18:$F$1017),0)</f>
        <v>0</v>
      </c>
      <c r="I271" s="244">
        <f>IFERROR($E271*SUMIF('[1]Daily Log'!$H$18:$H$1017,$B271,'[1]Daily Log'!$I$18:$I$1017),0)</f>
        <v>0</v>
      </c>
      <c r="J271" s="244" t="s">
        <v>40</v>
      </c>
      <c r="K271" s="244">
        <f>IFERROR($E271*SUMIF('[1]Daily Log'!$N$18:$N$1017,$B271,'[1]Daily Log'!$O$18:$O$1017),0)</f>
        <v>0</v>
      </c>
      <c r="L271" s="244">
        <f>IFERROR($E271*SUMIF('[1]Daily Log'!$Q$18:$Q$1017,$B271,'[1]Daily Log'!$R$18:$R$1017),0)</f>
        <v>0</v>
      </c>
      <c r="M271" s="244">
        <f>IFERROR($E271*SUMIF('[1]Daily Log'!$T$18:$T$1017,$B271,'[1]Daily Log'!$U$18:$U$1017),0)</f>
        <v>0</v>
      </c>
      <c r="N271" s="244">
        <f>IFERROR($E271*SUMIF('[1]Daily Log'!$W$18:$W$1017,$B271,'[1]Daily Log'!$X$18:$X$1017),0)</f>
        <v>0</v>
      </c>
      <c r="O271" s="244">
        <f>IFERROR($E271*SUMIF('[1]Daily Log'!$Z$18:$Z$1017,$B271,'[1]Daily Log'!$AA$18:$AA$1017),0)</f>
        <v>0</v>
      </c>
      <c r="P271" s="244">
        <f>IFERROR($E271*SUMIF('[1]Daily Log'!$AC$18:$AC$1017,$B271,'[1]Daily Log'!$AD$18:$AD$1017),0)</f>
        <v>0</v>
      </c>
      <c r="Q271" s="244">
        <f>IFERROR($E271*SUMIF('[1]Daily Log'!$AF$18:$AF$1017,$B271,'[1]Daily Log'!$AG$18:$AG$1017),0)</f>
        <v>0</v>
      </c>
      <c r="R271" s="244">
        <f>IFERROR($E271*SUMIF('[1]Daily Log'!$AI$18:$AI$1017,$B271,'[1]Daily Log'!$AJ$18:$AJ$1017),0)</f>
        <v>0</v>
      </c>
      <c r="S271" s="244">
        <f>IFERROR($E271*SUMIF('[1]Daily Log'!$AL$18:$AL$1017,$B271,'[1]Daily Log'!$AM$18:$AM$1017),0)</f>
        <v>0</v>
      </c>
      <c r="T271" s="244">
        <f>IFERROR($E271*SUMIF('[1]Daily Log'!$AO$18:$AO$1017,$B271,'[1]Daily Log'!$AP$18:$AP$1017),0)</f>
        <v>0</v>
      </c>
      <c r="U271" s="244">
        <f>IFERROR($E271*SUMIF('[1]Daily Log'!$AR$18:$AR$1017,$B271,'[1]Daily Log'!$AS$18:$AS$1017),0)</f>
        <v>0</v>
      </c>
      <c r="V271" s="244">
        <f>IFERROR($E271*SUMIF('[1]Daily Log'!$AU$18:$AU$1017,$B271,'[1]Daily Log'!$AV$18:$AV$1017),0)</f>
        <v>0</v>
      </c>
      <c r="W271" s="244">
        <f>IFERROR($E271*SUMIF('[1]Daily Log'!$AX$18:$AX$1017,$B271,'[1]Daily Log'!$AY$18:$AY$1017),0)</f>
        <v>0</v>
      </c>
      <c r="X271" s="244">
        <f>IFERROR($E271*SUMIF('[1]Daily Log'!$BA$18:$BA$1017,$B271,'[1]Daily Log'!$BB$18:$BB$1017),0)</f>
        <v>0</v>
      </c>
      <c r="Y271" s="244">
        <f>IFERROR($E271*SUMIF('[1]Daily Log'!$BD$18:$BD$1017,$B271,'[1]Daily Log'!$BE$18:$BE$1017),0)</f>
        <v>0</v>
      </c>
      <c r="Z271" s="244">
        <f>IFERROR($E271*SUMIF('[1]Daily Log'!$BG$18:$BG$1017,$B271,'[1]Daily Log'!$BH$18:$BH$1017),0)</f>
        <v>0</v>
      </c>
      <c r="AA271" s="244">
        <f>IFERROR($E271*SUMIF('[1]Daily Log'!$BJ$18:$BJ$1017,$B271,'[1]Daily Log'!$BK$18:$BK$1017),0)</f>
        <v>0</v>
      </c>
      <c r="AB271" s="244">
        <f>IFERROR($E271*SUMIF('[1]Daily Log'!$BM$18:$BM$1017,$B271,'[1]Daily Log'!$BN$18:$BN$1017),0)</f>
        <v>0</v>
      </c>
      <c r="AC271" s="244">
        <f>IFERROR($E271*SUMIF('[1]Daily Log'!$BP$18:$BP$1017,$B271,'[1]Daily Log'!$BQ$18:$BQ$1017),0)</f>
        <v>0</v>
      </c>
      <c r="AD271" s="244">
        <f>IFERROR($E271*SUMIF('[1]Daily Log'!$BS$18:$BS$1017,$B271,'[1]Daily Log'!$BT$18:$BT$1017),0)</f>
        <v>0</v>
      </c>
      <c r="AE271" s="244">
        <f>IFERROR($E271*SUMIF('[1]Daily Log'!$BV$18:$BV$1017,$B271,'[1]Daily Log'!$BW$18:$BW$1017),0)</f>
        <v>0</v>
      </c>
      <c r="AF271" s="244">
        <f>IFERROR($E271*SUMIF('[1]Daily Log'!$BY$18:$BY$1017,$B271,'[1]Daily Log'!$BZ$18:$BZ$1017),0)</f>
        <v>0</v>
      </c>
      <c r="AG271" s="244">
        <f>IFERROR($E271*SUMIF('[1]Daily Log'!$CB$18:$CB$1017,$B271,'[1]Daily Log'!$CC$18:$CC$1017),0)</f>
        <v>0</v>
      </c>
      <c r="AH271" s="244">
        <f>IFERROR($E271*SUMIF('[1]Daily Log'!$CE$18:$CE$1017,$B271,'[1]Daily Log'!$CF$18:$CF$1017),0)</f>
        <v>0</v>
      </c>
      <c r="AI271" s="244">
        <f>IFERROR($E271*SUMIF('[1]Daily Log'!$CH$18:$CH$1017,$B271,'[1]Daily Log'!$CI$18:$CI$1017),0)</f>
        <v>0</v>
      </c>
      <c r="AJ271" s="244">
        <f>IFERROR($E271*SUMIF('[1]Daily Log'!$CK$18:$CK$1017,$B271,'[1]Daily Log'!$CL$18:$CL$1017),0)</f>
        <v>0</v>
      </c>
      <c r="AK271" s="244">
        <f>IFERROR($E271*SUMIF('[1]Daily Log'!$CN$18:$CN$1017,$B271,'[1]Daily Log'!$CO$18:$CO$1017),0)</f>
        <v>0</v>
      </c>
    </row>
    <row r="272" spans="2:37" ht="33.75" hidden="1" customHeight="1">
      <c r="B272" s="461" t="s">
        <v>343</v>
      </c>
      <c r="C272" s="458"/>
      <c r="D272" s="452"/>
      <c r="E272" s="245"/>
      <c r="F272" s="243">
        <f t="shared" si="4"/>
        <v>0</v>
      </c>
      <c r="G272" s="244">
        <f>IFERROR($E272*SUMIF('[1]Daily Log'!$B$18:$B$1017,$B272,'[1]Daily Log'!$C$18:$C$1017),0)</f>
        <v>0</v>
      </c>
      <c r="H272" s="244">
        <f>IFERROR($E272*SUMIF('[1]Daily Log'!$E$18:$E$1017,$B272,'[1]Daily Log'!$F$18:$F$1017),0)</f>
        <v>0</v>
      </c>
      <c r="I272" s="244">
        <f>IFERROR($E272*SUMIF('[1]Daily Log'!$H$18:$H$1017,$B272,'[1]Daily Log'!$I$18:$I$1017),0)</f>
        <v>0</v>
      </c>
      <c r="J272" s="244" t="s">
        <v>40</v>
      </c>
      <c r="K272" s="244">
        <f>IFERROR($E272*SUMIF('[1]Daily Log'!$N$18:$N$1017,$B272,'[1]Daily Log'!$O$18:$O$1017),0)</f>
        <v>0</v>
      </c>
      <c r="L272" s="244">
        <f>IFERROR($E272*SUMIF('[1]Daily Log'!$Q$18:$Q$1017,$B272,'[1]Daily Log'!$R$18:$R$1017),0)</f>
        <v>0</v>
      </c>
      <c r="M272" s="244">
        <f>IFERROR($E272*SUMIF('[1]Daily Log'!$T$18:$T$1017,$B272,'[1]Daily Log'!$U$18:$U$1017),0)</f>
        <v>0</v>
      </c>
      <c r="N272" s="244">
        <f>IFERROR($E272*SUMIF('[1]Daily Log'!$W$18:$W$1017,$B272,'[1]Daily Log'!$X$18:$X$1017),0)</f>
        <v>0</v>
      </c>
      <c r="O272" s="244">
        <f>IFERROR($E272*SUMIF('[1]Daily Log'!$Z$18:$Z$1017,$B272,'[1]Daily Log'!$AA$18:$AA$1017),0)</f>
        <v>0</v>
      </c>
      <c r="P272" s="244">
        <f>IFERROR($E272*SUMIF('[1]Daily Log'!$AC$18:$AC$1017,$B272,'[1]Daily Log'!$AD$18:$AD$1017),0)</f>
        <v>0</v>
      </c>
      <c r="Q272" s="244">
        <f>IFERROR($E272*SUMIF('[1]Daily Log'!$AF$18:$AF$1017,$B272,'[1]Daily Log'!$AG$18:$AG$1017),0)</f>
        <v>0</v>
      </c>
      <c r="R272" s="244">
        <f>IFERROR($E272*SUMIF('[1]Daily Log'!$AI$18:$AI$1017,$B272,'[1]Daily Log'!$AJ$18:$AJ$1017),0)</f>
        <v>0</v>
      </c>
      <c r="S272" s="244">
        <f>IFERROR($E272*SUMIF('[1]Daily Log'!$AL$18:$AL$1017,$B272,'[1]Daily Log'!$AM$18:$AM$1017),0)</f>
        <v>0</v>
      </c>
      <c r="T272" s="244">
        <f>IFERROR($E272*SUMIF('[1]Daily Log'!$AO$18:$AO$1017,$B272,'[1]Daily Log'!$AP$18:$AP$1017),0)</f>
        <v>0</v>
      </c>
      <c r="U272" s="244">
        <f>IFERROR($E272*SUMIF('[1]Daily Log'!$AR$18:$AR$1017,$B272,'[1]Daily Log'!$AS$18:$AS$1017),0)</f>
        <v>0</v>
      </c>
      <c r="V272" s="244">
        <f>IFERROR($E272*SUMIF('[1]Daily Log'!$AU$18:$AU$1017,$B272,'[1]Daily Log'!$AV$18:$AV$1017),0)</f>
        <v>0</v>
      </c>
      <c r="W272" s="244">
        <f>IFERROR($E272*SUMIF('[1]Daily Log'!$AX$18:$AX$1017,$B272,'[1]Daily Log'!$AY$18:$AY$1017),0)</f>
        <v>0</v>
      </c>
      <c r="X272" s="244">
        <f>IFERROR($E272*SUMIF('[1]Daily Log'!$BA$18:$BA$1017,$B272,'[1]Daily Log'!$BB$18:$BB$1017),0)</f>
        <v>0</v>
      </c>
      <c r="Y272" s="244">
        <f>IFERROR($E272*SUMIF('[1]Daily Log'!$BD$18:$BD$1017,$B272,'[1]Daily Log'!$BE$18:$BE$1017),0)</f>
        <v>0</v>
      </c>
      <c r="Z272" s="244">
        <f>IFERROR($E272*SUMIF('[1]Daily Log'!$BG$18:$BG$1017,$B272,'[1]Daily Log'!$BH$18:$BH$1017),0)</f>
        <v>0</v>
      </c>
      <c r="AA272" s="244">
        <f>IFERROR($E272*SUMIF('[1]Daily Log'!$BJ$18:$BJ$1017,$B272,'[1]Daily Log'!$BK$18:$BK$1017),0)</f>
        <v>0</v>
      </c>
      <c r="AB272" s="244">
        <f>IFERROR($E272*SUMIF('[1]Daily Log'!$BM$18:$BM$1017,$B272,'[1]Daily Log'!$BN$18:$BN$1017),0)</f>
        <v>0</v>
      </c>
      <c r="AC272" s="244">
        <f>IFERROR($E272*SUMIF('[1]Daily Log'!$BP$18:$BP$1017,$B272,'[1]Daily Log'!$BQ$18:$BQ$1017),0)</f>
        <v>0</v>
      </c>
      <c r="AD272" s="244">
        <f>IFERROR($E272*SUMIF('[1]Daily Log'!$BS$18:$BS$1017,$B272,'[1]Daily Log'!$BT$18:$BT$1017),0)</f>
        <v>0</v>
      </c>
      <c r="AE272" s="244">
        <f>IFERROR($E272*SUMIF('[1]Daily Log'!$BV$18:$BV$1017,$B272,'[1]Daily Log'!$BW$18:$BW$1017),0)</f>
        <v>0</v>
      </c>
      <c r="AF272" s="244">
        <f>IFERROR($E272*SUMIF('[1]Daily Log'!$BY$18:$BY$1017,$B272,'[1]Daily Log'!$BZ$18:$BZ$1017),0)</f>
        <v>0</v>
      </c>
      <c r="AG272" s="244">
        <f>IFERROR($E272*SUMIF('[1]Daily Log'!$CB$18:$CB$1017,$B272,'[1]Daily Log'!$CC$18:$CC$1017),0)</f>
        <v>0</v>
      </c>
      <c r="AH272" s="244">
        <f>IFERROR($E272*SUMIF('[1]Daily Log'!$CE$18:$CE$1017,$B272,'[1]Daily Log'!$CF$18:$CF$1017),0)</f>
        <v>0</v>
      </c>
      <c r="AI272" s="244">
        <f>IFERROR($E272*SUMIF('[1]Daily Log'!$CH$18:$CH$1017,$B272,'[1]Daily Log'!$CI$18:$CI$1017),0)</f>
        <v>0</v>
      </c>
      <c r="AJ272" s="244">
        <f>IFERROR($E272*SUMIF('[1]Daily Log'!$CK$18:$CK$1017,$B272,'[1]Daily Log'!$CL$18:$CL$1017),0)</f>
        <v>0</v>
      </c>
      <c r="AK272" s="244">
        <f>IFERROR($E272*SUMIF('[1]Daily Log'!$CN$18:$CN$1017,$B272,'[1]Daily Log'!$CO$18:$CO$1017),0)</f>
        <v>0</v>
      </c>
    </row>
    <row r="273" spans="2:37" ht="33.75" hidden="1" customHeight="1">
      <c r="B273" s="461" t="s">
        <v>344</v>
      </c>
      <c r="C273" s="458"/>
      <c r="D273" s="452"/>
      <c r="E273" s="245"/>
      <c r="F273" s="243">
        <f t="shared" si="4"/>
        <v>0</v>
      </c>
      <c r="G273" s="244">
        <f>IFERROR($E273*SUMIF('[1]Daily Log'!$B$18:$B$1017,$B273,'[1]Daily Log'!$C$18:$C$1017),0)</f>
        <v>0</v>
      </c>
      <c r="H273" s="244">
        <f>IFERROR($E273*SUMIF('[1]Daily Log'!$E$18:$E$1017,$B273,'[1]Daily Log'!$F$18:$F$1017),0)</f>
        <v>0</v>
      </c>
      <c r="I273" s="244">
        <f>IFERROR($E273*SUMIF('[1]Daily Log'!$H$18:$H$1017,$B273,'[1]Daily Log'!$I$18:$I$1017),0)</f>
        <v>0</v>
      </c>
      <c r="J273" s="244" t="s">
        <v>40</v>
      </c>
      <c r="K273" s="244">
        <f>IFERROR($E273*SUMIF('[1]Daily Log'!$N$18:$N$1017,$B273,'[1]Daily Log'!$O$18:$O$1017),0)</f>
        <v>0</v>
      </c>
      <c r="L273" s="244">
        <f>IFERROR($E273*SUMIF('[1]Daily Log'!$Q$18:$Q$1017,$B273,'[1]Daily Log'!$R$18:$R$1017),0)</f>
        <v>0</v>
      </c>
      <c r="M273" s="244">
        <f>IFERROR($E273*SUMIF('[1]Daily Log'!$T$18:$T$1017,$B273,'[1]Daily Log'!$U$18:$U$1017),0)</f>
        <v>0</v>
      </c>
      <c r="N273" s="244">
        <f>IFERROR($E273*SUMIF('[1]Daily Log'!$W$18:$W$1017,$B273,'[1]Daily Log'!$X$18:$X$1017),0)</f>
        <v>0</v>
      </c>
      <c r="O273" s="244">
        <f>IFERROR($E273*SUMIF('[1]Daily Log'!$Z$18:$Z$1017,$B273,'[1]Daily Log'!$AA$18:$AA$1017),0)</f>
        <v>0</v>
      </c>
      <c r="P273" s="244">
        <f>IFERROR($E273*SUMIF('[1]Daily Log'!$AC$18:$AC$1017,$B273,'[1]Daily Log'!$AD$18:$AD$1017),0)</f>
        <v>0</v>
      </c>
      <c r="Q273" s="244">
        <f>IFERROR($E273*SUMIF('[1]Daily Log'!$AF$18:$AF$1017,$B273,'[1]Daily Log'!$AG$18:$AG$1017),0)</f>
        <v>0</v>
      </c>
      <c r="R273" s="244">
        <f>IFERROR($E273*SUMIF('[1]Daily Log'!$AI$18:$AI$1017,$B273,'[1]Daily Log'!$AJ$18:$AJ$1017),0)</f>
        <v>0</v>
      </c>
      <c r="S273" s="244">
        <f>IFERROR($E273*SUMIF('[1]Daily Log'!$AL$18:$AL$1017,$B273,'[1]Daily Log'!$AM$18:$AM$1017),0)</f>
        <v>0</v>
      </c>
      <c r="T273" s="244">
        <f>IFERROR($E273*SUMIF('[1]Daily Log'!$AO$18:$AO$1017,$B273,'[1]Daily Log'!$AP$18:$AP$1017),0)</f>
        <v>0</v>
      </c>
      <c r="U273" s="244">
        <f>IFERROR($E273*SUMIF('[1]Daily Log'!$AR$18:$AR$1017,$B273,'[1]Daily Log'!$AS$18:$AS$1017),0)</f>
        <v>0</v>
      </c>
      <c r="V273" s="244">
        <f>IFERROR($E273*SUMIF('[1]Daily Log'!$AU$18:$AU$1017,$B273,'[1]Daily Log'!$AV$18:$AV$1017),0)</f>
        <v>0</v>
      </c>
      <c r="W273" s="244">
        <f>IFERROR($E273*SUMIF('[1]Daily Log'!$AX$18:$AX$1017,$B273,'[1]Daily Log'!$AY$18:$AY$1017),0)</f>
        <v>0</v>
      </c>
      <c r="X273" s="244">
        <f>IFERROR($E273*SUMIF('[1]Daily Log'!$BA$18:$BA$1017,$B273,'[1]Daily Log'!$BB$18:$BB$1017),0)</f>
        <v>0</v>
      </c>
      <c r="Y273" s="244">
        <f>IFERROR($E273*SUMIF('[1]Daily Log'!$BD$18:$BD$1017,$B273,'[1]Daily Log'!$BE$18:$BE$1017),0)</f>
        <v>0</v>
      </c>
      <c r="Z273" s="244">
        <f>IFERROR($E273*SUMIF('[1]Daily Log'!$BG$18:$BG$1017,$B273,'[1]Daily Log'!$BH$18:$BH$1017),0)</f>
        <v>0</v>
      </c>
      <c r="AA273" s="244">
        <f>IFERROR($E273*SUMIF('[1]Daily Log'!$BJ$18:$BJ$1017,$B273,'[1]Daily Log'!$BK$18:$BK$1017),0)</f>
        <v>0</v>
      </c>
      <c r="AB273" s="244">
        <f>IFERROR($E273*SUMIF('[1]Daily Log'!$BM$18:$BM$1017,$B273,'[1]Daily Log'!$BN$18:$BN$1017),0)</f>
        <v>0</v>
      </c>
      <c r="AC273" s="244">
        <f>IFERROR($E273*SUMIF('[1]Daily Log'!$BP$18:$BP$1017,$B273,'[1]Daily Log'!$BQ$18:$BQ$1017),0)</f>
        <v>0</v>
      </c>
      <c r="AD273" s="244">
        <f>IFERROR($E273*SUMIF('[1]Daily Log'!$BS$18:$BS$1017,$B273,'[1]Daily Log'!$BT$18:$BT$1017),0)</f>
        <v>0</v>
      </c>
      <c r="AE273" s="244">
        <f>IFERROR($E273*SUMIF('[1]Daily Log'!$BV$18:$BV$1017,$B273,'[1]Daily Log'!$BW$18:$BW$1017),0)</f>
        <v>0</v>
      </c>
      <c r="AF273" s="244">
        <f>IFERROR($E273*SUMIF('[1]Daily Log'!$BY$18:$BY$1017,$B273,'[1]Daily Log'!$BZ$18:$BZ$1017),0)</f>
        <v>0</v>
      </c>
      <c r="AG273" s="244">
        <f>IFERROR($E273*SUMIF('[1]Daily Log'!$CB$18:$CB$1017,$B273,'[1]Daily Log'!$CC$18:$CC$1017),0)</f>
        <v>0</v>
      </c>
      <c r="AH273" s="244">
        <f>IFERROR($E273*SUMIF('[1]Daily Log'!$CE$18:$CE$1017,$B273,'[1]Daily Log'!$CF$18:$CF$1017),0)</f>
        <v>0</v>
      </c>
      <c r="AI273" s="244">
        <f>IFERROR($E273*SUMIF('[1]Daily Log'!$CH$18:$CH$1017,$B273,'[1]Daily Log'!$CI$18:$CI$1017),0)</f>
        <v>0</v>
      </c>
      <c r="AJ273" s="244">
        <f>IFERROR($E273*SUMIF('[1]Daily Log'!$CK$18:$CK$1017,$B273,'[1]Daily Log'!$CL$18:$CL$1017),0)</f>
        <v>0</v>
      </c>
      <c r="AK273" s="244">
        <f>IFERROR($E273*SUMIF('[1]Daily Log'!$CN$18:$CN$1017,$B273,'[1]Daily Log'!$CO$18:$CO$1017),0)</f>
        <v>0</v>
      </c>
    </row>
    <row r="274" spans="2:37" ht="33.75" hidden="1" customHeight="1">
      <c r="B274" s="461" t="s">
        <v>345</v>
      </c>
      <c r="C274" s="458"/>
      <c r="D274" s="452"/>
      <c r="E274" s="245"/>
      <c r="F274" s="243">
        <f t="shared" si="4"/>
        <v>0</v>
      </c>
      <c r="G274" s="244">
        <f>IFERROR($E274*SUMIF('[1]Daily Log'!$B$18:$B$1017,$B274,'[1]Daily Log'!$C$18:$C$1017),0)</f>
        <v>0</v>
      </c>
      <c r="H274" s="244">
        <f>IFERROR($E274*SUMIF('[1]Daily Log'!$E$18:$E$1017,$B274,'[1]Daily Log'!$F$18:$F$1017),0)</f>
        <v>0</v>
      </c>
      <c r="I274" s="244">
        <f>IFERROR($E274*SUMIF('[1]Daily Log'!$H$18:$H$1017,$B274,'[1]Daily Log'!$I$18:$I$1017),0)</f>
        <v>0</v>
      </c>
      <c r="J274" s="244" t="s">
        <v>40</v>
      </c>
      <c r="K274" s="244">
        <f>IFERROR($E274*SUMIF('[1]Daily Log'!$N$18:$N$1017,$B274,'[1]Daily Log'!$O$18:$O$1017),0)</f>
        <v>0</v>
      </c>
      <c r="L274" s="244">
        <f>IFERROR($E274*SUMIF('[1]Daily Log'!$Q$18:$Q$1017,$B274,'[1]Daily Log'!$R$18:$R$1017),0)</f>
        <v>0</v>
      </c>
      <c r="M274" s="244">
        <f>IFERROR($E274*SUMIF('[1]Daily Log'!$T$18:$T$1017,$B274,'[1]Daily Log'!$U$18:$U$1017),0)</f>
        <v>0</v>
      </c>
      <c r="N274" s="244">
        <f>IFERROR($E274*SUMIF('[1]Daily Log'!$W$18:$W$1017,$B274,'[1]Daily Log'!$X$18:$X$1017),0)</f>
        <v>0</v>
      </c>
      <c r="O274" s="244">
        <f>IFERROR($E274*SUMIF('[1]Daily Log'!$Z$18:$Z$1017,$B274,'[1]Daily Log'!$AA$18:$AA$1017),0)</f>
        <v>0</v>
      </c>
      <c r="P274" s="244">
        <f>IFERROR($E274*SUMIF('[1]Daily Log'!$AC$18:$AC$1017,$B274,'[1]Daily Log'!$AD$18:$AD$1017),0)</f>
        <v>0</v>
      </c>
      <c r="Q274" s="244">
        <f>IFERROR($E274*SUMIF('[1]Daily Log'!$AF$18:$AF$1017,$B274,'[1]Daily Log'!$AG$18:$AG$1017),0)</f>
        <v>0</v>
      </c>
      <c r="R274" s="244">
        <f>IFERROR($E274*SUMIF('[1]Daily Log'!$AI$18:$AI$1017,$B274,'[1]Daily Log'!$AJ$18:$AJ$1017),0)</f>
        <v>0</v>
      </c>
      <c r="S274" s="244">
        <f>IFERROR($E274*SUMIF('[1]Daily Log'!$AL$18:$AL$1017,$B274,'[1]Daily Log'!$AM$18:$AM$1017),0)</f>
        <v>0</v>
      </c>
      <c r="T274" s="244">
        <f>IFERROR($E274*SUMIF('[1]Daily Log'!$AO$18:$AO$1017,$B274,'[1]Daily Log'!$AP$18:$AP$1017),0)</f>
        <v>0</v>
      </c>
      <c r="U274" s="244">
        <f>IFERROR($E274*SUMIF('[1]Daily Log'!$AR$18:$AR$1017,$B274,'[1]Daily Log'!$AS$18:$AS$1017),0)</f>
        <v>0</v>
      </c>
      <c r="V274" s="244">
        <f>IFERROR($E274*SUMIF('[1]Daily Log'!$AU$18:$AU$1017,$B274,'[1]Daily Log'!$AV$18:$AV$1017),0)</f>
        <v>0</v>
      </c>
      <c r="W274" s="244">
        <f>IFERROR($E274*SUMIF('[1]Daily Log'!$AX$18:$AX$1017,$B274,'[1]Daily Log'!$AY$18:$AY$1017),0)</f>
        <v>0</v>
      </c>
      <c r="X274" s="244">
        <f>IFERROR($E274*SUMIF('[1]Daily Log'!$BA$18:$BA$1017,$B274,'[1]Daily Log'!$BB$18:$BB$1017),0)</f>
        <v>0</v>
      </c>
      <c r="Y274" s="244">
        <f>IFERROR($E274*SUMIF('[1]Daily Log'!$BD$18:$BD$1017,$B274,'[1]Daily Log'!$BE$18:$BE$1017),0)</f>
        <v>0</v>
      </c>
      <c r="Z274" s="244">
        <f>IFERROR($E274*SUMIF('[1]Daily Log'!$BG$18:$BG$1017,$B274,'[1]Daily Log'!$BH$18:$BH$1017),0)</f>
        <v>0</v>
      </c>
      <c r="AA274" s="244">
        <f>IFERROR($E274*SUMIF('[1]Daily Log'!$BJ$18:$BJ$1017,$B274,'[1]Daily Log'!$BK$18:$BK$1017),0)</f>
        <v>0</v>
      </c>
      <c r="AB274" s="244">
        <f>IFERROR($E274*SUMIF('[1]Daily Log'!$BM$18:$BM$1017,$B274,'[1]Daily Log'!$BN$18:$BN$1017),0)</f>
        <v>0</v>
      </c>
      <c r="AC274" s="244">
        <f>IFERROR($E274*SUMIF('[1]Daily Log'!$BP$18:$BP$1017,$B274,'[1]Daily Log'!$BQ$18:$BQ$1017),0)</f>
        <v>0</v>
      </c>
      <c r="AD274" s="244">
        <f>IFERROR($E274*SUMIF('[1]Daily Log'!$BS$18:$BS$1017,$B274,'[1]Daily Log'!$BT$18:$BT$1017),0)</f>
        <v>0</v>
      </c>
      <c r="AE274" s="244">
        <f>IFERROR($E274*SUMIF('[1]Daily Log'!$BV$18:$BV$1017,$B274,'[1]Daily Log'!$BW$18:$BW$1017),0)</f>
        <v>0</v>
      </c>
      <c r="AF274" s="244">
        <f>IFERROR($E274*SUMIF('[1]Daily Log'!$BY$18:$BY$1017,$B274,'[1]Daily Log'!$BZ$18:$BZ$1017),0)</f>
        <v>0</v>
      </c>
      <c r="AG274" s="244">
        <f>IFERROR($E274*SUMIF('[1]Daily Log'!$CB$18:$CB$1017,$B274,'[1]Daily Log'!$CC$18:$CC$1017),0)</f>
        <v>0</v>
      </c>
      <c r="AH274" s="244">
        <f>IFERROR($E274*SUMIF('[1]Daily Log'!$CE$18:$CE$1017,$B274,'[1]Daily Log'!$CF$18:$CF$1017),0)</f>
        <v>0</v>
      </c>
      <c r="AI274" s="244">
        <f>IFERROR($E274*SUMIF('[1]Daily Log'!$CH$18:$CH$1017,$B274,'[1]Daily Log'!$CI$18:$CI$1017),0)</f>
        <v>0</v>
      </c>
      <c r="AJ274" s="244">
        <f>IFERROR($E274*SUMIF('[1]Daily Log'!$CK$18:$CK$1017,$B274,'[1]Daily Log'!$CL$18:$CL$1017),0)</f>
        <v>0</v>
      </c>
      <c r="AK274" s="244">
        <f>IFERROR($E274*SUMIF('[1]Daily Log'!$CN$18:$CN$1017,$B274,'[1]Daily Log'!$CO$18:$CO$1017),0)</f>
        <v>0</v>
      </c>
    </row>
    <row r="275" spans="2:37" ht="33.75" hidden="1" customHeight="1">
      <c r="B275" s="461" t="s">
        <v>346</v>
      </c>
      <c r="C275" s="458"/>
      <c r="D275" s="452"/>
      <c r="E275" s="245"/>
      <c r="F275" s="243">
        <f t="shared" si="4"/>
        <v>0</v>
      </c>
      <c r="G275" s="244">
        <f>IFERROR($E275*SUMIF('[1]Daily Log'!$B$18:$B$1017,$B275,'[1]Daily Log'!$C$18:$C$1017),0)</f>
        <v>0</v>
      </c>
      <c r="H275" s="244">
        <f>IFERROR($E275*SUMIF('[1]Daily Log'!$E$18:$E$1017,$B275,'[1]Daily Log'!$F$18:$F$1017),0)</f>
        <v>0</v>
      </c>
      <c r="I275" s="244">
        <f>IFERROR($E275*SUMIF('[1]Daily Log'!$H$18:$H$1017,$B275,'[1]Daily Log'!$I$18:$I$1017),0)</f>
        <v>0</v>
      </c>
      <c r="J275" s="244" t="s">
        <v>40</v>
      </c>
      <c r="K275" s="244">
        <f>IFERROR($E275*SUMIF('[1]Daily Log'!$N$18:$N$1017,$B275,'[1]Daily Log'!$O$18:$O$1017),0)</f>
        <v>0</v>
      </c>
      <c r="L275" s="244">
        <f>IFERROR($E275*SUMIF('[1]Daily Log'!$Q$18:$Q$1017,$B275,'[1]Daily Log'!$R$18:$R$1017),0)</f>
        <v>0</v>
      </c>
      <c r="M275" s="244">
        <f>IFERROR($E275*SUMIF('[1]Daily Log'!$T$18:$T$1017,$B275,'[1]Daily Log'!$U$18:$U$1017),0)</f>
        <v>0</v>
      </c>
      <c r="N275" s="244">
        <f>IFERROR($E275*SUMIF('[1]Daily Log'!$W$18:$W$1017,$B275,'[1]Daily Log'!$X$18:$X$1017),0)</f>
        <v>0</v>
      </c>
      <c r="O275" s="244">
        <f>IFERROR($E275*SUMIF('[1]Daily Log'!$Z$18:$Z$1017,$B275,'[1]Daily Log'!$AA$18:$AA$1017),0)</f>
        <v>0</v>
      </c>
      <c r="P275" s="244">
        <f>IFERROR($E275*SUMIF('[1]Daily Log'!$AC$18:$AC$1017,$B275,'[1]Daily Log'!$AD$18:$AD$1017),0)</f>
        <v>0</v>
      </c>
      <c r="Q275" s="244">
        <f>IFERROR($E275*SUMIF('[1]Daily Log'!$AF$18:$AF$1017,$B275,'[1]Daily Log'!$AG$18:$AG$1017),0)</f>
        <v>0</v>
      </c>
      <c r="R275" s="244">
        <f>IFERROR($E275*SUMIF('[1]Daily Log'!$AI$18:$AI$1017,$B275,'[1]Daily Log'!$AJ$18:$AJ$1017),0)</f>
        <v>0</v>
      </c>
      <c r="S275" s="244">
        <f>IFERROR($E275*SUMIF('[1]Daily Log'!$AL$18:$AL$1017,$B275,'[1]Daily Log'!$AM$18:$AM$1017),0)</f>
        <v>0</v>
      </c>
      <c r="T275" s="244">
        <f>IFERROR($E275*SUMIF('[1]Daily Log'!$AO$18:$AO$1017,$B275,'[1]Daily Log'!$AP$18:$AP$1017),0)</f>
        <v>0</v>
      </c>
      <c r="U275" s="244">
        <f>IFERROR($E275*SUMIF('[1]Daily Log'!$AR$18:$AR$1017,$B275,'[1]Daily Log'!$AS$18:$AS$1017),0)</f>
        <v>0</v>
      </c>
      <c r="V275" s="244">
        <f>IFERROR($E275*SUMIF('[1]Daily Log'!$AU$18:$AU$1017,$B275,'[1]Daily Log'!$AV$18:$AV$1017),0)</f>
        <v>0</v>
      </c>
      <c r="W275" s="244">
        <f>IFERROR($E275*SUMIF('[1]Daily Log'!$AX$18:$AX$1017,$B275,'[1]Daily Log'!$AY$18:$AY$1017),0)</f>
        <v>0</v>
      </c>
      <c r="X275" s="244">
        <f>IFERROR($E275*SUMIF('[1]Daily Log'!$BA$18:$BA$1017,$B275,'[1]Daily Log'!$BB$18:$BB$1017),0)</f>
        <v>0</v>
      </c>
      <c r="Y275" s="244">
        <f>IFERROR($E275*SUMIF('[1]Daily Log'!$BD$18:$BD$1017,$B275,'[1]Daily Log'!$BE$18:$BE$1017),0)</f>
        <v>0</v>
      </c>
      <c r="Z275" s="244">
        <f>IFERROR($E275*SUMIF('[1]Daily Log'!$BG$18:$BG$1017,$B275,'[1]Daily Log'!$BH$18:$BH$1017),0)</f>
        <v>0</v>
      </c>
      <c r="AA275" s="244">
        <f>IFERROR($E275*SUMIF('[1]Daily Log'!$BJ$18:$BJ$1017,$B275,'[1]Daily Log'!$BK$18:$BK$1017),0)</f>
        <v>0</v>
      </c>
      <c r="AB275" s="244">
        <f>IFERROR($E275*SUMIF('[1]Daily Log'!$BM$18:$BM$1017,$B275,'[1]Daily Log'!$BN$18:$BN$1017),0)</f>
        <v>0</v>
      </c>
      <c r="AC275" s="244">
        <f>IFERROR($E275*SUMIF('[1]Daily Log'!$BP$18:$BP$1017,$B275,'[1]Daily Log'!$BQ$18:$BQ$1017),0)</f>
        <v>0</v>
      </c>
      <c r="AD275" s="244">
        <f>IFERROR($E275*SUMIF('[1]Daily Log'!$BS$18:$BS$1017,$B275,'[1]Daily Log'!$BT$18:$BT$1017),0)</f>
        <v>0</v>
      </c>
      <c r="AE275" s="244">
        <f>IFERROR($E275*SUMIF('[1]Daily Log'!$BV$18:$BV$1017,$B275,'[1]Daily Log'!$BW$18:$BW$1017),0)</f>
        <v>0</v>
      </c>
      <c r="AF275" s="244">
        <f>IFERROR($E275*SUMIF('[1]Daily Log'!$BY$18:$BY$1017,$B275,'[1]Daily Log'!$BZ$18:$BZ$1017),0)</f>
        <v>0</v>
      </c>
      <c r="AG275" s="244">
        <f>IFERROR($E275*SUMIF('[1]Daily Log'!$CB$18:$CB$1017,$B275,'[1]Daily Log'!$CC$18:$CC$1017),0)</f>
        <v>0</v>
      </c>
      <c r="AH275" s="244">
        <f>IFERROR($E275*SUMIF('[1]Daily Log'!$CE$18:$CE$1017,$B275,'[1]Daily Log'!$CF$18:$CF$1017),0)</f>
        <v>0</v>
      </c>
      <c r="AI275" s="244">
        <f>IFERROR($E275*SUMIF('[1]Daily Log'!$CH$18:$CH$1017,$B275,'[1]Daily Log'!$CI$18:$CI$1017),0)</f>
        <v>0</v>
      </c>
      <c r="AJ275" s="244">
        <f>IFERROR($E275*SUMIF('[1]Daily Log'!$CK$18:$CK$1017,$B275,'[1]Daily Log'!$CL$18:$CL$1017),0)</f>
        <v>0</v>
      </c>
      <c r="AK275" s="244">
        <f>IFERROR($E275*SUMIF('[1]Daily Log'!$CN$18:$CN$1017,$B275,'[1]Daily Log'!$CO$18:$CO$1017),0)</f>
        <v>0</v>
      </c>
    </row>
    <row r="276" spans="2:37" ht="33.75" hidden="1" customHeight="1">
      <c r="B276" s="461" t="s">
        <v>347</v>
      </c>
      <c r="C276" s="458"/>
      <c r="D276" s="452"/>
      <c r="E276" s="245"/>
      <c r="F276" s="243">
        <f t="shared" si="4"/>
        <v>0</v>
      </c>
      <c r="G276" s="244">
        <f>IFERROR($E276*SUMIF('[1]Daily Log'!$B$18:$B$1017,$B276,'[1]Daily Log'!$C$18:$C$1017),0)</f>
        <v>0</v>
      </c>
      <c r="H276" s="244">
        <f>IFERROR($E276*SUMIF('[1]Daily Log'!$E$18:$E$1017,$B276,'[1]Daily Log'!$F$18:$F$1017),0)</f>
        <v>0</v>
      </c>
      <c r="I276" s="244">
        <f>IFERROR($E276*SUMIF('[1]Daily Log'!$H$18:$H$1017,$B276,'[1]Daily Log'!$I$18:$I$1017),0)</f>
        <v>0</v>
      </c>
      <c r="J276" s="244" t="s">
        <v>40</v>
      </c>
      <c r="K276" s="244">
        <f>IFERROR($E276*SUMIF('[1]Daily Log'!$N$18:$N$1017,$B276,'[1]Daily Log'!$O$18:$O$1017),0)</f>
        <v>0</v>
      </c>
      <c r="L276" s="244">
        <f>IFERROR($E276*SUMIF('[1]Daily Log'!$Q$18:$Q$1017,$B276,'[1]Daily Log'!$R$18:$R$1017),0)</f>
        <v>0</v>
      </c>
      <c r="M276" s="244">
        <f>IFERROR($E276*SUMIF('[1]Daily Log'!$T$18:$T$1017,$B276,'[1]Daily Log'!$U$18:$U$1017),0)</f>
        <v>0</v>
      </c>
      <c r="N276" s="244">
        <f>IFERROR($E276*SUMIF('[1]Daily Log'!$W$18:$W$1017,$B276,'[1]Daily Log'!$X$18:$X$1017),0)</f>
        <v>0</v>
      </c>
      <c r="O276" s="244">
        <f>IFERROR($E276*SUMIF('[1]Daily Log'!$Z$18:$Z$1017,$B276,'[1]Daily Log'!$AA$18:$AA$1017),0)</f>
        <v>0</v>
      </c>
      <c r="P276" s="244">
        <f>IFERROR($E276*SUMIF('[1]Daily Log'!$AC$18:$AC$1017,$B276,'[1]Daily Log'!$AD$18:$AD$1017),0)</f>
        <v>0</v>
      </c>
      <c r="Q276" s="244">
        <f>IFERROR($E276*SUMIF('[1]Daily Log'!$AF$18:$AF$1017,$B276,'[1]Daily Log'!$AG$18:$AG$1017),0)</f>
        <v>0</v>
      </c>
      <c r="R276" s="244">
        <f>IFERROR($E276*SUMIF('[1]Daily Log'!$AI$18:$AI$1017,$B276,'[1]Daily Log'!$AJ$18:$AJ$1017),0)</f>
        <v>0</v>
      </c>
      <c r="S276" s="244">
        <f>IFERROR($E276*SUMIF('[1]Daily Log'!$AL$18:$AL$1017,$B276,'[1]Daily Log'!$AM$18:$AM$1017),0)</f>
        <v>0</v>
      </c>
      <c r="T276" s="244">
        <f>IFERROR($E276*SUMIF('[1]Daily Log'!$AO$18:$AO$1017,$B276,'[1]Daily Log'!$AP$18:$AP$1017),0)</f>
        <v>0</v>
      </c>
      <c r="U276" s="244">
        <f>IFERROR($E276*SUMIF('[1]Daily Log'!$AR$18:$AR$1017,$B276,'[1]Daily Log'!$AS$18:$AS$1017),0)</f>
        <v>0</v>
      </c>
      <c r="V276" s="244">
        <f>IFERROR($E276*SUMIF('[1]Daily Log'!$AU$18:$AU$1017,$B276,'[1]Daily Log'!$AV$18:$AV$1017),0)</f>
        <v>0</v>
      </c>
      <c r="W276" s="244">
        <f>IFERROR($E276*SUMIF('[1]Daily Log'!$AX$18:$AX$1017,$B276,'[1]Daily Log'!$AY$18:$AY$1017),0)</f>
        <v>0</v>
      </c>
      <c r="X276" s="244">
        <f>IFERROR($E276*SUMIF('[1]Daily Log'!$BA$18:$BA$1017,$B276,'[1]Daily Log'!$BB$18:$BB$1017),0)</f>
        <v>0</v>
      </c>
      <c r="Y276" s="244">
        <f>IFERROR($E276*SUMIF('[1]Daily Log'!$BD$18:$BD$1017,$B276,'[1]Daily Log'!$BE$18:$BE$1017),0)</f>
        <v>0</v>
      </c>
      <c r="Z276" s="244">
        <f>IFERROR($E276*SUMIF('[1]Daily Log'!$BG$18:$BG$1017,$B276,'[1]Daily Log'!$BH$18:$BH$1017),0)</f>
        <v>0</v>
      </c>
      <c r="AA276" s="244">
        <f>IFERROR($E276*SUMIF('[1]Daily Log'!$BJ$18:$BJ$1017,$B276,'[1]Daily Log'!$BK$18:$BK$1017),0)</f>
        <v>0</v>
      </c>
      <c r="AB276" s="244">
        <f>IFERROR($E276*SUMIF('[1]Daily Log'!$BM$18:$BM$1017,$B276,'[1]Daily Log'!$BN$18:$BN$1017),0)</f>
        <v>0</v>
      </c>
      <c r="AC276" s="244">
        <f>IFERROR($E276*SUMIF('[1]Daily Log'!$BP$18:$BP$1017,$B276,'[1]Daily Log'!$BQ$18:$BQ$1017),0)</f>
        <v>0</v>
      </c>
      <c r="AD276" s="244">
        <f>IFERROR($E276*SUMIF('[1]Daily Log'!$BS$18:$BS$1017,$B276,'[1]Daily Log'!$BT$18:$BT$1017),0)</f>
        <v>0</v>
      </c>
      <c r="AE276" s="244">
        <f>IFERROR($E276*SUMIF('[1]Daily Log'!$BV$18:$BV$1017,$B276,'[1]Daily Log'!$BW$18:$BW$1017),0)</f>
        <v>0</v>
      </c>
      <c r="AF276" s="244">
        <f>IFERROR($E276*SUMIF('[1]Daily Log'!$BY$18:$BY$1017,$B276,'[1]Daily Log'!$BZ$18:$BZ$1017),0)</f>
        <v>0</v>
      </c>
      <c r="AG276" s="244">
        <f>IFERROR($E276*SUMIF('[1]Daily Log'!$CB$18:$CB$1017,$B276,'[1]Daily Log'!$CC$18:$CC$1017),0)</f>
        <v>0</v>
      </c>
      <c r="AH276" s="244">
        <f>IFERROR($E276*SUMIF('[1]Daily Log'!$CE$18:$CE$1017,$B276,'[1]Daily Log'!$CF$18:$CF$1017),0)</f>
        <v>0</v>
      </c>
      <c r="AI276" s="244">
        <f>IFERROR($E276*SUMIF('[1]Daily Log'!$CH$18:$CH$1017,$B276,'[1]Daily Log'!$CI$18:$CI$1017),0)</f>
        <v>0</v>
      </c>
      <c r="AJ276" s="244">
        <f>IFERROR($E276*SUMIF('[1]Daily Log'!$CK$18:$CK$1017,$B276,'[1]Daily Log'!$CL$18:$CL$1017),0)</f>
        <v>0</v>
      </c>
      <c r="AK276" s="244">
        <f>IFERROR($E276*SUMIF('[1]Daily Log'!$CN$18:$CN$1017,$B276,'[1]Daily Log'!$CO$18:$CO$1017),0)</f>
        <v>0</v>
      </c>
    </row>
    <row r="277" spans="2:37" ht="33.75" hidden="1" customHeight="1">
      <c r="B277" s="461" t="s">
        <v>348</v>
      </c>
      <c r="C277" s="458"/>
      <c r="D277" s="452"/>
      <c r="E277" s="245"/>
      <c r="F277" s="243">
        <f t="shared" si="4"/>
        <v>0</v>
      </c>
      <c r="G277" s="244">
        <f>IFERROR($E277*SUMIF('[1]Daily Log'!$B$18:$B$1017,$B277,'[1]Daily Log'!$C$18:$C$1017),0)</f>
        <v>0</v>
      </c>
      <c r="H277" s="244">
        <f>IFERROR($E277*SUMIF('[1]Daily Log'!$E$18:$E$1017,$B277,'[1]Daily Log'!$F$18:$F$1017),0)</f>
        <v>0</v>
      </c>
      <c r="I277" s="244">
        <f>IFERROR($E277*SUMIF('[1]Daily Log'!$H$18:$H$1017,$B277,'[1]Daily Log'!$I$18:$I$1017),0)</f>
        <v>0</v>
      </c>
      <c r="J277" s="244" t="s">
        <v>40</v>
      </c>
      <c r="K277" s="244">
        <f>IFERROR($E277*SUMIF('[1]Daily Log'!$N$18:$N$1017,$B277,'[1]Daily Log'!$O$18:$O$1017),0)</f>
        <v>0</v>
      </c>
      <c r="L277" s="244">
        <f>IFERROR($E277*SUMIF('[1]Daily Log'!$Q$18:$Q$1017,$B277,'[1]Daily Log'!$R$18:$R$1017),0)</f>
        <v>0</v>
      </c>
      <c r="M277" s="244">
        <f>IFERROR($E277*SUMIF('[1]Daily Log'!$T$18:$T$1017,$B277,'[1]Daily Log'!$U$18:$U$1017),0)</f>
        <v>0</v>
      </c>
      <c r="N277" s="244">
        <f>IFERROR($E277*SUMIF('[1]Daily Log'!$W$18:$W$1017,$B277,'[1]Daily Log'!$X$18:$X$1017),0)</f>
        <v>0</v>
      </c>
      <c r="O277" s="244">
        <f>IFERROR($E277*SUMIF('[1]Daily Log'!$Z$18:$Z$1017,$B277,'[1]Daily Log'!$AA$18:$AA$1017),0)</f>
        <v>0</v>
      </c>
      <c r="P277" s="244">
        <f>IFERROR($E277*SUMIF('[1]Daily Log'!$AC$18:$AC$1017,$B277,'[1]Daily Log'!$AD$18:$AD$1017),0)</f>
        <v>0</v>
      </c>
      <c r="Q277" s="244">
        <f>IFERROR($E277*SUMIF('[1]Daily Log'!$AF$18:$AF$1017,$B277,'[1]Daily Log'!$AG$18:$AG$1017),0)</f>
        <v>0</v>
      </c>
      <c r="R277" s="244">
        <f>IFERROR($E277*SUMIF('[1]Daily Log'!$AI$18:$AI$1017,$B277,'[1]Daily Log'!$AJ$18:$AJ$1017),0)</f>
        <v>0</v>
      </c>
      <c r="S277" s="244">
        <f>IFERROR($E277*SUMIF('[1]Daily Log'!$AL$18:$AL$1017,$B277,'[1]Daily Log'!$AM$18:$AM$1017),0)</f>
        <v>0</v>
      </c>
      <c r="T277" s="244">
        <f>IFERROR($E277*SUMIF('[1]Daily Log'!$AO$18:$AO$1017,$B277,'[1]Daily Log'!$AP$18:$AP$1017),0)</f>
        <v>0</v>
      </c>
      <c r="U277" s="244">
        <f>IFERROR($E277*SUMIF('[1]Daily Log'!$AR$18:$AR$1017,$B277,'[1]Daily Log'!$AS$18:$AS$1017),0)</f>
        <v>0</v>
      </c>
      <c r="V277" s="244">
        <f>IFERROR($E277*SUMIF('[1]Daily Log'!$AU$18:$AU$1017,$B277,'[1]Daily Log'!$AV$18:$AV$1017),0)</f>
        <v>0</v>
      </c>
      <c r="W277" s="244">
        <f>IFERROR($E277*SUMIF('[1]Daily Log'!$AX$18:$AX$1017,$B277,'[1]Daily Log'!$AY$18:$AY$1017),0)</f>
        <v>0</v>
      </c>
      <c r="X277" s="244">
        <f>IFERROR($E277*SUMIF('[1]Daily Log'!$BA$18:$BA$1017,$B277,'[1]Daily Log'!$BB$18:$BB$1017),0)</f>
        <v>0</v>
      </c>
      <c r="Y277" s="244">
        <f>IFERROR($E277*SUMIF('[1]Daily Log'!$BD$18:$BD$1017,$B277,'[1]Daily Log'!$BE$18:$BE$1017),0)</f>
        <v>0</v>
      </c>
      <c r="Z277" s="244">
        <f>IFERROR($E277*SUMIF('[1]Daily Log'!$BG$18:$BG$1017,$B277,'[1]Daily Log'!$BH$18:$BH$1017),0)</f>
        <v>0</v>
      </c>
      <c r="AA277" s="244">
        <f>IFERROR($E277*SUMIF('[1]Daily Log'!$BJ$18:$BJ$1017,$B277,'[1]Daily Log'!$BK$18:$BK$1017),0)</f>
        <v>0</v>
      </c>
      <c r="AB277" s="244">
        <f>IFERROR($E277*SUMIF('[1]Daily Log'!$BM$18:$BM$1017,$B277,'[1]Daily Log'!$BN$18:$BN$1017),0)</f>
        <v>0</v>
      </c>
      <c r="AC277" s="244">
        <f>IFERROR($E277*SUMIF('[1]Daily Log'!$BP$18:$BP$1017,$B277,'[1]Daily Log'!$BQ$18:$BQ$1017),0)</f>
        <v>0</v>
      </c>
      <c r="AD277" s="244">
        <f>IFERROR($E277*SUMIF('[1]Daily Log'!$BS$18:$BS$1017,$B277,'[1]Daily Log'!$BT$18:$BT$1017),0)</f>
        <v>0</v>
      </c>
      <c r="AE277" s="244">
        <f>IFERROR($E277*SUMIF('[1]Daily Log'!$BV$18:$BV$1017,$B277,'[1]Daily Log'!$BW$18:$BW$1017),0)</f>
        <v>0</v>
      </c>
      <c r="AF277" s="244">
        <f>IFERROR($E277*SUMIF('[1]Daily Log'!$BY$18:$BY$1017,$B277,'[1]Daily Log'!$BZ$18:$BZ$1017),0)</f>
        <v>0</v>
      </c>
      <c r="AG277" s="244">
        <f>IFERROR($E277*SUMIF('[1]Daily Log'!$CB$18:$CB$1017,$B277,'[1]Daily Log'!$CC$18:$CC$1017),0)</f>
        <v>0</v>
      </c>
      <c r="AH277" s="244">
        <f>IFERROR($E277*SUMIF('[1]Daily Log'!$CE$18:$CE$1017,$B277,'[1]Daily Log'!$CF$18:$CF$1017),0)</f>
        <v>0</v>
      </c>
      <c r="AI277" s="244">
        <f>IFERROR($E277*SUMIF('[1]Daily Log'!$CH$18:$CH$1017,$B277,'[1]Daily Log'!$CI$18:$CI$1017),0)</f>
        <v>0</v>
      </c>
      <c r="AJ277" s="244">
        <f>IFERROR($E277*SUMIF('[1]Daily Log'!$CK$18:$CK$1017,$B277,'[1]Daily Log'!$CL$18:$CL$1017),0)</f>
        <v>0</v>
      </c>
      <c r="AK277" s="244">
        <f>IFERROR($E277*SUMIF('[1]Daily Log'!$CN$18:$CN$1017,$B277,'[1]Daily Log'!$CO$18:$CO$1017),0)</f>
        <v>0</v>
      </c>
    </row>
    <row r="278" spans="2:37" ht="33.75" hidden="1" customHeight="1">
      <c r="B278" s="461" t="s">
        <v>438</v>
      </c>
      <c r="C278" s="458"/>
      <c r="D278" s="452"/>
      <c r="E278" s="245"/>
      <c r="F278" s="243">
        <f t="shared" si="4"/>
        <v>0</v>
      </c>
      <c r="G278" s="244">
        <f>IFERROR($E278*SUMIF('[1]Daily Log'!$B$18:$B$1017,$B278,'[1]Daily Log'!$C$18:$C$1017),0)</f>
        <v>0</v>
      </c>
      <c r="H278" s="244">
        <f>IFERROR($E278*SUMIF('[1]Daily Log'!$E$18:$E$1017,$B278,'[1]Daily Log'!$F$18:$F$1017),0)</f>
        <v>0</v>
      </c>
      <c r="I278" s="244">
        <f>IFERROR($E278*SUMIF('[1]Daily Log'!$H$18:$H$1017,$B278,'[1]Daily Log'!$I$18:$I$1017),0)</f>
        <v>0</v>
      </c>
      <c r="J278" s="244" t="s">
        <v>40</v>
      </c>
      <c r="K278" s="244">
        <f>IFERROR($E278*SUMIF('[1]Daily Log'!$N$18:$N$1017,$B278,'[1]Daily Log'!$O$18:$O$1017),0)</f>
        <v>0</v>
      </c>
      <c r="L278" s="244">
        <f>IFERROR($E278*SUMIF('[1]Daily Log'!$Q$18:$Q$1017,$B278,'[1]Daily Log'!$R$18:$R$1017),0)</f>
        <v>0</v>
      </c>
      <c r="M278" s="244">
        <f>IFERROR($E278*SUMIF('[1]Daily Log'!$T$18:$T$1017,$B278,'[1]Daily Log'!$U$18:$U$1017),0)</f>
        <v>0</v>
      </c>
      <c r="N278" s="244">
        <f>IFERROR($E278*SUMIF('[1]Daily Log'!$W$18:$W$1017,$B278,'[1]Daily Log'!$X$18:$X$1017),0)</f>
        <v>0</v>
      </c>
      <c r="O278" s="244">
        <f>IFERROR($E278*SUMIF('[1]Daily Log'!$Z$18:$Z$1017,$B278,'[1]Daily Log'!$AA$18:$AA$1017),0)</f>
        <v>0</v>
      </c>
      <c r="P278" s="244">
        <f>IFERROR($E278*SUMIF('[1]Daily Log'!$AC$18:$AC$1017,$B278,'[1]Daily Log'!$AD$18:$AD$1017),0)</f>
        <v>0</v>
      </c>
      <c r="Q278" s="244">
        <f>IFERROR($E278*SUMIF('[1]Daily Log'!$AF$18:$AF$1017,$B278,'[1]Daily Log'!$AG$18:$AG$1017),0)</f>
        <v>0</v>
      </c>
      <c r="R278" s="244">
        <f>IFERROR($E278*SUMIF('[1]Daily Log'!$AI$18:$AI$1017,$B278,'[1]Daily Log'!$AJ$18:$AJ$1017),0)</f>
        <v>0</v>
      </c>
      <c r="S278" s="244">
        <f>IFERROR($E278*SUMIF('[1]Daily Log'!$AL$18:$AL$1017,$B278,'[1]Daily Log'!$AM$18:$AM$1017),0)</f>
        <v>0</v>
      </c>
      <c r="T278" s="244">
        <f>IFERROR($E278*SUMIF('[1]Daily Log'!$AO$18:$AO$1017,$B278,'[1]Daily Log'!$AP$18:$AP$1017),0)</f>
        <v>0</v>
      </c>
      <c r="U278" s="244">
        <f>IFERROR($E278*SUMIF('[1]Daily Log'!$AR$18:$AR$1017,$B278,'[1]Daily Log'!$AS$18:$AS$1017),0)</f>
        <v>0</v>
      </c>
      <c r="V278" s="244">
        <f>IFERROR($E278*SUMIF('[1]Daily Log'!$AU$18:$AU$1017,$B278,'[1]Daily Log'!$AV$18:$AV$1017),0)</f>
        <v>0</v>
      </c>
      <c r="W278" s="244">
        <f>IFERROR($E278*SUMIF('[1]Daily Log'!$AX$18:$AX$1017,$B278,'[1]Daily Log'!$AY$18:$AY$1017),0)</f>
        <v>0</v>
      </c>
      <c r="X278" s="244">
        <f>IFERROR($E278*SUMIF('[1]Daily Log'!$BA$18:$BA$1017,$B278,'[1]Daily Log'!$BB$18:$BB$1017),0)</f>
        <v>0</v>
      </c>
      <c r="Y278" s="244">
        <f>IFERROR($E278*SUMIF('[1]Daily Log'!$BD$18:$BD$1017,$B278,'[1]Daily Log'!$BE$18:$BE$1017),0)</f>
        <v>0</v>
      </c>
      <c r="Z278" s="244">
        <f>IFERROR($E278*SUMIF('[1]Daily Log'!$BG$18:$BG$1017,$B278,'[1]Daily Log'!$BH$18:$BH$1017),0)</f>
        <v>0</v>
      </c>
      <c r="AA278" s="244">
        <f>IFERROR($E278*SUMIF('[1]Daily Log'!$BJ$18:$BJ$1017,$B278,'[1]Daily Log'!$BK$18:$BK$1017),0)</f>
        <v>0</v>
      </c>
      <c r="AB278" s="244">
        <f>IFERROR($E278*SUMIF('[1]Daily Log'!$BM$18:$BM$1017,$B278,'[1]Daily Log'!$BN$18:$BN$1017),0)</f>
        <v>0</v>
      </c>
      <c r="AC278" s="244">
        <f>IFERROR($E278*SUMIF('[1]Daily Log'!$BP$18:$BP$1017,$B278,'[1]Daily Log'!$BQ$18:$BQ$1017),0)</f>
        <v>0</v>
      </c>
      <c r="AD278" s="244">
        <f>IFERROR($E278*SUMIF('[1]Daily Log'!$BS$18:$BS$1017,$B278,'[1]Daily Log'!$BT$18:$BT$1017),0)</f>
        <v>0</v>
      </c>
      <c r="AE278" s="244">
        <f>IFERROR($E278*SUMIF('[1]Daily Log'!$BV$18:$BV$1017,$B278,'[1]Daily Log'!$BW$18:$BW$1017),0)</f>
        <v>0</v>
      </c>
      <c r="AF278" s="244">
        <f>IFERROR($E278*SUMIF('[1]Daily Log'!$BY$18:$BY$1017,$B278,'[1]Daily Log'!$BZ$18:$BZ$1017),0)</f>
        <v>0</v>
      </c>
      <c r="AG278" s="244">
        <f>IFERROR($E278*SUMIF('[1]Daily Log'!$CB$18:$CB$1017,$B278,'[1]Daily Log'!$CC$18:$CC$1017),0)</f>
        <v>0</v>
      </c>
      <c r="AH278" s="244">
        <f>IFERROR($E278*SUMIF('[1]Daily Log'!$CE$18:$CE$1017,$B278,'[1]Daily Log'!$CF$18:$CF$1017),0)</f>
        <v>0</v>
      </c>
      <c r="AI278" s="244">
        <f>IFERROR($E278*SUMIF('[1]Daily Log'!$CH$18:$CH$1017,$B278,'[1]Daily Log'!$CI$18:$CI$1017),0)</f>
        <v>0</v>
      </c>
      <c r="AJ278" s="244">
        <f>IFERROR($E278*SUMIF('[1]Daily Log'!$CK$18:$CK$1017,$B278,'[1]Daily Log'!$CL$18:$CL$1017),0)</f>
        <v>0</v>
      </c>
      <c r="AK278" s="244">
        <f>IFERROR($E278*SUMIF('[1]Daily Log'!$CN$18:$CN$1017,$B278,'[1]Daily Log'!$CO$18:$CO$1017),0)</f>
        <v>0</v>
      </c>
    </row>
    <row r="279" spans="2:37" ht="33.75" hidden="1" customHeight="1">
      <c r="B279" s="461" t="s">
        <v>349</v>
      </c>
      <c r="C279" s="458"/>
      <c r="D279" s="452"/>
      <c r="E279" s="245"/>
      <c r="F279" s="243">
        <f t="shared" si="4"/>
        <v>0</v>
      </c>
      <c r="G279" s="244">
        <f>IFERROR($E279*SUMIF('[1]Daily Log'!$B$18:$B$1017,$B279,'[1]Daily Log'!$C$18:$C$1017),0)</f>
        <v>0</v>
      </c>
      <c r="H279" s="244">
        <f>IFERROR($E279*SUMIF('[1]Daily Log'!$E$18:$E$1017,$B279,'[1]Daily Log'!$F$18:$F$1017),0)</f>
        <v>0</v>
      </c>
      <c r="I279" s="244">
        <f>IFERROR($E279*SUMIF('[1]Daily Log'!$H$18:$H$1017,$B279,'[1]Daily Log'!$I$18:$I$1017),0)</f>
        <v>0</v>
      </c>
      <c r="J279" s="244" t="s">
        <v>40</v>
      </c>
      <c r="K279" s="244">
        <f>IFERROR($E279*SUMIF('[1]Daily Log'!$N$18:$N$1017,$B279,'[1]Daily Log'!$O$18:$O$1017),0)</f>
        <v>0</v>
      </c>
      <c r="L279" s="244">
        <f>IFERROR($E279*SUMIF('[1]Daily Log'!$Q$18:$Q$1017,$B279,'[1]Daily Log'!$R$18:$R$1017),0)</f>
        <v>0</v>
      </c>
      <c r="M279" s="244">
        <f>IFERROR($E279*SUMIF('[1]Daily Log'!$T$18:$T$1017,$B279,'[1]Daily Log'!$U$18:$U$1017),0)</f>
        <v>0</v>
      </c>
      <c r="N279" s="244">
        <f>IFERROR($E279*SUMIF('[1]Daily Log'!$W$18:$W$1017,$B279,'[1]Daily Log'!$X$18:$X$1017),0)</f>
        <v>0</v>
      </c>
      <c r="O279" s="244">
        <f>IFERROR($E279*SUMIF('[1]Daily Log'!$Z$18:$Z$1017,$B279,'[1]Daily Log'!$AA$18:$AA$1017),0)</f>
        <v>0</v>
      </c>
      <c r="P279" s="244">
        <f>IFERROR($E279*SUMIF('[1]Daily Log'!$AC$18:$AC$1017,$B279,'[1]Daily Log'!$AD$18:$AD$1017),0)</f>
        <v>0</v>
      </c>
      <c r="Q279" s="244">
        <f>IFERROR($E279*SUMIF('[1]Daily Log'!$AF$18:$AF$1017,$B279,'[1]Daily Log'!$AG$18:$AG$1017),0)</f>
        <v>0</v>
      </c>
      <c r="R279" s="244">
        <f>IFERROR($E279*SUMIF('[1]Daily Log'!$AI$18:$AI$1017,$B279,'[1]Daily Log'!$AJ$18:$AJ$1017),0)</f>
        <v>0</v>
      </c>
      <c r="S279" s="244">
        <f>IFERROR($E279*SUMIF('[1]Daily Log'!$AL$18:$AL$1017,$B279,'[1]Daily Log'!$AM$18:$AM$1017),0)</f>
        <v>0</v>
      </c>
      <c r="T279" s="244">
        <f>IFERROR($E279*SUMIF('[1]Daily Log'!$AO$18:$AO$1017,$B279,'[1]Daily Log'!$AP$18:$AP$1017),0)</f>
        <v>0</v>
      </c>
      <c r="U279" s="244">
        <f>IFERROR($E279*SUMIF('[1]Daily Log'!$AR$18:$AR$1017,$B279,'[1]Daily Log'!$AS$18:$AS$1017),0)</f>
        <v>0</v>
      </c>
      <c r="V279" s="244">
        <f>IFERROR($E279*SUMIF('[1]Daily Log'!$AU$18:$AU$1017,$B279,'[1]Daily Log'!$AV$18:$AV$1017),0)</f>
        <v>0</v>
      </c>
      <c r="W279" s="244">
        <f>IFERROR($E279*SUMIF('[1]Daily Log'!$AX$18:$AX$1017,$B279,'[1]Daily Log'!$AY$18:$AY$1017),0)</f>
        <v>0</v>
      </c>
      <c r="X279" s="244">
        <f>IFERROR($E279*SUMIF('[1]Daily Log'!$BA$18:$BA$1017,$B279,'[1]Daily Log'!$BB$18:$BB$1017),0)</f>
        <v>0</v>
      </c>
      <c r="Y279" s="244">
        <f>IFERROR($E279*SUMIF('[1]Daily Log'!$BD$18:$BD$1017,$B279,'[1]Daily Log'!$BE$18:$BE$1017),0)</f>
        <v>0</v>
      </c>
      <c r="Z279" s="244">
        <f>IFERROR($E279*SUMIF('[1]Daily Log'!$BG$18:$BG$1017,$B279,'[1]Daily Log'!$BH$18:$BH$1017),0)</f>
        <v>0</v>
      </c>
      <c r="AA279" s="244">
        <f>IFERROR($E279*SUMIF('[1]Daily Log'!$BJ$18:$BJ$1017,$B279,'[1]Daily Log'!$BK$18:$BK$1017),0)</f>
        <v>0</v>
      </c>
      <c r="AB279" s="244">
        <f>IFERROR($E279*SUMIF('[1]Daily Log'!$BM$18:$BM$1017,$B279,'[1]Daily Log'!$BN$18:$BN$1017),0)</f>
        <v>0</v>
      </c>
      <c r="AC279" s="244">
        <f>IFERROR($E279*SUMIF('[1]Daily Log'!$BP$18:$BP$1017,$B279,'[1]Daily Log'!$BQ$18:$BQ$1017),0)</f>
        <v>0</v>
      </c>
      <c r="AD279" s="244">
        <f>IFERROR($E279*SUMIF('[1]Daily Log'!$BS$18:$BS$1017,$B279,'[1]Daily Log'!$BT$18:$BT$1017),0)</f>
        <v>0</v>
      </c>
      <c r="AE279" s="244">
        <f>IFERROR($E279*SUMIF('[1]Daily Log'!$BV$18:$BV$1017,$B279,'[1]Daily Log'!$BW$18:$BW$1017),0)</f>
        <v>0</v>
      </c>
      <c r="AF279" s="244">
        <f>IFERROR($E279*SUMIF('[1]Daily Log'!$BY$18:$BY$1017,$B279,'[1]Daily Log'!$BZ$18:$BZ$1017),0)</f>
        <v>0</v>
      </c>
      <c r="AG279" s="244">
        <f>IFERROR($E279*SUMIF('[1]Daily Log'!$CB$18:$CB$1017,$B279,'[1]Daily Log'!$CC$18:$CC$1017),0)</f>
        <v>0</v>
      </c>
      <c r="AH279" s="244">
        <f>IFERROR($E279*SUMIF('[1]Daily Log'!$CE$18:$CE$1017,$B279,'[1]Daily Log'!$CF$18:$CF$1017),0)</f>
        <v>0</v>
      </c>
      <c r="AI279" s="244">
        <f>IFERROR($E279*SUMIF('[1]Daily Log'!$CH$18:$CH$1017,$B279,'[1]Daily Log'!$CI$18:$CI$1017),0)</f>
        <v>0</v>
      </c>
      <c r="AJ279" s="244">
        <f>IFERROR($E279*SUMIF('[1]Daily Log'!$CK$18:$CK$1017,$B279,'[1]Daily Log'!$CL$18:$CL$1017),0)</f>
        <v>0</v>
      </c>
      <c r="AK279" s="244">
        <f>IFERROR($E279*SUMIF('[1]Daily Log'!$CN$18:$CN$1017,$B279,'[1]Daily Log'!$CO$18:$CO$1017),0)</f>
        <v>0</v>
      </c>
    </row>
    <row r="280" spans="2:37" ht="33.75" hidden="1" customHeight="1">
      <c r="B280" s="461" t="s">
        <v>478</v>
      </c>
      <c r="C280" s="458"/>
      <c r="D280" s="452"/>
      <c r="E280" s="245"/>
      <c r="F280" s="243">
        <f t="shared" si="4"/>
        <v>0</v>
      </c>
      <c r="G280" s="244">
        <f>IFERROR($E280*SUMIF('[1]Daily Log'!$B$18:$B$1017,$B280,'[1]Daily Log'!$C$18:$C$1017),0)</f>
        <v>0</v>
      </c>
      <c r="H280" s="244">
        <f>IFERROR($E280*SUMIF('[1]Daily Log'!$E$18:$E$1017,$B280,'[1]Daily Log'!$F$18:$F$1017),0)</f>
        <v>0</v>
      </c>
      <c r="I280" s="244">
        <f>IFERROR($E280*SUMIF('[1]Daily Log'!$H$18:$H$1017,$B280,'[1]Daily Log'!$I$18:$I$1017),0)</f>
        <v>0</v>
      </c>
      <c r="J280" s="244" t="s">
        <v>40</v>
      </c>
      <c r="K280" s="244">
        <f>IFERROR($E280*SUMIF('[1]Daily Log'!$N$18:$N$1017,$B280,'[1]Daily Log'!$O$18:$O$1017),0)</f>
        <v>0</v>
      </c>
      <c r="L280" s="244">
        <f>IFERROR($E280*SUMIF('[1]Daily Log'!$Q$18:$Q$1017,$B280,'[1]Daily Log'!$R$18:$R$1017),0)</f>
        <v>0</v>
      </c>
      <c r="M280" s="244">
        <f>IFERROR($E280*SUMIF('[1]Daily Log'!$T$18:$T$1017,$B280,'[1]Daily Log'!$U$18:$U$1017),0)</f>
        <v>0</v>
      </c>
      <c r="N280" s="244">
        <f>IFERROR($E280*SUMIF('[1]Daily Log'!$W$18:$W$1017,$B280,'[1]Daily Log'!$X$18:$X$1017),0)</f>
        <v>0</v>
      </c>
      <c r="O280" s="244">
        <f>IFERROR($E280*SUMIF('[1]Daily Log'!$Z$18:$Z$1017,$B280,'[1]Daily Log'!$AA$18:$AA$1017),0)</f>
        <v>0</v>
      </c>
      <c r="P280" s="244">
        <f>IFERROR($E280*SUMIF('[1]Daily Log'!$AC$18:$AC$1017,$B280,'[1]Daily Log'!$AD$18:$AD$1017),0)</f>
        <v>0</v>
      </c>
      <c r="Q280" s="244">
        <f>IFERROR($E280*SUMIF('[1]Daily Log'!$AF$18:$AF$1017,$B280,'[1]Daily Log'!$AG$18:$AG$1017),0)</f>
        <v>0</v>
      </c>
      <c r="R280" s="244">
        <f>IFERROR($E280*SUMIF('[1]Daily Log'!$AI$18:$AI$1017,$B280,'[1]Daily Log'!$AJ$18:$AJ$1017),0)</f>
        <v>0</v>
      </c>
      <c r="S280" s="244">
        <f>IFERROR($E280*SUMIF('[1]Daily Log'!$AL$18:$AL$1017,$B280,'[1]Daily Log'!$AM$18:$AM$1017),0)</f>
        <v>0</v>
      </c>
      <c r="T280" s="244">
        <f>IFERROR($E280*SUMIF('[1]Daily Log'!$AO$18:$AO$1017,$B280,'[1]Daily Log'!$AP$18:$AP$1017),0)</f>
        <v>0</v>
      </c>
      <c r="U280" s="244">
        <f>IFERROR($E280*SUMIF('[1]Daily Log'!$AR$18:$AR$1017,$B280,'[1]Daily Log'!$AS$18:$AS$1017),0)</f>
        <v>0</v>
      </c>
      <c r="V280" s="244">
        <f>IFERROR($E280*SUMIF('[1]Daily Log'!$AU$18:$AU$1017,$B280,'[1]Daily Log'!$AV$18:$AV$1017),0)</f>
        <v>0</v>
      </c>
      <c r="W280" s="244">
        <f>IFERROR($E280*SUMIF('[1]Daily Log'!$AX$18:$AX$1017,$B280,'[1]Daily Log'!$AY$18:$AY$1017),0)</f>
        <v>0</v>
      </c>
      <c r="X280" s="244">
        <f>IFERROR($E280*SUMIF('[1]Daily Log'!$BA$18:$BA$1017,$B280,'[1]Daily Log'!$BB$18:$BB$1017),0)</f>
        <v>0</v>
      </c>
      <c r="Y280" s="244">
        <f>IFERROR($E280*SUMIF('[1]Daily Log'!$BD$18:$BD$1017,$B280,'[1]Daily Log'!$BE$18:$BE$1017),0)</f>
        <v>0</v>
      </c>
      <c r="Z280" s="244">
        <f>IFERROR($E280*SUMIF('[1]Daily Log'!$BG$18:$BG$1017,$B280,'[1]Daily Log'!$BH$18:$BH$1017),0)</f>
        <v>0</v>
      </c>
      <c r="AA280" s="244">
        <f>IFERROR($E280*SUMIF('[1]Daily Log'!$BJ$18:$BJ$1017,$B280,'[1]Daily Log'!$BK$18:$BK$1017),0)</f>
        <v>0</v>
      </c>
      <c r="AB280" s="244">
        <f>IFERROR($E280*SUMIF('[1]Daily Log'!$BM$18:$BM$1017,$B280,'[1]Daily Log'!$BN$18:$BN$1017),0)</f>
        <v>0</v>
      </c>
      <c r="AC280" s="244">
        <f>IFERROR($E280*SUMIF('[1]Daily Log'!$BP$18:$BP$1017,$B280,'[1]Daily Log'!$BQ$18:$BQ$1017),0)</f>
        <v>0</v>
      </c>
      <c r="AD280" s="244">
        <f>IFERROR($E280*SUMIF('[1]Daily Log'!$BS$18:$BS$1017,$B280,'[1]Daily Log'!$BT$18:$BT$1017),0)</f>
        <v>0</v>
      </c>
      <c r="AE280" s="244">
        <f>IFERROR($E280*SUMIF('[1]Daily Log'!$BV$18:$BV$1017,$B280,'[1]Daily Log'!$BW$18:$BW$1017),0)</f>
        <v>0</v>
      </c>
      <c r="AF280" s="244">
        <f>IFERROR($E280*SUMIF('[1]Daily Log'!$BY$18:$BY$1017,$B280,'[1]Daily Log'!$BZ$18:$BZ$1017),0)</f>
        <v>0</v>
      </c>
      <c r="AG280" s="244">
        <f>IFERROR($E280*SUMIF('[1]Daily Log'!$CB$18:$CB$1017,$B280,'[1]Daily Log'!$CC$18:$CC$1017),0)</f>
        <v>0</v>
      </c>
      <c r="AH280" s="244">
        <f>IFERROR($E280*SUMIF('[1]Daily Log'!$CE$18:$CE$1017,$B280,'[1]Daily Log'!$CF$18:$CF$1017),0)</f>
        <v>0</v>
      </c>
      <c r="AI280" s="244">
        <f>IFERROR($E280*SUMIF('[1]Daily Log'!$CH$18:$CH$1017,$B280,'[1]Daily Log'!$CI$18:$CI$1017),0)</f>
        <v>0</v>
      </c>
      <c r="AJ280" s="244">
        <f>IFERROR($E280*SUMIF('[1]Daily Log'!$CK$18:$CK$1017,$B280,'[1]Daily Log'!$CL$18:$CL$1017),0)</f>
        <v>0</v>
      </c>
      <c r="AK280" s="244">
        <f>IFERROR($E280*SUMIF('[1]Daily Log'!$CN$18:$CN$1017,$B280,'[1]Daily Log'!$CO$18:$CO$1017),0)</f>
        <v>0</v>
      </c>
    </row>
    <row r="281" spans="2:37" ht="33.75" hidden="1" customHeight="1">
      <c r="B281" s="461" t="s">
        <v>350</v>
      </c>
      <c r="C281" s="458"/>
      <c r="D281" s="452"/>
      <c r="E281" s="245"/>
      <c r="F281" s="243">
        <f t="shared" si="4"/>
        <v>0</v>
      </c>
      <c r="G281" s="244">
        <f>IFERROR($E281*SUMIF('[1]Daily Log'!$B$18:$B$1017,$B281,'[1]Daily Log'!$C$18:$C$1017),0)</f>
        <v>0</v>
      </c>
      <c r="H281" s="244">
        <f>IFERROR($E281*SUMIF('[1]Daily Log'!$E$18:$E$1017,$B281,'[1]Daily Log'!$F$18:$F$1017),0)</f>
        <v>0</v>
      </c>
      <c r="I281" s="244">
        <f>IFERROR($E281*SUMIF('[1]Daily Log'!$H$18:$H$1017,$B281,'[1]Daily Log'!$I$18:$I$1017),0)</f>
        <v>0</v>
      </c>
      <c r="J281" s="244" t="s">
        <v>40</v>
      </c>
      <c r="K281" s="244">
        <f>IFERROR($E281*SUMIF('[1]Daily Log'!$N$18:$N$1017,$B281,'[1]Daily Log'!$O$18:$O$1017),0)</f>
        <v>0</v>
      </c>
      <c r="L281" s="244">
        <f>IFERROR($E281*SUMIF('[1]Daily Log'!$Q$18:$Q$1017,$B281,'[1]Daily Log'!$R$18:$R$1017),0)</f>
        <v>0</v>
      </c>
      <c r="M281" s="244">
        <f>IFERROR($E281*SUMIF('[1]Daily Log'!$T$18:$T$1017,$B281,'[1]Daily Log'!$U$18:$U$1017),0)</f>
        <v>0</v>
      </c>
      <c r="N281" s="244">
        <f>IFERROR($E281*SUMIF('[1]Daily Log'!$W$18:$W$1017,$B281,'[1]Daily Log'!$X$18:$X$1017),0)</f>
        <v>0</v>
      </c>
      <c r="O281" s="244">
        <f>IFERROR($E281*SUMIF('[1]Daily Log'!$Z$18:$Z$1017,$B281,'[1]Daily Log'!$AA$18:$AA$1017),0)</f>
        <v>0</v>
      </c>
      <c r="P281" s="244">
        <f>IFERROR($E281*SUMIF('[1]Daily Log'!$AC$18:$AC$1017,$B281,'[1]Daily Log'!$AD$18:$AD$1017),0)</f>
        <v>0</v>
      </c>
      <c r="Q281" s="244">
        <f>IFERROR($E281*SUMIF('[1]Daily Log'!$AF$18:$AF$1017,$B281,'[1]Daily Log'!$AG$18:$AG$1017),0)</f>
        <v>0</v>
      </c>
      <c r="R281" s="244">
        <f>IFERROR($E281*SUMIF('[1]Daily Log'!$AI$18:$AI$1017,$B281,'[1]Daily Log'!$AJ$18:$AJ$1017),0)</f>
        <v>0</v>
      </c>
      <c r="S281" s="244">
        <f>IFERROR($E281*SUMIF('[1]Daily Log'!$AL$18:$AL$1017,$B281,'[1]Daily Log'!$AM$18:$AM$1017),0)</f>
        <v>0</v>
      </c>
      <c r="T281" s="244">
        <f>IFERROR($E281*SUMIF('[1]Daily Log'!$AO$18:$AO$1017,$B281,'[1]Daily Log'!$AP$18:$AP$1017),0)</f>
        <v>0</v>
      </c>
      <c r="U281" s="244">
        <f>IFERROR($E281*SUMIF('[1]Daily Log'!$AR$18:$AR$1017,$B281,'[1]Daily Log'!$AS$18:$AS$1017),0)</f>
        <v>0</v>
      </c>
      <c r="V281" s="244">
        <f>IFERROR($E281*SUMIF('[1]Daily Log'!$AU$18:$AU$1017,$B281,'[1]Daily Log'!$AV$18:$AV$1017),0)</f>
        <v>0</v>
      </c>
      <c r="W281" s="244">
        <f>IFERROR($E281*SUMIF('[1]Daily Log'!$AX$18:$AX$1017,$B281,'[1]Daily Log'!$AY$18:$AY$1017),0)</f>
        <v>0</v>
      </c>
      <c r="X281" s="244">
        <f>IFERROR($E281*SUMIF('[1]Daily Log'!$BA$18:$BA$1017,$B281,'[1]Daily Log'!$BB$18:$BB$1017),0)</f>
        <v>0</v>
      </c>
      <c r="Y281" s="244">
        <f>IFERROR($E281*SUMIF('[1]Daily Log'!$BD$18:$BD$1017,$B281,'[1]Daily Log'!$BE$18:$BE$1017),0)</f>
        <v>0</v>
      </c>
      <c r="Z281" s="244">
        <f>IFERROR($E281*SUMIF('[1]Daily Log'!$BG$18:$BG$1017,$B281,'[1]Daily Log'!$BH$18:$BH$1017),0)</f>
        <v>0</v>
      </c>
      <c r="AA281" s="244">
        <f>IFERROR($E281*SUMIF('[1]Daily Log'!$BJ$18:$BJ$1017,$B281,'[1]Daily Log'!$BK$18:$BK$1017),0)</f>
        <v>0</v>
      </c>
      <c r="AB281" s="244">
        <f>IFERROR($E281*SUMIF('[1]Daily Log'!$BM$18:$BM$1017,$B281,'[1]Daily Log'!$BN$18:$BN$1017),0)</f>
        <v>0</v>
      </c>
      <c r="AC281" s="244">
        <f>IFERROR($E281*SUMIF('[1]Daily Log'!$BP$18:$BP$1017,$B281,'[1]Daily Log'!$BQ$18:$BQ$1017),0)</f>
        <v>0</v>
      </c>
      <c r="AD281" s="244">
        <f>IFERROR($E281*SUMIF('[1]Daily Log'!$BS$18:$BS$1017,$B281,'[1]Daily Log'!$BT$18:$BT$1017),0)</f>
        <v>0</v>
      </c>
      <c r="AE281" s="244">
        <f>IFERROR($E281*SUMIF('[1]Daily Log'!$BV$18:$BV$1017,$B281,'[1]Daily Log'!$BW$18:$BW$1017),0)</f>
        <v>0</v>
      </c>
      <c r="AF281" s="244">
        <f>IFERROR($E281*SUMIF('[1]Daily Log'!$BY$18:$BY$1017,$B281,'[1]Daily Log'!$BZ$18:$BZ$1017),0)</f>
        <v>0</v>
      </c>
      <c r="AG281" s="244">
        <f>IFERROR($E281*SUMIF('[1]Daily Log'!$CB$18:$CB$1017,$B281,'[1]Daily Log'!$CC$18:$CC$1017),0)</f>
        <v>0</v>
      </c>
      <c r="AH281" s="244">
        <f>IFERROR($E281*SUMIF('[1]Daily Log'!$CE$18:$CE$1017,$B281,'[1]Daily Log'!$CF$18:$CF$1017),0)</f>
        <v>0</v>
      </c>
      <c r="AI281" s="244">
        <f>IFERROR($E281*SUMIF('[1]Daily Log'!$CH$18:$CH$1017,$B281,'[1]Daily Log'!$CI$18:$CI$1017),0)</f>
        <v>0</v>
      </c>
      <c r="AJ281" s="244">
        <f>IFERROR($E281*SUMIF('[1]Daily Log'!$CK$18:$CK$1017,$B281,'[1]Daily Log'!$CL$18:$CL$1017),0)</f>
        <v>0</v>
      </c>
      <c r="AK281" s="244">
        <f>IFERROR($E281*SUMIF('[1]Daily Log'!$CN$18:$CN$1017,$B281,'[1]Daily Log'!$CO$18:$CO$1017),0)</f>
        <v>0</v>
      </c>
    </row>
    <row r="282" spans="2:37" ht="33.75" hidden="1" customHeight="1">
      <c r="B282" s="461" t="s">
        <v>351</v>
      </c>
      <c r="C282" s="458"/>
      <c r="D282" s="452"/>
      <c r="E282" s="245"/>
      <c r="F282" s="243">
        <f t="shared" si="4"/>
        <v>0</v>
      </c>
      <c r="G282" s="244">
        <f>IFERROR($E282*SUMIF('[1]Daily Log'!$B$18:$B$1017,$B282,'[1]Daily Log'!$C$18:$C$1017),0)</f>
        <v>0</v>
      </c>
      <c r="H282" s="244">
        <f>IFERROR($E282*SUMIF('[1]Daily Log'!$E$18:$E$1017,$B282,'[1]Daily Log'!$F$18:$F$1017),0)</f>
        <v>0</v>
      </c>
      <c r="I282" s="244">
        <f>IFERROR($E282*SUMIF('[1]Daily Log'!$H$18:$H$1017,$B282,'[1]Daily Log'!$I$18:$I$1017),0)</f>
        <v>0</v>
      </c>
      <c r="J282" s="244" t="s">
        <v>40</v>
      </c>
      <c r="K282" s="244">
        <f>IFERROR($E282*SUMIF('[1]Daily Log'!$N$18:$N$1017,$B282,'[1]Daily Log'!$O$18:$O$1017),0)</f>
        <v>0</v>
      </c>
      <c r="L282" s="244">
        <f>IFERROR($E282*SUMIF('[1]Daily Log'!$Q$18:$Q$1017,$B282,'[1]Daily Log'!$R$18:$R$1017),0)</f>
        <v>0</v>
      </c>
      <c r="M282" s="244">
        <f>IFERROR($E282*SUMIF('[1]Daily Log'!$T$18:$T$1017,$B282,'[1]Daily Log'!$U$18:$U$1017),0)</f>
        <v>0</v>
      </c>
      <c r="N282" s="244">
        <f>IFERROR($E282*SUMIF('[1]Daily Log'!$W$18:$W$1017,$B282,'[1]Daily Log'!$X$18:$X$1017),0)</f>
        <v>0</v>
      </c>
      <c r="O282" s="244">
        <f>IFERROR($E282*SUMIF('[1]Daily Log'!$Z$18:$Z$1017,$B282,'[1]Daily Log'!$AA$18:$AA$1017),0)</f>
        <v>0</v>
      </c>
      <c r="P282" s="244">
        <f>IFERROR($E282*SUMIF('[1]Daily Log'!$AC$18:$AC$1017,$B282,'[1]Daily Log'!$AD$18:$AD$1017),0)</f>
        <v>0</v>
      </c>
      <c r="Q282" s="244">
        <f>IFERROR($E282*SUMIF('[1]Daily Log'!$AF$18:$AF$1017,$B282,'[1]Daily Log'!$AG$18:$AG$1017),0)</f>
        <v>0</v>
      </c>
      <c r="R282" s="244">
        <f>IFERROR($E282*SUMIF('[1]Daily Log'!$AI$18:$AI$1017,$B282,'[1]Daily Log'!$AJ$18:$AJ$1017),0)</f>
        <v>0</v>
      </c>
      <c r="S282" s="244">
        <f>IFERROR($E282*SUMIF('[1]Daily Log'!$AL$18:$AL$1017,$B282,'[1]Daily Log'!$AM$18:$AM$1017),0)</f>
        <v>0</v>
      </c>
      <c r="T282" s="244">
        <f>IFERROR($E282*SUMIF('[1]Daily Log'!$AO$18:$AO$1017,$B282,'[1]Daily Log'!$AP$18:$AP$1017),0)</f>
        <v>0</v>
      </c>
      <c r="U282" s="244">
        <f>IFERROR($E282*SUMIF('[1]Daily Log'!$AR$18:$AR$1017,$B282,'[1]Daily Log'!$AS$18:$AS$1017),0)</f>
        <v>0</v>
      </c>
      <c r="V282" s="244">
        <f>IFERROR($E282*SUMIF('[1]Daily Log'!$AU$18:$AU$1017,$B282,'[1]Daily Log'!$AV$18:$AV$1017),0)</f>
        <v>0</v>
      </c>
      <c r="W282" s="244">
        <f>IFERROR($E282*SUMIF('[1]Daily Log'!$AX$18:$AX$1017,$B282,'[1]Daily Log'!$AY$18:$AY$1017),0)</f>
        <v>0</v>
      </c>
      <c r="X282" s="244">
        <f>IFERROR($E282*SUMIF('[1]Daily Log'!$BA$18:$BA$1017,$B282,'[1]Daily Log'!$BB$18:$BB$1017),0)</f>
        <v>0</v>
      </c>
      <c r="Y282" s="244">
        <f>IFERROR($E282*SUMIF('[1]Daily Log'!$BD$18:$BD$1017,$B282,'[1]Daily Log'!$BE$18:$BE$1017),0)</f>
        <v>0</v>
      </c>
      <c r="Z282" s="244">
        <f>IFERROR($E282*SUMIF('[1]Daily Log'!$BG$18:$BG$1017,$B282,'[1]Daily Log'!$BH$18:$BH$1017),0)</f>
        <v>0</v>
      </c>
      <c r="AA282" s="244">
        <f>IFERROR($E282*SUMIF('[1]Daily Log'!$BJ$18:$BJ$1017,$B282,'[1]Daily Log'!$BK$18:$BK$1017),0)</f>
        <v>0</v>
      </c>
      <c r="AB282" s="244">
        <f>IFERROR($E282*SUMIF('[1]Daily Log'!$BM$18:$BM$1017,$B282,'[1]Daily Log'!$BN$18:$BN$1017),0)</f>
        <v>0</v>
      </c>
      <c r="AC282" s="244">
        <f>IFERROR($E282*SUMIF('[1]Daily Log'!$BP$18:$BP$1017,$B282,'[1]Daily Log'!$BQ$18:$BQ$1017),0)</f>
        <v>0</v>
      </c>
      <c r="AD282" s="244">
        <f>IFERROR($E282*SUMIF('[1]Daily Log'!$BS$18:$BS$1017,$B282,'[1]Daily Log'!$BT$18:$BT$1017),0)</f>
        <v>0</v>
      </c>
      <c r="AE282" s="244">
        <f>IFERROR($E282*SUMIF('[1]Daily Log'!$BV$18:$BV$1017,$B282,'[1]Daily Log'!$BW$18:$BW$1017),0)</f>
        <v>0</v>
      </c>
      <c r="AF282" s="244">
        <f>IFERROR($E282*SUMIF('[1]Daily Log'!$BY$18:$BY$1017,$B282,'[1]Daily Log'!$BZ$18:$BZ$1017),0)</f>
        <v>0</v>
      </c>
      <c r="AG282" s="244">
        <f>IFERROR($E282*SUMIF('[1]Daily Log'!$CB$18:$CB$1017,$B282,'[1]Daily Log'!$CC$18:$CC$1017),0)</f>
        <v>0</v>
      </c>
      <c r="AH282" s="244">
        <f>IFERROR($E282*SUMIF('[1]Daily Log'!$CE$18:$CE$1017,$B282,'[1]Daily Log'!$CF$18:$CF$1017),0)</f>
        <v>0</v>
      </c>
      <c r="AI282" s="244">
        <f>IFERROR($E282*SUMIF('[1]Daily Log'!$CH$18:$CH$1017,$B282,'[1]Daily Log'!$CI$18:$CI$1017),0)</f>
        <v>0</v>
      </c>
      <c r="AJ282" s="244">
        <f>IFERROR($E282*SUMIF('[1]Daily Log'!$CK$18:$CK$1017,$B282,'[1]Daily Log'!$CL$18:$CL$1017),0)</f>
        <v>0</v>
      </c>
      <c r="AK282" s="244">
        <f>IFERROR($E282*SUMIF('[1]Daily Log'!$CN$18:$CN$1017,$B282,'[1]Daily Log'!$CO$18:$CO$1017),0)</f>
        <v>0</v>
      </c>
    </row>
    <row r="283" spans="2:37" ht="33.75" hidden="1" customHeight="1">
      <c r="B283" s="461" t="s">
        <v>441</v>
      </c>
      <c r="C283" s="458"/>
      <c r="D283" s="452"/>
      <c r="E283" s="245"/>
      <c r="F283" s="243">
        <f t="shared" si="4"/>
        <v>0</v>
      </c>
      <c r="G283" s="244">
        <f>IFERROR($E283*SUMIF('[1]Daily Log'!$B$18:$B$1017,$B283,'[1]Daily Log'!$C$18:$C$1017),0)</f>
        <v>0</v>
      </c>
      <c r="H283" s="244">
        <f>IFERROR($E283*SUMIF('[1]Daily Log'!$E$18:$E$1017,$B283,'[1]Daily Log'!$F$18:$F$1017),0)</f>
        <v>0</v>
      </c>
      <c r="I283" s="244">
        <f>IFERROR($E283*SUMIF('[1]Daily Log'!$H$18:$H$1017,$B283,'[1]Daily Log'!$I$18:$I$1017),0)</f>
        <v>0</v>
      </c>
      <c r="J283" s="244" t="s">
        <v>40</v>
      </c>
      <c r="K283" s="244">
        <f>IFERROR($E283*SUMIF('[1]Daily Log'!$N$18:$N$1017,$B283,'[1]Daily Log'!$O$18:$O$1017),0)</f>
        <v>0</v>
      </c>
      <c r="L283" s="244">
        <f>IFERROR($E283*SUMIF('[1]Daily Log'!$Q$18:$Q$1017,$B283,'[1]Daily Log'!$R$18:$R$1017),0)</f>
        <v>0</v>
      </c>
      <c r="M283" s="244">
        <f>IFERROR($E283*SUMIF('[1]Daily Log'!$T$18:$T$1017,$B283,'[1]Daily Log'!$U$18:$U$1017),0)</f>
        <v>0</v>
      </c>
      <c r="N283" s="244">
        <f>IFERROR($E283*SUMIF('[1]Daily Log'!$W$18:$W$1017,$B283,'[1]Daily Log'!$X$18:$X$1017),0)</f>
        <v>0</v>
      </c>
      <c r="O283" s="244">
        <f>IFERROR($E283*SUMIF('[1]Daily Log'!$Z$18:$Z$1017,$B283,'[1]Daily Log'!$AA$18:$AA$1017),0)</f>
        <v>0</v>
      </c>
      <c r="P283" s="244">
        <f>IFERROR($E283*SUMIF('[1]Daily Log'!$AC$18:$AC$1017,$B283,'[1]Daily Log'!$AD$18:$AD$1017),0)</f>
        <v>0</v>
      </c>
      <c r="Q283" s="244">
        <f>IFERROR($E283*SUMIF('[1]Daily Log'!$AF$18:$AF$1017,$B283,'[1]Daily Log'!$AG$18:$AG$1017),0)</f>
        <v>0</v>
      </c>
      <c r="R283" s="244">
        <f>IFERROR($E283*SUMIF('[1]Daily Log'!$AI$18:$AI$1017,$B283,'[1]Daily Log'!$AJ$18:$AJ$1017),0)</f>
        <v>0</v>
      </c>
      <c r="S283" s="244">
        <f>IFERROR($E283*SUMIF('[1]Daily Log'!$AL$18:$AL$1017,$B283,'[1]Daily Log'!$AM$18:$AM$1017),0)</f>
        <v>0</v>
      </c>
      <c r="T283" s="244">
        <f>IFERROR($E283*SUMIF('[1]Daily Log'!$AO$18:$AO$1017,$B283,'[1]Daily Log'!$AP$18:$AP$1017),0)</f>
        <v>0</v>
      </c>
      <c r="U283" s="244">
        <f>IFERROR($E283*SUMIF('[1]Daily Log'!$AR$18:$AR$1017,$B283,'[1]Daily Log'!$AS$18:$AS$1017),0)</f>
        <v>0</v>
      </c>
      <c r="V283" s="244">
        <f>IFERROR($E283*SUMIF('[1]Daily Log'!$AU$18:$AU$1017,$B283,'[1]Daily Log'!$AV$18:$AV$1017),0)</f>
        <v>0</v>
      </c>
      <c r="W283" s="244">
        <f>IFERROR($E283*SUMIF('[1]Daily Log'!$AX$18:$AX$1017,$B283,'[1]Daily Log'!$AY$18:$AY$1017),0)</f>
        <v>0</v>
      </c>
      <c r="X283" s="244">
        <f>IFERROR($E283*SUMIF('[1]Daily Log'!$BA$18:$BA$1017,$B283,'[1]Daily Log'!$BB$18:$BB$1017),0)</f>
        <v>0</v>
      </c>
      <c r="Y283" s="244">
        <f>IFERROR($E283*SUMIF('[1]Daily Log'!$BD$18:$BD$1017,$B283,'[1]Daily Log'!$BE$18:$BE$1017),0)</f>
        <v>0</v>
      </c>
      <c r="Z283" s="244">
        <f>IFERROR($E283*SUMIF('[1]Daily Log'!$BG$18:$BG$1017,$B283,'[1]Daily Log'!$BH$18:$BH$1017),0)</f>
        <v>0</v>
      </c>
      <c r="AA283" s="244">
        <f>IFERROR($E283*SUMIF('[1]Daily Log'!$BJ$18:$BJ$1017,$B283,'[1]Daily Log'!$BK$18:$BK$1017),0)</f>
        <v>0</v>
      </c>
      <c r="AB283" s="244">
        <f>IFERROR($E283*SUMIF('[1]Daily Log'!$BM$18:$BM$1017,$B283,'[1]Daily Log'!$BN$18:$BN$1017),0)</f>
        <v>0</v>
      </c>
      <c r="AC283" s="244">
        <f>IFERROR($E283*SUMIF('[1]Daily Log'!$BP$18:$BP$1017,$B283,'[1]Daily Log'!$BQ$18:$BQ$1017),0)</f>
        <v>0</v>
      </c>
      <c r="AD283" s="244">
        <f>IFERROR($E283*SUMIF('[1]Daily Log'!$BS$18:$BS$1017,$B283,'[1]Daily Log'!$BT$18:$BT$1017),0)</f>
        <v>0</v>
      </c>
      <c r="AE283" s="244">
        <f>IFERROR($E283*SUMIF('[1]Daily Log'!$BV$18:$BV$1017,$B283,'[1]Daily Log'!$BW$18:$BW$1017),0)</f>
        <v>0</v>
      </c>
      <c r="AF283" s="244">
        <f>IFERROR($E283*SUMIF('[1]Daily Log'!$BY$18:$BY$1017,$B283,'[1]Daily Log'!$BZ$18:$BZ$1017),0)</f>
        <v>0</v>
      </c>
      <c r="AG283" s="244">
        <f>IFERROR($E283*SUMIF('[1]Daily Log'!$CB$18:$CB$1017,$B283,'[1]Daily Log'!$CC$18:$CC$1017),0)</f>
        <v>0</v>
      </c>
      <c r="AH283" s="244">
        <f>IFERROR($E283*SUMIF('[1]Daily Log'!$CE$18:$CE$1017,$B283,'[1]Daily Log'!$CF$18:$CF$1017),0)</f>
        <v>0</v>
      </c>
      <c r="AI283" s="244">
        <f>IFERROR($E283*SUMIF('[1]Daily Log'!$CH$18:$CH$1017,$B283,'[1]Daily Log'!$CI$18:$CI$1017),0)</f>
        <v>0</v>
      </c>
      <c r="AJ283" s="244">
        <f>IFERROR($E283*SUMIF('[1]Daily Log'!$CK$18:$CK$1017,$B283,'[1]Daily Log'!$CL$18:$CL$1017),0)</f>
        <v>0</v>
      </c>
      <c r="AK283" s="244">
        <f>IFERROR($E283*SUMIF('[1]Daily Log'!$CN$18:$CN$1017,$B283,'[1]Daily Log'!$CO$18:$CO$1017),0)</f>
        <v>0</v>
      </c>
    </row>
    <row r="284" spans="2:37" ht="33.75" hidden="1" customHeight="1">
      <c r="B284" s="461" t="s">
        <v>352</v>
      </c>
      <c r="C284" s="458"/>
      <c r="D284" s="452"/>
      <c r="E284" s="245"/>
      <c r="F284" s="243">
        <f t="shared" si="4"/>
        <v>0</v>
      </c>
      <c r="G284" s="244">
        <f>IFERROR($E284*SUMIF('[1]Daily Log'!$B$18:$B$1017,$B284,'[1]Daily Log'!$C$18:$C$1017),0)</f>
        <v>0</v>
      </c>
      <c r="H284" s="244">
        <f>IFERROR($E284*SUMIF('[1]Daily Log'!$E$18:$E$1017,$B284,'[1]Daily Log'!$F$18:$F$1017),0)</f>
        <v>0</v>
      </c>
      <c r="I284" s="244">
        <f>IFERROR($E284*SUMIF('[1]Daily Log'!$H$18:$H$1017,$B284,'[1]Daily Log'!$I$18:$I$1017),0)</f>
        <v>0</v>
      </c>
      <c r="J284" s="244" t="s">
        <v>40</v>
      </c>
      <c r="K284" s="244">
        <f>IFERROR($E284*SUMIF('[1]Daily Log'!$N$18:$N$1017,$B284,'[1]Daily Log'!$O$18:$O$1017),0)</f>
        <v>0</v>
      </c>
      <c r="L284" s="244">
        <f>IFERROR($E284*SUMIF('[1]Daily Log'!$Q$18:$Q$1017,$B284,'[1]Daily Log'!$R$18:$R$1017),0)</f>
        <v>0</v>
      </c>
      <c r="M284" s="244">
        <f>IFERROR($E284*SUMIF('[1]Daily Log'!$T$18:$T$1017,$B284,'[1]Daily Log'!$U$18:$U$1017),0)</f>
        <v>0</v>
      </c>
      <c r="N284" s="244">
        <f>IFERROR($E284*SUMIF('[1]Daily Log'!$W$18:$W$1017,$B284,'[1]Daily Log'!$X$18:$X$1017),0)</f>
        <v>0</v>
      </c>
      <c r="O284" s="244">
        <f>IFERROR($E284*SUMIF('[1]Daily Log'!$Z$18:$Z$1017,$B284,'[1]Daily Log'!$AA$18:$AA$1017),0)</f>
        <v>0</v>
      </c>
      <c r="P284" s="244">
        <f>IFERROR($E284*SUMIF('[1]Daily Log'!$AC$18:$AC$1017,$B284,'[1]Daily Log'!$AD$18:$AD$1017),0)</f>
        <v>0</v>
      </c>
      <c r="Q284" s="244">
        <f>IFERROR($E284*SUMIF('[1]Daily Log'!$AF$18:$AF$1017,$B284,'[1]Daily Log'!$AG$18:$AG$1017),0)</f>
        <v>0</v>
      </c>
      <c r="R284" s="244">
        <f>IFERROR($E284*SUMIF('[1]Daily Log'!$AI$18:$AI$1017,$B284,'[1]Daily Log'!$AJ$18:$AJ$1017),0)</f>
        <v>0</v>
      </c>
      <c r="S284" s="244">
        <f>IFERROR($E284*SUMIF('[1]Daily Log'!$AL$18:$AL$1017,$B284,'[1]Daily Log'!$AM$18:$AM$1017),0)</f>
        <v>0</v>
      </c>
      <c r="T284" s="244">
        <f>IFERROR($E284*SUMIF('[1]Daily Log'!$AO$18:$AO$1017,$B284,'[1]Daily Log'!$AP$18:$AP$1017),0)</f>
        <v>0</v>
      </c>
      <c r="U284" s="244">
        <f>IFERROR($E284*SUMIF('[1]Daily Log'!$AR$18:$AR$1017,$B284,'[1]Daily Log'!$AS$18:$AS$1017),0)</f>
        <v>0</v>
      </c>
      <c r="V284" s="244">
        <f>IFERROR($E284*SUMIF('[1]Daily Log'!$AU$18:$AU$1017,$B284,'[1]Daily Log'!$AV$18:$AV$1017),0)</f>
        <v>0</v>
      </c>
      <c r="W284" s="244">
        <f>IFERROR($E284*SUMIF('[1]Daily Log'!$AX$18:$AX$1017,$B284,'[1]Daily Log'!$AY$18:$AY$1017),0)</f>
        <v>0</v>
      </c>
      <c r="X284" s="244">
        <f>IFERROR($E284*SUMIF('[1]Daily Log'!$BA$18:$BA$1017,$B284,'[1]Daily Log'!$BB$18:$BB$1017),0)</f>
        <v>0</v>
      </c>
      <c r="Y284" s="244">
        <f>IFERROR($E284*SUMIF('[1]Daily Log'!$BD$18:$BD$1017,$B284,'[1]Daily Log'!$BE$18:$BE$1017),0)</f>
        <v>0</v>
      </c>
      <c r="Z284" s="244">
        <f>IFERROR($E284*SUMIF('[1]Daily Log'!$BG$18:$BG$1017,$B284,'[1]Daily Log'!$BH$18:$BH$1017),0)</f>
        <v>0</v>
      </c>
      <c r="AA284" s="244">
        <f>IFERROR($E284*SUMIF('[1]Daily Log'!$BJ$18:$BJ$1017,$B284,'[1]Daily Log'!$BK$18:$BK$1017),0)</f>
        <v>0</v>
      </c>
      <c r="AB284" s="244">
        <f>IFERROR($E284*SUMIF('[1]Daily Log'!$BM$18:$BM$1017,$B284,'[1]Daily Log'!$BN$18:$BN$1017),0)</f>
        <v>0</v>
      </c>
      <c r="AC284" s="244">
        <f>IFERROR($E284*SUMIF('[1]Daily Log'!$BP$18:$BP$1017,$B284,'[1]Daily Log'!$BQ$18:$BQ$1017),0)</f>
        <v>0</v>
      </c>
      <c r="AD284" s="244">
        <f>IFERROR($E284*SUMIF('[1]Daily Log'!$BS$18:$BS$1017,$B284,'[1]Daily Log'!$BT$18:$BT$1017),0)</f>
        <v>0</v>
      </c>
      <c r="AE284" s="244">
        <f>IFERROR($E284*SUMIF('[1]Daily Log'!$BV$18:$BV$1017,$B284,'[1]Daily Log'!$BW$18:$BW$1017),0)</f>
        <v>0</v>
      </c>
      <c r="AF284" s="244">
        <f>IFERROR($E284*SUMIF('[1]Daily Log'!$BY$18:$BY$1017,$B284,'[1]Daily Log'!$BZ$18:$BZ$1017),0)</f>
        <v>0</v>
      </c>
      <c r="AG284" s="244">
        <f>IFERROR($E284*SUMIF('[1]Daily Log'!$CB$18:$CB$1017,$B284,'[1]Daily Log'!$CC$18:$CC$1017),0)</f>
        <v>0</v>
      </c>
      <c r="AH284" s="244">
        <f>IFERROR($E284*SUMIF('[1]Daily Log'!$CE$18:$CE$1017,$B284,'[1]Daily Log'!$CF$18:$CF$1017),0)</f>
        <v>0</v>
      </c>
      <c r="AI284" s="244">
        <f>IFERROR($E284*SUMIF('[1]Daily Log'!$CH$18:$CH$1017,$B284,'[1]Daily Log'!$CI$18:$CI$1017),0)</f>
        <v>0</v>
      </c>
      <c r="AJ284" s="244">
        <f>IFERROR($E284*SUMIF('[1]Daily Log'!$CK$18:$CK$1017,$B284,'[1]Daily Log'!$CL$18:$CL$1017),0)</f>
        <v>0</v>
      </c>
      <c r="AK284" s="244">
        <f>IFERROR($E284*SUMIF('[1]Daily Log'!$CN$18:$CN$1017,$B284,'[1]Daily Log'!$CO$18:$CO$1017),0)</f>
        <v>0</v>
      </c>
    </row>
    <row r="285" spans="2:37" ht="33.75" hidden="1" customHeight="1">
      <c r="B285" s="461" t="s">
        <v>479</v>
      </c>
      <c r="C285" s="458"/>
      <c r="D285" s="452"/>
      <c r="E285" s="245"/>
      <c r="F285" s="243">
        <f t="shared" si="4"/>
        <v>0</v>
      </c>
      <c r="G285" s="244">
        <f>IFERROR($E285*SUMIF('[1]Daily Log'!$B$18:$B$1017,$B285,'[1]Daily Log'!$C$18:$C$1017),0)</f>
        <v>0</v>
      </c>
      <c r="H285" s="244">
        <f>IFERROR($E285*SUMIF('[1]Daily Log'!$E$18:$E$1017,$B285,'[1]Daily Log'!$F$18:$F$1017),0)</f>
        <v>0</v>
      </c>
      <c r="I285" s="244">
        <f>IFERROR($E285*SUMIF('[1]Daily Log'!$H$18:$H$1017,$B285,'[1]Daily Log'!$I$18:$I$1017),0)</f>
        <v>0</v>
      </c>
      <c r="J285" s="244" t="s">
        <v>40</v>
      </c>
      <c r="K285" s="244">
        <f>IFERROR($E285*SUMIF('[1]Daily Log'!$N$18:$N$1017,$B285,'[1]Daily Log'!$O$18:$O$1017),0)</f>
        <v>0</v>
      </c>
      <c r="L285" s="244">
        <f>IFERROR($E285*SUMIF('[1]Daily Log'!$Q$18:$Q$1017,$B285,'[1]Daily Log'!$R$18:$R$1017),0)</f>
        <v>0</v>
      </c>
      <c r="M285" s="244">
        <f>IFERROR($E285*SUMIF('[1]Daily Log'!$T$18:$T$1017,$B285,'[1]Daily Log'!$U$18:$U$1017),0)</f>
        <v>0</v>
      </c>
      <c r="N285" s="244">
        <f>IFERROR($E285*SUMIF('[1]Daily Log'!$W$18:$W$1017,$B285,'[1]Daily Log'!$X$18:$X$1017),0)</f>
        <v>0</v>
      </c>
      <c r="O285" s="244">
        <f>IFERROR($E285*SUMIF('[1]Daily Log'!$Z$18:$Z$1017,$B285,'[1]Daily Log'!$AA$18:$AA$1017),0)</f>
        <v>0</v>
      </c>
      <c r="P285" s="244">
        <f>IFERROR($E285*SUMIF('[1]Daily Log'!$AC$18:$AC$1017,$B285,'[1]Daily Log'!$AD$18:$AD$1017),0)</f>
        <v>0</v>
      </c>
      <c r="Q285" s="244">
        <f>IFERROR($E285*SUMIF('[1]Daily Log'!$AF$18:$AF$1017,$B285,'[1]Daily Log'!$AG$18:$AG$1017),0)</f>
        <v>0</v>
      </c>
      <c r="R285" s="244">
        <f>IFERROR($E285*SUMIF('[1]Daily Log'!$AI$18:$AI$1017,$B285,'[1]Daily Log'!$AJ$18:$AJ$1017),0)</f>
        <v>0</v>
      </c>
      <c r="S285" s="244">
        <f>IFERROR($E285*SUMIF('[1]Daily Log'!$AL$18:$AL$1017,$B285,'[1]Daily Log'!$AM$18:$AM$1017),0)</f>
        <v>0</v>
      </c>
      <c r="T285" s="244">
        <f>IFERROR($E285*SUMIF('[1]Daily Log'!$AO$18:$AO$1017,$B285,'[1]Daily Log'!$AP$18:$AP$1017),0)</f>
        <v>0</v>
      </c>
      <c r="U285" s="244">
        <f>IFERROR($E285*SUMIF('[1]Daily Log'!$AR$18:$AR$1017,$B285,'[1]Daily Log'!$AS$18:$AS$1017),0)</f>
        <v>0</v>
      </c>
      <c r="V285" s="244">
        <f>IFERROR($E285*SUMIF('[1]Daily Log'!$AU$18:$AU$1017,$B285,'[1]Daily Log'!$AV$18:$AV$1017),0)</f>
        <v>0</v>
      </c>
      <c r="W285" s="244">
        <f>IFERROR($E285*SUMIF('[1]Daily Log'!$AX$18:$AX$1017,$B285,'[1]Daily Log'!$AY$18:$AY$1017),0)</f>
        <v>0</v>
      </c>
      <c r="X285" s="244">
        <f>IFERROR($E285*SUMIF('[1]Daily Log'!$BA$18:$BA$1017,$B285,'[1]Daily Log'!$BB$18:$BB$1017),0)</f>
        <v>0</v>
      </c>
      <c r="Y285" s="244">
        <f>IFERROR($E285*SUMIF('[1]Daily Log'!$BD$18:$BD$1017,$B285,'[1]Daily Log'!$BE$18:$BE$1017),0)</f>
        <v>0</v>
      </c>
      <c r="Z285" s="244">
        <f>IFERROR($E285*SUMIF('[1]Daily Log'!$BG$18:$BG$1017,$B285,'[1]Daily Log'!$BH$18:$BH$1017),0)</f>
        <v>0</v>
      </c>
      <c r="AA285" s="244">
        <f>IFERROR($E285*SUMIF('[1]Daily Log'!$BJ$18:$BJ$1017,$B285,'[1]Daily Log'!$BK$18:$BK$1017),0)</f>
        <v>0</v>
      </c>
      <c r="AB285" s="244">
        <f>IFERROR($E285*SUMIF('[1]Daily Log'!$BM$18:$BM$1017,$B285,'[1]Daily Log'!$BN$18:$BN$1017),0)</f>
        <v>0</v>
      </c>
      <c r="AC285" s="244">
        <f>IFERROR($E285*SUMIF('[1]Daily Log'!$BP$18:$BP$1017,$B285,'[1]Daily Log'!$BQ$18:$BQ$1017),0)</f>
        <v>0</v>
      </c>
      <c r="AD285" s="244">
        <f>IFERROR($E285*SUMIF('[1]Daily Log'!$BS$18:$BS$1017,$B285,'[1]Daily Log'!$BT$18:$BT$1017),0)</f>
        <v>0</v>
      </c>
      <c r="AE285" s="244">
        <f>IFERROR($E285*SUMIF('[1]Daily Log'!$BV$18:$BV$1017,$B285,'[1]Daily Log'!$BW$18:$BW$1017),0)</f>
        <v>0</v>
      </c>
      <c r="AF285" s="244">
        <f>IFERROR($E285*SUMIF('[1]Daily Log'!$BY$18:$BY$1017,$B285,'[1]Daily Log'!$BZ$18:$BZ$1017),0)</f>
        <v>0</v>
      </c>
      <c r="AG285" s="244">
        <f>IFERROR($E285*SUMIF('[1]Daily Log'!$CB$18:$CB$1017,$B285,'[1]Daily Log'!$CC$18:$CC$1017),0)</f>
        <v>0</v>
      </c>
      <c r="AH285" s="244">
        <f>IFERROR($E285*SUMIF('[1]Daily Log'!$CE$18:$CE$1017,$B285,'[1]Daily Log'!$CF$18:$CF$1017),0)</f>
        <v>0</v>
      </c>
      <c r="AI285" s="244">
        <f>IFERROR($E285*SUMIF('[1]Daily Log'!$CH$18:$CH$1017,$B285,'[1]Daily Log'!$CI$18:$CI$1017),0)</f>
        <v>0</v>
      </c>
      <c r="AJ285" s="244">
        <f>IFERROR($E285*SUMIF('[1]Daily Log'!$CK$18:$CK$1017,$B285,'[1]Daily Log'!$CL$18:$CL$1017),0)</f>
        <v>0</v>
      </c>
      <c r="AK285" s="244">
        <f>IFERROR($E285*SUMIF('[1]Daily Log'!$CN$18:$CN$1017,$B285,'[1]Daily Log'!$CO$18:$CO$1017),0)</f>
        <v>0</v>
      </c>
    </row>
    <row r="286" spans="2:37" ht="33.75" hidden="1" customHeight="1">
      <c r="B286" s="461" t="s">
        <v>353</v>
      </c>
      <c r="C286" s="458"/>
      <c r="D286" s="452"/>
      <c r="E286" s="245"/>
      <c r="F286" s="243">
        <f t="shared" ref="F286:F349" si="5">SUM($G286:$AK286)</f>
        <v>0</v>
      </c>
      <c r="G286" s="244">
        <f>IFERROR($E286*SUMIF('[1]Daily Log'!$B$18:$B$1017,$B286,'[1]Daily Log'!$C$18:$C$1017),0)</f>
        <v>0</v>
      </c>
      <c r="H286" s="244">
        <f>IFERROR($E286*SUMIF('[1]Daily Log'!$E$18:$E$1017,$B286,'[1]Daily Log'!$F$18:$F$1017),0)</f>
        <v>0</v>
      </c>
      <c r="I286" s="244">
        <f>IFERROR($E286*SUMIF('[1]Daily Log'!$H$18:$H$1017,$B286,'[1]Daily Log'!$I$18:$I$1017),0)</f>
        <v>0</v>
      </c>
      <c r="J286" s="244" t="s">
        <v>40</v>
      </c>
      <c r="K286" s="244">
        <f>IFERROR($E286*SUMIF('[1]Daily Log'!$N$18:$N$1017,$B286,'[1]Daily Log'!$O$18:$O$1017),0)</f>
        <v>0</v>
      </c>
      <c r="L286" s="244">
        <f>IFERROR($E286*SUMIF('[1]Daily Log'!$Q$18:$Q$1017,$B286,'[1]Daily Log'!$R$18:$R$1017),0)</f>
        <v>0</v>
      </c>
      <c r="M286" s="244">
        <f>IFERROR($E286*SUMIF('[1]Daily Log'!$T$18:$T$1017,$B286,'[1]Daily Log'!$U$18:$U$1017),0)</f>
        <v>0</v>
      </c>
      <c r="N286" s="244">
        <f>IFERROR($E286*SUMIF('[1]Daily Log'!$W$18:$W$1017,$B286,'[1]Daily Log'!$X$18:$X$1017),0)</f>
        <v>0</v>
      </c>
      <c r="O286" s="244">
        <f>IFERROR($E286*SUMIF('[1]Daily Log'!$Z$18:$Z$1017,$B286,'[1]Daily Log'!$AA$18:$AA$1017),0)</f>
        <v>0</v>
      </c>
      <c r="P286" s="244">
        <f>IFERROR($E286*SUMIF('[1]Daily Log'!$AC$18:$AC$1017,$B286,'[1]Daily Log'!$AD$18:$AD$1017),0)</f>
        <v>0</v>
      </c>
      <c r="Q286" s="244">
        <f>IFERROR($E286*SUMIF('[1]Daily Log'!$AF$18:$AF$1017,$B286,'[1]Daily Log'!$AG$18:$AG$1017),0)</f>
        <v>0</v>
      </c>
      <c r="R286" s="244">
        <f>IFERROR($E286*SUMIF('[1]Daily Log'!$AI$18:$AI$1017,$B286,'[1]Daily Log'!$AJ$18:$AJ$1017),0)</f>
        <v>0</v>
      </c>
      <c r="S286" s="244">
        <f>IFERROR($E286*SUMIF('[1]Daily Log'!$AL$18:$AL$1017,$B286,'[1]Daily Log'!$AM$18:$AM$1017),0)</f>
        <v>0</v>
      </c>
      <c r="T286" s="244">
        <f>IFERROR($E286*SUMIF('[1]Daily Log'!$AO$18:$AO$1017,$B286,'[1]Daily Log'!$AP$18:$AP$1017),0)</f>
        <v>0</v>
      </c>
      <c r="U286" s="244">
        <f>IFERROR($E286*SUMIF('[1]Daily Log'!$AR$18:$AR$1017,$B286,'[1]Daily Log'!$AS$18:$AS$1017),0)</f>
        <v>0</v>
      </c>
      <c r="V286" s="244">
        <f>IFERROR($E286*SUMIF('[1]Daily Log'!$AU$18:$AU$1017,$B286,'[1]Daily Log'!$AV$18:$AV$1017),0)</f>
        <v>0</v>
      </c>
      <c r="W286" s="244">
        <f>IFERROR($E286*SUMIF('[1]Daily Log'!$AX$18:$AX$1017,$B286,'[1]Daily Log'!$AY$18:$AY$1017),0)</f>
        <v>0</v>
      </c>
      <c r="X286" s="244">
        <f>IFERROR($E286*SUMIF('[1]Daily Log'!$BA$18:$BA$1017,$B286,'[1]Daily Log'!$BB$18:$BB$1017),0)</f>
        <v>0</v>
      </c>
      <c r="Y286" s="244">
        <f>IFERROR($E286*SUMIF('[1]Daily Log'!$BD$18:$BD$1017,$B286,'[1]Daily Log'!$BE$18:$BE$1017),0)</f>
        <v>0</v>
      </c>
      <c r="Z286" s="244">
        <f>IFERROR($E286*SUMIF('[1]Daily Log'!$BG$18:$BG$1017,$B286,'[1]Daily Log'!$BH$18:$BH$1017),0)</f>
        <v>0</v>
      </c>
      <c r="AA286" s="244">
        <f>IFERROR($E286*SUMIF('[1]Daily Log'!$BJ$18:$BJ$1017,$B286,'[1]Daily Log'!$BK$18:$BK$1017),0)</f>
        <v>0</v>
      </c>
      <c r="AB286" s="244">
        <f>IFERROR($E286*SUMIF('[1]Daily Log'!$BM$18:$BM$1017,$B286,'[1]Daily Log'!$BN$18:$BN$1017),0)</f>
        <v>0</v>
      </c>
      <c r="AC286" s="244">
        <f>IFERROR($E286*SUMIF('[1]Daily Log'!$BP$18:$BP$1017,$B286,'[1]Daily Log'!$BQ$18:$BQ$1017),0)</f>
        <v>0</v>
      </c>
      <c r="AD286" s="244">
        <f>IFERROR($E286*SUMIF('[1]Daily Log'!$BS$18:$BS$1017,$B286,'[1]Daily Log'!$BT$18:$BT$1017),0)</f>
        <v>0</v>
      </c>
      <c r="AE286" s="244">
        <f>IFERROR($E286*SUMIF('[1]Daily Log'!$BV$18:$BV$1017,$B286,'[1]Daily Log'!$BW$18:$BW$1017),0)</f>
        <v>0</v>
      </c>
      <c r="AF286" s="244">
        <f>IFERROR($E286*SUMIF('[1]Daily Log'!$BY$18:$BY$1017,$B286,'[1]Daily Log'!$BZ$18:$BZ$1017),0)</f>
        <v>0</v>
      </c>
      <c r="AG286" s="244">
        <f>IFERROR($E286*SUMIF('[1]Daily Log'!$CB$18:$CB$1017,$B286,'[1]Daily Log'!$CC$18:$CC$1017),0)</f>
        <v>0</v>
      </c>
      <c r="AH286" s="244">
        <f>IFERROR($E286*SUMIF('[1]Daily Log'!$CE$18:$CE$1017,$B286,'[1]Daily Log'!$CF$18:$CF$1017),0)</f>
        <v>0</v>
      </c>
      <c r="AI286" s="244">
        <f>IFERROR($E286*SUMIF('[1]Daily Log'!$CH$18:$CH$1017,$B286,'[1]Daily Log'!$CI$18:$CI$1017),0)</f>
        <v>0</v>
      </c>
      <c r="AJ286" s="244">
        <f>IFERROR($E286*SUMIF('[1]Daily Log'!$CK$18:$CK$1017,$B286,'[1]Daily Log'!$CL$18:$CL$1017),0)</f>
        <v>0</v>
      </c>
      <c r="AK286" s="244">
        <f>IFERROR($E286*SUMIF('[1]Daily Log'!$CN$18:$CN$1017,$B286,'[1]Daily Log'!$CO$18:$CO$1017),0)</f>
        <v>0</v>
      </c>
    </row>
    <row r="287" spans="2:37" ht="33.75" hidden="1" customHeight="1">
      <c r="B287" s="461" t="s">
        <v>354</v>
      </c>
      <c r="C287" s="458"/>
      <c r="D287" s="452"/>
      <c r="E287" s="245"/>
      <c r="F287" s="243">
        <f t="shared" si="5"/>
        <v>0</v>
      </c>
      <c r="G287" s="244">
        <f>IFERROR($E287*SUMIF('[1]Daily Log'!$B$18:$B$1017,$B287,'[1]Daily Log'!$C$18:$C$1017),0)</f>
        <v>0</v>
      </c>
      <c r="H287" s="244">
        <f>IFERROR($E287*SUMIF('[1]Daily Log'!$E$18:$E$1017,$B287,'[1]Daily Log'!$F$18:$F$1017),0)</f>
        <v>0</v>
      </c>
      <c r="I287" s="244">
        <f>IFERROR($E287*SUMIF('[1]Daily Log'!$H$18:$H$1017,$B287,'[1]Daily Log'!$I$18:$I$1017),0)</f>
        <v>0</v>
      </c>
      <c r="J287" s="244" t="s">
        <v>40</v>
      </c>
      <c r="K287" s="244">
        <f>IFERROR($E287*SUMIF('[1]Daily Log'!$N$18:$N$1017,$B287,'[1]Daily Log'!$O$18:$O$1017),0)</f>
        <v>0</v>
      </c>
      <c r="L287" s="244">
        <f>IFERROR($E287*SUMIF('[1]Daily Log'!$Q$18:$Q$1017,$B287,'[1]Daily Log'!$R$18:$R$1017),0)</f>
        <v>0</v>
      </c>
      <c r="M287" s="244">
        <f>IFERROR($E287*SUMIF('[1]Daily Log'!$T$18:$T$1017,$B287,'[1]Daily Log'!$U$18:$U$1017),0)</f>
        <v>0</v>
      </c>
      <c r="N287" s="244">
        <f>IFERROR($E287*SUMIF('[1]Daily Log'!$W$18:$W$1017,$B287,'[1]Daily Log'!$X$18:$X$1017),0)</f>
        <v>0</v>
      </c>
      <c r="O287" s="244">
        <f>IFERROR($E287*SUMIF('[1]Daily Log'!$Z$18:$Z$1017,$B287,'[1]Daily Log'!$AA$18:$AA$1017),0)</f>
        <v>0</v>
      </c>
      <c r="P287" s="244">
        <f>IFERROR($E287*SUMIF('[1]Daily Log'!$AC$18:$AC$1017,$B287,'[1]Daily Log'!$AD$18:$AD$1017),0)</f>
        <v>0</v>
      </c>
      <c r="Q287" s="244">
        <f>IFERROR($E287*SUMIF('[1]Daily Log'!$AF$18:$AF$1017,$B287,'[1]Daily Log'!$AG$18:$AG$1017),0)</f>
        <v>0</v>
      </c>
      <c r="R287" s="244">
        <f>IFERROR($E287*SUMIF('[1]Daily Log'!$AI$18:$AI$1017,$B287,'[1]Daily Log'!$AJ$18:$AJ$1017),0)</f>
        <v>0</v>
      </c>
      <c r="S287" s="244">
        <f>IFERROR($E287*SUMIF('[1]Daily Log'!$AL$18:$AL$1017,$B287,'[1]Daily Log'!$AM$18:$AM$1017),0)</f>
        <v>0</v>
      </c>
      <c r="T287" s="244">
        <f>IFERROR($E287*SUMIF('[1]Daily Log'!$AO$18:$AO$1017,$B287,'[1]Daily Log'!$AP$18:$AP$1017),0)</f>
        <v>0</v>
      </c>
      <c r="U287" s="244">
        <f>IFERROR($E287*SUMIF('[1]Daily Log'!$AR$18:$AR$1017,$B287,'[1]Daily Log'!$AS$18:$AS$1017),0)</f>
        <v>0</v>
      </c>
      <c r="V287" s="244">
        <f>IFERROR($E287*SUMIF('[1]Daily Log'!$AU$18:$AU$1017,$B287,'[1]Daily Log'!$AV$18:$AV$1017),0)</f>
        <v>0</v>
      </c>
      <c r="W287" s="244">
        <f>IFERROR($E287*SUMIF('[1]Daily Log'!$AX$18:$AX$1017,$B287,'[1]Daily Log'!$AY$18:$AY$1017),0)</f>
        <v>0</v>
      </c>
      <c r="X287" s="244">
        <f>IFERROR($E287*SUMIF('[1]Daily Log'!$BA$18:$BA$1017,$B287,'[1]Daily Log'!$BB$18:$BB$1017),0)</f>
        <v>0</v>
      </c>
      <c r="Y287" s="244">
        <f>IFERROR($E287*SUMIF('[1]Daily Log'!$BD$18:$BD$1017,$B287,'[1]Daily Log'!$BE$18:$BE$1017),0)</f>
        <v>0</v>
      </c>
      <c r="Z287" s="244">
        <f>IFERROR($E287*SUMIF('[1]Daily Log'!$BG$18:$BG$1017,$B287,'[1]Daily Log'!$BH$18:$BH$1017),0)</f>
        <v>0</v>
      </c>
      <c r="AA287" s="244">
        <f>IFERROR($E287*SUMIF('[1]Daily Log'!$BJ$18:$BJ$1017,$B287,'[1]Daily Log'!$BK$18:$BK$1017),0)</f>
        <v>0</v>
      </c>
      <c r="AB287" s="244">
        <f>IFERROR($E287*SUMIF('[1]Daily Log'!$BM$18:$BM$1017,$B287,'[1]Daily Log'!$BN$18:$BN$1017),0)</f>
        <v>0</v>
      </c>
      <c r="AC287" s="244">
        <f>IFERROR($E287*SUMIF('[1]Daily Log'!$BP$18:$BP$1017,$B287,'[1]Daily Log'!$BQ$18:$BQ$1017),0)</f>
        <v>0</v>
      </c>
      <c r="AD287" s="244">
        <f>IFERROR($E287*SUMIF('[1]Daily Log'!$BS$18:$BS$1017,$B287,'[1]Daily Log'!$BT$18:$BT$1017),0)</f>
        <v>0</v>
      </c>
      <c r="AE287" s="244">
        <f>IFERROR($E287*SUMIF('[1]Daily Log'!$BV$18:$BV$1017,$B287,'[1]Daily Log'!$BW$18:$BW$1017),0)</f>
        <v>0</v>
      </c>
      <c r="AF287" s="244">
        <f>IFERROR($E287*SUMIF('[1]Daily Log'!$BY$18:$BY$1017,$B287,'[1]Daily Log'!$BZ$18:$BZ$1017),0)</f>
        <v>0</v>
      </c>
      <c r="AG287" s="244">
        <f>IFERROR($E287*SUMIF('[1]Daily Log'!$CB$18:$CB$1017,$B287,'[1]Daily Log'!$CC$18:$CC$1017),0)</f>
        <v>0</v>
      </c>
      <c r="AH287" s="244">
        <f>IFERROR($E287*SUMIF('[1]Daily Log'!$CE$18:$CE$1017,$B287,'[1]Daily Log'!$CF$18:$CF$1017),0)</f>
        <v>0</v>
      </c>
      <c r="AI287" s="244">
        <f>IFERROR($E287*SUMIF('[1]Daily Log'!$CH$18:$CH$1017,$B287,'[1]Daily Log'!$CI$18:$CI$1017),0)</f>
        <v>0</v>
      </c>
      <c r="AJ287" s="244">
        <f>IFERROR($E287*SUMIF('[1]Daily Log'!$CK$18:$CK$1017,$B287,'[1]Daily Log'!$CL$18:$CL$1017),0)</f>
        <v>0</v>
      </c>
      <c r="AK287" s="244">
        <f>IFERROR($E287*SUMIF('[1]Daily Log'!$CN$18:$CN$1017,$B287,'[1]Daily Log'!$CO$18:$CO$1017),0)</f>
        <v>0</v>
      </c>
    </row>
    <row r="288" spans="2:37" ht="33.75" hidden="1" customHeight="1">
      <c r="B288" s="461" t="s">
        <v>355</v>
      </c>
      <c r="C288" s="458"/>
      <c r="D288" s="452"/>
      <c r="E288" s="245"/>
      <c r="F288" s="243">
        <f t="shared" si="5"/>
        <v>0</v>
      </c>
      <c r="G288" s="244">
        <f>IFERROR($E288*SUMIF('[1]Daily Log'!$B$18:$B$1017,$B288,'[1]Daily Log'!$C$18:$C$1017),0)</f>
        <v>0</v>
      </c>
      <c r="H288" s="244">
        <f>IFERROR($E288*SUMIF('[1]Daily Log'!$E$18:$E$1017,$B288,'[1]Daily Log'!$F$18:$F$1017),0)</f>
        <v>0</v>
      </c>
      <c r="I288" s="244">
        <f>IFERROR($E288*SUMIF('[1]Daily Log'!$H$18:$H$1017,$B288,'[1]Daily Log'!$I$18:$I$1017),0)</f>
        <v>0</v>
      </c>
      <c r="J288" s="244" t="s">
        <v>40</v>
      </c>
      <c r="K288" s="244">
        <f>IFERROR($E288*SUMIF('[1]Daily Log'!$N$18:$N$1017,$B288,'[1]Daily Log'!$O$18:$O$1017),0)</f>
        <v>0</v>
      </c>
      <c r="L288" s="244">
        <f>IFERROR($E288*SUMIF('[1]Daily Log'!$Q$18:$Q$1017,$B288,'[1]Daily Log'!$R$18:$R$1017),0)</f>
        <v>0</v>
      </c>
      <c r="M288" s="244">
        <f>IFERROR($E288*SUMIF('[1]Daily Log'!$T$18:$T$1017,$B288,'[1]Daily Log'!$U$18:$U$1017),0)</f>
        <v>0</v>
      </c>
      <c r="N288" s="244">
        <f>IFERROR($E288*SUMIF('[1]Daily Log'!$W$18:$W$1017,$B288,'[1]Daily Log'!$X$18:$X$1017),0)</f>
        <v>0</v>
      </c>
      <c r="O288" s="244">
        <f>IFERROR($E288*SUMIF('[1]Daily Log'!$Z$18:$Z$1017,$B288,'[1]Daily Log'!$AA$18:$AA$1017),0)</f>
        <v>0</v>
      </c>
      <c r="P288" s="244">
        <f>IFERROR($E288*SUMIF('[1]Daily Log'!$AC$18:$AC$1017,$B288,'[1]Daily Log'!$AD$18:$AD$1017),0)</f>
        <v>0</v>
      </c>
      <c r="Q288" s="244">
        <f>IFERROR($E288*SUMIF('[1]Daily Log'!$AF$18:$AF$1017,$B288,'[1]Daily Log'!$AG$18:$AG$1017),0)</f>
        <v>0</v>
      </c>
      <c r="R288" s="244">
        <f>IFERROR($E288*SUMIF('[1]Daily Log'!$AI$18:$AI$1017,$B288,'[1]Daily Log'!$AJ$18:$AJ$1017),0)</f>
        <v>0</v>
      </c>
      <c r="S288" s="244">
        <f>IFERROR($E288*SUMIF('[1]Daily Log'!$AL$18:$AL$1017,$B288,'[1]Daily Log'!$AM$18:$AM$1017),0)</f>
        <v>0</v>
      </c>
      <c r="T288" s="244">
        <f>IFERROR($E288*SUMIF('[1]Daily Log'!$AO$18:$AO$1017,$B288,'[1]Daily Log'!$AP$18:$AP$1017),0)</f>
        <v>0</v>
      </c>
      <c r="U288" s="244">
        <f>IFERROR($E288*SUMIF('[1]Daily Log'!$AR$18:$AR$1017,$B288,'[1]Daily Log'!$AS$18:$AS$1017),0)</f>
        <v>0</v>
      </c>
      <c r="V288" s="244">
        <f>IFERROR($E288*SUMIF('[1]Daily Log'!$AU$18:$AU$1017,$B288,'[1]Daily Log'!$AV$18:$AV$1017),0)</f>
        <v>0</v>
      </c>
      <c r="W288" s="244">
        <f>IFERROR($E288*SUMIF('[1]Daily Log'!$AX$18:$AX$1017,$B288,'[1]Daily Log'!$AY$18:$AY$1017),0)</f>
        <v>0</v>
      </c>
      <c r="X288" s="244">
        <f>IFERROR($E288*SUMIF('[1]Daily Log'!$BA$18:$BA$1017,$B288,'[1]Daily Log'!$BB$18:$BB$1017),0)</f>
        <v>0</v>
      </c>
      <c r="Y288" s="244">
        <f>IFERROR($E288*SUMIF('[1]Daily Log'!$BD$18:$BD$1017,$B288,'[1]Daily Log'!$BE$18:$BE$1017),0)</f>
        <v>0</v>
      </c>
      <c r="Z288" s="244">
        <f>IFERROR($E288*SUMIF('[1]Daily Log'!$BG$18:$BG$1017,$B288,'[1]Daily Log'!$BH$18:$BH$1017),0)</f>
        <v>0</v>
      </c>
      <c r="AA288" s="244">
        <f>IFERROR($E288*SUMIF('[1]Daily Log'!$BJ$18:$BJ$1017,$B288,'[1]Daily Log'!$BK$18:$BK$1017),0)</f>
        <v>0</v>
      </c>
      <c r="AB288" s="244">
        <f>IFERROR($E288*SUMIF('[1]Daily Log'!$BM$18:$BM$1017,$B288,'[1]Daily Log'!$BN$18:$BN$1017),0)</f>
        <v>0</v>
      </c>
      <c r="AC288" s="244">
        <f>IFERROR($E288*SUMIF('[1]Daily Log'!$BP$18:$BP$1017,$B288,'[1]Daily Log'!$BQ$18:$BQ$1017),0)</f>
        <v>0</v>
      </c>
      <c r="AD288" s="244">
        <f>IFERROR($E288*SUMIF('[1]Daily Log'!$BS$18:$BS$1017,$B288,'[1]Daily Log'!$BT$18:$BT$1017),0)</f>
        <v>0</v>
      </c>
      <c r="AE288" s="244">
        <f>IFERROR($E288*SUMIF('[1]Daily Log'!$BV$18:$BV$1017,$B288,'[1]Daily Log'!$BW$18:$BW$1017),0)</f>
        <v>0</v>
      </c>
      <c r="AF288" s="244">
        <f>IFERROR($E288*SUMIF('[1]Daily Log'!$BY$18:$BY$1017,$B288,'[1]Daily Log'!$BZ$18:$BZ$1017),0)</f>
        <v>0</v>
      </c>
      <c r="AG288" s="244">
        <f>IFERROR($E288*SUMIF('[1]Daily Log'!$CB$18:$CB$1017,$B288,'[1]Daily Log'!$CC$18:$CC$1017),0)</f>
        <v>0</v>
      </c>
      <c r="AH288" s="244">
        <f>IFERROR($E288*SUMIF('[1]Daily Log'!$CE$18:$CE$1017,$B288,'[1]Daily Log'!$CF$18:$CF$1017),0)</f>
        <v>0</v>
      </c>
      <c r="AI288" s="244">
        <f>IFERROR($E288*SUMIF('[1]Daily Log'!$CH$18:$CH$1017,$B288,'[1]Daily Log'!$CI$18:$CI$1017),0)</f>
        <v>0</v>
      </c>
      <c r="AJ288" s="244">
        <f>IFERROR($E288*SUMIF('[1]Daily Log'!$CK$18:$CK$1017,$B288,'[1]Daily Log'!$CL$18:$CL$1017),0)</f>
        <v>0</v>
      </c>
      <c r="AK288" s="244">
        <f>IFERROR($E288*SUMIF('[1]Daily Log'!$CN$18:$CN$1017,$B288,'[1]Daily Log'!$CO$18:$CO$1017),0)</f>
        <v>0</v>
      </c>
    </row>
    <row r="289" spans="2:37" ht="33.75" hidden="1" customHeight="1">
      <c r="B289" s="461" t="s">
        <v>356</v>
      </c>
      <c r="C289" s="458"/>
      <c r="D289" s="452"/>
      <c r="E289" s="245"/>
      <c r="F289" s="243">
        <f t="shared" si="5"/>
        <v>0</v>
      </c>
      <c r="G289" s="244">
        <f>IFERROR($E289*SUMIF('[1]Daily Log'!$B$18:$B$1017,$B289,'[1]Daily Log'!$C$18:$C$1017),0)</f>
        <v>0</v>
      </c>
      <c r="H289" s="244">
        <f>IFERROR($E289*SUMIF('[1]Daily Log'!$E$18:$E$1017,$B289,'[1]Daily Log'!$F$18:$F$1017),0)</f>
        <v>0</v>
      </c>
      <c r="I289" s="244">
        <f>IFERROR($E289*SUMIF('[1]Daily Log'!$H$18:$H$1017,$B289,'[1]Daily Log'!$I$18:$I$1017),0)</f>
        <v>0</v>
      </c>
      <c r="J289" s="244" t="s">
        <v>40</v>
      </c>
      <c r="K289" s="244">
        <f>IFERROR($E289*SUMIF('[1]Daily Log'!$N$18:$N$1017,$B289,'[1]Daily Log'!$O$18:$O$1017),0)</f>
        <v>0</v>
      </c>
      <c r="L289" s="244">
        <f>IFERROR($E289*SUMIF('[1]Daily Log'!$Q$18:$Q$1017,$B289,'[1]Daily Log'!$R$18:$R$1017),0)</f>
        <v>0</v>
      </c>
      <c r="M289" s="244">
        <f>IFERROR($E289*SUMIF('[1]Daily Log'!$T$18:$T$1017,$B289,'[1]Daily Log'!$U$18:$U$1017),0)</f>
        <v>0</v>
      </c>
      <c r="N289" s="244">
        <f>IFERROR($E289*SUMIF('[1]Daily Log'!$W$18:$W$1017,$B289,'[1]Daily Log'!$X$18:$X$1017),0)</f>
        <v>0</v>
      </c>
      <c r="O289" s="244">
        <f>IFERROR($E289*SUMIF('[1]Daily Log'!$Z$18:$Z$1017,$B289,'[1]Daily Log'!$AA$18:$AA$1017),0)</f>
        <v>0</v>
      </c>
      <c r="P289" s="244">
        <f>IFERROR($E289*SUMIF('[1]Daily Log'!$AC$18:$AC$1017,$B289,'[1]Daily Log'!$AD$18:$AD$1017),0)</f>
        <v>0</v>
      </c>
      <c r="Q289" s="244">
        <f>IFERROR($E289*SUMIF('[1]Daily Log'!$AF$18:$AF$1017,$B289,'[1]Daily Log'!$AG$18:$AG$1017),0)</f>
        <v>0</v>
      </c>
      <c r="R289" s="244">
        <f>IFERROR($E289*SUMIF('[1]Daily Log'!$AI$18:$AI$1017,$B289,'[1]Daily Log'!$AJ$18:$AJ$1017),0)</f>
        <v>0</v>
      </c>
      <c r="S289" s="244">
        <f>IFERROR($E289*SUMIF('[1]Daily Log'!$AL$18:$AL$1017,$B289,'[1]Daily Log'!$AM$18:$AM$1017),0)</f>
        <v>0</v>
      </c>
      <c r="T289" s="244">
        <f>IFERROR($E289*SUMIF('[1]Daily Log'!$AO$18:$AO$1017,$B289,'[1]Daily Log'!$AP$18:$AP$1017),0)</f>
        <v>0</v>
      </c>
      <c r="U289" s="244">
        <f>IFERROR($E289*SUMIF('[1]Daily Log'!$AR$18:$AR$1017,$B289,'[1]Daily Log'!$AS$18:$AS$1017),0)</f>
        <v>0</v>
      </c>
      <c r="V289" s="244">
        <f>IFERROR($E289*SUMIF('[1]Daily Log'!$AU$18:$AU$1017,$B289,'[1]Daily Log'!$AV$18:$AV$1017),0)</f>
        <v>0</v>
      </c>
      <c r="W289" s="244">
        <f>IFERROR($E289*SUMIF('[1]Daily Log'!$AX$18:$AX$1017,$B289,'[1]Daily Log'!$AY$18:$AY$1017),0)</f>
        <v>0</v>
      </c>
      <c r="X289" s="244">
        <f>IFERROR($E289*SUMIF('[1]Daily Log'!$BA$18:$BA$1017,$B289,'[1]Daily Log'!$BB$18:$BB$1017),0)</f>
        <v>0</v>
      </c>
      <c r="Y289" s="244">
        <f>IFERROR($E289*SUMIF('[1]Daily Log'!$BD$18:$BD$1017,$B289,'[1]Daily Log'!$BE$18:$BE$1017),0)</f>
        <v>0</v>
      </c>
      <c r="Z289" s="244">
        <f>IFERROR($E289*SUMIF('[1]Daily Log'!$BG$18:$BG$1017,$B289,'[1]Daily Log'!$BH$18:$BH$1017),0)</f>
        <v>0</v>
      </c>
      <c r="AA289" s="244">
        <f>IFERROR($E289*SUMIF('[1]Daily Log'!$BJ$18:$BJ$1017,$B289,'[1]Daily Log'!$BK$18:$BK$1017),0)</f>
        <v>0</v>
      </c>
      <c r="AB289" s="244">
        <f>IFERROR($E289*SUMIF('[1]Daily Log'!$BM$18:$BM$1017,$B289,'[1]Daily Log'!$BN$18:$BN$1017),0)</f>
        <v>0</v>
      </c>
      <c r="AC289" s="244">
        <f>IFERROR($E289*SUMIF('[1]Daily Log'!$BP$18:$BP$1017,$B289,'[1]Daily Log'!$BQ$18:$BQ$1017),0)</f>
        <v>0</v>
      </c>
      <c r="AD289" s="244">
        <f>IFERROR($E289*SUMIF('[1]Daily Log'!$BS$18:$BS$1017,$B289,'[1]Daily Log'!$BT$18:$BT$1017),0)</f>
        <v>0</v>
      </c>
      <c r="AE289" s="244">
        <f>IFERROR($E289*SUMIF('[1]Daily Log'!$BV$18:$BV$1017,$B289,'[1]Daily Log'!$BW$18:$BW$1017),0)</f>
        <v>0</v>
      </c>
      <c r="AF289" s="244">
        <f>IFERROR($E289*SUMIF('[1]Daily Log'!$BY$18:$BY$1017,$B289,'[1]Daily Log'!$BZ$18:$BZ$1017),0)</f>
        <v>0</v>
      </c>
      <c r="AG289" s="244">
        <f>IFERROR($E289*SUMIF('[1]Daily Log'!$CB$18:$CB$1017,$B289,'[1]Daily Log'!$CC$18:$CC$1017),0)</f>
        <v>0</v>
      </c>
      <c r="AH289" s="244">
        <f>IFERROR($E289*SUMIF('[1]Daily Log'!$CE$18:$CE$1017,$B289,'[1]Daily Log'!$CF$18:$CF$1017),0)</f>
        <v>0</v>
      </c>
      <c r="AI289" s="244">
        <f>IFERROR($E289*SUMIF('[1]Daily Log'!$CH$18:$CH$1017,$B289,'[1]Daily Log'!$CI$18:$CI$1017),0)</f>
        <v>0</v>
      </c>
      <c r="AJ289" s="244">
        <f>IFERROR($E289*SUMIF('[1]Daily Log'!$CK$18:$CK$1017,$B289,'[1]Daily Log'!$CL$18:$CL$1017),0)</f>
        <v>0</v>
      </c>
      <c r="AK289" s="244">
        <f>IFERROR($E289*SUMIF('[1]Daily Log'!$CN$18:$CN$1017,$B289,'[1]Daily Log'!$CO$18:$CO$1017),0)</f>
        <v>0</v>
      </c>
    </row>
    <row r="290" spans="2:37" ht="33.75" hidden="1" customHeight="1">
      <c r="B290" s="461" t="s">
        <v>357</v>
      </c>
      <c r="C290" s="458"/>
      <c r="D290" s="452"/>
      <c r="E290" s="245"/>
      <c r="F290" s="243">
        <f t="shared" si="5"/>
        <v>0</v>
      </c>
      <c r="G290" s="244">
        <f>IFERROR($E290*SUMIF('[1]Daily Log'!$B$18:$B$1017,$B290,'[1]Daily Log'!$C$18:$C$1017),0)</f>
        <v>0</v>
      </c>
      <c r="H290" s="244">
        <f>IFERROR($E290*SUMIF('[1]Daily Log'!$E$18:$E$1017,$B290,'[1]Daily Log'!$F$18:$F$1017),0)</f>
        <v>0</v>
      </c>
      <c r="I290" s="244">
        <f>IFERROR($E290*SUMIF('[1]Daily Log'!$H$18:$H$1017,$B290,'[1]Daily Log'!$I$18:$I$1017),0)</f>
        <v>0</v>
      </c>
      <c r="J290" s="244" t="s">
        <v>40</v>
      </c>
      <c r="K290" s="244">
        <f>IFERROR($E290*SUMIF('[1]Daily Log'!$N$18:$N$1017,$B290,'[1]Daily Log'!$O$18:$O$1017),0)</f>
        <v>0</v>
      </c>
      <c r="L290" s="244">
        <f>IFERROR($E290*SUMIF('[1]Daily Log'!$Q$18:$Q$1017,$B290,'[1]Daily Log'!$R$18:$R$1017),0)</f>
        <v>0</v>
      </c>
      <c r="M290" s="244">
        <f>IFERROR($E290*SUMIF('[1]Daily Log'!$T$18:$T$1017,$B290,'[1]Daily Log'!$U$18:$U$1017),0)</f>
        <v>0</v>
      </c>
      <c r="N290" s="244">
        <f>IFERROR($E290*SUMIF('[1]Daily Log'!$W$18:$W$1017,$B290,'[1]Daily Log'!$X$18:$X$1017),0)</f>
        <v>0</v>
      </c>
      <c r="O290" s="244">
        <f>IFERROR($E290*SUMIF('[1]Daily Log'!$Z$18:$Z$1017,$B290,'[1]Daily Log'!$AA$18:$AA$1017),0)</f>
        <v>0</v>
      </c>
      <c r="P290" s="244">
        <f>IFERROR($E290*SUMIF('[1]Daily Log'!$AC$18:$AC$1017,$B290,'[1]Daily Log'!$AD$18:$AD$1017),0)</f>
        <v>0</v>
      </c>
      <c r="Q290" s="244">
        <f>IFERROR($E290*SUMIF('[1]Daily Log'!$AF$18:$AF$1017,$B290,'[1]Daily Log'!$AG$18:$AG$1017),0)</f>
        <v>0</v>
      </c>
      <c r="R290" s="244">
        <f>IFERROR($E290*SUMIF('[1]Daily Log'!$AI$18:$AI$1017,$B290,'[1]Daily Log'!$AJ$18:$AJ$1017),0)</f>
        <v>0</v>
      </c>
      <c r="S290" s="244">
        <f>IFERROR($E290*SUMIF('[1]Daily Log'!$AL$18:$AL$1017,$B290,'[1]Daily Log'!$AM$18:$AM$1017),0)</f>
        <v>0</v>
      </c>
      <c r="T290" s="244">
        <f>IFERROR($E290*SUMIF('[1]Daily Log'!$AO$18:$AO$1017,$B290,'[1]Daily Log'!$AP$18:$AP$1017),0)</f>
        <v>0</v>
      </c>
      <c r="U290" s="244">
        <f>IFERROR($E290*SUMIF('[1]Daily Log'!$AR$18:$AR$1017,$B290,'[1]Daily Log'!$AS$18:$AS$1017),0)</f>
        <v>0</v>
      </c>
      <c r="V290" s="244">
        <f>IFERROR($E290*SUMIF('[1]Daily Log'!$AU$18:$AU$1017,$B290,'[1]Daily Log'!$AV$18:$AV$1017),0)</f>
        <v>0</v>
      </c>
      <c r="W290" s="244">
        <f>IFERROR($E290*SUMIF('[1]Daily Log'!$AX$18:$AX$1017,$B290,'[1]Daily Log'!$AY$18:$AY$1017),0)</f>
        <v>0</v>
      </c>
      <c r="X290" s="244">
        <f>IFERROR($E290*SUMIF('[1]Daily Log'!$BA$18:$BA$1017,$B290,'[1]Daily Log'!$BB$18:$BB$1017),0)</f>
        <v>0</v>
      </c>
      <c r="Y290" s="244">
        <f>IFERROR($E290*SUMIF('[1]Daily Log'!$BD$18:$BD$1017,$B290,'[1]Daily Log'!$BE$18:$BE$1017),0)</f>
        <v>0</v>
      </c>
      <c r="Z290" s="244">
        <f>IFERROR($E290*SUMIF('[1]Daily Log'!$BG$18:$BG$1017,$B290,'[1]Daily Log'!$BH$18:$BH$1017),0)</f>
        <v>0</v>
      </c>
      <c r="AA290" s="244">
        <f>IFERROR($E290*SUMIF('[1]Daily Log'!$BJ$18:$BJ$1017,$B290,'[1]Daily Log'!$BK$18:$BK$1017),0)</f>
        <v>0</v>
      </c>
      <c r="AB290" s="244">
        <f>IFERROR($E290*SUMIF('[1]Daily Log'!$BM$18:$BM$1017,$B290,'[1]Daily Log'!$BN$18:$BN$1017),0)</f>
        <v>0</v>
      </c>
      <c r="AC290" s="244">
        <f>IFERROR($E290*SUMIF('[1]Daily Log'!$BP$18:$BP$1017,$B290,'[1]Daily Log'!$BQ$18:$BQ$1017),0)</f>
        <v>0</v>
      </c>
      <c r="AD290" s="244">
        <f>IFERROR($E290*SUMIF('[1]Daily Log'!$BS$18:$BS$1017,$B290,'[1]Daily Log'!$BT$18:$BT$1017),0)</f>
        <v>0</v>
      </c>
      <c r="AE290" s="244">
        <f>IFERROR($E290*SUMIF('[1]Daily Log'!$BV$18:$BV$1017,$B290,'[1]Daily Log'!$BW$18:$BW$1017),0)</f>
        <v>0</v>
      </c>
      <c r="AF290" s="244">
        <f>IFERROR($E290*SUMIF('[1]Daily Log'!$BY$18:$BY$1017,$B290,'[1]Daily Log'!$BZ$18:$BZ$1017),0)</f>
        <v>0</v>
      </c>
      <c r="AG290" s="244">
        <f>IFERROR($E290*SUMIF('[1]Daily Log'!$CB$18:$CB$1017,$B290,'[1]Daily Log'!$CC$18:$CC$1017),0)</f>
        <v>0</v>
      </c>
      <c r="AH290" s="244">
        <f>IFERROR($E290*SUMIF('[1]Daily Log'!$CE$18:$CE$1017,$B290,'[1]Daily Log'!$CF$18:$CF$1017),0)</f>
        <v>0</v>
      </c>
      <c r="AI290" s="244">
        <f>IFERROR($E290*SUMIF('[1]Daily Log'!$CH$18:$CH$1017,$B290,'[1]Daily Log'!$CI$18:$CI$1017),0)</f>
        <v>0</v>
      </c>
      <c r="AJ290" s="244">
        <f>IFERROR($E290*SUMIF('[1]Daily Log'!$CK$18:$CK$1017,$B290,'[1]Daily Log'!$CL$18:$CL$1017),0)</f>
        <v>0</v>
      </c>
      <c r="AK290" s="244">
        <f>IFERROR($E290*SUMIF('[1]Daily Log'!$CN$18:$CN$1017,$B290,'[1]Daily Log'!$CO$18:$CO$1017),0)</f>
        <v>0</v>
      </c>
    </row>
    <row r="291" spans="2:37" ht="33.75" hidden="1" customHeight="1">
      <c r="B291" s="461" t="s">
        <v>358</v>
      </c>
      <c r="C291" s="458"/>
      <c r="D291" s="452"/>
      <c r="E291" s="245"/>
      <c r="F291" s="243">
        <f t="shared" si="5"/>
        <v>0</v>
      </c>
      <c r="G291" s="244">
        <f>IFERROR($E291*SUMIF('[1]Daily Log'!$B$18:$B$1017,$B291,'[1]Daily Log'!$C$18:$C$1017),0)</f>
        <v>0</v>
      </c>
      <c r="H291" s="244">
        <f>IFERROR($E291*SUMIF('[1]Daily Log'!$E$18:$E$1017,$B291,'[1]Daily Log'!$F$18:$F$1017),0)</f>
        <v>0</v>
      </c>
      <c r="I291" s="244">
        <f>IFERROR($E291*SUMIF('[1]Daily Log'!$H$18:$H$1017,$B291,'[1]Daily Log'!$I$18:$I$1017),0)</f>
        <v>0</v>
      </c>
      <c r="J291" s="244" t="s">
        <v>40</v>
      </c>
      <c r="K291" s="244">
        <f>IFERROR($E291*SUMIF('[1]Daily Log'!$N$18:$N$1017,$B291,'[1]Daily Log'!$O$18:$O$1017),0)</f>
        <v>0</v>
      </c>
      <c r="L291" s="244">
        <f>IFERROR($E291*SUMIF('[1]Daily Log'!$Q$18:$Q$1017,$B291,'[1]Daily Log'!$R$18:$R$1017),0)</f>
        <v>0</v>
      </c>
      <c r="M291" s="244">
        <f>IFERROR($E291*SUMIF('[1]Daily Log'!$T$18:$T$1017,$B291,'[1]Daily Log'!$U$18:$U$1017),0)</f>
        <v>0</v>
      </c>
      <c r="N291" s="244">
        <f>IFERROR($E291*SUMIF('[1]Daily Log'!$W$18:$W$1017,$B291,'[1]Daily Log'!$X$18:$X$1017),0)</f>
        <v>0</v>
      </c>
      <c r="O291" s="244">
        <f>IFERROR($E291*SUMIF('[1]Daily Log'!$Z$18:$Z$1017,$B291,'[1]Daily Log'!$AA$18:$AA$1017),0)</f>
        <v>0</v>
      </c>
      <c r="P291" s="244">
        <f>IFERROR($E291*SUMIF('[1]Daily Log'!$AC$18:$AC$1017,$B291,'[1]Daily Log'!$AD$18:$AD$1017),0)</f>
        <v>0</v>
      </c>
      <c r="Q291" s="244">
        <f>IFERROR($E291*SUMIF('[1]Daily Log'!$AF$18:$AF$1017,$B291,'[1]Daily Log'!$AG$18:$AG$1017),0)</f>
        <v>0</v>
      </c>
      <c r="R291" s="244">
        <f>IFERROR($E291*SUMIF('[1]Daily Log'!$AI$18:$AI$1017,$B291,'[1]Daily Log'!$AJ$18:$AJ$1017),0)</f>
        <v>0</v>
      </c>
      <c r="S291" s="244">
        <f>IFERROR($E291*SUMIF('[1]Daily Log'!$AL$18:$AL$1017,$B291,'[1]Daily Log'!$AM$18:$AM$1017),0)</f>
        <v>0</v>
      </c>
      <c r="T291" s="244">
        <f>IFERROR($E291*SUMIF('[1]Daily Log'!$AO$18:$AO$1017,$B291,'[1]Daily Log'!$AP$18:$AP$1017),0)</f>
        <v>0</v>
      </c>
      <c r="U291" s="244">
        <f>IFERROR($E291*SUMIF('[1]Daily Log'!$AR$18:$AR$1017,$B291,'[1]Daily Log'!$AS$18:$AS$1017),0)</f>
        <v>0</v>
      </c>
      <c r="V291" s="244">
        <f>IFERROR($E291*SUMIF('[1]Daily Log'!$AU$18:$AU$1017,$B291,'[1]Daily Log'!$AV$18:$AV$1017),0)</f>
        <v>0</v>
      </c>
      <c r="W291" s="244">
        <f>IFERROR($E291*SUMIF('[1]Daily Log'!$AX$18:$AX$1017,$B291,'[1]Daily Log'!$AY$18:$AY$1017),0)</f>
        <v>0</v>
      </c>
      <c r="X291" s="244">
        <f>IFERROR($E291*SUMIF('[1]Daily Log'!$BA$18:$BA$1017,$B291,'[1]Daily Log'!$BB$18:$BB$1017),0)</f>
        <v>0</v>
      </c>
      <c r="Y291" s="244">
        <f>IFERROR($E291*SUMIF('[1]Daily Log'!$BD$18:$BD$1017,$B291,'[1]Daily Log'!$BE$18:$BE$1017),0)</f>
        <v>0</v>
      </c>
      <c r="Z291" s="244">
        <f>IFERROR($E291*SUMIF('[1]Daily Log'!$BG$18:$BG$1017,$B291,'[1]Daily Log'!$BH$18:$BH$1017),0)</f>
        <v>0</v>
      </c>
      <c r="AA291" s="244">
        <f>IFERROR($E291*SUMIF('[1]Daily Log'!$BJ$18:$BJ$1017,$B291,'[1]Daily Log'!$BK$18:$BK$1017),0)</f>
        <v>0</v>
      </c>
      <c r="AB291" s="244">
        <f>IFERROR($E291*SUMIF('[1]Daily Log'!$BM$18:$BM$1017,$B291,'[1]Daily Log'!$BN$18:$BN$1017),0)</f>
        <v>0</v>
      </c>
      <c r="AC291" s="244">
        <f>IFERROR($E291*SUMIF('[1]Daily Log'!$BP$18:$BP$1017,$B291,'[1]Daily Log'!$BQ$18:$BQ$1017),0)</f>
        <v>0</v>
      </c>
      <c r="AD291" s="244">
        <f>IFERROR($E291*SUMIF('[1]Daily Log'!$BS$18:$BS$1017,$B291,'[1]Daily Log'!$BT$18:$BT$1017),0)</f>
        <v>0</v>
      </c>
      <c r="AE291" s="244">
        <f>IFERROR($E291*SUMIF('[1]Daily Log'!$BV$18:$BV$1017,$B291,'[1]Daily Log'!$BW$18:$BW$1017),0)</f>
        <v>0</v>
      </c>
      <c r="AF291" s="244">
        <f>IFERROR($E291*SUMIF('[1]Daily Log'!$BY$18:$BY$1017,$B291,'[1]Daily Log'!$BZ$18:$BZ$1017),0)</f>
        <v>0</v>
      </c>
      <c r="AG291" s="244">
        <f>IFERROR($E291*SUMIF('[1]Daily Log'!$CB$18:$CB$1017,$B291,'[1]Daily Log'!$CC$18:$CC$1017),0)</f>
        <v>0</v>
      </c>
      <c r="AH291" s="244">
        <f>IFERROR($E291*SUMIF('[1]Daily Log'!$CE$18:$CE$1017,$B291,'[1]Daily Log'!$CF$18:$CF$1017),0)</f>
        <v>0</v>
      </c>
      <c r="AI291" s="244">
        <f>IFERROR($E291*SUMIF('[1]Daily Log'!$CH$18:$CH$1017,$B291,'[1]Daily Log'!$CI$18:$CI$1017),0)</f>
        <v>0</v>
      </c>
      <c r="AJ291" s="244">
        <f>IFERROR($E291*SUMIF('[1]Daily Log'!$CK$18:$CK$1017,$B291,'[1]Daily Log'!$CL$18:$CL$1017),0)</f>
        <v>0</v>
      </c>
      <c r="AK291" s="244">
        <f>IFERROR($E291*SUMIF('[1]Daily Log'!$CN$18:$CN$1017,$B291,'[1]Daily Log'!$CO$18:$CO$1017),0)</f>
        <v>0</v>
      </c>
    </row>
    <row r="292" spans="2:37" ht="33.75" hidden="1" customHeight="1">
      <c r="B292" s="461" t="s">
        <v>444</v>
      </c>
      <c r="C292" s="458"/>
      <c r="D292" s="452"/>
      <c r="E292" s="245"/>
      <c r="F292" s="243">
        <f t="shared" si="5"/>
        <v>0</v>
      </c>
      <c r="G292" s="244">
        <f>IFERROR($E292*SUMIF('[1]Daily Log'!$B$18:$B$1017,$B292,'[1]Daily Log'!$C$18:$C$1017),0)</f>
        <v>0</v>
      </c>
      <c r="H292" s="244">
        <f>IFERROR($E292*SUMIF('[1]Daily Log'!$E$18:$E$1017,$B292,'[1]Daily Log'!$F$18:$F$1017),0)</f>
        <v>0</v>
      </c>
      <c r="I292" s="244">
        <f>IFERROR($E292*SUMIF('[1]Daily Log'!$H$18:$H$1017,$B292,'[1]Daily Log'!$I$18:$I$1017),0)</f>
        <v>0</v>
      </c>
      <c r="J292" s="244" t="s">
        <v>40</v>
      </c>
      <c r="K292" s="244">
        <f>IFERROR($E292*SUMIF('[1]Daily Log'!$N$18:$N$1017,$B292,'[1]Daily Log'!$O$18:$O$1017),0)</f>
        <v>0</v>
      </c>
      <c r="L292" s="244">
        <f>IFERROR($E292*SUMIF('[1]Daily Log'!$Q$18:$Q$1017,$B292,'[1]Daily Log'!$R$18:$R$1017),0)</f>
        <v>0</v>
      </c>
      <c r="M292" s="244">
        <f>IFERROR($E292*SUMIF('[1]Daily Log'!$T$18:$T$1017,$B292,'[1]Daily Log'!$U$18:$U$1017),0)</f>
        <v>0</v>
      </c>
      <c r="N292" s="244">
        <f>IFERROR($E292*SUMIF('[1]Daily Log'!$W$18:$W$1017,$B292,'[1]Daily Log'!$X$18:$X$1017),0)</f>
        <v>0</v>
      </c>
      <c r="O292" s="244">
        <f>IFERROR($E292*SUMIF('[1]Daily Log'!$Z$18:$Z$1017,$B292,'[1]Daily Log'!$AA$18:$AA$1017),0)</f>
        <v>0</v>
      </c>
      <c r="P292" s="244">
        <f>IFERROR($E292*SUMIF('[1]Daily Log'!$AC$18:$AC$1017,$B292,'[1]Daily Log'!$AD$18:$AD$1017),0)</f>
        <v>0</v>
      </c>
      <c r="Q292" s="244">
        <f>IFERROR($E292*SUMIF('[1]Daily Log'!$AF$18:$AF$1017,$B292,'[1]Daily Log'!$AG$18:$AG$1017),0)</f>
        <v>0</v>
      </c>
      <c r="R292" s="244">
        <f>IFERROR($E292*SUMIF('[1]Daily Log'!$AI$18:$AI$1017,$B292,'[1]Daily Log'!$AJ$18:$AJ$1017),0)</f>
        <v>0</v>
      </c>
      <c r="S292" s="244">
        <f>IFERROR($E292*SUMIF('[1]Daily Log'!$AL$18:$AL$1017,$B292,'[1]Daily Log'!$AM$18:$AM$1017),0)</f>
        <v>0</v>
      </c>
      <c r="T292" s="244">
        <f>IFERROR($E292*SUMIF('[1]Daily Log'!$AO$18:$AO$1017,$B292,'[1]Daily Log'!$AP$18:$AP$1017),0)</f>
        <v>0</v>
      </c>
      <c r="U292" s="244">
        <f>IFERROR($E292*SUMIF('[1]Daily Log'!$AR$18:$AR$1017,$B292,'[1]Daily Log'!$AS$18:$AS$1017),0)</f>
        <v>0</v>
      </c>
      <c r="V292" s="244">
        <f>IFERROR($E292*SUMIF('[1]Daily Log'!$AU$18:$AU$1017,$B292,'[1]Daily Log'!$AV$18:$AV$1017),0)</f>
        <v>0</v>
      </c>
      <c r="W292" s="244">
        <f>IFERROR($E292*SUMIF('[1]Daily Log'!$AX$18:$AX$1017,$B292,'[1]Daily Log'!$AY$18:$AY$1017),0)</f>
        <v>0</v>
      </c>
      <c r="X292" s="244">
        <f>IFERROR($E292*SUMIF('[1]Daily Log'!$BA$18:$BA$1017,$B292,'[1]Daily Log'!$BB$18:$BB$1017),0)</f>
        <v>0</v>
      </c>
      <c r="Y292" s="244">
        <f>IFERROR($E292*SUMIF('[1]Daily Log'!$BD$18:$BD$1017,$B292,'[1]Daily Log'!$BE$18:$BE$1017),0)</f>
        <v>0</v>
      </c>
      <c r="Z292" s="244">
        <f>IFERROR($E292*SUMIF('[1]Daily Log'!$BG$18:$BG$1017,$B292,'[1]Daily Log'!$BH$18:$BH$1017),0)</f>
        <v>0</v>
      </c>
      <c r="AA292" s="244">
        <f>IFERROR($E292*SUMIF('[1]Daily Log'!$BJ$18:$BJ$1017,$B292,'[1]Daily Log'!$BK$18:$BK$1017),0)</f>
        <v>0</v>
      </c>
      <c r="AB292" s="244">
        <f>IFERROR($E292*SUMIF('[1]Daily Log'!$BM$18:$BM$1017,$B292,'[1]Daily Log'!$BN$18:$BN$1017),0)</f>
        <v>0</v>
      </c>
      <c r="AC292" s="244">
        <f>IFERROR($E292*SUMIF('[1]Daily Log'!$BP$18:$BP$1017,$B292,'[1]Daily Log'!$BQ$18:$BQ$1017),0)</f>
        <v>0</v>
      </c>
      <c r="AD292" s="244">
        <f>IFERROR($E292*SUMIF('[1]Daily Log'!$BS$18:$BS$1017,$B292,'[1]Daily Log'!$BT$18:$BT$1017),0)</f>
        <v>0</v>
      </c>
      <c r="AE292" s="244">
        <f>IFERROR($E292*SUMIF('[1]Daily Log'!$BV$18:$BV$1017,$B292,'[1]Daily Log'!$BW$18:$BW$1017),0)</f>
        <v>0</v>
      </c>
      <c r="AF292" s="244">
        <f>IFERROR($E292*SUMIF('[1]Daily Log'!$BY$18:$BY$1017,$B292,'[1]Daily Log'!$BZ$18:$BZ$1017),0)</f>
        <v>0</v>
      </c>
      <c r="AG292" s="244">
        <f>IFERROR($E292*SUMIF('[1]Daily Log'!$CB$18:$CB$1017,$B292,'[1]Daily Log'!$CC$18:$CC$1017),0)</f>
        <v>0</v>
      </c>
      <c r="AH292" s="244">
        <f>IFERROR($E292*SUMIF('[1]Daily Log'!$CE$18:$CE$1017,$B292,'[1]Daily Log'!$CF$18:$CF$1017),0)</f>
        <v>0</v>
      </c>
      <c r="AI292" s="244">
        <f>IFERROR($E292*SUMIF('[1]Daily Log'!$CH$18:$CH$1017,$B292,'[1]Daily Log'!$CI$18:$CI$1017),0)</f>
        <v>0</v>
      </c>
      <c r="AJ292" s="244">
        <f>IFERROR($E292*SUMIF('[1]Daily Log'!$CK$18:$CK$1017,$B292,'[1]Daily Log'!$CL$18:$CL$1017),0)</f>
        <v>0</v>
      </c>
      <c r="AK292" s="244">
        <f>IFERROR($E292*SUMIF('[1]Daily Log'!$CN$18:$CN$1017,$B292,'[1]Daily Log'!$CO$18:$CO$1017),0)</f>
        <v>0</v>
      </c>
    </row>
    <row r="293" spans="2:37" ht="33.75" hidden="1" customHeight="1">
      <c r="B293" s="461" t="s">
        <v>359</v>
      </c>
      <c r="C293" s="458"/>
      <c r="D293" s="452"/>
      <c r="E293" s="245"/>
      <c r="F293" s="243">
        <f t="shared" si="5"/>
        <v>0</v>
      </c>
      <c r="G293" s="244">
        <f>IFERROR($E293*SUMIF('[1]Daily Log'!$B$18:$B$1017,$B293,'[1]Daily Log'!$C$18:$C$1017),0)</f>
        <v>0</v>
      </c>
      <c r="H293" s="244">
        <f>IFERROR($E293*SUMIF('[1]Daily Log'!$E$18:$E$1017,$B293,'[1]Daily Log'!$F$18:$F$1017),0)</f>
        <v>0</v>
      </c>
      <c r="I293" s="244">
        <f>IFERROR($E293*SUMIF('[1]Daily Log'!$H$18:$H$1017,$B293,'[1]Daily Log'!$I$18:$I$1017),0)</f>
        <v>0</v>
      </c>
      <c r="J293" s="244" t="s">
        <v>40</v>
      </c>
      <c r="K293" s="244">
        <f>IFERROR($E293*SUMIF('[1]Daily Log'!$N$18:$N$1017,$B293,'[1]Daily Log'!$O$18:$O$1017),0)</f>
        <v>0</v>
      </c>
      <c r="L293" s="244">
        <f>IFERROR($E293*SUMIF('[1]Daily Log'!$Q$18:$Q$1017,$B293,'[1]Daily Log'!$R$18:$R$1017),0)</f>
        <v>0</v>
      </c>
      <c r="M293" s="244">
        <f>IFERROR($E293*SUMIF('[1]Daily Log'!$T$18:$T$1017,$B293,'[1]Daily Log'!$U$18:$U$1017),0)</f>
        <v>0</v>
      </c>
      <c r="N293" s="244">
        <f>IFERROR($E293*SUMIF('[1]Daily Log'!$W$18:$W$1017,$B293,'[1]Daily Log'!$X$18:$X$1017),0)</f>
        <v>0</v>
      </c>
      <c r="O293" s="244">
        <f>IFERROR($E293*SUMIF('[1]Daily Log'!$Z$18:$Z$1017,$B293,'[1]Daily Log'!$AA$18:$AA$1017),0)</f>
        <v>0</v>
      </c>
      <c r="P293" s="244">
        <f>IFERROR($E293*SUMIF('[1]Daily Log'!$AC$18:$AC$1017,$B293,'[1]Daily Log'!$AD$18:$AD$1017),0)</f>
        <v>0</v>
      </c>
      <c r="Q293" s="244">
        <f>IFERROR($E293*SUMIF('[1]Daily Log'!$AF$18:$AF$1017,$B293,'[1]Daily Log'!$AG$18:$AG$1017),0)</f>
        <v>0</v>
      </c>
      <c r="R293" s="244">
        <f>IFERROR($E293*SUMIF('[1]Daily Log'!$AI$18:$AI$1017,$B293,'[1]Daily Log'!$AJ$18:$AJ$1017),0)</f>
        <v>0</v>
      </c>
      <c r="S293" s="244">
        <f>IFERROR($E293*SUMIF('[1]Daily Log'!$AL$18:$AL$1017,$B293,'[1]Daily Log'!$AM$18:$AM$1017),0)</f>
        <v>0</v>
      </c>
      <c r="T293" s="244">
        <f>IFERROR($E293*SUMIF('[1]Daily Log'!$AO$18:$AO$1017,$B293,'[1]Daily Log'!$AP$18:$AP$1017),0)</f>
        <v>0</v>
      </c>
      <c r="U293" s="244">
        <f>IFERROR($E293*SUMIF('[1]Daily Log'!$AR$18:$AR$1017,$B293,'[1]Daily Log'!$AS$18:$AS$1017),0)</f>
        <v>0</v>
      </c>
      <c r="V293" s="244">
        <f>IFERROR($E293*SUMIF('[1]Daily Log'!$AU$18:$AU$1017,$B293,'[1]Daily Log'!$AV$18:$AV$1017),0)</f>
        <v>0</v>
      </c>
      <c r="W293" s="244">
        <f>IFERROR($E293*SUMIF('[1]Daily Log'!$AX$18:$AX$1017,$B293,'[1]Daily Log'!$AY$18:$AY$1017),0)</f>
        <v>0</v>
      </c>
      <c r="X293" s="244">
        <f>IFERROR($E293*SUMIF('[1]Daily Log'!$BA$18:$BA$1017,$B293,'[1]Daily Log'!$BB$18:$BB$1017),0)</f>
        <v>0</v>
      </c>
      <c r="Y293" s="244">
        <f>IFERROR($E293*SUMIF('[1]Daily Log'!$BD$18:$BD$1017,$B293,'[1]Daily Log'!$BE$18:$BE$1017),0)</f>
        <v>0</v>
      </c>
      <c r="Z293" s="244">
        <f>IFERROR($E293*SUMIF('[1]Daily Log'!$BG$18:$BG$1017,$B293,'[1]Daily Log'!$BH$18:$BH$1017),0)</f>
        <v>0</v>
      </c>
      <c r="AA293" s="244">
        <f>IFERROR($E293*SUMIF('[1]Daily Log'!$BJ$18:$BJ$1017,$B293,'[1]Daily Log'!$BK$18:$BK$1017),0)</f>
        <v>0</v>
      </c>
      <c r="AB293" s="244">
        <f>IFERROR($E293*SUMIF('[1]Daily Log'!$BM$18:$BM$1017,$B293,'[1]Daily Log'!$BN$18:$BN$1017),0)</f>
        <v>0</v>
      </c>
      <c r="AC293" s="244">
        <f>IFERROR($E293*SUMIF('[1]Daily Log'!$BP$18:$BP$1017,$B293,'[1]Daily Log'!$BQ$18:$BQ$1017),0)</f>
        <v>0</v>
      </c>
      <c r="AD293" s="244">
        <f>IFERROR($E293*SUMIF('[1]Daily Log'!$BS$18:$BS$1017,$B293,'[1]Daily Log'!$BT$18:$BT$1017),0)</f>
        <v>0</v>
      </c>
      <c r="AE293" s="244">
        <f>IFERROR($E293*SUMIF('[1]Daily Log'!$BV$18:$BV$1017,$B293,'[1]Daily Log'!$BW$18:$BW$1017),0)</f>
        <v>0</v>
      </c>
      <c r="AF293" s="244">
        <f>IFERROR($E293*SUMIF('[1]Daily Log'!$BY$18:$BY$1017,$B293,'[1]Daily Log'!$BZ$18:$BZ$1017),0)</f>
        <v>0</v>
      </c>
      <c r="AG293" s="244">
        <f>IFERROR($E293*SUMIF('[1]Daily Log'!$CB$18:$CB$1017,$B293,'[1]Daily Log'!$CC$18:$CC$1017),0)</f>
        <v>0</v>
      </c>
      <c r="AH293" s="244">
        <f>IFERROR($E293*SUMIF('[1]Daily Log'!$CE$18:$CE$1017,$B293,'[1]Daily Log'!$CF$18:$CF$1017),0)</f>
        <v>0</v>
      </c>
      <c r="AI293" s="244">
        <f>IFERROR($E293*SUMIF('[1]Daily Log'!$CH$18:$CH$1017,$B293,'[1]Daily Log'!$CI$18:$CI$1017),0)</f>
        <v>0</v>
      </c>
      <c r="AJ293" s="244">
        <f>IFERROR($E293*SUMIF('[1]Daily Log'!$CK$18:$CK$1017,$B293,'[1]Daily Log'!$CL$18:$CL$1017),0)</f>
        <v>0</v>
      </c>
      <c r="AK293" s="244">
        <f>IFERROR($E293*SUMIF('[1]Daily Log'!$CN$18:$CN$1017,$B293,'[1]Daily Log'!$CO$18:$CO$1017),0)</f>
        <v>0</v>
      </c>
    </row>
    <row r="294" spans="2:37" ht="33.75" hidden="1" customHeight="1">
      <c r="B294" s="461" t="s">
        <v>360</v>
      </c>
      <c r="C294" s="458"/>
      <c r="D294" s="452"/>
      <c r="E294" s="245"/>
      <c r="F294" s="243">
        <f t="shared" si="5"/>
        <v>0</v>
      </c>
      <c r="G294" s="244">
        <f>IFERROR($E294*SUMIF('[1]Daily Log'!$B$18:$B$1017,$B294,'[1]Daily Log'!$C$18:$C$1017),0)</f>
        <v>0</v>
      </c>
      <c r="H294" s="244">
        <f>IFERROR($E294*SUMIF('[1]Daily Log'!$E$18:$E$1017,$B294,'[1]Daily Log'!$F$18:$F$1017),0)</f>
        <v>0</v>
      </c>
      <c r="I294" s="244">
        <f>IFERROR($E294*SUMIF('[1]Daily Log'!$H$18:$H$1017,$B294,'[1]Daily Log'!$I$18:$I$1017),0)</f>
        <v>0</v>
      </c>
      <c r="J294" s="244" t="s">
        <v>40</v>
      </c>
      <c r="K294" s="244">
        <f>IFERROR($E294*SUMIF('[1]Daily Log'!$N$18:$N$1017,$B294,'[1]Daily Log'!$O$18:$O$1017),0)</f>
        <v>0</v>
      </c>
      <c r="L294" s="244">
        <f>IFERROR($E294*SUMIF('[1]Daily Log'!$Q$18:$Q$1017,$B294,'[1]Daily Log'!$R$18:$R$1017),0)</f>
        <v>0</v>
      </c>
      <c r="M294" s="244">
        <f>IFERROR($E294*SUMIF('[1]Daily Log'!$T$18:$T$1017,$B294,'[1]Daily Log'!$U$18:$U$1017),0)</f>
        <v>0</v>
      </c>
      <c r="N294" s="244">
        <f>IFERROR($E294*SUMIF('[1]Daily Log'!$W$18:$W$1017,$B294,'[1]Daily Log'!$X$18:$X$1017),0)</f>
        <v>0</v>
      </c>
      <c r="O294" s="244">
        <f>IFERROR($E294*SUMIF('[1]Daily Log'!$Z$18:$Z$1017,$B294,'[1]Daily Log'!$AA$18:$AA$1017),0)</f>
        <v>0</v>
      </c>
      <c r="P294" s="244">
        <f>IFERROR($E294*SUMIF('[1]Daily Log'!$AC$18:$AC$1017,$B294,'[1]Daily Log'!$AD$18:$AD$1017),0)</f>
        <v>0</v>
      </c>
      <c r="Q294" s="244">
        <f>IFERROR($E294*SUMIF('[1]Daily Log'!$AF$18:$AF$1017,$B294,'[1]Daily Log'!$AG$18:$AG$1017),0)</f>
        <v>0</v>
      </c>
      <c r="R294" s="244">
        <f>IFERROR($E294*SUMIF('[1]Daily Log'!$AI$18:$AI$1017,$B294,'[1]Daily Log'!$AJ$18:$AJ$1017),0)</f>
        <v>0</v>
      </c>
      <c r="S294" s="244">
        <f>IFERROR($E294*SUMIF('[1]Daily Log'!$AL$18:$AL$1017,$B294,'[1]Daily Log'!$AM$18:$AM$1017),0)</f>
        <v>0</v>
      </c>
      <c r="T294" s="244">
        <f>IFERROR($E294*SUMIF('[1]Daily Log'!$AO$18:$AO$1017,$B294,'[1]Daily Log'!$AP$18:$AP$1017),0)</f>
        <v>0</v>
      </c>
      <c r="U294" s="244">
        <f>IFERROR($E294*SUMIF('[1]Daily Log'!$AR$18:$AR$1017,$B294,'[1]Daily Log'!$AS$18:$AS$1017),0)</f>
        <v>0</v>
      </c>
      <c r="V294" s="244">
        <f>IFERROR($E294*SUMIF('[1]Daily Log'!$AU$18:$AU$1017,$B294,'[1]Daily Log'!$AV$18:$AV$1017),0)</f>
        <v>0</v>
      </c>
      <c r="W294" s="244">
        <f>IFERROR($E294*SUMIF('[1]Daily Log'!$AX$18:$AX$1017,$B294,'[1]Daily Log'!$AY$18:$AY$1017),0)</f>
        <v>0</v>
      </c>
      <c r="X294" s="244">
        <f>IFERROR($E294*SUMIF('[1]Daily Log'!$BA$18:$BA$1017,$B294,'[1]Daily Log'!$BB$18:$BB$1017),0)</f>
        <v>0</v>
      </c>
      <c r="Y294" s="244">
        <f>IFERROR($E294*SUMIF('[1]Daily Log'!$BD$18:$BD$1017,$B294,'[1]Daily Log'!$BE$18:$BE$1017),0)</f>
        <v>0</v>
      </c>
      <c r="Z294" s="244">
        <f>IFERROR($E294*SUMIF('[1]Daily Log'!$BG$18:$BG$1017,$B294,'[1]Daily Log'!$BH$18:$BH$1017),0)</f>
        <v>0</v>
      </c>
      <c r="AA294" s="244">
        <f>IFERROR($E294*SUMIF('[1]Daily Log'!$BJ$18:$BJ$1017,$B294,'[1]Daily Log'!$BK$18:$BK$1017),0)</f>
        <v>0</v>
      </c>
      <c r="AB294" s="244">
        <f>IFERROR($E294*SUMIF('[1]Daily Log'!$BM$18:$BM$1017,$B294,'[1]Daily Log'!$BN$18:$BN$1017),0)</f>
        <v>0</v>
      </c>
      <c r="AC294" s="244">
        <f>IFERROR($E294*SUMIF('[1]Daily Log'!$BP$18:$BP$1017,$B294,'[1]Daily Log'!$BQ$18:$BQ$1017),0)</f>
        <v>0</v>
      </c>
      <c r="AD294" s="244">
        <f>IFERROR($E294*SUMIF('[1]Daily Log'!$BS$18:$BS$1017,$B294,'[1]Daily Log'!$BT$18:$BT$1017),0)</f>
        <v>0</v>
      </c>
      <c r="AE294" s="244">
        <f>IFERROR($E294*SUMIF('[1]Daily Log'!$BV$18:$BV$1017,$B294,'[1]Daily Log'!$BW$18:$BW$1017),0)</f>
        <v>0</v>
      </c>
      <c r="AF294" s="244">
        <f>IFERROR($E294*SUMIF('[1]Daily Log'!$BY$18:$BY$1017,$B294,'[1]Daily Log'!$BZ$18:$BZ$1017),0)</f>
        <v>0</v>
      </c>
      <c r="AG294" s="244">
        <f>IFERROR($E294*SUMIF('[1]Daily Log'!$CB$18:$CB$1017,$B294,'[1]Daily Log'!$CC$18:$CC$1017),0)</f>
        <v>0</v>
      </c>
      <c r="AH294" s="244">
        <f>IFERROR($E294*SUMIF('[1]Daily Log'!$CE$18:$CE$1017,$B294,'[1]Daily Log'!$CF$18:$CF$1017),0)</f>
        <v>0</v>
      </c>
      <c r="AI294" s="244">
        <f>IFERROR($E294*SUMIF('[1]Daily Log'!$CH$18:$CH$1017,$B294,'[1]Daily Log'!$CI$18:$CI$1017),0)</f>
        <v>0</v>
      </c>
      <c r="AJ294" s="244">
        <f>IFERROR($E294*SUMIF('[1]Daily Log'!$CK$18:$CK$1017,$B294,'[1]Daily Log'!$CL$18:$CL$1017),0)</f>
        <v>0</v>
      </c>
      <c r="AK294" s="244">
        <f>IFERROR($E294*SUMIF('[1]Daily Log'!$CN$18:$CN$1017,$B294,'[1]Daily Log'!$CO$18:$CO$1017),0)</f>
        <v>0</v>
      </c>
    </row>
    <row r="295" spans="2:37" ht="33.75" hidden="1" customHeight="1">
      <c r="B295" s="461" t="s">
        <v>361</v>
      </c>
      <c r="C295" s="458"/>
      <c r="D295" s="452"/>
      <c r="E295" s="245"/>
      <c r="F295" s="243">
        <f t="shared" si="5"/>
        <v>0</v>
      </c>
      <c r="G295" s="244">
        <f>IFERROR($E295*SUMIF('[1]Daily Log'!$B$18:$B$1017,$B295,'[1]Daily Log'!$C$18:$C$1017),0)</f>
        <v>0</v>
      </c>
      <c r="H295" s="244">
        <f>IFERROR($E295*SUMIF('[1]Daily Log'!$E$18:$E$1017,$B295,'[1]Daily Log'!$F$18:$F$1017),0)</f>
        <v>0</v>
      </c>
      <c r="I295" s="244">
        <f>IFERROR($E295*SUMIF('[1]Daily Log'!$H$18:$H$1017,$B295,'[1]Daily Log'!$I$18:$I$1017),0)</f>
        <v>0</v>
      </c>
      <c r="J295" s="244" t="s">
        <v>40</v>
      </c>
      <c r="K295" s="244">
        <f>IFERROR($E295*SUMIF('[1]Daily Log'!$N$18:$N$1017,$B295,'[1]Daily Log'!$O$18:$O$1017),0)</f>
        <v>0</v>
      </c>
      <c r="L295" s="244">
        <f>IFERROR($E295*SUMIF('[1]Daily Log'!$Q$18:$Q$1017,$B295,'[1]Daily Log'!$R$18:$R$1017),0)</f>
        <v>0</v>
      </c>
      <c r="M295" s="244">
        <f>IFERROR($E295*SUMIF('[1]Daily Log'!$T$18:$T$1017,$B295,'[1]Daily Log'!$U$18:$U$1017),0)</f>
        <v>0</v>
      </c>
      <c r="N295" s="244">
        <f>IFERROR($E295*SUMIF('[1]Daily Log'!$W$18:$W$1017,$B295,'[1]Daily Log'!$X$18:$X$1017),0)</f>
        <v>0</v>
      </c>
      <c r="O295" s="244">
        <f>IFERROR($E295*SUMIF('[1]Daily Log'!$Z$18:$Z$1017,$B295,'[1]Daily Log'!$AA$18:$AA$1017),0)</f>
        <v>0</v>
      </c>
      <c r="P295" s="244">
        <f>IFERROR($E295*SUMIF('[1]Daily Log'!$AC$18:$AC$1017,$B295,'[1]Daily Log'!$AD$18:$AD$1017),0)</f>
        <v>0</v>
      </c>
      <c r="Q295" s="244">
        <f>IFERROR($E295*SUMIF('[1]Daily Log'!$AF$18:$AF$1017,$B295,'[1]Daily Log'!$AG$18:$AG$1017),0)</f>
        <v>0</v>
      </c>
      <c r="R295" s="244">
        <f>IFERROR($E295*SUMIF('[1]Daily Log'!$AI$18:$AI$1017,$B295,'[1]Daily Log'!$AJ$18:$AJ$1017),0)</f>
        <v>0</v>
      </c>
      <c r="S295" s="244">
        <f>IFERROR($E295*SUMIF('[1]Daily Log'!$AL$18:$AL$1017,$B295,'[1]Daily Log'!$AM$18:$AM$1017),0)</f>
        <v>0</v>
      </c>
      <c r="T295" s="244">
        <f>IFERROR($E295*SUMIF('[1]Daily Log'!$AO$18:$AO$1017,$B295,'[1]Daily Log'!$AP$18:$AP$1017),0)</f>
        <v>0</v>
      </c>
      <c r="U295" s="244">
        <f>IFERROR($E295*SUMIF('[1]Daily Log'!$AR$18:$AR$1017,$B295,'[1]Daily Log'!$AS$18:$AS$1017),0)</f>
        <v>0</v>
      </c>
      <c r="V295" s="244">
        <f>IFERROR($E295*SUMIF('[1]Daily Log'!$AU$18:$AU$1017,$B295,'[1]Daily Log'!$AV$18:$AV$1017),0)</f>
        <v>0</v>
      </c>
      <c r="W295" s="244">
        <f>IFERROR($E295*SUMIF('[1]Daily Log'!$AX$18:$AX$1017,$B295,'[1]Daily Log'!$AY$18:$AY$1017),0)</f>
        <v>0</v>
      </c>
      <c r="X295" s="244">
        <f>IFERROR($E295*SUMIF('[1]Daily Log'!$BA$18:$BA$1017,$B295,'[1]Daily Log'!$BB$18:$BB$1017),0)</f>
        <v>0</v>
      </c>
      <c r="Y295" s="244">
        <f>IFERROR($E295*SUMIF('[1]Daily Log'!$BD$18:$BD$1017,$B295,'[1]Daily Log'!$BE$18:$BE$1017),0)</f>
        <v>0</v>
      </c>
      <c r="Z295" s="244">
        <f>IFERROR($E295*SUMIF('[1]Daily Log'!$BG$18:$BG$1017,$B295,'[1]Daily Log'!$BH$18:$BH$1017),0)</f>
        <v>0</v>
      </c>
      <c r="AA295" s="244">
        <f>IFERROR($E295*SUMIF('[1]Daily Log'!$BJ$18:$BJ$1017,$B295,'[1]Daily Log'!$BK$18:$BK$1017),0)</f>
        <v>0</v>
      </c>
      <c r="AB295" s="244">
        <f>IFERROR($E295*SUMIF('[1]Daily Log'!$BM$18:$BM$1017,$B295,'[1]Daily Log'!$BN$18:$BN$1017),0)</f>
        <v>0</v>
      </c>
      <c r="AC295" s="244">
        <f>IFERROR($E295*SUMIF('[1]Daily Log'!$BP$18:$BP$1017,$B295,'[1]Daily Log'!$BQ$18:$BQ$1017),0)</f>
        <v>0</v>
      </c>
      <c r="AD295" s="244">
        <f>IFERROR($E295*SUMIF('[1]Daily Log'!$BS$18:$BS$1017,$B295,'[1]Daily Log'!$BT$18:$BT$1017),0)</f>
        <v>0</v>
      </c>
      <c r="AE295" s="244">
        <f>IFERROR($E295*SUMIF('[1]Daily Log'!$BV$18:$BV$1017,$B295,'[1]Daily Log'!$BW$18:$BW$1017),0)</f>
        <v>0</v>
      </c>
      <c r="AF295" s="244">
        <f>IFERROR($E295*SUMIF('[1]Daily Log'!$BY$18:$BY$1017,$B295,'[1]Daily Log'!$BZ$18:$BZ$1017),0)</f>
        <v>0</v>
      </c>
      <c r="AG295" s="244">
        <f>IFERROR($E295*SUMIF('[1]Daily Log'!$CB$18:$CB$1017,$B295,'[1]Daily Log'!$CC$18:$CC$1017),0)</f>
        <v>0</v>
      </c>
      <c r="AH295" s="244">
        <f>IFERROR($E295*SUMIF('[1]Daily Log'!$CE$18:$CE$1017,$B295,'[1]Daily Log'!$CF$18:$CF$1017),0)</f>
        <v>0</v>
      </c>
      <c r="AI295" s="244">
        <f>IFERROR($E295*SUMIF('[1]Daily Log'!$CH$18:$CH$1017,$B295,'[1]Daily Log'!$CI$18:$CI$1017),0)</f>
        <v>0</v>
      </c>
      <c r="AJ295" s="244">
        <f>IFERROR($E295*SUMIF('[1]Daily Log'!$CK$18:$CK$1017,$B295,'[1]Daily Log'!$CL$18:$CL$1017),0)</f>
        <v>0</v>
      </c>
      <c r="AK295" s="244">
        <f>IFERROR($E295*SUMIF('[1]Daily Log'!$CN$18:$CN$1017,$B295,'[1]Daily Log'!$CO$18:$CO$1017),0)</f>
        <v>0</v>
      </c>
    </row>
    <row r="296" spans="2:37" ht="33.75" hidden="1" customHeight="1">
      <c r="B296" s="461" t="s">
        <v>362</v>
      </c>
      <c r="C296" s="458"/>
      <c r="D296" s="452"/>
      <c r="E296" s="245"/>
      <c r="F296" s="243">
        <f t="shared" si="5"/>
        <v>0</v>
      </c>
      <c r="G296" s="244">
        <f>IFERROR($E296*SUMIF('[1]Daily Log'!$B$18:$B$1017,$B296,'[1]Daily Log'!$C$18:$C$1017),0)</f>
        <v>0</v>
      </c>
      <c r="H296" s="244">
        <f>IFERROR($E296*SUMIF('[1]Daily Log'!$E$18:$E$1017,$B296,'[1]Daily Log'!$F$18:$F$1017),0)</f>
        <v>0</v>
      </c>
      <c r="I296" s="244">
        <f>IFERROR($E296*SUMIF('[1]Daily Log'!$H$18:$H$1017,$B296,'[1]Daily Log'!$I$18:$I$1017),0)</f>
        <v>0</v>
      </c>
      <c r="J296" s="244" t="s">
        <v>40</v>
      </c>
      <c r="K296" s="244">
        <f>IFERROR($E296*SUMIF('[1]Daily Log'!$N$18:$N$1017,$B296,'[1]Daily Log'!$O$18:$O$1017),0)</f>
        <v>0</v>
      </c>
      <c r="L296" s="244">
        <f>IFERROR($E296*SUMIF('[1]Daily Log'!$Q$18:$Q$1017,$B296,'[1]Daily Log'!$R$18:$R$1017),0)</f>
        <v>0</v>
      </c>
      <c r="M296" s="244">
        <f>IFERROR($E296*SUMIF('[1]Daily Log'!$T$18:$T$1017,$B296,'[1]Daily Log'!$U$18:$U$1017),0)</f>
        <v>0</v>
      </c>
      <c r="N296" s="244">
        <f>IFERROR($E296*SUMIF('[1]Daily Log'!$W$18:$W$1017,$B296,'[1]Daily Log'!$X$18:$X$1017),0)</f>
        <v>0</v>
      </c>
      <c r="O296" s="244">
        <f>IFERROR($E296*SUMIF('[1]Daily Log'!$Z$18:$Z$1017,$B296,'[1]Daily Log'!$AA$18:$AA$1017),0)</f>
        <v>0</v>
      </c>
      <c r="P296" s="244">
        <f>IFERROR($E296*SUMIF('[1]Daily Log'!$AC$18:$AC$1017,$B296,'[1]Daily Log'!$AD$18:$AD$1017),0)</f>
        <v>0</v>
      </c>
      <c r="Q296" s="244">
        <f>IFERROR($E296*SUMIF('[1]Daily Log'!$AF$18:$AF$1017,$B296,'[1]Daily Log'!$AG$18:$AG$1017),0)</f>
        <v>0</v>
      </c>
      <c r="R296" s="244">
        <f>IFERROR($E296*SUMIF('[1]Daily Log'!$AI$18:$AI$1017,$B296,'[1]Daily Log'!$AJ$18:$AJ$1017),0)</f>
        <v>0</v>
      </c>
      <c r="S296" s="244">
        <f>IFERROR($E296*SUMIF('[1]Daily Log'!$AL$18:$AL$1017,$B296,'[1]Daily Log'!$AM$18:$AM$1017),0)</f>
        <v>0</v>
      </c>
      <c r="T296" s="244">
        <f>IFERROR($E296*SUMIF('[1]Daily Log'!$AO$18:$AO$1017,$B296,'[1]Daily Log'!$AP$18:$AP$1017),0)</f>
        <v>0</v>
      </c>
      <c r="U296" s="244">
        <f>IFERROR($E296*SUMIF('[1]Daily Log'!$AR$18:$AR$1017,$B296,'[1]Daily Log'!$AS$18:$AS$1017),0)</f>
        <v>0</v>
      </c>
      <c r="V296" s="244">
        <f>IFERROR($E296*SUMIF('[1]Daily Log'!$AU$18:$AU$1017,$B296,'[1]Daily Log'!$AV$18:$AV$1017),0)</f>
        <v>0</v>
      </c>
      <c r="W296" s="244">
        <f>IFERROR($E296*SUMIF('[1]Daily Log'!$AX$18:$AX$1017,$B296,'[1]Daily Log'!$AY$18:$AY$1017),0)</f>
        <v>0</v>
      </c>
      <c r="X296" s="244">
        <f>IFERROR($E296*SUMIF('[1]Daily Log'!$BA$18:$BA$1017,$B296,'[1]Daily Log'!$BB$18:$BB$1017),0)</f>
        <v>0</v>
      </c>
      <c r="Y296" s="244">
        <f>IFERROR($E296*SUMIF('[1]Daily Log'!$BD$18:$BD$1017,$B296,'[1]Daily Log'!$BE$18:$BE$1017),0)</f>
        <v>0</v>
      </c>
      <c r="Z296" s="244">
        <f>IFERROR($E296*SUMIF('[1]Daily Log'!$BG$18:$BG$1017,$B296,'[1]Daily Log'!$BH$18:$BH$1017),0)</f>
        <v>0</v>
      </c>
      <c r="AA296" s="244">
        <f>IFERROR($E296*SUMIF('[1]Daily Log'!$BJ$18:$BJ$1017,$B296,'[1]Daily Log'!$BK$18:$BK$1017),0)</f>
        <v>0</v>
      </c>
      <c r="AB296" s="244">
        <f>IFERROR($E296*SUMIF('[1]Daily Log'!$BM$18:$BM$1017,$B296,'[1]Daily Log'!$BN$18:$BN$1017),0)</f>
        <v>0</v>
      </c>
      <c r="AC296" s="244">
        <f>IFERROR($E296*SUMIF('[1]Daily Log'!$BP$18:$BP$1017,$B296,'[1]Daily Log'!$BQ$18:$BQ$1017),0)</f>
        <v>0</v>
      </c>
      <c r="AD296" s="244">
        <f>IFERROR($E296*SUMIF('[1]Daily Log'!$BS$18:$BS$1017,$B296,'[1]Daily Log'!$BT$18:$BT$1017),0)</f>
        <v>0</v>
      </c>
      <c r="AE296" s="244">
        <f>IFERROR($E296*SUMIF('[1]Daily Log'!$BV$18:$BV$1017,$B296,'[1]Daily Log'!$BW$18:$BW$1017),0)</f>
        <v>0</v>
      </c>
      <c r="AF296" s="244">
        <f>IFERROR($E296*SUMIF('[1]Daily Log'!$BY$18:$BY$1017,$B296,'[1]Daily Log'!$BZ$18:$BZ$1017),0)</f>
        <v>0</v>
      </c>
      <c r="AG296" s="244">
        <f>IFERROR($E296*SUMIF('[1]Daily Log'!$CB$18:$CB$1017,$B296,'[1]Daily Log'!$CC$18:$CC$1017),0)</f>
        <v>0</v>
      </c>
      <c r="AH296" s="244">
        <f>IFERROR($E296*SUMIF('[1]Daily Log'!$CE$18:$CE$1017,$B296,'[1]Daily Log'!$CF$18:$CF$1017),0)</f>
        <v>0</v>
      </c>
      <c r="AI296" s="244">
        <f>IFERROR($E296*SUMIF('[1]Daily Log'!$CH$18:$CH$1017,$B296,'[1]Daily Log'!$CI$18:$CI$1017),0)</f>
        <v>0</v>
      </c>
      <c r="AJ296" s="244">
        <f>IFERROR($E296*SUMIF('[1]Daily Log'!$CK$18:$CK$1017,$B296,'[1]Daily Log'!$CL$18:$CL$1017),0)</f>
        <v>0</v>
      </c>
      <c r="AK296" s="244">
        <f>IFERROR($E296*SUMIF('[1]Daily Log'!$CN$18:$CN$1017,$B296,'[1]Daily Log'!$CO$18:$CO$1017),0)</f>
        <v>0</v>
      </c>
    </row>
    <row r="297" spans="2:37" ht="33.75" hidden="1" customHeight="1">
      <c r="B297" s="461" t="s">
        <v>363</v>
      </c>
      <c r="C297" s="458"/>
      <c r="D297" s="452"/>
      <c r="E297" s="245"/>
      <c r="F297" s="243">
        <f t="shared" si="5"/>
        <v>0</v>
      </c>
      <c r="G297" s="244">
        <f>IFERROR($E297*SUMIF('[1]Daily Log'!$B$18:$B$1017,$B297,'[1]Daily Log'!$C$18:$C$1017),0)</f>
        <v>0</v>
      </c>
      <c r="H297" s="244">
        <f>IFERROR($E297*SUMIF('[1]Daily Log'!$E$18:$E$1017,$B297,'[1]Daily Log'!$F$18:$F$1017),0)</f>
        <v>0</v>
      </c>
      <c r="I297" s="244">
        <f>IFERROR($E297*SUMIF('[1]Daily Log'!$H$18:$H$1017,$B297,'[1]Daily Log'!$I$18:$I$1017),0)</f>
        <v>0</v>
      </c>
      <c r="J297" s="244" t="s">
        <v>40</v>
      </c>
      <c r="K297" s="244">
        <f>IFERROR($E297*SUMIF('[1]Daily Log'!$N$18:$N$1017,$B297,'[1]Daily Log'!$O$18:$O$1017),0)</f>
        <v>0</v>
      </c>
      <c r="L297" s="244">
        <f>IFERROR($E297*SUMIF('[1]Daily Log'!$Q$18:$Q$1017,$B297,'[1]Daily Log'!$R$18:$R$1017),0)</f>
        <v>0</v>
      </c>
      <c r="M297" s="244">
        <f>IFERROR($E297*SUMIF('[1]Daily Log'!$T$18:$T$1017,$B297,'[1]Daily Log'!$U$18:$U$1017),0)</f>
        <v>0</v>
      </c>
      <c r="N297" s="244">
        <f>IFERROR($E297*SUMIF('[1]Daily Log'!$W$18:$W$1017,$B297,'[1]Daily Log'!$X$18:$X$1017),0)</f>
        <v>0</v>
      </c>
      <c r="O297" s="244">
        <f>IFERROR($E297*SUMIF('[1]Daily Log'!$Z$18:$Z$1017,$B297,'[1]Daily Log'!$AA$18:$AA$1017),0)</f>
        <v>0</v>
      </c>
      <c r="P297" s="244">
        <f>IFERROR($E297*SUMIF('[1]Daily Log'!$AC$18:$AC$1017,$B297,'[1]Daily Log'!$AD$18:$AD$1017),0)</f>
        <v>0</v>
      </c>
      <c r="Q297" s="244">
        <f>IFERROR($E297*SUMIF('[1]Daily Log'!$AF$18:$AF$1017,$B297,'[1]Daily Log'!$AG$18:$AG$1017),0)</f>
        <v>0</v>
      </c>
      <c r="R297" s="244">
        <f>IFERROR($E297*SUMIF('[1]Daily Log'!$AI$18:$AI$1017,$B297,'[1]Daily Log'!$AJ$18:$AJ$1017),0)</f>
        <v>0</v>
      </c>
      <c r="S297" s="244">
        <f>IFERROR($E297*SUMIF('[1]Daily Log'!$AL$18:$AL$1017,$B297,'[1]Daily Log'!$AM$18:$AM$1017),0)</f>
        <v>0</v>
      </c>
      <c r="T297" s="244">
        <f>IFERROR($E297*SUMIF('[1]Daily Log'!$AO$18:$AO$1017,$B297,'[1]Daily Log'!$AP$18:$AP$1017),0)</f>
        <v>0</v>
      </c>
      <c r="U297" s="244">
        <f>IFERROR($E297*SUMIF('[1]Daily Log'!$AR$18:$AR$1017,$B297,'[1]Daily Log'!$AS$18:$AS$1017),0)</f>
        <v>0</v>
      </c>
      <c r="V297" s="244">
        <f>IFERROR($E297*SUMIF('[1]Daily Log'!$AU$18:$AU$1017,$B297,'[1]Daily Log'!$AV$18:$AV$1017),0)</f>
        <v>0</v>
      </c>
      <c r="W297" s="244">
        <f>IFERROR($E297*SUMIF('[1]Daily Log'!$AX$18:$AX$1017,$B297,'[1]Daily Log'!$AY$18:$AY$1017),0)</f>
        <v>0</v>
      </c>
      <c r="X297" s="244">
        <f>IFERROR($E297*SUMIF('[1]Daily Log'!$BA$18:$BA$1017,$B297,'[1]Daily Log'!$BB$18:$BB$1017),0)</f>
        <v>0</v>
      </c>
      <c r="Y297" s="244">
        <f>IFERROR($E297*SUMIF('[1]Daily Log'!$BD$18:$BD$1017,$B297,'[1]Daily Log'!$BE$18:$BE$1017),0)</f>
        <v>0</v>
      </c>
      <c r="Z297" s="244">
        <f>IFERROR($E297*SUMIF('[1]Daily Log'!$BG$18:$BG$1017,$B297,'[1]Daily Log'!$BH$18:$BH$1017),0)</f>
        <v>0</v>
      </c>
      <c r="AA297" s="244">
        <f>IFERROR($E297*SUMIF('[1]Daily Log'!$BJ$18:$BJ$1017,$B297,'[1]Daily Log'!$BK$18:$BK$1017),0)</f>
        <v>0</v>
      </c>
      <c r="AB297" s="244">
        <f>IFERROR($E297*SUMIF('[1]Daily Log'!$BM$18:$BM$1017,$B297,'[1]Daily Log'!$BN$18:$BN$1017),0)</f>
        <v>0</v>
      </c>
      <c r="AC297" s="244">
        <f>IFERROR($E297*SUMIF('[1]Daily Log'!$BP$18:$BP$1017,$B297,'[1]Daily Log'!$BQ$18:$BQ$1017),0)</f>
        <v>0</v>
      </c>
      <c r="AD297" s="244">
        <f>IFERROR($E297*SUMIF('[1]Daily Log'!$BS$18:$BS$1017,$B297,'[1]Daily Log'!$BT$18:$BT$1017),0)</f>
        <v>0</v>
      </c>
      <c r="AE297" s="244">
        <f>IFERROR($E297*SUMIF('[1]Daily Log'!$BV$18:$BV$1017,$B297,'[1]Daily Log'!$BW$18:$BW$1017),0)</f>
        <v>0</v>
      </c>
      <c r="AF297" s="244">
        <f>IFERROR($E297*SUMIF('[1]Daily Log'!$BY$18:$BY$1017,$B297,'[1]Daily Log'!$BZ$18:$BZ$1017),0)</f>
        <v>0</v>
      </c>
      <c r="AG297" s="244">
        <f>IFERROR($E297*SUMIF('[1]Daily Log'!$CB$18:$CB$1017,$B297,'[1]Daily Log'!$CC$18:$CC$1017),0)</f>
        <v>0</v>
      </c>
      <c r="AH297" s="244">
        <f>IFERROR($E297*SUMIF('[1]Daily Log'!$CE$18:$CE$1017,$B297,'[1]Daily Log'!$CF$18:$CF$1017),0)</f>
        <v>0</v>
      </c>
      <c r="AI297" s="244">
        <f>IFERROR($E297*SUMIF('[1]Daily Log'!$CH$18:$CH$1017,$B297,'[1]Daily Log'!$CI$18:$CI$1017),0)</f>
        <v>0</v>
      </c>
      <c r="AJ297" s="244">
        <f>IFERROR($E297*SUMIF('[1]Daily Log'!$CK$18:$CK$1017,$B297,'[1]Daily Log'!$CL$18:$CL$1017),0)</f>
        <v>0</v>
      </c>
      <c r="AK297" s="244">
        <f>IFERROR($E297*SUMIF('[1]Daily Log'!$CN$18:$CN$1017,$B297,'[1]Daily Log'!$CO$18:$CO$1017),0)</f>
        <v>0</v>
      </c>
    </row>
    <row r="298" spans="2:37" ht="33.75" hidden="1" customHeight="1">
      <c r="B298" s="461" t="s">
        <v>480</v>
      </c>
      <c r="C298" s="458"/>
      <c r="D298" s="452"/>
      <c r="E298" s="245"/>
      <c r="F298" s="243">
        <f t="shared" si="5"/>
        <v>0</v>
      </c>
      <c r="G298" s="244">
        <f>IFERROR($E298*SUMIF('[1]Daily Log'!$B$18:$B$1017,$B298,'[1]Daily Log'!$C$18:$C$1017),0)</f>
        <v>0</v>
      </c>
      <c r="H298" s="244">
        <f>IFERROR($E298*SUMIF('[1]Daily Log'!$E$18:$E$1017,$B298,'[1]Daily Log'!$F$18:$F$1017),0)</f>
        <v>0</v>
      </c>
      <c r="I298" s="244">
        <f>IFERROR($E298*SUMIF('[1]Daily Log'!$H$18:$H$1017,$B298,'[1]Daily Log'!$I$18:$I$1017),0)</f>
        <v>0</v>
      </c>
      <c r="J298" s="244" t="s">
        <v>40</v>
      </c>
      <c r="K298" s="244">
        <f>IFERROR($E298*SUMIF('[1]Daily Log'!$N$18:$N$1017,$B298,'[1]Daily Log'!$O$18:$O$1017),0)</f>
        <v>0</v>
      </c>
      <c r="L298" s="244">
        <f>IFERROR($E298*SUMIF('[1]Daily Log'!$Q$18:$Q$1017,$B298,'[1]Daily Log'!$R$18:$R$1017),0)</f>
        <v>0</v>
      </c>
      <c r="M298" s="244">
        <f>IFERROR($E298*SUMIF('[1]Daily Log'!$T$18:$T$1017,$B298,'[1]Daily Log'!$U$18:$U$1017),0)</f>
        <v>0</v>
      </c>
      <c r="N298" s="244">
        <f>IFERROR($E298*SUMIF('[1]Daily Log'!$W$18:$W$1017,$B298,'[1]Daily Log'!$X$18:$X$1017),0)</f>
        <v>0</v>
      </c>
      <c r="O298" s="244">
        <f>IFERROR($E298*SUMIF('[1]Daily Log'!$Z$18:$Z$1017,$B298,'[1]Daily Log'!$AA$18:$AA$1017),0)</f>
        <v>0</v>
      </c>
      <c r="P298" s="244">
        <f>IFERROR($E298*SUMIF('[1]Daily Log'!$AC$18:$AC$1017,$B298,'[1]Daily Log'!$AD$18:$AD$1017),0)</f>
        <v>0</v>
      </c>
      <c r="Q298" s="244">
        <f>IFERROR($E298*SUMIF('[1]Daily Log'!$AF$18:$AF$1017,$B298,'[1]Daily Log'!$AG$18:$AG$1017),0)</f>
        <v>0</v>
      </c>
      <c r="R298" s="244">
        <f>IFERROR($E298*SUMIF('[1]Daily Log'!$AI$18:$AI$1017,$B298,'[1]Daily Log'!$AJ$18:$AJ$1017),0)</f>
        <v>0</v>
      </c>
      <c r="S298" s="244">
        <f>IFERROR($E298*SUMIF('[1]Daily Log'!$AL$18:$AL$1017,$B298,'[1]Daily Log'!$AM$18:$AM$1017),0)</f>
        <v>0</v>
      </c>
      <c r="T298" s="244">
        <f>IFERROR($E298*SUMIF('[1]Daily Log'!$AO$18:$AO$1017,$B298,'[1]Daily Log'!$AP$18:$AP$1017),0)</f>
        <v>0</v>
      </c>
      <c r="U298" s="244">
        <f>IFERROR($E298*SUMIF('[1]Daily Log'!$AR$18:$AR$1017,$B298,'[1]Daily Log'!$AS$18:$AS$1017),0)</f>
        <v>0</v>
      </c>
      <c r="V298" s="244">
        <f>IFERROR($E298*SUMIF('[1]Daily Log'!$AU$18:$AU$1017,$B298,'[1]Daily Log'!$AV$18:$AV$1017),0)</f>
        <v>0</v>
      </c>
      <c r="W298" s="244">
        <f>IFERROR($E298*SUMIF('[1]Daily Log'!$AX$18:$AX$1017,$B298,'[1]Daily Log'!$AY$18:$AY$1017),0)</f>
        <v>0</v>
      </c>
      <c r="X298" s="244">
        <f>IFERROR($E298*SUMIF('[1]Daily Log'!$BA$18:$BA$1017,$B298,'[1]Daily Log'!$BB$18:$BB$1017),0)</f>
        <v>0</v>
      </c>
      <c r="Y298" s="244">
        <f>IFERROR($E298*SUMIF('[1]Daily Log'!$BD$18:$BD$1017,$B298,'[1]Daily Log'!$BE$18:$BE$1017),0)</f>
        <v>0</v>
      </c>
      <c r="Z298" s="244">
        <f>IFERROR($E298*SUMIF('[1]Daily Log'!$BG$18:$BG$1017,$B298,'[1]Daily Log'!$BH$18:$BH$1017),0)</f>
        <v>0</v>
      </c>
      <c r="AA298" s="244">
        <f>IFERROR($E298*SUMIF('[1]Daily Log'!$BJ$18:$BJ$1017,$B298,'[1]Daily Log'!$BK$18:$BK$1017),0)</f>
        <v>0</v>
      </c>
      <c r="AB298" s="244">
        <f>IFERROR($E298*SUMIF('[1]Daily Log'!$BM$18:$BM$1017,$B298,'[1]Daily Log'!$BN$18:$BN$1017),0)</f>
        <v>0</v>
      </c>
      <c r="AC298" s="244">
        <f>IFERROR($E298*SUMIF('[1]Daily Log'!$BP$18:$BP$1017,$B298,'[1]Daily Log'!$BQ$18:$BQ$1017),0)</f>
        <v>0</v>
      </c>
      <c r="AD298" s="244">
        <f>IFERROR($E298*SUMIF('[1]Daily Log'!$BS$18:$BS$1017,$B298,'[1]Daily Log'!$BT$18:$BT$1017),0)</f>
        <v>0</v>
      </c>
      <c r="AE298" s="244">
        <f>IFERROR($E298*SUMIF('[1]Daily Log'!$BV$18:$BV$1017,$B298,'[1]Daily Log'!$BW$18:$BW$1017),0)</f>
        <v>0</v>
      </c>
      <c r="AF298" s="244">
        <f>IFERROR($E298*SUMIF('[1]Daily Log'!$BY$18:$BY$1017,$B298,'[1]Daily Log'!$BZ$18:$BZ$1017),0)</f>
        <v>0</v>
      </c>
      <c r="AG298" s="244">
        <f>IFERROR($E298*SUMIF('[1]Daily Log'!$CB$18:$CB$1017,$B298,'[1]Daily Log'!$CC$18:$CC$1017),0)</f>
        <v>0</v>
      </c>
      <c r="AH298" s="244">
        <f>IFERROR($E298*SUMIF('[1]Daily Log'!$CE$18:$CE$1017,$B298,'[1]Daily Log'!$CF$18:$CF$1017),0)</f>
        <v>0</v>
      </c>
      <c r="AI298" s="244">
        <f>IFERROR($E298*SUMIF('[1]Daily Log'!$CH$18:$CH$1017,$B298,'[1]Daily Log'!$CI$18:$CI$1017),0)</f>
        <v>0</v>
      </c>
      <c r="AJ298" s="244">
        <f>IFERROR($E298*SUMIF('[1]Daily Log'!$CK$18:$CK$1017,$B298,'[1]Daily Log'!$CL$18:$CL$1017),0)</f>
        <v>0</v>
      </c>
      <c r="AK298" s="244">
        <f>IFERROR($E298*SUMIF('[1]Daily Log'!$CN$18:$CN$1017,$B298,'[1]Daily Log'!$CO$18:$CO$1017),0)</f>
        <v>0</v>
      </c>
    </row>
    <row r="299" spans="2:37" ht="33.75" hidden="1" customHeight="1">
      <c r="B299" s="461" t="s">
        <v>364</v>
      </c>
      <c r="C299" s="458"/>
      <c r="D299" s="452"/>
      <c r="E299" s="245"/>
      <c r="F299" s="243">
        <f t="shared" si="5"/>
        <v>0</v>
      </c>
      <c r="G299" s="244">
        <f>IFERROR($E299*SUMIF('[1]Daily Log'!$B$18:$B$1017,$B299,'[1]Daily Log'!$C$18:$C$1017),0)</f>
        <v>0</v>
      </c>
      <c r="H299" s="244">
        <f>IFERROR($E299*SUMIF('[1]Daily Log'!$E$18:$E$1017,$B299,'[1]Daily Log'!$F$18:$F$1017),0)</f>
        <v>0</v>
      </c>
      <c r="I299" s="244">
        <f>IFERROR($E299*SUMIF('[1]Daily Log'!$H$18:$H$1017,$B299,'[1]Daily Log'!$I$18:$I$1017),0)</f>
        <v>0</v>
      </c>
      <c r="J299" s="244" t="s">
        <v>40</v>
      </c>
      <c r="K299" s="244">
        <f>IFERROR($E299*SUMIF('[1]Daily Log'!$N$18:$N$1017,$B299,'[1]Daily Log'!$O$18:$O$1017),0)</f>
        <v>0</v>
      </c>
      <c r="L299" s="244">
        <f>IFERROR($E299*SUMIF('[1]Daily Log'!$Q$18:$Q$1017,$B299,'[1]Daily Log'!$R$18:$R$1017),0)</f>
        <v>0</v>
      </c>
      <c r="M299" s="244">
        <f>IFERROR($E299*SUMIF('[1]Daily Log'!$T$18:$T$1017,$B299,'[1]Daily Log'!$U$18:$U$1017),0)</f>
        <v>0</v>
      </c>
      <c r="N299" s="244">
        <f>IFERROR($E299*SUMIF('[1]Daily Log'!$W$18:$W$1017,$B299,'[1]Daily Log'!$X$18:$X$1017),0)</f>
        <v>0</v>
      </c>
      <c r="O299" s="244">
        <f>IFERROR($E299*SUMIF('[1]Daily Log'!$Z$18:$Z$1017,$B299,'[1]Daily Log'!$AA$18:$AA$1017),0)</f>
        <v>0</v>
      </c>
      <c r="P299" s="244">
        <f>IFERROR($E299*SUMIF('[1]Daily Log'!$AC$18:$AC$1017,$B299,'[1]Daily Log'!$AD$18:$AD$1017),0)</f>
        <v>0</v>
      </c>
      <c r="Q299" s="244">
        <f>IFERROR($E299*SUMIF('[1]Daily Log'!$AF$18:$AF$1017,$B299,'[1]Daily Log'!$AG$18:$AG$1017),0)</f>
        <v>0</v>
      </c>
      <c r="R299" s="244">
        <f>IFERROR($E299*SUMIF('[1]Daily Log'!$AI$18:$AI$1017,$B299,'[1]Daily Log'!$AJ$18:$AJ$1017),0)</f>
        <v>0</v>
      </c>
      <c r="S299" s="244">
        <f>IFERROR($E299*SUMIF('[1]Daily Log'!$AL$18:$AL$1017,$B299,'[1]Daily Log'!$AM$18:$AM$1017),0)</f>
        <v>0</v>
      </c>
      <c r="T299" s="244">
        <f>IFERROR($E299*SUMIF('[1]Daily Log'!$AO$18:$AO$1017,$B299,'[1]Daily Log'!$AP$18:$AP$1017),0)</f>
        <v>0</v>
      </c>
      <c r="U299" s="244">
        <f>IFERROR($E299*SUMIF('[1]Daily Log'!$AR$18:$AR$1017,$B299,'[1]Daily Log'!$AS$18:$AS$1017),0)</f>
        <v>0</v>
      </c>
      <c r="V299" s="244">
        <f>IFERROR($E299*SUMIF('[1]Daily Log'!$AU$18:$AU$1017,$B299,'[1]Daily Log'!$AV$18:$AV$1017),0)</f>
        <v>0</v>
      </c>
      <c r="W299" s="244">
        <f>IFERROR($E299*SUMIF('[1]Daily Log'!$AX$18:$AX$1017,$B299,'[1]Daily Log'!$AY$18:$AY$1017),0)</f>
        <v>0</v>
      </c>
      <c r="X299" s="244">
        <f>IFERROR($E299*SUMIF('[1]Daily Log'!$BA$18:$BA$1017,$B299,'[1]Daily Log'!$BB$18:$BB$1017),0)</f>
        <v>0</v>
      </c>
      <c r="Y299" s="244">
        <f>IFERROR($E299*SUMIF('[1]Daily Log'!$BD$18:$BD$1017,$B299,'[1]Daily Log'!$BE$18:$BE$1017),0)</f>
        <v>0</v>
      </c>
      <c r="Z299" s="244">
        <f>IFERROR($E299*SUMIF('[1]Daily Log'!$BG$18:$BG$1017,$B299,'[1]Daily Log'!$BH$18:$BH$1017),0)</f>
        <v>0</v>
      </c>
      <c r="AA299" s="244">
        <f>IFERROR($E299*SUMIF('[1]Daily Log'!$BJ$18:$BJ$1017,$B299,'[1]Daily Log'!$BK$18:$BK$1017),0)</f>
        <v>0</v>
      </c>
      <c r="AB299" s="244">
        <f>IFERROR($E299*SUMIF('[1]Daily Log'!$BM$18:$BM$1017,$B299,'[1]Daily Log'!$BN$18:$BN$1017),0)</f>
        <v>0</v>
      </c>
      <c r="AC299" s="244">
        <f>IFERROR($E299*SUMIF('[1]Daily Log'!$BP$18:$BP$1017,$B299,'[1]Daily Log'!$BQ$18:$BQ$1017),0)</f>
        <v>0</v>
      </c>
      <c r="AD299" s="244">
        <f>IFERROR($E299*SUMIF('[1]Daily Log'!$BS$18:$BS$1017,$B299,'[1]Daily Log'!$BT$18:$BT$1017),0)</f>
        <v>0</v>
      </c>
      <c r="AE299" s="244">
        <f>IFERROR($E299*SUMIF('[1]Daily Log'!$BV$18:$BV$1017,$B299,'[1]Daily Log'!$BW$18:$BW$1017),0)</f>
        <v>0</v>
      </c>
      <c r="AF299" s="244">
        <f>IFERROR($E299*SUMIF('[1]Daily Log'!$BY$18:$BY$1017,$B299,'[1]Daily Log'!$BZ$18:$BZ$1017),0)</f>
        <v>0</v>
      </c>
      <c r="AG299" s="244">
        <f>IFERROR($E299*SUMIF('[1]Daily Log'!$CB$18:$CB$1017,$B299,'[1]Daily Log'!$CC$18:$CC$1017),0)</f>
        <v>0</v>
      </c>
      <c r="AH299" s="244">
        <f>IFERROR($E299*SUMIF('[1]Daily Log'!$CE$18:$CE$1017,$B299,'[1]Daily Log'!$CF$18:$CF$1017),0)</f>
        <v>0</v>
      </c>
      <c r="AI299" s="244">
        <f>IFERROR($E299*SUMIF('[1]Daily Log'!$CH$18:$CH$1017,$B299,'[1]Daily Log'!$CI$18:$CI$1017),0)</f>
        <v>0</v>
      </c>
      <c r="AJ299" s="244">
        <f>IFERROR($E299*SUMIF('[1]Daily Log'!$CK$18:$CK$1017,$B299,'[1]Daily Log'!$CL$18:$CL$1017),0)</f>
        <v>0</v>
      </c>
      <c r="AK299" s="244">
        <f>IFERROR($E299*SUMIF('[1]Daily Log'!$CN$18:$CN$1017,$B299,'[1]Daily Log'!$CO$18:$CO$1017),0)</f>
        <v>0</v>
      </c>
    </row>
    <row r="300" spans="2:37" ht="33.75" hidden="1" customHeight="1">
      <c r="B300" s="461" t="s">
        <v>439</v>
      </c>
      <c r="C300" s="458"/>
      <c r="D300" s="452"/>
      <c r="E300" s="245"/>
      <c r="F300" s="243">
        <f t="shared" si="5"/>
        <v>0</v>
      </c>
      <c r="G300" s="244">
        <f>IFERROR($E300*SUMIF('[1]Daily Log'!$B$18:$B$1017,$B300,'[1]Daily Log'!$C$18:$C$1017),0)</f>
        <v>0</v>
      </c>
      <c r="H300" s="244">
        <f>IFERROR($E300*SUMIF('[1]Daily Log'!$E$18:$E$1017,$B300,'[1]Daily Log'!$F$18:$F$1017),0)</f>
        <v>0</v>
      </c>
      <c r="I300" s="244">
        <f>IFERROR($E300*SUMIF('[1]Daily Log'!$H$18:$H$1017,$B300,'[1]Daily Log'!$I$18:$I$1017),0)</f>
        <v>0</v>
      </c>
      <c r="J300" s="244" t="s">
        <v>40</v>
      </c>
      <c r="K300" s="244">
        <f>IFERROR($E300*SUMIF('[1]Daily Log'!$N$18:$N$1017,$B300,'[1]Daily Log'!$O$18:$O$1017),0)</f>
        <v>0</v>
      </c>
      <c r="L300" s="244">
        <f>IFERROR($E300*SUMIF('[1]Daily Log'!$Q$18:$Q$1017,$B300,'[1]Daily Log'!$R$18:$R$1017),0)</f>
        <v>0</v>
      </c>
      <c r="M300" s="244">
        <f>IFERROR($E300*SUMIF('[1]Daily Log'!$T$18:$T$1017,$B300,'[1]Daily Log'!$U$18:$U$1017),0)</f>
        <v>0</v>
      </c>
      <c r="N300" s="244">
        <f>IFERROR($E300*SUMIF('[1]Daily Log'!$W$18:$W$1017,$B300,'[1]Daily Log'!$X$18:$X$1017),0)</f>
        <v>0</v>
      </c>
      <c r="O300" s="244">
        <f>IFERROR($E300*SUMIF('[1]Daily Log'!$Z$18:$Z$1017,$B300,'[1]Daily Log'!$AA$18:$AA$1017),0)</f>
        <v>0</v>
      </c>
      <c r="P300" s="244">
        <f>IFERROR($E300*SUMIF('[1]Daily Log'!$AC$18:$AC$1017,$B300,'[1]Daily Log'!$AD$18:$AD$1017),0)</f>
        <v>0</v>
      </c>
      <c r="Q300" s="244">
        <f>IFERROR($E300*SUMIF('[1]Daily Log'!$AF$18:$AF$1017,$B300,'[1]Daily Log'!$AG$18:$AG$1017),0)</f>
        <v>0</v>
      </c>
      <c r="R300" s="244">
        <f>IFERROR($E300*SUMIF('[1]Daily Log'!$AI$18:$AI$1017,$B300,'[1]Daily Log'!$AJ$18:$AJ$1017),0)</f>
        <v>0</v>
      </c>
      <c r="S300" s="244">
        <f>IFERROR($E300*SUMIF('[1]Daily Log'!$AL$18:$AL$1017,$B300,'[1]Daily Log'!$AM$18:$AM$1017),0)</f>
        <v>0</v>
      </c>
      <c r="T300" s="244">
        <f>IFERROR($E300*SUMIF('[1]Daily Log'!$AO$18:$AO$1017,$B300,'[1]Daily Log'!$AP$18:$AP$1017),0)</f>
        <v>0</v>
      </c>
      <c r="U300" s="244">
        <f>IFERROR($E300*SUMIF('[1]Daily Log'!$AR$18:$AR$1017,$B300,'[1]Daily Log'!$AS$18:$AS$1017),0)</f>
        <v>0</v>
      </c>
      <c r="V300" s="244">
        <f>IFERROR($E300*SUMIF('[1]Daily Log'!$AU$18:$AU$1017,$B300,'[1]Daily Log'!$AV$18:$AV$1017),0)</f>
        <v>0</v>
      </c>
      <c r="W300" s="244">
        <f>IFERROR($E300*SUMIF('[1]Daily Log'!$AX$18:$AX$1017,$B300,'[1]Daily Log'!$AY$18:$AY$1017),0)</f>
        <v>0</v>
      </c>
      <c r="X300" s="244">
        <f>IFERROR($E300*SUMIF('[1]Daily Log'!$BA$18:$BA$1017,$B300,'[1]Daily Log'!$BB$18:$BB$1017),0)</f>
        <v>0</v>
      </c>
      <c r="Y300" s="244">
        <f>IFERROR($E300*SUMIF('[1]Daily Log'!$BD$18:$BD$1017,$B300,'[1]Daily Log'!$BE$18:$BE$1017),0)</f>
        <v>0</v>
      </c>
      <c r="Z300" s="244">
        <f>IFERROR($E300*SUMIF('[1]Daily Log'!$BG$18:$BG$1017,$B300,'[1]Daily Log'!$BH$18:$BH$1017),0)</f>
        <v>0</v>
      </c>
      <c r="AA300" s="244">
        <f>IFERROR($E300*SUMIF('[1]Daily Log'!$BJ$18:$BJ$1017,$B300,'[1]Daily Log'!$BK$18:$BK$1017),0)</f>
        <v>0</v>
      </c>
      <c r="AB300" s="244">
        <f>IFERROR($E300*SUMIF('[1]Daily Log'!$BM$18:$BM$1017,$B300,'[1]Daily Log'!$BN$18:$BN$1017),0)</f>
        <v>0</v>
      </c>
      <c r="AC300" s="244">
        <f>IFERROR($E300*SUMIF('[1]Daily Log'!$BP$18:$BP$1017,$B300,'[1]Daily Log'!$BQ$18:$BQ$1017),0)</f>
        <v>0</v>
      </c>
      <c r="AD300" s="244">
        <f>IFERROR($E300*SUMIF('[1]Daily Log'!$BS$18:$BS$1017,$B300,'[1]Daily Log'!$BT$18:$BT$1017),0)</f>
        <v>0</v>
      </c>
      <c r="AE300" s="244">
        <f>IFERROR($E300*SUMIF('[1]Daily Log'!$BV$18:$BV$1017,$B300,'[1]Daily Log'!$BW$18:$BW$1017),0)</f>
        <v>0</v>
      </c>
      <c r="AF300" s="244">
        <f>IFERROR($E300*SUMIF('[1]Daily Log'!$BY$18:$BY$1017,$B300,'[1]Daily Log'!$BZ$18:$BZ$1017),0)</f>
        <v>0</v>
      </c>
      <c r="AG300" s="244">
        <f>IFERROR($E300*SUMIF('[1]Daily Log'!$CB$18:$CB$1017,$B300,'[1]Daily Log'!$CC$18:$CC$1017),0)</f>
        <v>0</v>
      </c>
      <c r="AH300" s="244">
        <f>IFERROR($E300*SUMIF('[1]Daily Log'!$CE$18:$CE$1017,$B300,'[1]Daily Log'!$CF$18:$CF$1017),0)</f>
        <v>0</v>
      </c>
      <c r="AI300" s="244">
        <f>IFERROR($E300*SUMIF('[1]Daily Log'!$CH$18:$CH$1017,$B300,'[1]Daily Log'!$CI$18:$CI$1017),0)</f>
        <v>0</v>
      </c>
      <c r="AJ300" s="244">
        <f>IFERROR($E300*SUMIF('[1]Daily Log'!$CK$18:$CK$1017,$B300,'[1]Daily Log'!$CL$18:$CL$1017),0)</f>
        <v>0</v>
      </c>
      <c r="AK300" s="244">
        <f>IFERROR($E300*SUMIF('[1]Daily Log'!$CN$18:$CN$1017,$B300,'[1]Daily Log'!$CO$18:$CO$1017),0)</f>
        <v>0</v>
      </c>
    </row>
    <row r="301" spans="2:37" ht="33.75" hidden="1" customHeight="1">
      <c r="B301" s="461" t="s">
        <v>365</v>
      </c>
      <c r="C301" s="458"/>
      <c r="D301" s="452"/>
      <c r="E301" s="245"/>
      <c r="F301" s="243">
        <f t="shared" si="5"/>
        <v>0</v>
      </c>
      <c r="G301" s="244">
        <f>IFERROR($E301*SUMIF('[1]Daily Log'!$B$18:$B$1017,$B301,'[1]Daily Log'!$C$18:$C$1017),0)</f>
        <v>0</v>
      </c>
      <c r="H301" s="244">
        <f>IFERROR($E301*SUMIF('[1]Daily Log'!$E$18:$E$1017,$B301,'[1]Daily Log'!$F$18:$F$1017),0)</f>
        <v>0</v>
      </c>
      <c r="I301" s="244">
        <f>IFERROR($E301*SUMIF('[1]Daily Log'!$H$18:$H$1017,$B301,'[1]Daily Log'!$I$18:$I$1017),0)</f>
        <v>0</v>
      </c>
      <c r="J301" s="244" t="s">
        <v>40</v>
      </c>
      <c r="K301" s="244">
        <f>IFERROR($E301*SUMIF('[1]Daily Log'!$N$18:$N$1017,$B301,'[1]Daily Log'!$O$18:$O$1017),0)</f>
        <v>0</v>
      </c>
      <c r="L301" s="244">
        <f>IFERROR($E301*SUMIF('[1]Daily Log'!$Q$18:$Q$1017,$B301,'[1]Daily Log'!$R$18:$R$1017),0)</f>
        <v>0</v>
      </c>
      <c r="M301" s="244">
        <f>IFERROR($E301*SUMIF('[1]Daily Log'!$T$18:$T$1017,$B301,'[1]Daily Log'!$U$18:$U$1017),0)</f>
        <v>0</v>
      </c>
      <c r="N301" s="244">
        <f>IFERROR($E301*SUMIF('[1]Daily Log'!$W$18:$W$1017,$B301,'[1]Daily Log'!$X$18:$X$1017),0)</f>
        <v>0</v>
      </c>
      <c r="O301" s="244">
        <f>IFERROR($E301*SUMIF('[1]Daily Log'!$Z$18:$Z$1017,$B301,'[1]Daily Log'!$AA$18:$AA$1017),0)</f>
        <v>0</v>
      </c>
      <c r="P301" s="244">
        <f>IFERROR($E301*SUMIF('[1]Daily Log'!$AC$18:$AC$1017,$B301,'[1]Daily Log'!$AD$18:$AD$1017),0)</f>
        <v>0</v>
      </c>
      <c r="Q301" s="244">
        <f>IFERROR($E301*SUMIF('[1]Daily Log'!$AF$18:$AF$1017,$B301,'[1]Daily Log'!$AG$18:$AG$1017),0)</f>
        <v>0</v>
      </c>
      <c r="R301" s="244">
        <f>IFERROR($E301*SUMIF('[1]Daily Log'!$AI$18:$AI$1017,$B301,'[1]Daily Log'!$AJ$18:$AJ$1017),0)</f>
        <v>0</v>
      </c>
      <c r="S301" s="244">
        <f>IFERROR($E301*SUMIF('[1]Daily Log'!$AL$18:$AL$1017,$B301,'[1]Daily Log'!$AM$18:$AM$1017),0)</f>
        <v>0</v>
      </c>
      <c r="T301" s="244">
        <f>IFERROR($E301*SUMIF('[1]Daily Log'!$AO$18:$AO$1017,$B301,'[1]Daily Log'!$AP$18:$AP$1017),0)</f>
        <v>0</v>
      </c>
      <c r="U301" s="244">
        <f>IFERROR($E301*SUMIF('[1]Daily Log'!$AR$18:$AR$1017,$B301,'[1]Daily Log'!$AS$18:$AS$1017),0)</f>
        <v>0</v>
      </c>
      <c r="V301" s="244">
        <f>IFERROR($E301*SUMIF('[1]Daily Log'!$AU$18:$AU$1017,$B301,'[1]Daily Log'!$AV$18:$AV$1017),0)</f>
        <v>0</v>
      </c>
      <c r="W301" s="244">
        <f>IFERROR($E301*SUMIF('[1]Daily Log'!$AX$18:$AX$1017,$B301,'[1]Daily Log'!$AY$18:$AY$1017),0)</f>
        <v>0</v>
      </c>
      <c r="X301" s="244">
        <f>IFERROR($E301*SUMIF('[1]Daily Log'!$BA$18:$BA$1017,$B301,'[1]Daily Log'!$BB$18:$BB$1017),0)</f>
        <v>0</v>
      </c>
      <c r="Y301" s="244">
        <f>IFERROR($E301*SUMIF('[1]Daily Log'!$BD$18:$BD$1017,$B301,'[1]Daily Log'!$BE$18:$BE$1017),0)</f>
        <v>0</v>
      </c>
      <c r="Z301" s="244">
        <f>IFERROR($E301*SUMIF('[1]Daily Log'!$BG$18:$BG$1017,$B301,'[1]Daily Log'!$BH$18:$BH$1017),0)</f>
        <v>0</v>
      </c>
      <c r="AA301" s="244">
        <f>IFERROR($E301*SUMIF('[1]Daily Log'!$BJ$18:$BJ$1017,$B301,'[1]Daily Log'!$BK$18:$BK$1017),0)</f>
        <v>0</v>
      </c>
      <c r="AB301" s="244">
        <f>IFERROR($E301*SUMIF('[1]Daily Log'!$BM$18:$BM$1017,$B301,'[1]Daily Log'!$BN$18:$BN$1017),0)</f>
        <v>0</v>
      </c>
      <c r="AC301" s="244">
        <f>IFERROR($E301*SUMIF('[1]Daily Log'!$BP$18:$BP$1017,$B301,'[1]Daily Log'!$BQ$18:$BQ$1017),0)</f>
        <v>0</v>
      </c>
      <c r="AD301" s="244">
        <f>IFERROR($E301*SUMIF('[1]Daily Log'!$BS$18:$BS$1017,$B301,'[1]Daily Log'!$BT$18:$BT$1017),0)</f>
        <v>0</v>
      </c>
      <c r="AE301" s="244">
        <f>IFERROR($E301*SUMIF('[1]Daily Log'!$BV$18:$BV$1017,$B301,'[1]Daily Log'!$BW$18:$BW$1017),0)</f>
        <v>0</v>
      </c>
      <c r="AF301" s="244">
        <f>IFERROR($E301*SUMIF('[1]Daily Log'!$BY$18:$BY$1017,$B301,'[1]Daily Log'!$BZ$18:$BZ$1017),0)</f>
        <v>0</v>
      </c>
      <c r="AG301" s="244">
        <f>IFERROR($E301*SUMIF('[1]Daily Log'!$CB$18:$CB$1017,$B301,'[1]Daily Log'!$CC$18:$CC$1017),0)</f>
        <v>0</v>
      </c>
      <c r="AH301" s="244">
        <f>IFERROR($E301*SUMIF('[1]Daily Log'!$CE$18:$CE$1017,$B301,'[1]Daily Log'!$CF$18:$CF$1017),0)</f>
        <v>0</v>
      </c>
      <c r="AI301" s="244">
        <f>IFERROR($E301*SUMIF('[1]Daily Log'!$CH$18:$CH$1017,$B301,'[1]Daily Log'!$CI$18:$CI$1017),0)</f>
        <v>0</v>
      </c>
      <c r="AJ301" s="244">
        <f>IFERROR($E301*SUMIF('[1]Daily Log'!$CK$18:$CK$1017,$B301,'[1]Daily Log'!$CL$18:$CL$1017),0)</f>
        <v>0</v>
      </c>
      <c r="AK301" s="244">
        <f>IFERROR($E301*SUMIF('[1]Daily Log'!$CN$18:$CN$1017,$B301,'[1]Daily Log'!$CO$18:$CO$1017),0)</f>
        <v>0</v>
      </c>
    </row>
    <row r="302" spans="2:37" ht="33.75" hidden="1" customHeight="1">
      <c r="B302" s="461" t="s">
        <v>366</v>
      </c>
      <c r="C302" s="458"/>
      <c r="D302" s="452"/>
      <c r="E302" s="245"/>
      <c r="F302" s="243">
        <f t="shared" si="5"/>
        <v>0</v>
      </c>
      <c r="G302" s="244">
        <f>IFERROR($E302*SUMIF('[1]Daily Log'!$B$18:$B$1017,$B302,'[1]Daily Log'!$C$18:$C$1017),0)</f>
        <v>0</v>
      </c>
      <c r="H302" s="244">
        <f>IFERROR($E302*SUMIF('[1]Daily Log'!$E$18:$E$1017,$B302,'[1]Daily Log'!$F$18:$F$1017),0)</f>
        <v>0</v>
      </c>
      <c r="I302" s="244">
        <f>IFERROR($E302*SUMIF('[1]Daily Log'!$H$18:$H$1017,$B302,'[1]Daily Log'!$I$18:$I$1017),0)</f>
        <v>0</v>
      </c>
      <c r="J302" s="244" t="s">
        <v>40</v>
      </c>
      <c r="K302" s="244">
        <f>IFERROR($E302*SUMIF('[1]Daily Log'!$N$18:$N$1017,$B302,'[1]Daily Log'!$O$18:$O$1017),0)</f>
        <v>0</v>
      </c>
      <c r="L302" s="244">
        <f>IFERROR($E302*SUMIF('[1]Daily Log'!$Q$18:$Q$1017,$B302,'[1]Daily Log'!$R$18:$R$1017),0)</f>
        <v>0</v>
      </c>
      <c r="M302" s="244">
        <f>IFERROR($E302*SUMIF('[1]Daily Log'!$T$18:$T$1017,$B302,'[1]Daily Log'!$U$18:$U$1017),0)</f>
        <v>0</v>
      </c>
      <c r="N302" s="244">
        <f>IFERROR($E302*SUMIF('[1]Daily Log'!$W$18:$W$1017,$B302,'[1]Daily Log'!$X$18:$X$1017),0)</f>
        <v>0</v>
      </c>
      <c r="O302" s="244">
        <f>IFERROR($E302*SUMIF('[1]Daily Log'!$Z$18:$Z$1017,$B302,'[1]Daily Log'!$AA$18:$AA$1017),0)</f>
        <v>0</v>
      </c>
      <c r="P302" s="244">
        <f>IFERROR($E302*SUMIF('[1]Daily Log'!$AC$18:$AC$1017,$B302,'[1]Daily Log'!$AD$18:$AD$1017),0)</f>
        <v>0</v>
      </c>
      <c r="Q302" s="244">
        <f>IFERROR($E302*SUMIF('[1]Daily Log'!$AF$18:$AF$1017,$B302,'[1]Daily Log'!$AG$18:$AG$1017),0)</f>
        <v>0</v>
      </c>
      <c r="R302" s="244">
        <f>IFERROR($E302*SUMIF('[1]Daily Log'!$AI$18:$AI$1017,$B302,'[1]Daily Log'!$AJ$18:$AJ$1017),0)</f>
        <v>0</v>
      </c>
      <c r="S302" s="244">
        <f>IFERROR($E302*SUMIF('[1]Daily Log'!$AL$18:$AL$1017,$B302,'[1]Daily Log'!$AM$18:$AM$1017),0)</f>
        <v>0</v>
      </c>
      <c r="T302" s="244">
        <f>IFERROR($E302*SUMIF('[1]Daily Log'!$AO$18:$AO$1017,$B302,'[1]Daily Log'!$AP$18:$AP$1017),0)</f>
        <v>0</v>
      </c>
      <c r="U302" s="244">
        <f>IFERROR($E302*SUMIF('[1]Daily Log'!$AR$18:$AR$1017,$B302,'[1]Daily Log'!$AS$18:$AS$1017),0)</f>
        <v>0</v>
      </c>
      <c r="V302" s="244">
        <f>IFERROR($E302*SUMIF('[1]Daily Log'!$AU$18:$AU$1017,$B302,'[1]Daily Log'!$AV$18:$AV$1017),0)</f>
        <v>0</v>
      </c>
      <c r="W302" s="244">
        <f>IFERROR($E302*SUMIF('[1]Daily Log'!$AX$18:$AX$1017,$B302,'[1]Daily Log'!$AY$18:$AY$1017),0)</f>
        <v>0</v>
      </c>
      <c r="X302" s="244">
        <f>IFERROR($E302*SUMIF('[1]Daily Log'!$BA$18:$BA$1017,$B302,'[1]Daily Log'!$BB$18:$BB$1017),0)</f>
        <v>0</v>
      </c>
      <c r="Y302" s="244">
        <f>IFERROR($E302*SUMIF('[1]Daily Log'!$BD$18:$BD$1017,$B302,'[1]Daily Log'!$BE$18:$BE$1017),0)</f>
        <v>0</v>
      </c>
      <c r="Z302" s="244">
        <f>IFERROR($E302*SUMIF('[1]Daily Log'!$BG$18:$BG$1017,$B302,'[1]Daily Log'!$BH$18:$BH$1017),0)</f>
        <v>0</v>
      </c>
      <c r="AA302" s="244">
        <f>IFERROR($E302*SUMIF('[1]Daily Log'!$BJ$18:$BJ$1017,$B302,'[1]Daily Log'!$BK$18:$BK$1017),0)</f>
        <v>0</v>
      </c>
      <c r="AB302" s="244">
        <f>IFERROR($E302*SUMIF('[1]Daily Log'!$BM$18:$BM$1017,$B302,'[1]Daily Log'!$BN$18:$BN$1017),0)</f>
        <v>0</v>
      </c>
      <c r="AC302" s="244">
        <f>IFERROR($E302*SUMIF('[1]Daily Log'!$BP$18:$BP$1017,$B302,'[1]Daily Log'!$BQ$18:$BQ$1017),0)</f>
        <v>0</v>
      </c>
      <c r="AD302" s="244">
        <f>IFERROR($E302*SUMIF('[1]Daily Log'!$BS$18:$BS$1017,$B302,'[1]Daily Log'!$BT$18:$BT$1017),0)</f>
        <v>0</v>
      </c>
      <c r="AE302" s="244">
        <f>IFERROR($E302*SUMIF('[1]Daily Log'!$BV$18:$BV$1017,$B302,'[1]Daily Log'!$BW$18:$BW$1017),0)</f>
        <v>0</v>
      </c>
      <c r="AF302" s="244">
        <f>IFERROR($E302*SUMIF('[1]Daily Log'!$BY$18:$BY$1017,$B302,'[1]Daily Log'!$BZ$18:$BZ$1017),0)</f>
        <v>0</v>
      </c>
      <c r="AG302" s="244">
        <f>IFERROR($E302*SUMIF('[1]Daily Log'!$CB$18:$CB$1017,$B302,'[1]Daily Log'!$CC$18:$CC$1017),0)</f>
        <v>0</v>
      </c>
      <c r="AH302" s="244">
        <f>IFERROR($E302*SUMIF('[1]Daily Log'!$CE$18:$CE$1017,$B302,'[1]Daily Log'!$CF$18:$CF$1017),0)</f>
        <v>0</v>
      </c>
      <c r="AI302" s="244">
        <f>IFERROR($E302*SUMIF('[1]Daily Log'!$CH$18:$CH$1017,$B302,'[1]Daily Log'!$CI$18:$CI$1017),0)</f>
        <v>0</v>
      </c>
      <c r="AJ302" s="244">
        <f>IFERROR($E302*SUMIF('[1]Daily Log'!$CK$18:$CK$1017,$B302,'[1]Daily Log'!$CL$18:$CL$1017),0)</f>
        <v>0</v>
      </c>
      <c r="AK302" s="244">
        <f>IFERROR($E302*SUMIF('[1]Daily Log'!$CN$18:$CN$1017,$B302,'[1]Daily Log'!$CO$18:$CO$1017),0)</f>
        <v>0</v>
      </c>
    </row>
    <row r="303" spans="2:37" ht="33.75" hidden="1" customHeight="1">
      <c r="B303" s="461" t="s">
        <v>367</v>
      </c>
      <c r="C303" s="458"/>
      <c r="D303" s="452"/>
      <c r="E303" s="245"/>
      <c r="F303" s="243">
        <f t="shared" si="5"/>
        <v>0</v>
      </c>
      <c r="G303" s="244">
        <f>IFERROR($E303*SUMIF('[1]Daily Log'!$B$18:$B$1017,$B303,'[1]Daily Log'!$C$18:$C$1017),0)</f>
        <v>0</v>
      </c>
      <c r="H303" s="244">
        <f>IFERROR($E303*SUMIF('[1]Daily Log'!$E$18:$E$1017,$B303,'[1]Daily Log'!$F$18:$F$1017),0)</f>
        <v>0</v>
      </c>
      <c r="I303" s="244">
        <f>IFERROR($E303*SUMIF('[1]Daily Log'!$H$18:$H$1017,$B303,'[1]Daily Log'!$I$18:$I$1017),0)</f>
        <v>0</v>
      </c>
      <c r="J303" s="244" t="s">
        <v>40</v>
      </c>
      <c r="K303" s="244">
        <f>IFERROR($E303*SUMIF('[1]Daily Log'!$N$18:$N$1017,$B303,'[1]Daily Log'!$O$18:$O$1017),0)</f>
        <v>0</v>
      </c>
      <c r="L303" s="244">
        <f>IFERROR($E303*SUMIF('[1]Daily Log'!$Q$18:$Q$1017,$B303,'[1]Daily Log'!$R$18:$R$1017),0)</f>
        <v>0</v>
      </c>
      <c r="M303" s="244">
        <f>IFERROR($E303*SUMIF('[1]Daily Log'!$T$18:$T$1017,$B303,'[1]Daily Log'!$U$18:$U$1017),0)</f>
        <v>0</v>
      </c>
      <c r="N303" s="244">
        <f>IFERROR($E303*SUMIF('[1]Daily Log'!$W$18:$W$1017,$B303,'[1]Daily Log'!$X$18:$X$1017),0)</f>
        <v>0</v>
      </c>
      <c r="O303" s="244">
        <f>IFERROR($E303*SUMIF('[1]Daily Log'!$Z$18:$Z$1017,$B303,'[1]Daily Log'!$AA$18:$AA$1017),0)</f>
        <v>0</v>
      </c>
      <c r="P303" s="244">
        <f>IFERROR($E303*SUMIF('[1]Daily Log'!$AC$18:$AC$1017,$B303,'[1]Daily Log'!$AD$18:$AD$1017),0)</f>
        <v>0</v>
      </c>
      <c r="Q303" s="244">
        <f>IFERROR($E303*SUMIF('[1]Daily Log'!$AF$18:$AF$1017,$B303,'[1]Daily Log'!$AG$18:$AG$1017),0)</f>
        <v>0</v>
      </c>
      <c r="R303" s="244">
        <f>IFERROR($E303*SUMIF('[1]Daily Log'!$AI$18:$AI$1017,$B303,'[1]Daily Log'!$AJ$18:$AJ$1017),0)</f>
        <v>0</v>
      </c>
      <c r="S303" s="244">
        <f>IFERROR($E303*SUMIF('[1]Daily Log'!$AL$18:$AL$1017,$B303,'[1]Daily Log'!$AM$18:$AM$1017),0)</f>
        <v>0</v>
      </c>
      <c r="T303" s="244">
        <f>IFERROR($E303*SUMIF('[1]Daily Log'!$AO$18:$AO$1017,$B303,'[1]Daily Log'!$AP$18:$AP$1017),0)</f>
        <v>0</v>
      </c>
      <c r="U303" s="244">
        <f>IFERROR($E303*SUMIF('[1]Daily Log'!$AR$18:$AR$1017,$B303,'[1]Daily Log'!$AS$18:$AS$1017),0)</f>
        <v>0</v>
      </c>
      <c r="V303" s="244">
        <f>IFERROR($E303*SUMIF('[1]Daily Log'!$AU$18:$AU$1017,$B303,'[1]Daily Log'!$AV$18:$AV$1017),0)</f>
        <v>0</v>
      </c>
      <c r="W303" s="244">
        <f>IFERROR($E303*SUMIF('[1]Daily Log'!$AX$18:$AX$1017,$B303,'[1]Daily Log'!$AY$18:$AY$1017),0)</f>
        <v>0</v>
      </c>
      <c r="X303" s="244">
        <f>IFERROR($E303*SUMIF('[1]Daily Log'!$BA$18:$BA$1017,$B303,'[1]Daily Log'!$BB$18:$BB$1017),0)</f>
        <v>0</v>
      </c>
      <c r="Y303" s="244">
        <f>IFERROR($E303*SUMIF('[1]Daily Log'!$BD$18:$BD$1017,$B303,'[1]Daily Log'!$BE$18:$BE$1017),0)</f>
        <v>0</v>
      </c>
      <c r="Z303" s="244">
        <f>IFERROR($E303*SUMIF('[1]Daily Log'!$BG$18:$BG$1017,$B303,'[1]Daily Log'!$BH$18:$BH$1017),0)</f>
        <v>0</v>
      </c>
      <c r="AA303" s="244">
        <f>IFERROR($E303*SUMIF('[1]Daily Log'!$BJ$18:$BJ$1017,$B303,'[1]Daily Log'!$BK$18:$BK$1017),0)</f>
        <v>0</v>
      </c>
      <c r="AB303" s="244">
        <f>IFERROR($E303*SUMIF('[1]Daily Log'!$BM$18:$BM$1017,$B303,'[1]Daily Log'!$BN$18:$BN$1017),0)</f>
        <v>0</v>
      </c>
      <c r="AC303" s="244">
        <f>IFERROR($E303*SUMIF('[1]Daily Log'!$BP$18:$BP$1017,$B303,'[1]Daily Log'!$BQ$18:$BQ$1017),0)</f>
        <v>0</v>
      </c>
      <c r="AD303" s="244">
        <f>IFERROR($E303*SUMIF('[1]Daily Log'!$BS$18:$BS$1017,$B303,'[1]Daily Log'!$BT$18:$BT$1017),0)</f>
        <v>0</v>
      </c>
      <c r="AE303" s="244">
        <f>IFERROR($E303*SUMIF('[1]Daily Log'!$BV$18:$BV$1017,$B303,'[1]Daily Log'!$BW$18:$BW$1017),0)</f>
        <v>0</v>
      </c>
      <c r="AF303" s="244">
        <f>IFERROR($E303*SUMIF('[1]Daily Log'!$BY$18:$BY$1017,$B303,'[1]Daily Log'!$BZ$18:$BZ$1017),0)</f>
        <v>0</v>
      </c>
      <c r="AG303" s="244">
        <f>IFERROR($E303*SUMIF('[1]Daily Log'!$CB$18:$CB$1017,$B303,'[1]Daily Log'!$CC$18:$CC$1017),0)</f>
        <v>0</v>
      </c>
      <c r="AH303" s="244">
        <f>IFERROR($E303*SUMIF('[1]Daily Log'!$CE$18:$CE$1017,$B303,'[1]Daily Log'!$CF$18:$CF$1017),0)</f>
        <v>0</v>
      </c>
      <c r="AI303" s="244">
        <f>IFERROR($E303*SUMIF('[1]Daily Log'!$CH$18:$CH$1017,$B303,'[1]Daily Log'!$CI$18:$CI$1017),0)</f>
        <v>0</v>
      </c>
      <c r="AJ303" s="244">
        <f>IFERROR($E303*SUMIF('[1]Daily Log'!$CK$18:$CK$1017,$B303,'[1]Daily Log'!$CL$18:$CL$1017),0)</f>
        <v>0</v>
      </c>
      <c r="AK303" s="244">
        <f>IFERROR($E303*SUMIF('[1]Daily Log'!$CN$18:$CN$1017,$B303,'[1]Daily Log'!$CO$18:$CO$1017),0)</f>
        <v>0</v>
      </c>
    </row>
    <row r="304" spans="2:37" ht="33.75" hidden="1" customHeight="1">
      <c r="B304" s="461" t="s">
        <v>368</v>
      </c>
      <c r="C304" s="458"/>
      <c r="D304" s="452"/>
      <c r="E304" s="245"/>
      <c r="F304" s="243">
        <f t="shared" si="5"/>
        <v>0</v>
      </c>
      <c r="G304" s="244">
        <f>IFERROR($E304*SUMIF('[1]Daily Log'!$B$18:$B$1017,$B304,'[1]Daily Log'!$C$18:$C$1017),0)</f>
        <v>0</v>
      </c>
      <c r="H304" s="244">
        <f>IFERROR($E304*SUMIF('[1]Daily Log'!$E$18:$E$1017,$B304,'[1]Daily Log'!$F$18:$F$1017),0)</f>
        <v>0</v>
      </c>
      <c r="I304" s="244">
        <f>IFERROR($E304*SUMIF('[1]Daily Log'!$H$18:$H$1017,$B304,'[1]Daily Log'!$I$18:$I$1017),0)</f>
        <v>0</v>
      </c>
      <c r="J304" s="244" t="s">
        <v>40</v>
      </c>
      <c r="K304" s="244">
        <f>IFERROR($E304*SUMIF('[1]Daily Log'!$N$18:$N$1017,$B304,'[1]Daily Log'!$O$18:$O$1017),0)</f>
        <v>0</v>
      </c>
      <c r="L304" s="244">
        <f>IFERROR($E304*SUMIF('[1]Daily Log'!$Q$18:$Q$1017,$B304,'[1]Daily Log'!$R$18:$R$1017),0)</f>
        <v>0</v>
      </c>
      <c r="M304" s="244">
        <f>IFERROR($E304*SUMIF('[1]Daily Log'!$T$18:$T$1017,$B304,'[1]Daily Log'!$U$18:$U$1017),0)</f>
        <v>0</v>
      </c>
      <c r="N304" s="244">
        <f>IFERROR($E304*SUMIF('[1]Daily Log'!$W$18:$W$1017,$B304,'[1]Daily Log'!$X$18:$X$1017),0)</f>
        <v>0</v>
      </c>
      <c r="O304" s="244">
        <f>IFERROR($E304*SUMIF('[1]Daily Log'!$Z$18:$Z$1017,$B304,'[1]Daily Log'!$AA$18:$AA$1017),0)</f>
        <v>0</v>
      </c>
      <c r="P304" s="244">
        <f>IFERROR($E304*SUMIF('[1]Daily Log'!$AC$18:$AC$1017,$B304,'[1]Daily Log'!$AD$18:$AD$1017),0)</f>
        <v>0</v>
      </c>
      <c r="Q304" s="244">
        <f>IFERROR($E304*SUMIF('[1]Daily Log'!$AF$18:$AF$1017,$B304,'[1]Daily Log'!$AG$18:$AG$1017),0)</f>
        <v>0</v>
      </c>
      <c r="R304" s="244">
        <f>IFERROR($E304*SUMIF('[1]Daily Log'!$AI$18:$AI$1017,$B304,'[1]Daily Log'!$AJ$18:$AJ$1017),0)</f>
        <v>0</v>
      </c>
      <c r="S304" s="244">
        <f>IFERROR($E304*SUMIF('[1]Daily Log'!$AL$18:$AL$1017,$B304,'[1]Daily Log'!$AM$18:$AM$1017),0)</f>
        <v>0</v>
      </c>
      <c r="T304" s="244">
        <f>IFERROR($E304*SUMIF('[1]Daily Log'!$AO$18:$AO$1017,$B304,'[1]Daily Log'!$AP$18:$AP$1017),0)</f>
        <v>0</v>
      </c>
      <c r="U304" s="244">
        <f>IFERROR($E304*SUMIF('[1]Daily Log'!$AR$18:$AR$1017,$B304,'[1]Daily Log'!$AS$18:$AS$1017),0)</f>
        <v>0</v>
      </c>
      <c r="V304" s="244">
        <f>IFERROR($E304*SUMIF('[1]Daily Log'!$AU$18:$AU$1017,$B304,'[1]Daily Log'!$AV$18:$AV$1017),0)</f>
        <v>0</v>
      </c>
      <c r="W304" s="244">
        <f>IFERROR($E304*SUMIF('[1]Daily Log'!$AX$18:$AX$1017,$B304,'[1]Daily Log'!$AY$18:$AY$1017),0)</f>
        <v>0</v>
      </c>
      <c r="X304" s="244">
        <f>IFERROR($E304*SUMIF('[1]Daily Log'!$BA$18:$BA$1017,$B304,'[1]Daily Log'!$BB$18:$BB$1017),0)</f>
        <v>0</v>
      </c>
      <c r="Y304" s="244">
        <f>IFERROR($E304*SUMIF('[1]Daily Log'!$BD$18:$BD$1017,$B304,'[1]Daily Log'!$BE$18:$BE$1017),0)</f>
        <v>0</v>
      </c>
      <c r="Z304" s="244">
        <f>IFERROR($E304*SUMIF('[1]Daily Log'!$BG$18:$BG$1017,$B304,'[1]Daily Log'!$BH$18:$BH$1017),0)</f>
        <v>0</v>
      </c>
      <c r="AA304" s="244">
        <f>IFERROR($E304*SUMIF('[1]Daily Log'!$BJ$18:$BJ$1017,$B304,'[1]Daily Log'!$BK$18:$BK$1017),0)</f>
        <v>0</v>
      </c>
      <c r="AB304" s="244">
        <f>IFERROR($E304*SUMIF('[1]Daily Log'!$BM$18:$BM$1017,$B304,'[1]Daily Log'!$BN$18:$BN$1017),0)</f>
        <v>0</v>
      </c>
      <c r="AC304" s="244">
        <f>IFERROR($E304*SUMIF('[1]Daily Log'!$BP$18:$BP$1017,$B304,'[1]Daily Log'!$BQ$18:$BQ$1017),0)</f>
        <v>0</v>
      </c>
      <c r="AD304" s="244">
        <f>IFERROR($E304*SUMIF('[1]Daily Log'!$BS$18:$BS$1017,$B304,'[1]Daily Log'!$BT$18:$BT$1017),0)</f>
        <v>0</v>
      </c>
      <c r="AE304" s="244">
        <f>IFERROR($E304*SUMIF('[1]Daily Log'!$BV$18:$BV$1017,$B304,'[1]Daily Log'!$BW$18:$BW$1017),0)</f>
        <v>0</v>
      </c>
      <c r="AF304" s="244">
        <f>IFERROR($E304*SUMIF('[1]Daily Log'!$BY$18:$BY$1017,$B304,'[1]Daily Log'!$BZ$18:$BZ$1017),0)</f>
        <v>0</v>
      </c>
      <c r="AG304" s="244">
        <f>IFERROR($E304*SUMIF('[1]Daily Log'!$CB$18:$CB$1017,$B304,'[1]Daily Log'!$CC$18:$CC$1017),0)</f>
        <v>0</v>
      </c>
      <c r="AH304" s="244">
        <f>IFERROR($E304*SUMIF('[1]Daily Log'!$CE$18:$CE$1017,$B304,'[1]Daily Log'!$CF$18:$CF$1017),0)</f>
        <v>0</v>
      </c>
      <c r="AI304" s="244">
        <f>IFERROR($E304*SUMIF('[1]Daily Log'!$CH$18:$CH$1017,$B304,'[1]Daily Log'!$CI$18:$CI$1017),0)</f>
        <v>0</v>
      </c>
      <c r="AJ304" s="244">
        <f>IFERROR($E304*SUMIF('[1]Daily Log'!$CK$18:$CK$1017,$B304,'[1]Daily Log'!$CL$18:$CL$1017),0)</f>
        <v>0</v>
      </c>
      <c r="AK304" s="244">
        <f>IFERROR($E304*SUMIF('[1]Daily Log'!$CN$18:$CN$1017,$B304,'[1]Daily Log'!$CO$18:$CO$1017),0)</f>
        <v>0</v>
      </c>
    </row>
    <row r="305" spans="2:37" ht="33.75" hidden="1" customHeight="1">
      <c r="B305" s="461" t="s">
        <v>369</v>
      </c>
      <c r="C305" s="458"/>
      <c r="D305" s="452"/>
      <c r="E305" s="245"/>
      <c r="F305" s="243">
        <f t="shared" si="5"/>
        <v>0</v>
      </c>
      <c r="G305" s="244">
        <f>IFERROR($E305*SUMIF('[1]Daily Log'!$B$18:$B$1017,$B305,'[1]Daily Log'!$C$18:$C$1017),0)</f>
        <v>0</v>
      </c>
      <c r="H305" s="244">
        <f>IFERROR($E305*SUMIF('[1]Daily Log'!$E$18:$E$1017,$B305,'[1]Daily Log'!$F$18:$F$1017),0)</f>
        <v>0</v>
      </c>
      <c r="I305" s="244">
        <f>IFERROR($E305*SUMIF('[1]Daily Log'!$H$18:$H$1017,$B305,'[1]Daily Log'!$I$18:$I$1017),0)</f>
        <v>0</v>
      </c>
      <c r="J305" s="244" t="s">
        <v>40</v>
      </c>
      <c r="K305" s="244">
        <f>IFERROR($E305*SUMIF('[1]Daily Log'!$N$18:$N$1017,$B305,'[1]Daily Log'!$O$18:$O$1017),0)</f>
        <v>0</v>
      </c>
      <c r="L305" s="244">
        <f>IFERROR($E305*SUMIF('[1]Daily Log'!$Q$18:$Q$1017,$B305,'[1]Daily Log'!$R$18:$R$1017),0)</f>
        <v>0</v>
      </c>
      <c r="M305" s="244">
        <f>IFERROR($E305*SUMIF('[1]Daily Log'!$T$18:$T$1017,$B305,'[1]Daily Log'!$U$18:$U$1017),0)</f>
        <v>0</v>
      </c>
      <c r="N305" s="244">
        <f>IFERROR($E305*SUMIF('[1]Daily Log'!$W$18:$W$1017,$B305,'[1]Daily Log'!$X$18:$X$1017),0)</f>
        <v>0</v>
      </c>
      <c r="O305" s="244">
        <f>IFERROR($E305*SUMIF('[1]Daily Log'!$Z$18:$Z$1017,$B305,'[1]Daily Log'!$AA$18:$AA$1017),0)</f>
        <v>0</v>
      </c>
      <c r="P305" s="244">
        <f>IFERROR($E305*SUMIF('[1]Daily Log'!$AC$18:$AC$1017,$B305,'[1]Daily Log'!$AD$18:$AD$1017),0)</f>
        <v>0</v>
      </c>
      <c r="Q305" s="244">
        <f>IFERROR($E305*SUMIF('[1]Daily Log'!$AF$18:$AF$1017,$B305,'[1]Daily Log'!$AG$18:$AG$1017),0)</f>
        <v>0</v>
      </c>
      <c r="R305" s="244">
        <f>IFERROR($E305*SUMIF('[1]Daily Log'!$AI$18:$AI$1017,$B305,'[1]Daily Log'!$AJ$18:$AJ$1017),0)</f>
        <v>0</v>
      </c>
      <c r="S305" s="244">
        <f>IFERROR($E305*SUMIF('[1]Daily Log'!$AL$18:$AL$1017,$B305,'[1]Daily Log'!$AM$18:$AM$1017),0)</f>
        <v>0</v>
      </c>
      <c r="T305" s="244">
        <f>IFERROR($E305*SUMIF('[1]Daily Log'!$AO$18:$AO$1017,$B305,'[1]Daily Log'!$AP$18:$AP$1017),0)</f>
        <v>0</v>
      </c>
      <c r="U305" s="244">
        <f>IFERROR($E305*SUMIF('[1]Daily Log'!$AR$18:$AR$1017,$B305,'[1]Daily Log'!$AS$18:$AS$1017),0)</f>
        <v>0</v>
      </c>
      <c r="V305" s="244">
        <f>IFERROR($E305*SUMIF('[1]Daily Log'!$AU$18:$AU$1017,$B305,'[1]Daily Log'!$AV$18:$AV$1017),0)</f>
        <v>0</v>
      </c>
      <c r="W305" s="244">
        <f>IFERROR($E305*SUMIF('[1]Daily Log'!$AX$18:$AX$1017,$B305,'[1]Daily Log'!$AY$18:$AY$1017),0)</f>
        <v>0</v>
      </c>
      <c r="X305" s="244">
        <f>IFERROR($E305*SUMIF('[1]Daily Log'!$BA$18:$BA$1017,$B305,'[1]Daily Log'!$BB$18:$BB$1017),0)</f>
        <v>0</v>
      </c>
      <c r="Y305" s="244">
        <f>IFERROR($E305*SUMIF('[1]Daily Log'!$BD$18:$BD$1017,$B305,'[1]Daily Log'!$BE$18:$BE$1017),0)</f>
        <v>0</v>
      </c>
      <c r="Z305" s="244">
        <f>IFERROR($E305*SUMIF('[1]Daily Log'!$BG$18:$BG$1017,$B305,'[1]Daily Log'!$BH$18:$BH$1017),0)</f>
        <v>0</v>
      </c>
      <c r="AA305" s="244">
        <f>IFERROR($E305*SUMIF('[1]Daily Log'!$BJ$18:$BJ$1017,$B305,'[1]Daily Log'!$BK$18:$BK$1017),0)</f>
        <v>0</v>
      </c>
      <c r="AB305" s="244">
        <f>IFERROR($E305*SUMIF('[1]Daily Log'!$BM$18:$BM$1017,$B305,'[1]Daily Log'!$BN$18:$BN$1017),0)</f>
        <v>0</v>
      </c>
      <c r="AC305" s="244">
        <f>IFERROR($E305*SUMIF('[1]Daily Log'!$BP$18:$BP$1017,$B305,'[1]Daily Log'!$BQ$18:$BQ$1017),0)</f>
        <v>0</v>
      </c>
      <c r="AD305" s="244">
        <f>IFERROR($E305*SUMIF('[1]Daily Log'!$BS$18:$BS$1017,$B305,'[1]Daily Log'!$BT$18:$BT$1017),0)</f>
        <v>0</v>
      </c>
      <c r="AE305" s="244">
        <f>IFERROR($E305*SUMIF('[1]Daily Log'!$BV$18:$BV$1017,$B305,'[1]Daily Log'!$BW$18:$BW$1017),0)</f>
        <v>0</v>
      </c>
      <c r="AF305" s="244">
        <f>IFERROR($E305*SUMIF('[1]Daily Log'!$BY$18:$BY$1017,$B305,'[1]Daily Log'!$BZ$18:$BZ$1017),0)</f>
        <v>0</v>
      </c>
      <c r="AG305" s="244">
        <f>IFERROR($E305*SUMIF('[1]Daily Log'!$CB$18:$CB$1017,$B305,'[1]Daily Log'!$CC$18:$CC$1017),0)</f>
        <v>0</v>
      </c>
      <c r="AH305" s="244">
        <f>IFERROR($E305*SUMIF('[1]Daily Log'!$CE$18:$CE$1017,$B305,'[1]Daily Log'!$CF$18:$CF$1017),0)</f>
        <v>0</v>
      </c>
      <c r="AI305" s="244">
        <f>IFERROR($E305*SUMIF('[1]Daily Log'!$CH$18:$CH$1017,$B305,'[1]Daily Log'!$CI$18:$CI$1017),0)</f>
        <v>0</v>
      </c>
      <c r="AJ305" s="244">
        <f>IFERROR($E305*SUMIF('[1]Daily Log'!$CK$18:$CK$1017,$B305,'[1]Daily Log'!$CL$18:$CL$1017),0)</f>
        <v>0</v>
      </c>
      <c r="AK305" s="244">
        <f>IFERROR($E305*SUMIF('[1]Daily Log'!$CN$18:$CN$1017,$B305,'[1]Daily Log'!$CO$18:$CO$1017),0)</f>
        <v>0</v>
      </c>
    </row>
    <row r="306" spans="2:37" ht="33.75" hidden="1" customHeight="1">
      <c r="B306" s="461" t="s">
        <v>370</v>
      </c>
      <c r="C306" s="458"/>
      <c r="D306" s="452"/>
      <c r="E306" s="245"/>
      <c r="F306" s="243">
        <f t="shared" si="5"/>
        <v>0</v>
      </c>
      <c r="G306" s="244">
        <f>IFERROR($E306*SUMIF('[1]Daily Log'!$B$18:$B$1017,$B306,'[1]Daily Log'!$C$18:$C$1017),0)</f>
        <v>0</v>
      </c>
      <c r="H306" s="244">
        <f>IFERROR($E306*SUMIF('[1]Daily Log'!$E$18:$E$1017,$B306,'[1]Daily Log'!$F$18:$F$1017),0)</f>
        <v>0</v>
      </c>
      <c r="I306" s="244">
        <f>IFERROR($E306*SUMIF('[1]Daily Log'!$H$18:$H$1017,$B306,'[1]Daily Log'!$I$18:$I$1017),0)</f>
        <v>0</v>
      </c>
      <c r="J306" s="244" t="s">
        <v>40</v>
      </c>
      <c r="K306" s="244">
        <f>IFERROR($E306*SUMIF('[1]Daily Log'!$N$18:$N$1017,$B306,'[1]Daily Log'!$O$18:$O$1017),0)</f>
        <v>0</v>
      </c>
      <c r="L306" s="244">
        <f>IFERROR($E306*SUMIF('[1]Daily Log'!$Q$18:$Q$1017,$B306,'[1]Daily Log'!$R$18:$R$1017),0)</f>
        <v>0</v>
      </c>
      <c r="M306" s="244">
        <f>IFERROR($E306*SUMIF('[1]Daily Log'!$T$18:$T$1017,$B306,'[1]Daily Log'!$U$18:$U$1017),0)</f>
        <v>0</v>
      </c>
      <c r="N306" s="244">
        <f>IFERROR($E306*SUMIF('[1]Daily Log'!$W$18:$W$1017,$B306,'[1]Daily Log'!$X$18:$X$1017),0)</f>
        <v>0</v>
      </c>
      <c r="O306" s="244">
        <f>IFERROR($E306*SUMIF('[1]Daily Log'!$Z$18:$Z$1017,$B306,'[1]Daily Log'!$AA$18:$AA$1017),0)</f>
        <v>0</v>
      </c>
      <c r="P306" s="244">
        <f>IFERROR($E306*SUMIF('[1]Daily Log'!$AC$18:$AC$1017,$B306,'[1]Daily Log'!$AD$18:$AD$1017),0)</f>
        <v>0</v>
      </c>
      <c r="Q306" s="244">
        <f>IFERROR($E306*SUMIF('[1]Daily Log'!$AF$18:$AF$1017,$B306,'[1]Daily Log'!$AG$18:$AG$1017),0)</f>
        <v>0</v>
      </c>
      <c r="R306" s="244">
        <f>IFERROR($E306*SUMIF('[1]Daily Log'!$AI$18:$AI$1017,$B306,'[1]Daily Log'!$AJ$18:$AJ$1017),0)</f>
        <v>0</v>
      </c>
      <c r="S306" s="244">
        <f>IFERROR($E306*SUMIF('[1]Daily Log'!$AL$18:$AL$1017,$B306,'[1]Daily Log'!$AM$18:$AM$1017),0)</f>
        <v>0</v>
      </c>
      <c r="T306" s="244">
        <f>IFERROR($E306*SUMIF('[1]Daily Log'!$AO$18:$AO$1017,$B306,'[1]Daily Log'!$AP$18:$AP$1017),0)</f>
        <v>0</v>
      </c>
      <c r="U306" s="244">
        <f>IFERROR($E306*SUMIF('[1]Daily Log'!$AR$18:$AR$1017,$B306,'[1]Daily Log'!$AS$18:$AS$1017),0)</f>
        <v>0</v>
      </c>
      <c r="V306" s="244">
        <f>IFERROR($E306*SUMIF('[1]Daily Log'!$AU$18:$AU$1017,$B306,'[1]Daily Log'!$AV$18:$AV$1017),0)</f>
        <v>0</v>
      </c>
      <c r="W306" s="244">
        <f>IFERROR($E306*SUMIF('[1]Daily Log'!$AX$18:$AX$1017,$B306,'[1]Daily Log'!$AY$18:$AY$1017),0)</f>
        <v>0</v>
      </c>
      <c r="X306" s="244">
        <f>IFERROR($E306*SUMIF('[1]Daily Log'!$BA$18:$BA$1017,$B306,'[1]Daily Log'!$BB$18:$BB$1017),0)</f>
        <v>0</v>
      </c>
      <c r="Y306" s="244">
        <f>IFERROR($E306*SUMIF('[1]Daily Log'!$BD$18:$BD$1017,$B306,'[1]Daily Log'!$BE$18:$BE$1017),0)</f>
        <v>0</v>
      </c>
      <c r="Z306" s="244">
        <f>IFERROR($E306*SUMIF('[1]Daily Log'!$BG$18:$BG$1017,$B306,'[1]Daily Log'!$BH$18:$BH$1017),0)</f>
        <v>0</v>
      </c>
      <c r="AA306" s="244">
        <f>IFERROR($E306*SUMIF('[1]Daily Log'!$BJ$18:$BJ$1017,$B306,'[1]Daily Log'!$BK$18:$BK$1017),0)</f>
        <v>0</v>
      </c>
      <c r="AB306" s="244">
        <f>IFERROR($E306*SUMIF('[1]Daily Log'!$BM$18:$BM$1017,$B306,'[1]Daily Log'!$BN$18:$BN$1017),0)</f>
        <v>0</v>
      </c>
      <c r="AC306" s="244">
        <f>IFERROR($E306*SUMIF('[1]Daily Log'!$BP$18:$BP$1017,$B306,'[1]Daily Log'!$BQ$18:$BQ$1017),0)</f>
        <v>0</v>
      </c>
      <c r="AD306" s="244">
        <f>IFERROR($E306*SUMIF('[1]Daily Log'!$BS$18:$BS$1017,$B306,'[1]Daily Log'!$BT$18:$BT$1017),0)</f>
        <v>0</v>
      </c>
      <c r="AE306" s="244">
        <f>IFERROR($E306*SUMIF('[1]Daily Log'!$BV$18:$BV$1017,$B306,'[1]Daily Log'!$BW$18:$BW$1017),0)</f>
        <v>0</v>
      </c>
      <c r="AF306" s="244">
        <f>IFERROR($E306*SUMIF('[1]Daily Log'!$BY$18:$BY$1017,$B306,'[1]Daily Log'!$BZ$18:$BZ$1017),0)</f>
        <v>0</v>
      </c>
      <c r="AG306" s="244">
        <f>IFERROR($E306*SUMIF('[1]Daily Log'!$CB$18:$CB$1017,$B306,'[1]Daily Log'!$CC$18:$CC$1017),0)</f>
        <v>0</v>
      </c>
      <c r="AH306" s="244">
        <f>IFERROR($E306*SUMIF('[1]Daily Log'!$CE$18:$CE$1017,$B306,'[1]Daily Log'!$CF$18:$CF$1017),0)</f>
        <v>0</v>
      </c>
      <c r="AI306" s="244">
        <f>IFERROR($E306*SUMIF('[1]Daily Log'!$CH$18:$CH$1017,$B306,'[1]Daily Log'!$CI$18:$CI$1017),0)</f>
        <v>0</v>
      </c>
      <c r="AJ306" s="244">
        <f>IFERROR($E306*SUMIF('[1]Daily Log'!$CK$18:$CK$1017,$B306,'[1]Daily Log'!$CL$18:$CL$1017),0)</f>
        <v>0</v>
      </c>
      <c r="AK306" s="244">
        <f>IFERROR($E306*SUMIF('[1]Daily Log'!$CN$18:$CN$1017,$B306,'[1]Daily Log'!$CO$18:$CO$1017),0)</f>
        <v>0</v>
      </c>
    </row>
    <row r="307" spans="2:37" ht="33.75" hidden="1" customHeight="1">
      <c r="B307" s="461" t="s">
        <v>445</v>
      </c>
      <c r="C307" s="458"/>
      <c r="D307" s="452"/>
      <c r="E307" s="245"/>
      <c r="F307" s="243">
        <f t="shared" si="5"/>
        <v>0</v>
      </c>
      <c r="G307" s="244">
        <f>IFERROR($E307*SUMIF('[1]Daily Log'!$B$18:$B$1017,$B307,'[1]Daily Log'!$C$18:$C$1017),0)</f>
        <v>0</v>
      </c>
      <c r="H307" s="244">
        <f>IFERROR($E307*SUMIF('[1]Daily Log'!$E$18:$E$1017,$B307,'[1]Daily Log'!$F$18:$F$1017),0)</f>
        <v>0</v>
      </c>
      <c r="I307" s="244">
        <f>IFERROR($E307*SUMIF('[1]Daily Log'!$H$18:$H$1017,$B307,'[1]Daily Log'!$I$18:$I$1017),0)</f>
        <v>0</v>
      </c>
      <c r="J307" s="244" t="s">
        <v>40</v>
      </c>
      <c r="K307" s="244">
        <f>IFERROR($E307*SUMIF('[1]Daily Log'!$N$18:$N$1017,$B307,'[1]Daily Log'!$O$18:$O$1017),0)</f>
        <v>0</v>
      </c>
      <c r="L307" s="244">
        <f>IFERROR($E307*SUMIF('[1]Daily Log'!$Q$18:$Q$1017,$B307,'[1]Daily Log'!$R$18:$R$1017),0)</f>
        <v>0</v>
      </c>
      <c r="M307" s="244">
        <f>IFERROR($E307*SUMIF('[1]Daily Log'!$T$18:$T$1017,$B307,'[1]Daily Log'!$U$18:$U$1017),0)</f>
        <v>0</v>
      </c>
      <c r="N307" s="244">
        <f>IFERROR($E307*SUMIF('[1]Daily Log'!$W$18:$W$1017,$B307,'[1]Daily Log'!$X$18:$X$1017),0)</f>
        <v>0</v>
      </c>
      <c r="O307" s="244">
        <f>IFERROR($E307*SUMIF('[1]Daily Log'!$Z$18:$Z$1017,$B307,'[1]Daily Log'!$AA$18:$AA$1017),0)</f>
        <v>0</v>
      </c>
      <c r="P307" s="244">
        <f>IFERROR($E307*SUMIF('[1]Daily Log'!$AC$18:$AC$1017,$B307,'[1]Daily Log'!$AD$18:$AD$1017),0)</f>
        <v>0</v>
      </c>
      <c r="Q307" s="244">
        <f>IFERROR($E307*SUMIF('[1]Daily Log'!$AF$18:$AF$1017,$B307,'[1]Daily Log'!$AG$18:$AG$1017),0)</f>
        <v>0</v>
      </c>
      <c r="R307" s="244">
        <f>IFERROR($E307*SUMIF('[1]Daily Log'!$AI$18:$AI$1017,$B307,'[1]Daily Log'!$AJ$18:$AJ$1017),0)</f>
        <v>0</v>
      </c>
      <c r="S307" s="244">
        <f>IFERROR($E307*SUMIF('[1]Daily Log'!$AL$18:$AL$1017,$B307,'[1]Daily Log'!$AM$18:$AM$1017),0)</f>
        <v>0</v>
      </c>
      <c r="T307" s="244">
        <f>IFERROR($E307*SUMIF('[1]Daily Log'!$AO$18:$AO$1017,$B307,'[1]Daily Log'!$AP$18:$AP$1017),0)</f>
        <v>0</v>
      </c>
      <c r="U307" s="244">
        <f>IFERROR($E307*SUMIF('[1]Daily Log'!$AR$18:$AR$1017,$B307,'[1]Daily Log'!$AS$18:$AS$1017),0)</f>
        <v>0</v>
      </c>
      <c r="V307" s="244">
        <f>IFERROR($E307*SUMIF('[1]Daily Log'!$AU$18:$AU$1017,$B307,'[1]Daily Log'!$AV$18:$AV$1017),0)</f>
        <v>0</v>
      </c>
      <c r="W307" s="244">
        <f>IFERROR($E307*SUMIF('[1]Daily Log'!$AX$18:$AX$1017,$B307,'[1]Daily Log'!$AY$18:$AY$1017),0)</f>
        <v>0</v>
      </c>
      <c r="X307" s="244">
        <f>IFERROR($E307*SUMIF('[1]Daily Log'!$BA$18:$BA$1017,$B307,'[1]Daily Log'!$BB$18:$BB$1017),0)</f>
        <v>0</v>
      </c>
      <c r="Y307" s="244">
        <f>IFERROR($E307*SUMIF('[1]Daily Log'!$BD$18:$BD$1017,$B307,'[1]Daily Log'!$BE$18:$BE$1017),0)</f>
        <v>0</v>
      </c>
      <c r="Z307" s="244">
        <f>IFERROR($E307*SUMIF('[1]Daily Log'!$BG$18:$BG$1017,$B307,'[1]Daily Log'!$BH$18:$BH$1017),0)</f>
        <v>0</v>
      </c>
      <c r="AA307" s="244">
        <f>IFERROR($E307*SUMIF('[1]Daily Log'!$BJ$18:$BJ$1017,$B307,'[1]Daily Log'!$BK$18:$BK$1017),0)</f>
        <v>0</v>
      </c>
      <c r="AB307" s="244">
        <f>IFERROR($E307*SUMIF('[1]Daily Log'!$BM$18:$BM$1017,$B307,'[1]Daily Log'!$BN$18:$BN$1017),0)</f>
        <v>0</v>
      </c>
      <c r="AC307" s="244">
        <f>IFERROR($E307*SUMIF('[1]Daily Log'!$BP$18:$BP$1017,$B307,'[1]Daily Log'!$BQ$18:$BQ$1017),0)</f>
        <v>0</v>
      </c>
      <c r="AD307" s="244">
        <f>IFERROR($E307*SUMIF('[1]Daily Log'!$BS$18:$BS$1017,$B307,'[1]Daily Log'!$BT$18:$BT$1017),0)</f>
        <v>0</v>
      </c>
      <c r="AE307" s="244">
        <f>IFERROR($E307*SUMIF('[1]Daily Log'!$BV$18:$BV$1017,$B307,'[1]Daily Log'!$BW$18:$BW$1017),0)</f>
        <v>0</v>
      </c>
      <c r="AF307" s="244">
        <f>IFERROR($E307*SUMIF('[1]Daily Log'!$BY$18:$BY$1017,$B307,'[1]Daily Log'!$BZ$18:$BZ$1017),0)</f>
        <v>0</v>
      </c>
      <c r="AG307" s="244">
        <f>IFERROR($E307*SUMIF('[1]Daily Log'!$CB$18:$CB$1017,$B307,'[1]Daily Log'!$CC$18:$CC$1017),0)</f>
        <v>0</v>
      </c>
      <c r="AH307" s="244">
        <f>IFERROR($E307*SUMIF('[1]Daily Log'!$CE$18:$CE$1017,$B307,'[1]Daily Log'!$CF$18:$CF$1017),0)</f>
        <v>0</v>
      </c>
      <c r="AI307" s="244">
        <f>IFERROR($E307*SUMIF('[1]Daily Log'!$CH$18:$CH$1017,$B307,'[1]Daily Log'!$CI$18:$CI$1017),0)</f>
        <v>0</v>
      </c>
      <c r="AJ307" s="244">
        <f>IFERROR($E307*SUMIF('[1]Daily Log'!$CK$18:$CK$1017,$B307,'[1]Daily Log'!$CL$18:$CL$1017),0)</f>
        <v>0</v>
      </c>
      <c r="AK307" s="244">
        <f>IFERROR($E307*SUMIF('[1]Daily Log'!$CN$18:$CN$1017,$B307,'[1]Daily Log'!$CO$18:$CO$1017),0)</f>
        <v>0</v>
      </c>
    </row>
    <row r="308" spans="2:37" ht="33.75" hidden="1" customHeight="1">
      <c r="B308" s="461" t="s">
        <v>371</v>
      </c>
      <c r="C308" s="458"/>
      <c r="D308" s="452"/>
      <c r="E308" s="245"/>
      <c r="F308" s="243">
        <f t="shared" si="5"/>
        <v>0</v>
      </c>
      <c r="G308" s="244">
        <f>IFERROR($E308*SUMIF('[1]Daily Log'!$B$18:$B$1017,$B308,'[1]Daily Log'!$C$18:$C$1017),0)</f>
        <v>0</v>
      </c>
      <c r="H308" s="244">
        <f>IFERROR($E308*SUMIF('[1]Daily Log'!$E$18:$E$1017,$B308,'[1]Daily Log'!$F$18:$F$1017),0)</f>
        <v>0</v>
      </c>
      <c r="I308" s="244">
        <f>IFERROR($E308*SUMIF('[1]Daily Log'!$H$18:$H$1017,$B308,'[1]Daily Log'!$I$18:$I$1017),0)</f>
        <v>0</v>
      </c>
      <c r="J308" s="244" t="s">
        <v>40</v>
      </c>
      <c r="K308" s="244">
        <f>IFERROR($E308*SUMIF('[1]Daily Log'!$N$18:$N$1017,$B308,'[1]Daily Log'!$O$18:$O$1017),0)</f>
        <v>0</v>
      </c>
      <c r="L308" s="244">
        <f>IFERROR($E308*SUMIF('[1]Daily Log'!$Q$18:$Q$1017,$B308,'[1]Daily Log'!$R$18:$R$1017),0)</f>
        <v>0</v>
      </c>
      <c r="M308" s="244">
        <f>IFERROR($E308*SUMIF('[1]Daily Log'!$T$18:$T$1017,$B308,'[1]Daily Log'!$U$18:$U$1017),0)</f>
        <v>0</v>
      </c>
      <c r="N308" s="244">
        <f>IFERROR($E308*SUMIF('[1]Daily Log'!$W$18:$W$1017,$B308,'[1]Daily Log'!$X$18:$X$1017),0)</f>
        <v>0</v>
      </c>
      <c r="O308" s="244">
        <f>IFERROR($E308*SUMIF('[1]Daily Log'!$Z$18:$Z$1017,$B308,'[1]Daily Log'!$AA$18:$AA$1017),0)</f>
        <v>0</v>
      </c>
      <c r="P308" s="244">
        <f>IFERROR($E308*SUMIF('[1]Daily Log'!$AC$18:$AC$1017,$B308,'[1]Daily Log'!$AD$18:$AD$1017),0)</f>
        <v>0</v>
      </c>
      <c r="Q308" s="244">
        <f>IFERROR($E308*SUMIF('[1]Daily Log'!$AF$18:$AF$1017,$B308,'[1]Daily Log'!$AG$18:$AG$1017),0)</f>
        <v>0</v>
      </c>
      <c r="R308" s="244">
        <f>IFERROR($E308*SUMIF('[1]Daily Log'!$AI$18:$AI$1017,$B308,'[1]Daily Log'!$AJ$18:$AJ$1017),0)</f>
        <v>0</v>
      </c>
      <c r="S308" s="244">
        <f>IFERROR($E308*SUMIF('[1]Daily Log'!$AL$18:$AL$1017,$B308,'[1]Daily Log'!$AM$18:$AM$1017),0)</f>
        <v>0</v>
      </c>
      <c r="T308" s="244">
        <f>IFERROR($E308*SUMIF('[1]Daily Log'!$AO$18:$AO$1017,$B308,'[1]Daily Log'!$AP$18:$AP$1017),0)</f>
        <v>0</v>
      </c>
      <c r="U308" s="244">
        <f>IFERROR($E308*SUMIF('[1]Daily Log'!$AR$18:$AR$1017,$B308,'[1]Daily Log'!$AS$18:$AS$1017),0)</f>
        <v>0</v>
      </c>
      <c r="V308" s="244">
        <f>IFERROR($E308*SUMIF('[1]Daily Log'!$AU$18:$AU$1017,$B308,'[1]Daily Log'!$AV$18:$AV$1017),0)</f>
        <v>0</v>
      </c>
      <c r="W308" s="244">
        <f>IFERROR($E308*SUMIF('[1]Daily Log'!$AX$18:$AX$1017,$B308,'[1]Daily Log'!$AY$18:$AY$1017),0)</f>
        <v>0</v>
      </c>
      <c r="X308" s="244">
        <f>IFERROR($E308*SUMIF('[1]Daily Log'!$BA$18:$BA$1017,$B308,'[1]Daily Log'!$BB$18:$BB$1017),0)</f>
        <v>0</v>
      </c>
      <c r="Y308" s="244">
        <f>IFERROR($E308*SUMIF('[1]Daily Log'!$BD$18:$BD$1017,$B308,'[1]Daily Log'!$BE$18:$BE$1017),0)</f>
        <v>0</v>
      </c>
      <c r="Z308" s="244">
        <f>IFERROR($E308*SUMIF('[1]Daily Log'!$BG$18:$BG$1017,$B308,'[1]Daily Log'!$BH$18:$BH$1017),0)</f>
        <v>0</v>
      </c>
      <c r="AA308" s="244">
        <f>IFERROR($E308*SUMIF('[1]Daily Log'!$BJ$18:$BJ$1017,$B308,'[1]Daily Log'!$BK$18:$BK$1017),0)</f>
        <v>0</v>
      </c>
      <c r="AB308" s="244">
        <f>IFERROR($E308*SUMIF('[1]Daily Log'!$BM$18:$BM$1017,$B308,'[1]Daily Log'!$BN$18:$BN$1017),0)</f>
        <v>0</v>
      </c>
      <c r="AC308" s="244">
        <f>IFERROR($E308*SUMIF('[1]Daily Log'!$BP$18:$BP$1017,$B308,'[1]Daily Log'!$BQ$18:$BQ$1017),0)</f>
        <v>0</v>
      </c>
      <c r="AD308" s="244">
        <f>IFERROR($E308*SUMIF('[1]Daily Log'!$BS$18:$BS$1017,$B308,'[1]Daily Log'!$BT$18:$BT$1017),0)</f>
        <v>0</v>
      </c>
      <c r="AE308" s="244">
        <f>IFERROR($E308*SUMIF('[1]Daily Log'!$BV$18:$BV$1017,$B308,'[1]Daily Log'!$BW$18:$BW$1017),0)</f>
        <v>0</v>
      </c>
      <c r="AF308" s="244">
        <f>IFERROR($E308*SUMIF('[1]Daily Log'!$BY$18:$BY$1017,$B308,'[1]Daily Log'!$BZ$18:$BZ$1017),0)</f>
        <v>0</v>
      </c>
      <c r="AG308" s="244">
        <f>IFERROR($E308*SUMIF('[1]Daily Log'!$CB$18:$CB$1017,$B308,'[1]Daily Log'!$CC$18:$CC$1017),0)</f>
        <v>0</v>
      </c>
      <c r="AH308" s="244">
        <f>IFERROR($E308*SUMIF('[1]Daily Log'!$CE$18:$CE$1017,$B308,'[1]Daily Log'!$CF$18:$CF$1017),0)</f>
        <v>0</v>
      </c>
      <c r="AI308" s="244">
        <f>IFERROR($E308*SUMIF('[1]Daily Log'!$CH$18:$CH$1017,$B308,'[1]Daily Log'!$CI$18:$CI$1017),0)</f>
        <v>0</v>
      </c>
      <c r="AJ308" s="244">
        <f>IFERROR($E308*SUMIF('[1]Daily Log'!$CK$18:$CK$1017,$B308,'[1]Daily Log'!$CL$18:$CL$1017),0)</f>
        <v>0</v>
      </c>
      <c r="AK308" s="244">
        <f>IFERROR($E308*SUMIF('[1]Daily Log'!$CN$18:$CN$1017,$B308,'[1]Daily Log'!$CO$18:$CO$1017),0)</f>
        <v>0</v>
      </c>
    </row>
    <row r="309" spans="2:37" ht="33.75" hidden="1" customHeight="1">
      <c r="B309" s="461" t="s">
        <v>481</v>
      </c>
      <c r="C309" s="458"/>
      <c r="D309" s="452"/>
      <c r="E309" s="245"/>
      <c r="F309" s="243">
        <f t="shared" si="5"/>
        <v>0</v>
      </c>
      <c r="G309" s="244">
        <f>IFERROR($E309*SUMIF('[1]Daily Log'!$B$18:$B$1017,$B309,'[1]Daily Log'!$C$18:$C$1017),0)</f>
        <v>0</v>
      </c>
      <c r="H309" s="244">
        <f>IFERROR($E309*SUMIF('[1]Daily Log'!$E$18:$E$1017,$B309,'[1]Daily Log'!$F$18:$F$1017),0)</f>
        <v>0</v>
      </c>
      <c r="I309" s="244">
        <f>IFERROR($E309*SUMIF('[1]Daily Log'!$H$18:$H$1017,$B309,'[1]Daily Log'!$I$18:$I$1017),0)</f>
        <v>0</v>
      </c>
      <c r="J309" s="244" t="s">
        <v>40</v>
      </c>
      <c r="K309" s="244">
        <f>IFERROR($E309*SUMIF('[1]Daily Log'!$N$18:$N$1017,$B309,'[1]Daily Log'!$O$18:$O$1017),0)</f>
        <v>0</v>
      </c>
      <c r="L309" s="244">
        <f>IFERROR($E309*SUMIF('[1]Daily Log'!$Q$18:$Q$1017,$B309,'[1]Daily Log'!$R$18:$R$1017),0)</f>
        <v>0</v>
      </c>
      <c r="M309" s="244">
        <f>IFERROR($E309*SUMIF('[1]Daily Log'!$T$18:$T$1017,$B309,'[1]Daily Log'!$U$18:$U$1017),0)</f>
        <v>0</v>
      </c>
      <c r="N309" s="244">
        <f>IFERROR($E309*SUMIF('[1]Daily Log'!$W$18:$W$1017,$B309,'[1]Daily Log'!$X$18:$X$1017),0)</f>
        <v>0</v>
      </c>
      <c r="O309" s="244">
        <f>IFERROR($E309*SUMIF('[1]Daily Log'!$Z$18:$Z$1017,$B309,'[1]Daily Log'!$AA$18:$AA$1017),0)</f>
        <v>0</v>
      </c>
      <c r="P309" s="244">
        <f>IFERROR($E309*SUMIF('[1]Daily Log'!$AC$18:$AC$1017,$B309,'[1]Daily Log'!$AD$18:$AD$1017),0)</f>
        <v>0</v>
      </c>
      <c r="Q309" s="244">
        <f>IFERROR($E309*SUMIF('[1]Daily Log'!$AF$18:$AF$1017,$B309,'[1]Daily Log'!$AG$18:$AG$1017),0)</f>
        <v>0</v>
      </c>
      <c r="R309" s="244">
        <f>IFERROR($E309*SUMIF('[1]Daily Log'!$AI$18:$AI$1017,$B309,'[1]Daily Log'!$AJ$18:$AJ$1017),0)</f>
        <v>0</v>
      </c>
      <c r="S309" s="244">
        <f>IFERROR($E309*SUMIF('[1]Daily Log'!$AL$18:$AL$1017,$B309,'[1]Daily Log'!$AM$18:$AM$1017),0)</f>
        <v>0</v>
      </c>
      <c r="T309" s="244">
        <f>IFERROR($E309*SUMIF('[1]Daily Log'!$AO$18:$AO$1017,$B309,'[1]Daily Log'!$AP$18:$AP$1017),0)</f>
        <v>0</v>
      </c>
      <c r="U309" s="244">
        <f>IFERROR($E309*SUMIF('[1]Daily Log'!$AR$18:$AR$1017,$B309,'[1]Daily Log'!$AS$18:$AS$1017),0)</f>
        <v>0</v>
      </c>
      <c r="V309" s="244">
        <f>IFERROR($E309*SUMIF('[1]Daily Log'!$AU$18:$AU$1017,$B309,'[1]Daily Log'!$AV$18:$AV$1017),0)</f>
        <v>0</v>
      </c>
      <c r="W309" s="244">
        <f>IFERROR($E309*SUMIF('[1]Daily Log'!$AX$18:$AX$1017,$B309,'[1]Daily Log'!$AY$18:$AY$1017),0)</f>
        <v>0</v>
      </c>
      <c r="X309" s="244">
        <f>IFERROR($E309*SUMIF('[1]Daily Log'!$BA$18:$BA$1017,$B309,'[1]Daily Log'!$BB$18:$BB$1017),0)</f>
        <v>0</v>
      </c>
      <c r="Y309" s="244">
        <f>IFERROR($E309*SUMIF('[1]Daily Log'!$BD$18:$BD$1017,$B309,'[1]Daily Log'!$BE$18:$BE$1017),0)</f>
        <v>0</v>
      </c>
      <c r="Z309" s="244">
        <f>IFERROR($E309*SUMIF('[1]Daily Log'!$BG$18:$BG$1017,$B309,'[1]Daily Log'!$BH$18:$BH$1017),0)</f>
        <v>0</v>
      </c>
      <c r="AA309" s="244">
        <f>IFERROR($E309*SUMIF('[1]Daily Log'!$BJ$18:$BJ$1017,$B309,'[1]Daily Log'!$BK$18:$BK$1017),0)</f>
        <v>0</v>
      </c>
      <c r="AB309" s="244">
        <f>IFERROR($E309*SUMIF('[1]Daily Log'!$BM$18:$BM$1017,$B309,'[1]Daily Log'!$BN$18:$BN$1017),0)</f>
        <v>0</v>
      </c>
      <c r="AC309" s="244">
        <f>IFERROR($E309*SUMIF('[1]Daily Log'!$BP$18:$BP$1017,$B309,'[1]Daily Log'!$BQ$18:$BQ$1017),0)</f>
        <v>0</v>
      </c>
      <c r="AD309" s="244">
        <f>IFERROR($E309*SUMIF('[1]Daily Log'!$BS$18:$BS$1017,$B309,'[1]Daily Log'!$BT$18:$BT$1017),0)</f>
        <v>0</v>
      </c>
      <c r="AE309" s="244">
        <f>IFERROR($E309*SUMIF('[1]Daily Log'!$BV$18:$BV$1017,$B309,'[1]Daily Log'!$BW$18:$BW$1017),0)</f>
        <v>0</v>
      </c>
      <c r="AF309" s="244">
        <f>IFERROR($E309*SUMIF('[1]Daily Log'!$BY$18:$BY$1017,$B309,'[1]Daily Log'!$BZ$18:$BZ$1017),0)</f>
        <v>0</v>
      </c>
      <c r="AG309" s="244">
        <f>IFERROR($E309*SUMIF('[1]Daily Log'!$CB$18:$CB$1017,$B309,'[1]Daily Log'!$CC$18:$CC$1017),0)</f>
        <v>0</v>
      </c>
      <c r="AH309" s="244">
        <f>IFERROR($E309*SUMIF('[1]Daily Log'!$CE$18:$CE$1017,$B309,'[1]Daily Log'!$CF$18:$CF$1017),0)</f>
        <v>0</v>
      </c>
      <c r="AI309" s="244">
        <f>IFERROR($E309*SUMIF('[1]Daily Log'!$CH$18:$CH$1017,$B309,'[1]Daily Log'!$CI$18:$CI$1017),0)</f>
        <v>0</v>
      </c>
      <c r="AJ309" s="244">
        <f>IFERROR($E309*SUMIF('[1]Daily Log'!$CK$18:$CK$1017,$B309,'[1]Daily Log'!$CL$18:$CL$1017),0)</f>
        <v>0</v>
      </c>
      <c r="AK309" s="244">
        <f>IFERROR($E309*SUMIF('[1]Daily Log'!$CN$18:$CN$1017,$B309,'[1]Daily Log'!$CO$18:$CO$1017),0)</f>
        <v>0</v>
      </c>
    </row>
    <row r="310" spans="2:37" ht="33.75" hidden="1" customHeight="1">
      <c r="B310" s="461" t="s">
        <v>372</v>
      </c>
      <c r="C310" s="458"/>
      <c r="D310" s="452"/>
      <c r="E310" s="245"/>
      <c r="F310" s="243">
        <f t="shared" si="5"/>
        <v>0</v>
      </c>
      <c r="G310" s="244">
        <f>IFERROR($E310*SUMIF('[1]Daily Log'!$B$18:$B$1017,$B310,'[1]Daily Log'!$C$18:$C$1017),0)</f>
        <v>0</v>
      </c>
      <c r="H310" s="244">
        <f>IFERROR($E310*SUMIF('[1]Daily Log'!$E$18:$E$1017,$B310,'[1]Daily Log'!$F$18:$F$1017),0)</f>
        <v>0</v>
      </c>
      <c r="I310" s="244">
        <f>IFERROR($E310*SUMIF('[1]Daily Log'!$H$18:$H$1017,$B310,'[1]Daily Log'!$I$18:$I$1017),0)</f>
        <v>0</v>
      </c>
      <c r="J310" s="244" t="s">
        <v>40</v>
      </c>
      <c r="K310" s="244">
        <f>IFERROR($E310*SUMIF('[1]Daily Log'!$N$18:$N$1017,$B310,'[1]Daily Log'!$O$18:$O$1017),0)</f>
        <v>0</v>
      </c>
      <c r="L310" s="244">
        <f>IFERROR($E310*SUMIF('[1]Daily Log'!$Q$18:$Q$1017,$B310,'[1]Daily Log'!$R$18:$R$1017),0)</f>
        <v>0</v>
      </c>
      <c r="M310" s="244">
        <f>IFERROR($E310*SUMIF('[1]Daily Log'!$T$18:$T$1017,$B310,'[1]Daily Log'!$U$18:$U$1017),0)</f>
        <v>0</v>
      </c>
      <c r="N310" s="244">
        <f>IFERROR($E310*SUMIF('[1]Daily Log'!$W$18:$W$1017,$B310,'[1]Daily Log'!$X$18:$X$1017),0)</f>
        <v>0</v>
      </c>
      <c r="O310" s="244">
        <f>IFERROR($E310*SUMIF('[1]Daily Log'!$Z$18:$Z$1017,$B310,'[1]Daily Log'!$AA$18:$AA$1017),0)</f>
        <v>0</v>
      </c>
      <c r="P310" s="244">
        <f>IFERROR($E310*SUMIF('[1]Daily Log'!$AC$18:$AC$1017,$B310,'[1]Daily Log'!$AD$18:$AD$1017),0)</f>
        <v>0</v>
      </c>
      <c r="Q310" s="244">
        <f>IFERROR($E310*SUMIF('[1]Daily Log'!$AF$18:$AF$1017,$B310,'[1]Daily Log'!$AG$18:$AG$1017),0)</f>
        <v>0</v>
      </c>
      <c r="R310" s="244">
        <f>IFERROR($E310*SUMIF('[1]Daily Log'!$AI$18:$AI$1017,$B310,'[1]Daily Log'!$AJ$18:$AJ$1017),0)</f>
        <v>0</v>
      </c>
      <c r="S310" s="244">
        <f>IFERROR($E310*SUMIF('[1]Daily Log'!$AL$18:$AL$1017,$B310,'[1]Daily Log'!$AM$18:$AM$1017),0)</f>
        <v>0</v>
      </c>
      <c r="T310" s="244">
        <f>IFERROR($E310*SUMIF('[1]Daily Log'!$AO$18:$AO$1017,$B310,'[1]Daily Log'!$AP$18:$AP$1017),0)</f>
        <v>0</v>
      </c>
      <c r="U310" s="244">
        <f>IFERROR($E310*SUMIF('[1]Daily Log'!$AR$18:$AR$1017,$B310,'[1]Daily Log'!$AS$18:$AS$1017),0)</f>
        <v>0</v>
      </c>
      <c r="V310" s="244">
        <f>IFERROR($E310*SUMIF('[1]Daily Log'!$AU$18:$AU$1017,$B310,'[1]Daily Log'!$AV$18:$AV$1017),0)</f>
        <v>0</v>
      </c>
      <c r="W310" s="244">
        <f>IFERROR($E310*SUMIF('[1]Daily Log'!$AX$18:$AX$1017,$B310,'[1]Daily Log'!$AY$18:$AY$1017),0)</f>
        <v>0</v>
      </c>
      <c r="X310" s="244">
        <f>IFERROR($E310*SUMIF('[1]Daily Log'!$BA$18:$BA$1017,$B310,'[1]Daily Log'!$BB$18:$BB$1017),0)</f>
        <v>0</v>
      </c>
      <c r="Y310" s="244">
        <f>IFERROR($E310*SUMIF('[1]Daily Log'!$BD$18:$BD$1017,$B310,'[1]Daily Log'!$BE$18:$BE$1017),0)</f>
        <v>0</v>
      </c>
      <c r="Z310" s="244">
        <f>IFERROR($E310*SUMIF('[1]Daily Log'!$BG$18:$BG$1017,$B310,'[1]Daily Log'!$BH$18:$BH$1017),0)</f>
        <v>0</v>
      </c>
      <c r="AA310" s="244">
        <f>IFERROR($E310*SUMIF('[1]Daily Log'!$BJ$18:$BJ$1017,$B310,'[1]Daily Log'!$BK$18:$BK$1017),0)</f>
        <v>0</v>
      </c>
      <c r="AB310" s="244">
        <f>IFERROR($E310*SUMIF('[1]Daily Log'!$BM$18:$BM$1017,$B310,'[1]Daily Log'!$BN$18:$BN$1017),0)</f>
        <v>0</v>
      </c>
      <c r="AC310" s="244">
        <f>IFERROR($E310*SUMIF('[1]Daily Log'!$BP$18:$BP$1017,$B310,'[1]Daily Log'!$BQ$18:$BQ$1017),0)</f>
        <v>0</v>
      </c>
      <c r="AD310" s="244">
        <f>IFERROR($E310*SUMIF('[1]Daily Log'!$BS$18:$BS$1017,$B310,'[1]Daily Log'!$BT$18:$BT$1017),0)</f>
        <v>0</v>
      </c>
      <c r="AE310" s="244">
        <f>IFERROR($E310*SUMIF('[1]Daily Log'!$BV$18:$BV$1017,$B310,'[1]Daily Log'!$BW$18:$BW$1017),0)</f>
        <v>0</v>
      </c>
      <c r="AF310" s="244">
        <f>IFERROR($E310*SUMIF('[1]Daily Log'!$BY$18:$BY$1017,$B310,'[1]Daily Log'!$BZ$18:$BZ$1017),0)</f>
        <v>0</v>
      </c>
      <c r="AG310" s="244">
        <f>IFERROR($E310*SUMIF('[1]Daily Log'!$CB$18:$CB$1017,$B310,'[1]Daily Log'!$CC$18:$CC$1017),0)</f>
        <v>0</v>
      </c>
      <c r="AH310" s="244">
        <f>IFERROR($E310*SUMIF('[1]Daily Log'!$CE$18:$CE$1017,$B310,'[1]Daily Log'!$CF$18:$CF$1017),0)</f>
        <v>0</v>
      </c>
      <c r="AI310" s="244">
        <f>IFERROR($E310*SUMIF('[1]Daily Log'!$CH$18:$CH$1017,$B310,'[1]Daily Log'!$CI$18:$CI$1017),0)</f>
        <v>0</v>
      </c>
      <c r="AJ310" s="244">
        <f>IFERROR($E310*SUMIF('[1]Daily Log'!$CK$18:$CK$1017,$B310,'[1]Daily Log'!$CL$18:$CL$1017),0)</f>
        <v>0</v>
      </c>
      <c r="AK310" s="244">
        <f>IFERROR($E310*SUMIF('[1]Daily Log'!$CN$18:$CN$1017,$B310,'[1]Daily Log'!$CO$18:$CO$1017),0)</f>
        <v>0</v>
      </c>
    </row>
    <row r="311" spans="2:37" ht="33.75" hidden="1" customHeight="1">
      <c r="B311" s="461" t="s">
        <v>373</v>
      </c>
      <c r="C311" s="458"/>
      <c r="D311" s="452"/>
      <c r="E311" s="245"/>
      <c r="F311" s="243">
        <f t="shared" si="5"/>
        <v>0</v>
      </c>
      <c r="G311" s="244">
        <f>IFERROR($E311*SUMIF('[1]Daily Log'!$B$18:$B$1017,$B311,'[1]Daily Log'!$C$18:$C$1017),0)</f>
        <v>0</v>
      </c>
      <c r="H311" s="244">
        <f>IFERROR($E311*SUMIF('[1]Daily Log'!$E$18:$E$1017,$B311,'[1]Daily Log'!$F$18:$F$1017),0)</f>
        <v>0</v>
      </c>
      <c r="I311" s="244">
        <f>IFERROR($E311*SUMIF('[1]Daily Log'!$H$18:$H$1017,$B311,'[1]Daily Log'!$I$18:$I$1017),0)</f>
        <v>0</v>
      </c>
      <c r="J311" s="244" t="s">
        <v>40</v>
      </c>
      <c r="K311" s="244">
        <f>IFERROR($E311*SUMIF('[1]Daily Log'!$N$18:$N$1017,$B311,'[1]Daily Log'!$O$18:$O$1017),0)</f>
        <v>0</v>
      </c>
      <c r="L311" s="244">
        <f>IFERROR($E311*SUMIF('[1]Daily Log'!$Q$18:$Q$1017,$B311,'[1]Daily Log'!$R$18:$R$1017),0)</f>
        <v>0</v>
      </c>
      <c r="M311" s="244">
        <f>IFERROR($E311*SUMIF('[1]Daily Log'!$T$18:$T$1017,$B311,'[1]Daily Log'!$U$18:$U$1017),0)</f>
        <v>0</v>
      </c>
      <c r="N311" s="244">
        <f>IFERROR($E311*SUMIF('[1]Daily Log'!$W$18:$W$1017,$B311,'[1]Daily Log'!$X$18:$X$1017),0)</f>
        <v>0</v>
      </c>
      <c r="O311" s="244">
        <f>IFERROR($E311*SUMIF('[1]Daily Log'!$Z$18:$Z$1017,$B311,'[1]Daily Log'!$AA$18:$AA$1017),0)</f>
        <v>0</v>
      </c>
      <c r="P311" s="244">
        <f>IFERROR($E311*SUMIF('[1]Daily Log'!$AC$18:$AC$1017,$B311,'[1]Daily Log'!$AD$18:$AD$1017),0)</f>
        <v>0</v>
      </c>
      <c r="Q311" s="244">
        <f>IFERROR($E311*SUMIF('[1]Daily Log'!$AF$18:$AF$1017,$B311,'[1]Daily Log'!$AG$18:$AG$1017),0)</f>
        <v>0</v>
      </c>
      <c r="R311" s="244">
        <f>IFERROR($E311*SUMIF('[1]Daily Log'!$AI$18:$AI$1017,$B311,'[1]Daily Log'!$AJ$18:$AJ$1017),0)</f>
        <v>0</v>
      </c>
      <c r="S311" s="244">
        <f>IFERROR($E311*SUMIF('[1]Daily Log'!$AL$18:$AL$1017,$B311,'[1]Daily Log'!$AM$18:$AM$1017),0)</f>
        <v>0</v>
      </c>
      <c r="T311" s="244">
        <f>IFERROR($E311*SUMIF('[1]Daily Log'!$AO$18:$AO$1017,$B311,'[1]Daily Log'!$AP$18:$AP$1017),0)</f>
        <v>0</v>
      </c>
      <c r="U311" s="244">
        <f>IFERROR($E311*SUMIF('[1]Daily Log'!$AR$18:$AR$1017,$B311,'[1]Daily Log'!$AS$18:$AS$1017),0)</f>
        <v>0</v>
      </c>
      <c r="V311" s="244">
        <f>IFERROR($E311*SUMIF('[1]Daily Log'!$AU$18:$AU$1017,$B311,'[1]Daily Log'!$AV$18:$AV$1017),0)</f>
        <v>0</v>
      </c>
      <c r="W311" s="244">
        <f>IFERROR($E311*SUMIF('[1]Daily Log'!$AX$18:$AX$1017,$B311,'[1]Daily Log'!$AY$18:$AY$1017),0)</f>
        <v>0</v>
      </c>
      <c r="X311" s="244">
        <f>IFERROR($E311*SUMIF('[1]Daily Log'!$BA$18:$BA$1017,$B311,'[1]Daily Log'!$BB$18:$BB$1017),0)</f>
        <v>0</v>
      </c>
      <c r="Y311" s="244">
        <f>IFERROR($E311*SUMIF('[1]Daily Log'!$BD$18:$BD$1017,$B311,'[1]Daily Log'!$BE$18:$BE$1017),0)</f>
        <v>0</v>
      </c>
      <c r="Z311" s="244">
        <f>IFERROR($E311*SUMIF('[1]Daily Log'!$BG$18:$BG$1017,$B311,'[1]Daily Log'!$BH$18:$BH$1017),0)</f>
        <v>0</v>
      </c>
      <c r="AA311" s="244">
        <f>IFERROR($E311*SUMIF('[1]Daily Log'!$BJ$18:$BJ$1017,$B311,'[1]Daily Log'!$BK$18:$BK$1017),0)</f>
        <v>0</v>
      </c>
      <c r="AB311" s="244">
        <f>IFERROR($E311*SUMIF('[1]Daily Log'!$BM$18:$BM$1017,$B311,'[1]Daily Log'!$BN$18:$BN$1017),0)</f>
        <v>0</v>
      </c>
      <c r="AC311" s="244">
        <f>IFERROR($E311*SUMIF('[1]Daily Log'!$BP$18:$BP$1017,$B311,'[1]Daily Log'!$BQ$18:$BQ$1017),0)</f>
        <v>0</v>
      </c>
      <c r="AD311" s="244">
        <f>IFERROR($E311*SUMIF('[1]Daily Log'!$BS$18:$BS$1017,$B311,'[1]Daily Log'!$BT$18:$BT$1017),0)</f>
        <v>0</v>
      </c>
      <c r="AE311" s="244">
        <f>IFERROR($E311*SUMIF('[1]Daily Log'!$BV$18:$BV$1017,$B311,'[1]Daily Log'!$BW$18:$BW$1017),0)</f>
        <v>0</v>
      </c>
      <c r="AF311" s="244">
        <f>IFERROR($E311*SUMIF('[1]Daily Log'!$BY$18:$BY$1017,$B311,'[1]Daily Log'!$BZ$18:$BZ$1017),0)</f>
        <v>0</v>
      </c>
      <c r="AG311" s="244">
        <f>IFERROR($E311*SUMIF('[1]Daily Log'!$CB$18:$CB$1017,$B311,'[1]Daily Log'!$CC$18:$CC$1017),0)</f>
        <v>0</v>
      </c>
      <c r="AH311" s="244">
        <f>IFERROR($E311*SUMIF('[1]Daily Log'!$CE$18:$CE$1017,$B311,'[1]Daily Log'!$CF$18:$CF$1017),0)</f>
        <v>0</v>
      </c>
      <c r="AI311" s="244">
        <f>IFERROR($E311*SUMIF('[1]Daily Log'!$CH$18:$CH$1017,$B311,'[1]Daily Log'!$CI$18:$CI$1017),0)</f>
        <v>0</v>
      </c>
      <c r="AJ311" s="244">
        <f>IFERROR($E311*SUMIF('[1]Daily Log'!$CK$18:$CK$1017,$B311,'[1]Daily Log'!$CL$18:$CL$1017),0)</f>
        <v>0</v>
      </c>
      <c r="AK311" s="244">
        <f>IFERROR($E311*SUMIF('[1]Daily Log'!$CN$18:$CN$1017,$B311,'[1]Daily Log'!$CO$18:$CO$1017),0)</f>
        <v>0</v>
      </c>
    </row>
    <row r="312" spans="2:37" ht="33.75" hidden="1" customHeight="1">
      <c r="B312" s="461" t="s">
        <v>374</v>
      </c>
      <c r="C312" s="458"/>
      <c r="D312" s="452"/>
      <c r="E312" s="245"/>
      <c r="F312" s="243">
        <f t="shared" si="5"/>
        <v>0</v>
      </c>
      <c r="G312" s="244">
        <f>IFERROR($E312*SUMIF('[1]Daily Log'!$B$18:$B$1017,$B312,'[1]Daily Log'!$C$18:$C$1017),0)</f>
        <v>0</v>
      </c>
      <c r="H312" s="244">
        <f>IFERROR($E312*SUMIF('[1]Daily Log'!$E$18:$E$1017,$B312,'[1]Daily Log'!$F$18:$F$1017),0)</f>
        <v>0</v>
      </c>
      <c r="I312" s="244">
        <f>IFERROR($E312*SUMIF('[1]Daily Log'!$H$18:$H$1017,$B312,'[1]Daily Log'!$I$18:$I$1017),0)</f>
        <v>0</v>
      </c>
      <c r="J312" s="244" t="s">
        <v>40</v>
      </c>
      <c r="K312" s="244">
        <f>IFERROR($E312*SUMIF('[1]Daily Log'!$N$18:$N$1017,$B312,'[1]Daily Log'!$O$18:$O$1017),0)</f>
        <v>0</v>
      </c>
      <c r="L312" s="244">
        <f>IFERROR($E312*SUMIF('[1]Daily Log'!$Q$18:$Q$1017,$B312,'[1]Daily Log'!$R$18:$R$1017),0)</f>
        <v>0</v>
      </c>
      <c r="M312" s="244">
        <f>IFERROR($E312*SUMIF('[1]Daily Log'!$T$18:$T$1017,$B312,'[1]Daily Log'!$U$18:$U$1017),0)</f>
        <v>0</v>
      </c>
      <c r="N312" s="244">
        <f>IFERROR($E312*SUMIF('[1]Daily Log'!$W$18:$W$1017,$B312,'[1]Daily Log'!$X$18:$X$1017),0)</f>
        <v>0</v>
      </c>
      <c r="O312" s="244">
        <f>IFERROR($E312*SUMIF('[1]Daily Log'!$Z$18:$Z$1017,$B312,'[1]Daily Log'!$AA$18:$AA$1017),0)</f>
        <v>0</v>
      </c>
      <c r="P312" s="244">
        <f>IFERROR($E312*SUMIF('[1]Daily Log'!$AC$18:$AC$1017,$B312,'[1]Daily Log'!$AD$18:$AD$1017),0)</f>
        <v>0</v>
      </c>
      <c r="Q312" s="244">
        <f>IFERROR($E312*SUMIF('[1]Daily Log'!$AF$18:$AF$1017,$B312,'[1]Daily Log'!$AG$18:$AG$1017),0)</f>
        <v>0</v>
      </c>
      <c r="R312" s="244">
        <f>IFERROR($E312*SUMIF('[1]Daily Log'!$AI$18:$AI$1017,$B312,'[1]Daily Log'!$AJ$18:$AJ$1017),0)</f>
        <v>0</v>
      </c>
      <c r="S312" s="244">
        <f>IFERROR($E312*SUMIF('[1]Daily Log'!$AL$18:$AL$1017,$B312,'[1]Daily Log'!$AM$18:$AM$1017),0)</f>
        <v>0</v>
      </c>
      <c r="T312" s="244">
        <f>IFERROR($E312*SUMIF('[1]Daily Log'!$AO$18:$AO$1017,$B312,'[1]Daily Log'!$AP$18:$AP$1017),0)</f>
        <v>0</v>
      </c>
      <c r="U312" s="244">
        <f>IFERROR($E312*SUMIF('[1]Daily Log'!$AR$18:$AR$1017,$B312,'[1]Daily Log'!$AS$18:$AS$1017),0)</f>
        <v>0</v>
      </c>
      <c r="V312" s="244">
        <f>IFERROR($E312*SUMIF('[1]Daily Log'!$AU$18:$AU$1017,$B312,'[1]Daily Log'!$AV$18:$AV$1017),0)</f>
        <v>0</v>
      </c>
      <c r="W312" s="244">
        <f>IFERROR($E312*SUMIF('[1]Daily Log'!$AX$18:$AX$1017,$B312,'[1]Daily Log'!$AY$18:$AY$1017),0)</f>
        <v>0</v>
      </c>
      <c r="X312" s="244">
        <f>IFERROR($E312*SUMIF('[1]Daily Log'!$BA$18:$BA$1017,$B312,'[1]Daily Log'!$BB$18:$BB$1017),0)</f>
        <v>0</v>
      </c>
      <c r="Y312" s="244">
        <f>IFERROR($E312*SUMIF('[1]Daily Log'!$BD$18:$BD$1017,$B312,'[1]Daily Log'!$BE$18:$BE$1017),0)</f>
        <v>0</v>
      </c>
      <c r="Z312" s="244">
        <f>IFERROR($E312*SUMIF('[1]Daily Log'!$BG$18:$BG$1017,$B312,'[1]Daily Log'!$BH$18:$BH$1017),0)</f>
        <v>0</v>
      </c>
      <c r="AA312" s="244">
        <f>IFERROR($E312*SUMIF('[1]Daily Log'!$BJ$18:$BJ$1017,$B312,'[1]Daily Log'!$BK$18:$BK$1017),0)</f>
        <v>0</v>
      </c>
      <c r="AB312" s="244">
        <f>IFERROR($E312*SUMIF('[1]Daily Log'!$BM$18:$BM$1017,$B312,'[1]Daily Log'!$BN$18:$BN$1017),0)</f>
        <v>0</v>
      </c>
      <c r="AC312" s="244">
        <f>IFERROR($E312*SUMIF('[1]Daily Log'!$BP$18:$BP$1017,$B312,'[1]Daily Log'!$BQ$18:$BQ$1017),0)</f>
        <v>0</v>
      </c>
      <c r="AD312" s="244">
        <f>IFERROR($E312*SUMIF('[1]Daily Log'!$BS$18:$BS$1017,$B312,'[1]Daily Log'!$BT$18:$BT$1017),0)</f>
        <v>0</v>
      </c>
      <c r="AE312" s="244">
        <f>IFERROR($E312*SUMIF('[1]Daily Log'!$BV$18:$BV$1017,$B312,'[1]Daily Log'!$BW$18:$BW$1017),0)</f>
        <v>0</v>
      </c>
      <c r="AF312" s="244">
        <f>IFERROR($E312*SUMIF('[1]Daily Log'!$BY$18:$BY$1017,$B312,'[1]Daily Log'!$BZ$18:$BZ$1017),0)</f>
        <v>0</v>
      </c>
      <c r="AG312" s="244">
        <f>IFERROR($E312*SUMIF('[1]Daily Log'!$CB$18:$CB$1017,$B312,'[1]Daily Log'!$CC$18:$CC$1017),0)</f>
        <v>0</v>
      </c>
      <c r="AH312" s="244">
        <f>IFERROR($E312*SUMIF('[1]Daily Log'!$CE$18:$CE$1017,$B312,'[1]Daily Log'!$CF$18:$CF$1017),0)</f>
        <v>0</v>
      </c>
      <c r="AI312" s="244">
        <f>IFERROR($E312*SUMIF('[1]Daily Log'!$CH$18:$CH$1017,$B312,'[1]Daily Log'!$CI$18:$CI$1017),0)</f>
        <v>0</v>
      </c>
      <c r="AJ312" s="244">
        <f>IFERROR($E312*SUMIF('[1]Daily Log'!$CK$18:$CK$1017,$B312,'[1]Daily Log'!$CL$18:$CL$1017),0)</f>
        <v>0</v>
      </c>
      <c r="AK312" s="244">
        <f>IFERROR($E312*SUMIF('[1]Daily Log'!$CN$18:$CN$1017,$B312,'[1]Daily Log'!$CO$18:$CO$1017),0)</f>
        <v>0</v>
      </c>
    </row>
    <row r="313" spans="2:37" ht="33.75" hidden="1" customHeight="1">
      <c r="B313" s="461" t="s">
        <v>375</v>
      </c>
      <c r="C313" s="458"/>
      <c r="D313" s="452" t="s">
        <v>511</v>
      </c>
      <c r="E313" s="245">
        <v>1</v>
      </c>
      <c r="F313" s="243">
        <f t="shared" si="5"/>
        <v>0</v>
      </c>
      <c r="G313" s="244">
        <f>IFERROR($E313*SUMIF('[1]Daily Log'!$B$18:$B$1017,$B313,'[1]Daily Log'!$C$18:$C$1017),0)</f>
        <v>0</v>
      </c>
      <c r="H313" s="244">
        <f>IFERROR($E313*SUMIF('[1]Daily Log'!$E$18:$E$1017,$B313,'[1]Daily Log'!$F$18:$F$1017),0)</f>
        <v>0</v>
      </c>
      <c r="I313" s="244">
        <f>IFERROR($E313*SUMIF('[1]Daily Log'!$H$18:$H$1017,$B313,'[1]Daily Log'!$I$18:$I$1017),0)</f>
        <v>0</v>
      </c>
      <c r="J313" s="244" t="s">
        <v>40</v>
      </c>
      <c r="K313" s="244">
        <f>IFERROR($E313*SUMIF('[1]Daily Log'!$N$18:$N$1017,$B313,'[1]Daily Log'!$O$18:$O$1017),0)</f>
        <v>0</v>
      </c>
      <c r="L313" s="244">
        <f>IFERROR($E313*SUMIF('[1]Daily Log'!$Q$18:$Q$1017,$B313,'[1]Daily Log'!$R$18:$R$1017),0)</f>
        <v>0</v>
      </c>
      <c r="M313" s="244">
        <f>IFERROR($E313*SUMIF('[1]Daily Log'!$T$18:$T$1017,$B313,'[1]Daily Log'!$U$18:$U$1017),0)</f>
        <v>0</v>
      </c>
      <c r="N313" s="244">
        <f>IFERROR($E313*SUMIF('[1]Daily Log'!$W$18:$W$1017,$B313,'[1]Daily Log'!$X$18:$X$1017),0)</f>
        <v>0</v>
      </c>
      <c r="O313" s="244">
        <f>IFERROR($E313*SUMIF('[1]Daily Log'!$Z$18:$Z$1017,$B313,'[1]Daily Log'!$AA$18:$AA$1017),0)</f>
        <v>0</v>
      </c>
      <c r="P313" s="244">
        <f>IFERROR($E313*SUMIF('[1]Daily Log'!$AC$18:$AC$1017,$B313,'[1]Daily Log'!$AD$18:$AD$1017),0)</f>
        <v>0</v>
      </c>
      <c r="Q313" s="244">
        <f>IFERROR($E313*SUMIF('[1]Daily Log'!$AF$18:$AF$1017,$B313,'[1]Daily Log'!$AG$18:$AG$1017),0)</f>
        <v>0</v>
      </c>
      <c r="R313" s="244">
        <f>IFERROR($E313*SUMIF('[1]Daily Log'!$AI$18:$AI$1017,$B313,'[1]Daily Log'!$AJ$18:$AJ$1017),0)</f>
        <v>0</v>
      </c>
      <c r="S313" s="244">
        <f>IFERROR($E313*SUMIF('[1]Daily Log'!$AL$18:$AL$1017,$B313,'[1]Daily Log'!$AM$18:$AM$1017),0)</f>
        <v>0</v>
      </c>
      <c r="T313" s="244">
        <f>IFERROR($E313*SUMIF('[1]Daily Log'!$AO$18:$AO$1017,$B313,'[1]Daily Log'!$AP$18:$AP$1017),0)</f>
        <v>0</v>
      </c>
      <c r="U313" s="244">
        <f>IFERROR($E313*SUMIF('[1]Daily Log'!$AR$18:$AR$1017,$B313,'[1]Daily Log'!$AS$18:$AS$1017),0)</f>
        <v>0</v>
      </c>
      <c r="V313" s="244">
        <f>IFERROR($E313*SUMIF('[1]Daily Log'!$AU$18:$AU$1017,$B313,'[1]Daily Log'!$AV$18:$AV$1017),0)</f>
        <v>0</v>
      </c>
      <c r="W313" s="244">
        <f>IFERROR($E313*SUMIF('[1]Daily Log'!$AX$18:$AX$1017,$B313,'[1]Daily Log'!$AY$18:$AY$1017),0)</f>
        <v>0</v>
      </c>
      <c r="X313" s="244">
        <f>IFERROR($E313*SUMIF('[1]Daily Log'!$BA$18:$BA$1017,$B313,'[1]Daily Log'!$BB$18:$BB$1017),0)</f>
        <v>0</v>
      </c>
      <c r="Y313" s="244">
        <f>IFERROR($E313*SUMIF('[1]Daily Log'!$BD$18:$BD$1017,$B313,'[1]Daily Log'!$BE$18:$BE$1017),0)</f>
        <v>0</v>
      </c>
      <c r="Z313" s="244">
        <f>IFERROR($E313*SUMIF('[1]Daily Log'!$BG$18:$BG$1017,$B313,'[1]Daily Log'!$BH$18:$BH$1017),0)</f>
        <v>0</v>
      </c>
      <c r="AA313" s="244">
        <f>IFERROR($E313*SUMIF('[1]Daily Log'!$BJ$18:$BJ$1017,$B313,'[1]Daily Log'!$BK$18:$BK$1017),0)</f>
        <v>0</v>
      </c>
      <c r="AB313" s="244">
        <f>IFERROR($E313*SUMIF('[1]Daily Log'!$BM$18:$BM$1017,$B313,'[1]Daily Log'!$BN$18:$BN$1017),0)</f>
        <v>0</v>
      </c>
      <c r="AC313" s="244">
        <f>IFERROR($E313*SUMIF('[1]Daily Log'!$BP$18:$BP$1017,$B313,'[1]Daily Log'!$BQ$18:$BQ$1017),0)</f>
        <v>0</v>
      </c>
      <c r="AD313" s="244">
        <f>IFERROR($E313*SUMIF('[1]Daily Log'!$BS$18:$BS$1017,$B313,'[1]Daily Log'!$BT$18:$BT$1017),0)</f>
        <v>0</v>
      </c>
      <c r="AE313" s="244">
        <f>IFERROR($E313*SUMIF('[1]Daily Log'!$BV$18:$BV$1017,$B313,'[1]Daily Log'!$BW$18:$BW$1017),0)</f>
        <v>0</v>
      </c>
      <c r="AF313" s="244">
        <f>IFERROR($E313*SUMIF('[1]Daily Log'!$BY$18:$BY$1017,$B313,'[1]Daily Log'!$BZ$18:$BZ$1017),0)</f>
        <v>0</v>
      </c>
      <c r="AG313" s="244">
        <f>IFERROR($E313*SUMIF('[1]Daily Log'!$CB$18:$CB$1017,$B313,'[1]Daily Log'!$CC$18:$CC$1017),0)</f>
        <v>0</v>
      </c>
      <c r="AH313" s="244">
        <f>IFERROR($E313*SUMIF('[1]Daily Log'!$CE$18:$CE$1017,$B313,'[1]Daily Log'!$CF$18:$CF$1017),0)</f>
        <v>0</v>
      </c>
      <c r="AI313" s="244">
        <f>IFERROR($E313*SUMIF('[1]Daily Log'!$CH$18:$CH$1017,$B313,'[1]Daily Log'!$CI$18:$CI$1017),0)</f>
        <v>0</v>
      </c>
      <c r="AJ313" s="244">
        <f>IFERROR($E313*SUMIF('[1]Daily Log'!$CK$18:$CK$1017,$B313,'[1]Daily Log'!$CL$18:$CL$1017),0)</f>
        <v>0</v>
      </c>
      <c r="AK313" s="244">
        <f>IFERROR($E313*SUMIF('[1]Daily Log'!$CN$18:$CN$1017,$B313,'[1]Daily Log'!$CO$18:$CO$1017),0)</f>
        <v>0</v>
      </c>
    </row>
    <row r="314" spans="2:37" ht="33.75" hidden="1" customHeight="1">
      <c r="B314" s="461" t="s">
        <v>376</v>
      </c>
      <c r="C314" s="458"/>
      <c r="D314" s="452"/>
      <c r="E314" s="245"/>
      <c r="F314" s="243">
        <f t="shared" si="5"/>
        <v>0</v>
      </c>
      <c r="G314" s="244">
        <f>IFERROR($E314*SUMIF('[1]Daily Log'!$B$18:$B$1017,$B314,'[1]Daily Log'!$C$18:$C$1017),0)</f>
        <v>0</v>
      </c>
      <c r="H314" s="244">
        <f>IFERROR($E314*SUMIF('[1]Daily Log'!$E$18:$E$1017,$B314,'[1]Daily Log'!$F$18:$F$1017),0)</f>
        <v>0</v>
      </c>
      <c r="I314" s="244">
        <f>IFERROR($E314*SUMIF('[1]Daily Log'!$H$18:$H$1017,$B314,'[1]Daily Log'!$I$18:$I$1017),0)</f>
        <v>0</v>
      </c>
      <c r="J314" s="244" t="s">
        <v>40</v>
      </c>
      <c r="K314" s="244">
        <f>IFERROR($E314*SUMIF('[1]Daily Log'!$N$18:$N$1017,$B314,'[1]Daily Log'!$O$18:$O$1017),0)</f>
        <v>0</v>
      </c>
      <c r="L314" s="244">
        <f>IFERROR($E314*SUMIF('[1]Daily Log'!$Q$18:$Q$1017,$B314,'[1]Daily Log'!$R$18:$R$1017),0)</f>
        <v>0</v>
      </c>
      <c r="M314" s="244">
        <f>IFERROR($E314*SUMIF('[1]Daily Log'!$T$18:$T$1017,$B314,'[1]Daily Log'!$U$18:$U$1017),0)</f>
        <v>0</v>
      </c>
      <c r="N314" s="244">
        <f>IFERROR($E314*SUMIF('[1]Daily Log'!$W$18:$W$1017,$B314,'[1]Daily Log'!$X$18:$X$1017),0)</f>
        <v>0</v>
      </c>
      <c r="O314" s="244">
        <f>IFERROR($E314*SUMIF('[1]Daily Log'!$Z$18:$Z$1017,$B314,'[1]Daily Log'!$AA$18:$AA$1017),0)</f>
        <v>0</v>
      </c>
      <c r="P314" s="244">
        <f>IFERROR($E314*SUMIF('[1]Daily Log'!$AC$18:$AC$1017,$B314,'[1]Daily Log'!$AD$18:$AD$1017),0)</f>
        <v>0</v>
      </c>
      <c r="Q314" s="244">
        <f>IFERROR($E314*SUMIF('[1]Daily Log'!$AF$18:$AF$1017,$B314,'[1]Daily Log'!$AG$18:$AG$1017),0)</f>
        <v>0</v>
      </c>
      <c r="R314" s="244">
        <f>IFERROR($E314*SUMIF('[1]Daily Log'!$AI$18:$AI$1017,$B314,'[1]Daily Log'!$AJ$18:$AJ$1017),0)</f>
        <v>0</v>
      </c>
      <c r="S314" s="244">
        <f>IFERROR($E314*SUMIF('[1]Daily Log'!$AL$18:$AL$1017,$B314,'[1]Daily Log'!$AM$18:$AM$1017),0)</f>
        <v>0</v>
      </c>
      <c r="T314" s="244">
        <f>IFERROR($E314*SUMIF('[1]Daily Log'!$AO$18:$AO$1017,$B314,'[1]Daily Log'!$AP$18:$AP$1017),0)</f>
        <v>0</v>
      </c>
      <c r="U314" s="244">
        <f>IFERROR($E314*SUMIF('[1]Daily Log'!$AR$18:$AR$1017,$B314,'[1]Daily Log'!$AS$18:$AS$1017),0)</f>
        <v>0</v>
      </c>
      <c r="V314" s="244">
        <f>IFERROR($E314*SUMIF('[1]Daily Log'!$AU$18:$AU$1017,$B314,'[1]Daily Log'!$AV$18:$AV$1017),0)</f>
        <v>0</v>
      </c>
      <c r="W314" s="244">
        <f>IFERROR($E314*SUMIF('[1]Daily Log'!$AX$18:$AX$1017,$B314,'[1]Daily Log'!$AY$18:$AY$1017),0)</f>
        <v>0</v>
      </c>
      <c r="X314" s="244">
        <f>IFERROR($E314*SUMIF('[1]Daily Log'!$BA$18:$BA$1017,$B314,'[1]Daily Log'!$BB$18:$BB$1017),0)</f>
        <v>0</v>
      </c>
      <c r="Y314" s="244">
        <f>IFERROR($E314*SUMIF('[1]Daily Log'!$BD$18:$BD$1017,$B314,'[1]Daily Log'!$BE$18:$BE$1017),0)</f>
        <v>0</v>
      </c>
      <c r="Z314" s="244">
        <f>IFERROR($E314*SUMIF('[1]Daily Log'!$BG$18:$BG$1017,$B314,'[1]Daily Log'!$BH$18:$BH$1017),0)</f>
        <v>0</v>
      </c>
      <c r="AA314" s="244">
        <f>IFERROR($E314*SUMIF('[1]Daily Log'!$BJ$18:$BJ$1017,$B314,'[1]Daily Log'!$BK$18:$BK$1017),0)</f>
        <v>0</v>
      </c>
      <c r="AB314" s="244">
        <f>IFERROR($E314*SUMIF('[1]Daily Log'!$BM$18:$BM$1017,$B314,'[1]Daily Log'!$BN$18:$BN$1017),0)</f>
        <v>0</v>
      </c>
      <c r="AC314" s="244">
        <f>IFERROR($E314*SUMIF('[1]Daily Log'!$BP$18:$BP$1017,$B314,'[1]Daily Log'!$BQ$18:$BQ$1017),0)</f>
        <v>0</v>
      </c>
      <c r="AD314" s="244">
        <f>IFERROR($E314*SUMIF('[1]Daily Log'!$BS$18:$BS$1017,$B314,'[1]Daily Log'!$BT$18:$BT$1017),0)</f>
        <v>0</v>
      </c>
      <c r="AE314" s="244">
        <f>IFERROR($E314*SUMIF('[1]Daily Log'!$BV$18:$BV$1017,$B314,'[1]Daily Log'!$BW$18:$BW$1017),0)</f>
        <v>0</v>
      </c>
      <c r="AF314" s="244">
        <f>IFERROR($E314*SUMIF('[1]Daily Log'!$BY$18:$BY$1017,$B314,'[1]Daily Log'!$BZ$18:$BZ$1017),0)</f>
        <v>0</v>
      </c>
      <c r="AG314" s="244">
        <f>IFERROR($E314*SUMIF('[1]Daily Log'!$CB$18:$CB$1017,$B314,'[1]Daily Log'!$CC$18:$CC$1017),0)</f>
        <v>0</v>
      </c>
      <c r="AH314" s="244">
        <f>IFERROR($E314*SUMIF('[1]Daily Log'!$CE$18:$CE$1017,$B314,'[1]Daily Log'!$CF$18:$CF$1017),0)</f>
        <v>0</v>
      </c>
      <c r="AI314" s="244">
        <f>IFERROR($E314*SUMIF('[1]Daily Log'!$CH$18:$CH$1017,$B314,'[1]Daily Log'!$CI$18:$CI$1017),0)</f>
        <v>0</v>
      </c>
      <c r="AJ314" s="244">
        <f>IFERROR($E314*SUMIF('[1]Daily Log'!$CK$18:$CK$1017,$B314,'[1]Daily Log'!$CL$18:$CL$1017),0)</f>
        <v>0</v>
      </c>
      <c r="AK314" s="244">
        <f>IFERROR($E314*SUMIF('[1]Daily Log'!$CN$18:$CN$1017,$B314,'[1]Daily Log'!$CO$18:$CO$1017),0)</f>
        <v>0</v>
      </c>
    </row>
    <row r="315" spans="2:37" ht="33.75" hidden="1" customHeight="1">
      <c r="B315" s="461" t="s">
        <v>377</v>
      </c>
      <c r="C315" s="458"/>
      <c r="D315" s="452" t="s">
        <v>512</v>
      </c>
      <c r="E315" s="245">
        <v>1</v>
      </c>
      <c r="F315" s="243">
        <f t="shared" si="5"/>
        <v>0</v>
      </c>
      <c r="G315" s="244">
        <f>IFERROR($E315*SUMIF('[1]Daily Log'!$B$18:$B$1017,$B315,'[1]Daily Log'!$C$18:$C$1017),0)</f>
        <v>0</v>
      </c>
      <c r="H315" s="244">
        <f>IFERROR($E315*SUMIF('[1]Daily Log'!$E$18:$E$1017,$B315,'[1]Daily Log'!$F$18:$F$1017),0)</f>
        <v>0</v>
      </c>
      <c r="I315" s="244">
        <f>IFERROR($E315*SUMIF('[1]Daily Log'!$H$18:$H$1017,$B315,'[1]Daily Log'!$I$18:$I$1017),0)</f>
        <v>0</v>
      </c>
      <c r="J315" s="244" t="s">
        <v>40</v>
      </c>
      <c r="K315" s="244">
        <f>IFERROR($E315*SUMIF('[1]Daily Log'!$N$18:$N$1017,$B315,'[1]Daily Log'!$O$18:$O$1017),0)</f>
        <v>0</v>
      </c>
      <c r="L315" s="244">
        <f>IFERROR($E315*SUMIF('[1]Daily Log'!$Q$18:$Q$1017,$B315,'[1]Daily Log'!$R$18:$R$1017),0)</f>
        <v>0</v>
      </c>
      <c r="M315" s="244">
        <f>IFERROR($E315*SUMIF('[1]Daily Log'!$T$18:$T$1017,$B315,'[1]Daily Log'!$U$18:$U$1017),0)</f>
        <v>0</v>
      </c>
      <c r="N315" s="244">
        <f>IFERROR($E315*SUMIF('[1]Daily Log'!$W$18:$W$1017,$B315,'[1]Daily Log'!$X$18:$X$1017),0)</f>
        <v>0</v>
      </c>
      <c r="O315" s="244">
        <f>IFERROR($E315*SUMIF('[1]Daily Log'!$Z$18:$Z$1017,$B315,'[1]Daily Log'!$AA$18:$AA$1017),0)</f>
        <v>0</v>
      </c>
      <c r="P315" s="244">
        <f>IFERROR($E315*SUMIF('[1]Daily Log'!$AC$18:$AC$1017,$B315,'[1]Daily Log'!$AD$18:$AD$1017),0)</f>
        <v>0</v>
      </c>
      <c r="Q315" s="244">
        <f>IFERROR($E315*SUMIF('[1]Daily Log'!$AF$18:$AF$1017,$B315,'[1]Daily Log'!$AG$18:$AG$1017),0)</f>
        <v>0</v>
      </c>
      <c r="R315" s="244">
        <f>IFERROR($E315*SUMIF('[1]Daily Log'!$AI$18:$AI$1017,$B315,'[1]Daily Log'!$AJ$18:$AJ$1017),0)</f>
        <v>0</v>
      </c>
      <c r="S315" s="244">
        <f>IFERROR($E315*SUMIF('[1]Daily Log'!$AL$18:$AL$1017,$B315,'[1]Daily Log'!$AM$18:$AM$1017),0)</f>
        <v>0</v>
      </c>
      <c r="T315" s="244">
        <f>IFERROR($E315*SUMIF('[1]Daily Log'!$AO$18:$AO$1017,$B315,'[1]Daily Log'!$AP$18:$AP$1017),0)</f>
        <v>0</v>
      </c>
      <c r="U315" s="244">
        <f>IFERROR($E315*SUMIF('[1]Daily Log'!$AR$18:$AR$1017,$B315,'[1]Daily Log'!$AS$18:$AS$1017),0)</f>
        <v>0</v>
      </c>
      <c r="V315" s="244">
        <f>IFERROR($E315*SUMIF('[1]Daily Log'!$AU$18:$AU$1017,$B315,'[1]Daily Log'!$AV$18:$AV$1017),0)</f>
        <v>0</v>
      </c>
      <c r="W315" s="244">
        <f>IFERROR($E315*SUMIF('[1]Daily Log'!$AX$18:$AX$1017,$B315,'[1]Daily Log'!$AY$18:$AY$1017),0)</f>
        <v>0</v>
      </c>
      <c r="X315" s="244">
        <f>IFERROR($E315*SUMIF('[1]Daily Log'!$BA$18:$BA$1017,$B315,'[1]Daily Log'!$BB$18:$BB$1017),0)</f>
        <v>0</v>
      </c>
      <c r="Y315" s="244">
        <f>IFERROR($E315*SUMIF('[1]Daily Log'!$BD$18:$BD$1017,$B315,'[1]Daily Log'!$BE$18:$BE$1017),0)</f>
        <v>0</v>
      </c>
      <c r="Z315" s="244">
        <f>IFERROR($E315*SUMIF('[1]Daily Log'!$BG$18:$BG$1017,$B315,'[1]Daily Log'!$BH$18:$BH$1017),0)</f>
        <v>0</v>
      </c>
      <c r="AA315" s="244">
        <f>IFERROR($E315*SUMIF('[1]Daily Log'!$BJ$18:$BJ$1017,$B315,'[1]Daily Log'!$BK$18:$BK$1017),0)</f>
        <v>0</v>
      </c>
      <c r="AB315" s="244">
        <f>IFERROR($E315*SUMIF('[1]Daily Log'!$BM$18:$BM$1017,$B315,'[1]Daily Log'!$BN$18:$BN$1017),0)</f>
        <v>0</v>
      </c>
      <c r="AC315" s="244">
        <f>IFERROR($E315*SUMIF('[1]Daily Log'!$BP$18:$BP$1017,$B315,'[1]Daily Log'!$BQ$18:$BQ$1017),0)</f>
        <v>0</v>
      </c>
      <c r="AD315" s="244">
        <f>IFERROR($E315*SUMIF('[1]Daily Log'!$BS$18:$BS$1017,$B315,'[1]Daily Log'!$BT$18:$BT$1017),0)</f>
        <v>0</v>
      </c>
      <c r="AE315" s="244">
        <f>IFERROR($E315*SUMIF('[1]Daily Log'!$BV$18:$BV$1017,$B315,'[1]Daily Log'!$BW$18:$BW$1017),0)</f>
        <v>0</v>
      </c>
      <c r="AF315" s="244">
        <f>IFERROR($E315*SUMIF('[1]Daily Log'!$BY$18:$BY$1017,$B315,'[1]Daily Log'!$BZ$18:$BZ$1017),0)</f>
        <v>0</v>
      </c>
      <c r="AG315" s="244">
        <f>IFERROR($E315*SUMIF('[1]Daily Log'!$CB$18:$CB$1017,$B315,'[1]Daily Log'!$CC$18:$CC$1017),0)</f>
        <v>0</v>
      </c>
      <c r="AH315" s="244">
        <f>IFERROR($E315*SUMIF('[1]Daily Log'!$CE$18:$CE$1017,$B315,'[1]Daily Log'!$CF$18:$CF$1017),0)</f>
        <v>0</v>
      </c>
      <c r="AI315" s="244">
        <f>IFERROR($E315*SUMIF('[1]Daily Log'!$CH$18:$CH$1017,$B315,'[1]Daily Log'!$CI$18:$CI$1017),0)</f>
        <v>0</v>
      </c>
      <c r="AJ315" s="244">
        <f>IFERROR($E315*SUMIF('[1]Daily Log'!$CK$18:$CK$1017,$B315,'[1]Daily Log'!$CL$18:$CL$1017),0)</f>
        <v>0</v>
      </c>
      <c r="AK315" s="244">
        <f>IFERROR($E315*SUMIF('[1]Daily Log'!$CN$18:$CN$1017,$B315,'[1]Daily Log'!$CO$18:$CO$1017),0)</f>
        <v>0</v>
      </c>
    </row>
    <row r="316" spans="2:37" ht="33.75" hidden="1" customHeight="1">
      <c r="B316" s="461" t="s">
        <v>378</v>
      </c>
      <c r="C316" s="458"/>
      <c r="D316" s="452"/>
      <c r="E316" s="245"/>
      <c r="F316" s="243">
        <f t="shared" si="5"/>
        <v>0</v>
      </c>
      <c r="G316" s="244">
        <f>IFERROR($E316*SUMIF('[1]Daily Log'!$B$18:$B$1017,$B316,'[1]Daily Log'!$C$18:$C$1017),0)</f>
        <v>0</v>
      </c>
      <c r="H316" s="244">
        <f>IFERROR($E316*SUMIF('[1]Daily Log'!$E$18:$E$1017,$B316,'[1]Daily Log'!$F$18:$F$1017),0)</f>
        <v>0</v>
      </c>
      <c r="I316" s="244">
        <f>IFERROR($E316*SUMIF('[1]Daily Log'!$H$18:$H$1017,$B316,'[1]Daily Log'!$I$18:$I$1017),0)</f>
        <v>0</v>
      </c>
      <c r="J316" s="244" t="s">
        <v>40</v>
      </c>
      <c r="K316" s="244">
        <f>IFERROR($E316*SUMIF('[1]Daily Log'!$N$18:$N$1017,$B316,'[1]Daily Log'!$O$18:$O$1017),0)</f>
        <v>0</v>
      </c>
      <c r="L316" s="244">
        <f>IFERROR($E316*SUMIF('[1]Daily Log'!$Q$18:$Q$1017,$B316,'[1]Daily Log'!$R$18:$R$1017),0)</f>
        <v>0</v>
      </c>
      <c r="M316" s="244">
        <f>IFERROR($E316*SUMIF('[1]Daily Log'!$T$18:$T$1017,$B316,'[1]Daily Log'!$U$18:$U$1017),0)</f>
        <v>0</v>
      </c>
      <c r="N316" s="244">
        <f>IFERROR($E316*SUMIF('[1]Daily Log'!$W$18:$W$1017,$B316,'[1]Daily Log'!$X$18:$X$1017),0)</f>
        <v>0</v>
      </c>
      <c r="O316" s="244">
        <f>IFERROR($E316*SUMIF('[1]Daily Log'!$Z$18:$Z$1017,$B316,'[1]Daily Log'!$AA$18:$AA$1017),0)</f>
        <v>0</v>
      </c>
      <c r="P316" s="244">
        <f>IFERROR($E316*SUMIF('[1]Daily Log'!$AC$18:$AC$1017,$B316,'[1]Daily Log'!$AD$18:$AD$1017),0)</f>
        <v>0</v>
      </c>
      <c r="Q316" s="244">
        <f>IFERROR($E316*SUMIF('[1]Daily Log'!$AF$18:$AF$1017,$B316,'[1]Daily Log'!$AG$18:$AG$1017),0)</f>
        <v>0</v>
      </c>
      <c r="R316" s="244">
        <f>IFERROR($E316*SUMIF('[1]Daily Log'!$AI$18:$AI$1017,$B316,'[1]Daily Log'!$AJ$18:$AJ$1017),0)</f>
        <v>0</v>
      </c>
      <c r="S316" s="244">
        <f>IFERROR($E316*SUMIF('[1]Daily Log'!$AL$18:$AL$1017,$B316,'[1]Daily Log'!$AM$18:$AM$1017),0)</f>
        <v>0</v>
      </c>
      <c r="T316" s="244">
        <f>IFERROR($E316*SUMIF('[1]Daily Log'!$AO$18:$AO$1017,$B316,'[1]Daily Log'!$AP$18:$AP$1017),0)</f>
        <v>0</v>
      </c>
      <c r="U316" s="244">
        <f>IFERROR($E316*SUMIF('[1]Daily Log'!$AR$18:$AR$1017,$B316,'[1]Daily Log'!$AS$18:$AS$1017),0)</f>
        <v>0</v>
      </c>
      <c r="V316" s="244">
        <f>IFERROR($E316*SUMIF('[1]Daily Log'!$AU$18:$AU$1017,$B316,'[1]Daily Log'!$AV$18:$AV$1017),0)</f>
        <v>0</v>
      </c>
      <c r="W316" s="244">
        <f>IFERROR($E316*SUMIF('[1]Daily Log'!$AX$18:$AX$1017,$B316,'[1]Daily Log'!$AY$18:$AY$1017),0)</f>
        <v>0</v>
      </c>
      <c r="X316" s="244">
        <f>IFERROR($E316*SUMIF('[1]Daily Log'!$BA$18:$BA$1017,$B316,'[1]Daily Log'!$BB$18:$BB$1017),0)</f>
        <v>0</v>
      </c>
      <c r="Y316" s="244">
        <f>IFERROR($E316*SUMIF('[1]Daily Log'!$BD$18:$BD$1017,$B316,'[1]Daily Log'!$BE$18:$BE$1017),0)</f>
        <v>0</v>
      </c>
      <c r="Z316" s="244">
        <f>IFERROR($E316*SUMIF('[1]Daily Log'!$BG$18:$BG$1017,$B316,'[1]Daily Log'!$BH$18:$BH$1017),0)</f>
        <v>0</v>
      </c>
      <c r="AA316" s="244">
        <f>IFERROR($E316*SUMIF('[1]Daily Log'!$BJ$18:$BJ$1017,$B316,'[1]Daily Log'!$BK$18:$BK$1017),0)</f>
        <v>0</v>
      </c>
      <c r="AB316" s="244">
        <f>IFERROR($E316*SUMIF('[1]Daily Log'!$BM$18:$BM$1017,$B316,'[1]Daily Log'!$BN$18:$BN$1017),0)</f>
        <v>0</v>
      </c>
      <c r="AC316" s="244">
        <f>IFERROR($E316*SUMIF('[1]Daily Log'!$BP$18:$BP$1017,$B316,'[1]Daily Log'!$BQ$18:$BQ$1017),0)</f>
        <v>0</v>
      </c>
      <c r="AD316" s="244">
        <f>IFERROR($E316*SUMIF('[1]Daily Log'!$BS$18:$BS$1017,$B316,'[1]Daily Log'!$BT$18:$BT$1017),0)</f>
        <v>0</v>
      </c>
      <c r="AE316" s="244">
        <f>IFERROR($E316*SUMIF('[1]Daily Log'!$BV$18:$BV$1017,$B316,'[1]Daily Log'!$BW$18:$BW$1017),0)</f>
        <v>0</v>
      </c>
      <c r="AF316" s="244">
        <f>IFERROR($E316*SUMIF('[1]Daily Log'!$BY$18:$BY$1017,$B316,'[1]Daily Log'!$BZ$18:$BZ$1017),0)</f>
        <v>0</v>
      </c>
      <c r="AG316" s="244">
        <f>IFERROR($E316*SUMIF('[1]Daily Log'!$CB$18:$CB$1017,$B316,'[1]Daily Log'!$CC$18:$CC$1017),0)</f>
        <v>0</v>
      </c>
      <c r="AH316" s="244">
        <f>IFERROR($E316*SUMIF('[1]Daily Log'!$CE$18:$CE$1017,$B316,'[1]Daily Log'!$CF$18:$CF$1017),0)</f>
        <v>0</v>
      </c>
      <c r="AI316" s="244">
        <f>IFERROR($E316*SUMIF('[1]Daily Log'!$CH$18:$CH$1017,$B316,'[1]Daily Log'!$CI$18:$CI$1017),0)</f>
        <v>0</v>
      </c>
      <c r="AJ316" s="244">
        <f>IFERROR($E316*SUMIF('[1]Daily Log'!$CK$18:$CK$1017,$B316,'[1]Daily Log'!$CL$18:$CL$1017),0)</f>
        <v>0</v>
      </c>
      <c r="AK316" s="244">
        <f>IFERROR($E316*SUMIF('[1]Daily Log'!$CN$18:$CN$1017,$B316,'[1]Daily Log'!$CO$18:$CO$1017),0)</f>
        <v>0</v>
      </c>
    </row>
    <row r="317" spans="2:37" ht="33.75" hidden="1" customHeight="1">
      <c r="B317" s="461" t="s">
        <v>379</v>
      </c>
      <c r="C317" s="458"/>
      <c r="D317" s="452"/>
      <c r="E317" s="245"/>
      <c r="F317" s="243">
        <f t="shared" si="5"/>
        <v>0</v>
      </c>
      <c r="G317" s="244">
        <f>IFERROR($E317*SUMIF('[1]Daily Log'!$B$18:$B$1017,$B317,'[1]Daily Log'!$C$18:$C$1017),0)</f>
        <v>0</v>
      </c>
      <c r="H317" s="244">
        <f>IFERROR($E317*SUMIF('[1]Daily Log'!$E$18:$E$1017,$B317,'[1]Daily Log'!$F$18:$F$1017),0)</f>
        <v>0</v>
      </c>
      <c r="I317" s="244">
        <f>IFERROR($E317*SUMIF('[1]Daily Log'!$H$18:$H$1017,$B317,'[1]Daily Log'!$I$18:$I$1017),0)</f>
        <v>0</v>
      </c>
      <c r="J317" s="244" t="s">
        <v>40</v>
      </c>
      <c r="K317" s="244">
        <f>IFERROR($E317*SUMIF('[1]Daily Log'!$N$18:$N$1017,$B317,'[1]Daily Log'!$O$18:$O$1017),0)</f>
        <v>0</v>
      </c>
      <c r="L317" s="244">
        <f>IFERROR($E317*SUMIF('[1]Daily Log'!$Q$18:$Q$1017,$B317,'[1]Daily Log'!$R$18:$R$1017),0)</f>
        <v>0</v>
      </c>
      <c r="M317" s="244">
        <f>IFERROR($E317*SUMIF('[1]Daily Log'!$T$18:$T$1017,$B317,'[1]Daily Log'!$U$18:$U$1017),0)</f>
        <v>0</v>
      </c>
      <c r="N317" s="244">
        <f>IFERROR($E317*SUMIF('[1]Daily Log'!$W$18:$W$1017,$B317,'[1]Daily Log'!$X$18:$X$1017),0)</f>
        <v>0</v>
      </c>
      <c r="O317" s="244">
        <f>IFERROR($E317*SUMIF('[1]Daily Log'!$Z$18:$Z$1017,$B317,'[1]Daily Log'!$AA$18:$AA$1017),0)</f>
        <v>0</v>
      </c>
      <c r="P317" s="244">
        <f>IFERROR($E317*SUMIF('[1]Daily Log'!$AC$18:$AC$1017,$B317,'[1]Daily Log'!$AD$18:$AD$1017),0)</f>
        <v>0</v>
      </c>
      <c r="Q317" s="244">
        <f>IFERROR($E317*SUMIF('[1]Daily Log'!$AF$18:$AF$1017,$B317,'[1]Daily Log'!$AG$18:$AG$1017),0)</f>
        <v>0</v>
      </c>
      <c r="R317" s="244">
        <f>IFERROR($E317*SUMIF('[1]Daily Log'!$AI$18:$AI$1017,$B317,'[1]Daily Log'!$AJ$18:$AJ$1017),0)</f>
        <v>0</v>
      </c>
      <c r="S317" s="244">
        <f>IFERROR($E317*SUMIF('[1]Daily Log'!$AL$18:$AL$1017,$B317,'[1]Daily Log'!$AM$18:$AM$1017),0)</f>
        <v>0</v>
      </c>
      <c r="T317" s="244">
        <f>IFERROR($E317*SUMIF('[1]Daily Log'!$AO$18:$AO$1017,$B317,'[1]Daily Log'!$AP$18:$AP$1017),0)</f>
        <v>0</v>
      </c>
      <c r="U317" s="244">
        <f>IFERROR($E317*SUMIF('[1]Daily Log'!$AR$18:$AR$1017,$B317,'[1]Daily Log'!$AS$18:$AS$1017),0)</f>
        <v>0</v>
      </c>
      <c r="V317" s="244">
        <f>IFERROR($E317*SUMIF('[1]Daily Log'!$AU$18:$AU$1017,$B317,'[1]Daily Log'!$AV$18:$AV$1017),0)</f>
        <v>0</v>
      </c>
      <c r="W317" s="244">
        <f>IFERROR($E317*SUMIF('[1]Daily Log'!$AX$18:$AX$1017,$B317,'[1]Daily Log'!$AY$18:$AY$1017),0)</f>
        <v>0</v>
      </c>
      <c r="X317" s="244">
        <f>IFERROR($E317*SUMIF('[1]Daily Log'!$BA$18:$BA$1017,$B317,'[1]Daily Log'!$BB$18:$BB$1017),0)</f>
        <v>0</v>
      </c>
      <c r="Y317" s="244">
        <f>IFERROR($E317*SUMIF('[1]Daily Log'!$BD$18:$BD$1017,$B317,'[1]Daily Log'!$BE$18:$BE$1017),0)</f>
        <v>0</v>
      </c>
      <c r="Z317" s="244">
        <f>IFERROR($E317*SUMIF('[1]Daily Log'!$BG$18:$BG$1017,$B317,'[1]Daily Log'!$BH$18:$BH$1017),0)</f>
        <v>0</v>
      </c>
      <c r="AA317" s="244">
        <f>IFERROR($E317*SUMIF('[1]Daily Log'!$BJ$18:$BJ$1017,$B317,'[1]Daily Log'!$BK$18:$BK$1017),0)</f>
        <v>0</v>
      </c>
      <c r="AB317" s="244">
        <f>IFERROR($E317*SUMIF('[1]Daily Log'!$BM$18:$BM$1017,$B317,'[1]Daily Log'!$BN$18:$BN$1017),0)</f>
        <v>0</v>
      </c>
      <c r="AC317" s="244">
        <f>IFERROR($E317*SUMIF('[1]Daily Log'!$BP$18:$BP$1017,$B317,'[1]Daily Log'!$BQ$18:$BQ$1017),0)</f>
        <v>0</v>
      </c>
      <c r="AD317" s="244">
        <f>IFERROR($E317*SUMIF('[1]Daily Log'!$BS$18:$BS$1017,$B317,'[1]Daily Log'!$BT$18:$BT$1017),0)</f>
        <v>0</v>
      </c>
      <c r="AE317" s="244">
        <f>IFERROR($E317*SUMIF('[1]Daily Log'!$BV$18:$BV$1017,$B317,'[1]Daily Log'!$BW$18:$BW$1017),0)</f>
        <v>0</v>
      </c>
      <c r="AF317" s="244">
        <f>IFERROR($E317*SUMIF('[1]Daily Log'!$BY$18:$BY$1017,$B317,'[1]Daily Log'!$BZ$18:$BZ$1017),0)</f>
        <v>0</v>
      </c>
      <c r="AG317" s="244">
        <f>IFERROR($E317*SUMIF('[1]Daily Log'!$CB$18:$CB$1017,$B317,'[1]Daily Log'!$CC$18:$CC$1017),0)</f>
        <v>0</v>
      </c>
      <c r="AH317" s="244">
        <f>IFERROR($E317*SUMIF('[1]Daily Log'!$CE$18:$CE$1017,$B317,'[1]Daily Log'!$CF$18:$CF$1017),0)</f>
        <v>0</v>
      </c>
      <c r="AI317" s="244">
        <f>IFERROR($E317*SUMIF('[1]Daily Log'!$CH$18:$CH$1017,$B317,'[1]Daily Log'!$CI$18:$CI$1017),0)</f>
        <v>0</v>
      </c>
      <c r="AJ317" s="244">
        <f>IFERROR($E317*SUMIF('[1]Daily Log'!$CK$18:$CK$1017,$B317,'[1]Daily Log'!$CL$18:$CL$1017),0)</f>
        <v>0</v>
      </c>
      <c r="AK317" s="244">
        <f>IFERROR($E317*SUMIF('[1]Daily Log'!$CN$18:$CN$1017,$B317,'[1]Daily Log'!$CO$18:$CO$1017),0)</f>
        <v>0</v>
      </c>
    </row>
    <row r="318" spans="2:37" ht="33.75" hidden="1" customHeight="1">
      <c r="B318" s="461" t="s">
        <v>442</v>
      </c>
      <c r="C318" s="458"/>
      <c r="D318" s="452"/>
      <c r="E318" s="245"/>
      <c r="F318" s="243">
        <f t="shared" si="5"/>
        <v>0</v>
      </c>
      <c r="G318" s="244">
        <f>IFERROR($E318*SUMIF('[1]Daily Log'!$B$18:$B$1017,$B318,'[1]Daily Log'!$C$18:$C$1017),0)</f>
        <v>0</v>
      </c>
      <c r="H318" s="244">
        <f>IFERROR($E318*SUMIF('[1]Daily Log'!$E$18:$E$1017,$B318,'[1]Daily Log'!$F$18:$F$1017),0)</f>
        <v>0</v>
      </c>
      <c r="I318" s="244">
        <f>IFERROR($E318*SUMIF('[1]Daily Log'!$H$18:$H$1017,$B318,'[1]Daily Log'!$I$18:$I$1017),0)</f>
        <v>0</v>
      </c>
      <c r="J318" s="244" t="s">
        <v>40</v>
      </c>
      <c r="K318" s="244">
        <f>IFERROR($E318*SUMIF('[1]Daily Log'!$N$18:$N$1017,$B318,'[1]Daily Log'!$O$18:$O$1017),0)</f>
        <v>0</v>
      </c>
      <c r="L318" s="244">
        <f>IFERROR($E318*SUMIF('[1]Daily Log'!$Q$18:$Q$1017,$B318,'[1]Daily Log'!$R$18:$R$1017),0)</f>
        <v>0</v>
      </c>
      <c r="M318" s="244">
        <f>IFERROR($E318*SUMIF('[1]Daily Log'!$T$18:$T$1017,$B318,'[1]Daily Log'!$U$18:$U$1017),0)</f>
        <v>0</v>
      </c>
      <c r="N318" s="244">
        <f>IFERROR($E318*SUMIF('[1]Daily Log'!$W$18:$W$1017,$B318,'[1]Daily Log'!$X$18:$X$1017),0)</f>
        <v>0</v>
      </c>
      <c r="O318" s="244">
        <f>IFERROR($E318*SUMIF('[1]Daily Log'!$Z$18:$Z$1017,$B318,'[1]Daily Log'!$AA$18:$AA$1017),0)</f>
        <v>0</v>
      </c>
      <c r="P318" s="244">
        <f>IFERROR($E318*SUMIF('[1]Daily Log'!$AC$18:$AC$1017,$B318,'[1]Daily Log'!$AD$18:$AD$1017),0)</f>
        <v>0</v>
      </c>
      <c r="Q318" s="244">
        <f>IFERROR($E318*SUMIF('[1]Daily Log'!$AF$18:$AF$1017,$B318,'[1]Daily Log'!$AG$18:$AG$1017),0)</f>
        <v>0</v>
      </c>
      <c r="R318" s="244">
        <f>IFERROR($E318*SUMIF('[1]Daily Log'!$AI$18:$AI$1017,$B318,'[1]Daily Log'!$AJ$18:$AJ$1017),0)</f>
        <v>0</v>
      </c>
      <c r="S318" s="244">
        <f>IFERROR($E318*SUMIF('[1]Daily Log'!$AL$18:$AL$1017,$B318,'[1]Daily Log'!$AM$18:$AM$1017),0)</f>
        <v>0</v>
      </c>
      <c r="T318" s="244">
        <f>IFERROR($E318*SUMIF('[1]Daily Log'!$AO$18:$AO$1017,$B318,'[1]Daily Log'!$AP$18:$AP$1017),0)</f>
        <v>0</v>
      </c>
      <c r="U318" s="244">
        <f>IFERROR($E318*SUMIF('[1]Daily Log'!$AR$18:$AR$1017,$B318,'[1]Daily Log'!$AS$18:$AS$1017),0)</f>
        <v>0</v>
      </c>
      <c r="V318" s="244">
        <f>IFERROR($E318*SUMIF('[1]Daily Log'!$AU$18:$AU$1017,$B318,'[1]Daily Log'!$AV$18:$AV$1017),0)</f>
        <v>0</v>
      </c>
      <c r="W318" s="244">
        <f>IFERROR($E318*SUMIF('[1]Daily Log'!$AX$18:$AX$1017,$B318,'[1]Daily Log'!$AY$18:$AY$1017),0)</f>
        <v>0</v>
      </c>
      <c r="X318" s="244">
        <f>IFERROR($E318*SUMIF('[1]Daily Log'!$BA$18:$BA$1017,$B318,'[1]Daily Log'!$BB$18:$BB$1017),0)</f>
        <v>0</v>
      </c>
      <c r="Y318" s="244">
        <f>IFERROR($E318*SUMIF('[1]Daily Log'!$BD$18:$BD$1017,$B318,'[1]Daily Log'!$BE$18:$BE$1017),0)</f>
        <v>0</v>
      </c>
      <c r="Z318" s="244">
        <f>IFERROR($E318*SUMIF('[1]Daily Log'!$BG$18:$BG$1017,$B318,'[1]Daily Log'!$BH$18:$BH$1017),0)</f>
        <v>0</v>
      </c>
      <c r="AA318" s="244">
        <f>IFERROR($E318*SUMIF('[1]Daily Log'!$BJ$18:$BJ$1017,$B318,'[1]Daily Log'!$BK$18:$BK$1017),0)</f>
        <v>0</v>
      </c>
      <c r="AB318" s="244">
        <f>IFERROR($E318*SUMIF('[1]Daily Log'!$BM$18:$BM$1017,$B318,'[1]Daily Log'!$BN$18:$BN$1017),0)</f>
        <v>0</v>
      </c>
      <c r="AC318" s="244">
        <f>IFERROR($E318*SUMIF('[1]Daily Log'!$BP$18:$BP$1017,$B318,'[1]Daily Log'!$BQ$18:$BQ$1017),0)</f>
        <v>0</v>
      </c>
      <c r="AD318" s="244">
        <f>IFERROR($E318*SUMIF('[1]Daily Log'!$BS$18:$BS$1017,$B318,'[1]Daily Log'!$BT$18:$BT$1017),0)</f>
        <v>0</v>
      </c>
      <c r="AE318" s="244">
        <f>IFERROR($E318*SUMIF('[1]Daily Log'!$BV$18:$BV$1017,$B318,'[1]Daily Log'!$BW$18:$BW$1017),0)</f>
        <v>0</v>
      </c>
      <c r="AF318" s="244">
        <f>IFERROR($E318*SUMIF('[1]Daily Log'!$BY$18:$BY$1017,$B318,'[1]Daily Log'!$BZ$18:$BZ$1017),0)</f>
        <v>0</v>
      </c>
      <c r="AG318" s="244">
        <f>IFERROR($E318*SUMIF('[1]Daily Log'!$CB$18:$CB$1017,$B318,'[1]Daily Log'!$CC$18:$CC$1017),0)</f>
        <v>0</v>
      </c>
      <c r="AH318" s="244">
        <f>IFERROR($E318*SUMIF('[1]Daily Log'!$CE$18:$CE$1017,$B318,'[1]Daily Log'!$CF$18:$CF$1017),0)</f>
        <v>0</v>
      </c>
      <c r="AI318" s="244">
        <f>IFERROR($E318*SUMIF('[1]Daily Log'!$CH$18:$CH$1017,$B318,'[1]Daily Log'!$CI$18:$CI$1017),0)</f>
        <v>0</v>
      </c>
      <c r="AJ318" s="244">
        <f>IFERROR($E318*SUMIF('[1]Daily Log'!$CK$18:$CK$1017,$B318,'[1]Daily Log'!$CL$18:$CL$1017),0)</f>
        <v>0</v>
      </c>
      <c r="AK318" s="244">
        <f>IFERROR($E318*SUMIF('[1]Daily Log'!$CN$18:$CN$1017,$B318,'[1]Daily Log'!$CO$18:$CO$1017),0)</f>
        <v>0</v>
      </c>
    </row>
    <row r="319" spans="2:37" ht="33.75" hidden="1" customHeight="1">
      <c r="B319" s="461" t="s">
        <v>380</v>
      </c>
      <c r="C319" s="458"/>
      <c r="D319" s="452" t="s">
        <v>513</v>
      </c>
      <c r="E319" s="245">
        <v>1</v>
      </c>
      <c r="F319" s="243">
        <f t="shared" si="5"/>
        <v>0</v>
      </c>
      <c r="G319" s="244">
        <f>IFERROR($E319*SUMIF('[1]Daily Log'!$B$18:$B$1017,$B319,'[1]Daily Log'!$C$18:$C$1017),0)</f>
        <v>0</v>
      </c>
      <c r="H319" s="244">
        <f>IFERROR($E319*SUMIF('[1]Daily Log'!$E$18:$E$1017,$B319,'[1]Daily Log'!$F$18:$F$1017),0)</f>
        <v>0</v>
      </c>
      <c r="I319" s="244">
        <f>IFERROR($E319*SUMIF('[1]Daily Log'!$H$18:$H$1017,$B319,'[1]Daily Log'!$I$18:$I$1017),0)</f>
        <v>0</v>
      </c>
      <c r="J319" s="244" t="s">
        <v>40</v>
      </c>
      <c r="K319" s="244">
        <f>IFERROR($E319*SUMIF('[1]Daily Log'!$N$18:$N$1017,$B319,'[1]Daily Log'!$O$18:$O$1017),0)</f>
        <v>0</v>
      </c>
      <c r="L319" s="244">
        <f>IFERROR($E319*SUMIF('[1]Daily Log'!$Q$18:$Q$1017,$B319,'[1]Daily Log'!$R$18:$R$1017),0)</f>
        <v>0</v>
      </c>
      <c r="M319" s="244">
        <f>IFERROR($E319*SUMIF('[1]Daily Log'!$T$18:$T$1017,$B319,'[1]Daily Log'!$U$18:$U$1017),0)</f>
        <v>0</v>
      </c>
      <c r="N319" s="244">
        <f>IFERROR($E319*SUMIF('[1]Daily Log'!$W$18:$W$1017,$B319,'[1]Daily Log'!$X$18:$X$1017),0)</f>
        <v>0</v>
      </c>
      <c r="O319" s="244">
        <f>IFERROR($E319*SUMIF('[1]Daily Log'!$Z$18:$Z$1017,$B319,'[1]Daily Log'!$AA$18:$AA$1017),0)</f>
        <v>0</v>
      </c>
      <c r="P319" s="244">
        <f>IFERROR($E319*SUMIF('[1]Daily Log'!$AC$18:$AC$1017,$B319,'[1]Daily Log'!$AD$18:$AD$1017),0)</f>
        <v>0</v>
      </c>
      <c r="Q319" s="244">
        <f>IFERROR($E319*SUMIF('[1]Daily Log'!$AF$18:$AF$1017,$B319,'[1]Daily Log'!$AG$18:$AG$1017),0)</f>
        <v>0</v>
      </c>
      <c r="R319" s="244">
        <f>IFERROR($E319*SUMIF('[1]Daily Log'!$AI$18:$AI$1017,$B319,'[1]Daily Log'!$AJ$18:$AJ$1017),0)</f>
        <v>0</v>
      </c>
      <c r="S319" s="244">
        <f>IFERROR($E319*SUMIF('[1]Daily Log'!$AL$18:$AL$1017,$B319,'[1]Daily Log'!$AM$18:$AM$1017),0)</f>
        <v>0</v>
      </c>
      <c r="T319" s="244">
        <f>IFERROR($E319*SUMIF('[1]Daily Log'!$AO$18:$AO$1017,$B319,'[1]Daily Log'!$AP$18:$AP$1017),0)</f>
        <v>0</v>
      </c>
      <c r="U319" s="244">
        <f>IFERROR($E319*SUMIF('[1]Daily Log'!$AR$18:$AR$1017,$B319,'[1]Daily Log'!$AS$18:$AS$1017),0)</f>
        <v>0</v>
      </c>
      <c r="V319" s="244">
        <f>IFERROR($E319*SUMIF('[1]Daily Log'!$AU$18:$AU$1017,$B319,'[1]Daily Log'!$AV$18:$AV$1017),0)</f>
        <v>0</v>
      </c>
      <c r="W319" s="244">
        <f>IFERROR($E319*SUMIF('[1]Daily Log'!$AX$18:$AX$1017,$B319,'[1]Daily Log'!$AY$18:$AY$1017),0)</f>
        <v>0</v>
      </c>
      <c r="X319" s="244">
        <f>IFERROR($E319*SUMIF('[1]Daily Log'!$BA$18:$BA$1017,$B319,'[1]Daily Log'!$BB$18:$BB$1017),0)</f>
        <v>0</v>
      </c>
      <c r="Y319" s="244">
        <f>IFERROR($E319*SUMIF('[1]Daily Log'!$BD$18:$BD$1017,$B319,'[1]Daily Log'!$BE$18:$BE$1017),0)</f>
        <v>0</v>
      </c>
      <c r="Z319" s="244">
        <f>IFERROR($E319*SUMIF('[1]Daily Log'!$BG$18:$BG$1017,$B319,'[1]Daily Log'!$BH$18:$BH$1017),0)</f>
        <v>0</v>
      </c>
      <c r="AA319" s="244">
        <f>IFERROR($E319*SUMIF('[1]Daily Log'!$BJ$18:$BJ$1017,$B319,'[1]Daily Log'!$BK$18:$BK$1017),0)</f>
        <v>0</v>
      </c>
      <c r="AB319" s="244">
        <f>IFERROR($E319*SUMIF('[1]Daily Log'!$BM$18:$BM$1017,$B319,'[1]Daily Log'!$BN$18:$BN$1017),0)</f>
        <v>0</v>
      </c>
      <c r="AC319" s="244">
        <f>IFERROR($E319*SUMIF('[1]Daily Log'!$BP$18:$BP$1017,$B319,'[1]Daily Log'!$BQ$18:$BQ$1017),0)</f>
        <v>0</v>
      </c>
      <c r="AD319" s="244">
        <f>IFERROR($E319*SUMIF('[1]Daily Log'!$BS$18:$BS$1017,$B319,'[1]Daily Log'!$BT$18:$BT$1017),0)</f>
        <v>0</v>
      </c>
      <c r="AE319" s="244">
        <f>IFERROR($E319*SUMIF('[1]Daily Log'!$BV$18:$BV$1017,$B319,'[1]Daily Log'!$BW$18:$BW$1017),0)</f>
        <v>0</v>
      </c>
      <c r="AF319" s="244">
        <f>IFERROR($E319*SUMIF('[1]Daily Log'!$BY$18:$BY$1017,$B319,'[1]Daily Log'!$BZ$18:$BZ$1017),0)</f>
        <v>0</v>
      </c>
      <c r="AG319" s="244">
        <f>IFERROR($E319*SUMIF('[1]Daily Log'!$CB$18:$CB$1017,$B319,'[1]Daily Log'!$CC$18:$CC$1017),0)</f>
        <v>0</v>
      </c>
      <c r="AH319" s="244">
        <f>IFERROR($E319*SUMIF('[1]Daily Log'!$CE$18:$CE$1017,$B319,'[1]Daily Log'!$CF$18:$CF$1017),0)</f>
        <v>0</v>
      </c>
      <c r="AI319" s="244">
        <f>IFERROR($E319*SUMIF('[1]Daily Log'!$CH$18:$CH$1017,$B319,'[1]Daily Log'!$CI$18:$CI$1017),0)</f>
        <v>0</v>
      </c>
      <c r="AJ319" s="244">
        <f>IFERROR($E319*SUMIF('[1]Daily Log'!$CK$18:$CK$1017,$B319,'[1]Daily Log'!$CL$18:$CL$1017),0)</f>
        <v>0</v>
      </c>
      <c r="AK319" s="244">
        <f>IFERROR($E319*SUMIF('[1]Daily Log'!$CN$18:$CN$1017,$B319,'[1]Daily Log'!$CO$18:$CO$1017),0)</f>
        <v>0</v>
      </c>
    </row>
    <row r="320" spans="2:37" ht="33.75" hidden="1" customHeight="1">
      <c r="B320" s="461" t="s">
        <v>382</v>
      </c>
      <c r="C320" s="458"/>
      <c r="D320" s="452"/>
      <c r="E320" s="245"/>
      <c r="F320" s="243">
        <f t="shared" si="5"/>
        <v>0</v>
      </c>
      <c r="G320" s="244">
        <f>IFERROR($E320*SUMIF('[1]Daily Log'!$B$18:$B$1017,$B320,'[1]Daily Log'!$C$18:$C$1017),0)</f>
        <v>0</v>
      </c>
      <c r="H320" s="244">
        <f>IFERROR($E320*SUMIF('[1]Daily Log'!$E$18:$E$1017,$B320,'[1]Daily Log'!$F$18:$F$1017),0)</f>
        <v>0</v>
      </c>
      <c r="I320" s="244">
        <f>IFERROR($E320*SUMIF('[1]Daily Log'!$H$18:$H$1017,$B320,'[1]Daily Log'!$I$18:$I$1017),0)</f>
        <v>0</v>
      </c>
      <c r="J320" s="244" t="s">
        <v>40</v>
      </c>
      <c r="K320" s="244">
        <f>IFERROR($E320*SUMIF('[1]Daily Log'!$N$18:$N$1017,$B320,'[1]Daily Log'!$O$18:$O$1017),0)</f>
        <v>0</v>
      </c>
      <c r="L320" s="244">
        <f>IFERROR($E320*SUMIF('[1]Daily Log'!$Q$18:$Q$1017,$B320,'[1]Daily Log'!$R$18:$R$1017),0)</f>
        <v>0</v>
      </c>
      <c r="M320" s="244">
        <f>IFERROR($E320*SUMIF('[1]Daily Log'!$T$18:$T$1017,$B320,'[1]Daily Log'!$U$18:$U$1017),0)</f>
        <v>0</v>
      </c>
      <c r="N320" s="244">
        <f>IFERROR($E320*SUMIF('[1]Daily Log'!$W$18:$W$1017,$B320,'[1]Daily Log'!$X$18:$X$1017),0)</f>
        <v>0</v>
      </c>
      <c r="O320" s="244">
        <f>IFERROR($E320*SUMIF('[1]Daily Log'!$Z$18:$Z$1017,$B320,'[1]Daily Log'!$AA$18:$AA$1017),0)</f>
        <v>0</v>
      </c>
      <c r="P320" s="244">
        <f>IFERROR($E320*SUMIF('[1]Daily Log'!$AC$18:$AC$1017,$B320,'[1]Daily Log'!$AD$18:$AD$1017),0)</f>
        <v>0</v>
      </c>
      <c r="Q320" s="244">
        <f>IFERROR($E320*SUMIF('[1]Daily Log'!$AF$18:$AF$1017,$B320,'[1]Daily Log'!$AG$18:$AG$1017),0)</f>
        <v>0</v>
      </c>
      <c r="R320" s="244">
        <f>IFERROR($E320*SUMIF('[1]Daily Log'!$AI$18:$AI$1017,$B320,'[1]Daily Log'!$AJ$18:$AJ$1017),0)</f>
        <v>0</v>
      </c>
      <c r="S320" s="244">
        <f>IFERROR($E320*SUMIF('[1]Daily Log'!$AL$18:$AL$1017,$B320,'[1]Daily Log'!$AM$18:$AM$1017),0)</f>
        <v>0</v>
      </c>
      <c r="T320" s="244">
        <f>IFERROR($E320*SUMIF('[1]Daily Log'!$AO$18:$AO$1017,$B320,'[1]Daily Log'!$AP$18:$AP$1017),0)</f>
        <v>0</v>
      </c>
      <c r="U320" s="244">
        <f>IFERROR($E320*SUMIF('[1]Daily Log'!$AR$18:$AR$1017,$B320,'[1]Daily Log'!$AS$18:$AS$1017),0)</f>
        <v>0</v>
      </c>
      <c r="V320" s="244">
        <f>IFERROR($E320*SUMIF('[1]Daily Log'!$AU$18:$AU$1017,$B320,'[1]Daily Log'!$AV$18:$AV$1017),0)</f>
        <v>0</v>
      </c>
      <c r="W320" s="244">
        <f>IFERROR($E320*SUMIF('[1]Daily Log'!$AX$18:$AX$1017,$B320,'[1]Daily Log'!$AY$18:$AY$1017),0)</f>
        <v>0</v>
      </c>
      <c r="X320" s="244">
        <f>IFERROR($E320*SUMIF('[1]Daily Log'!$BA$18:$BA$1017,$B320,'[1]Daily Log'!$BB$18:$BB$1017),0)</f>
        <v>0</v>
      </c>
      <c r="Y320" s="244">
        <f>IFERROR($E320*SUMIF('[1]Daily Log'!$BD$18:$BD$1017,$B320,'[1]Daily Log'!$BE$18:$BE$1017),0)</f>
        <v>0</v>
      </c>
      <c r="Z320" s="244">
        <f>IFERROR($E320*SUMIF('[1]Daily Log'!$BG$18:$BG$1017,$B320,'[1]Daily Log'!$BH$18:$BH$1017),0)</f>
        <v>0</v>
      </c>
      <c r="AA320" s="244">
        <f>IFERROR($E320*SUMIF('[1]Daily Log'!$BJ$18:$BJ$1017,$B320,'[1]Daily Log'!$BK$18:$BK$1017),0)</f>
        <v>0</v>
      </c>
      <c r="AB320" s="244">
        <f>IFERROR($E320*SUMIF('[1]Daily Log'!$BM$18:$BM$1017,$B320,'[1]Daily Log'!$BN$18:$BN$1017),0)</f>
        <v>0</v>
      </c>
      <c r="AC320" s="244">
        <f>IFERROR($E320*SUMIF('[1]Daily Log'!$BP$18:$BP$1017,$B320,'[1]Daily Log'!$BQ$18:$BQ$1017),0)</f>
        <v>0</v>
      </c>
      <c r="AD320" s="244">
        <f>IFERROR($E320*SUMIF('[1]Daily Log'!$BS$18:$BS$1017,$B320,'[1]Daily Log'!$BT$18:$BT$1017),0)</f>
        <v>0</v>
      </c>
      <c r="AE320" s="244">
        <f>IFERROR($E320*SUMIF('[1]Daily Log'!$BV$18:$BV$1017,$B320,'[1]Daily Log'!$BW$18:$BW$1017),0)</f>
        <v>0</v>
      </c>
      <c r="AF320" s="244">
        <f>IFERROR($E320*SUMIF('[1]Daily Log'!$BY$18:$BY$1017,$B320,'[1]Daily Log'!$BZ$18:$BZ$1017),0)</f>
        <v>0</v>
      </c>
      <c r="AG320" s="244">
        <f>IFERROR($E320*SUMIF('[1]Daily Log'!$CB$18:$CB$1017,$B320,'[1]Daily Log'!$CC$18:$CC$1017),0)</f>
        <v>0</v>
      </c>
      <c r="AH320" s="244">
        <f>IFERROR($E320*SUMIF('[1]Daily Log'!$CE$18:$CE$1017,$B320,'[1]Daily Log'!$CF$18:$CF$1017),0)</f>
        <v>0</v>
      </c>
      <c r="AI320" s="244">
        <f>IFERROR($E320*SUMIF('[1]Daily Log'!$CH$18:$CH$1017,$B320,'[1]Daily Log'!$CI$18:$CI$1017),0)</f>
        <v>0</v>
      </c>
      <c r="AJ320" s="244">
        <f>IFERROR($E320*SUMIF('[1]Daily Log'!$CK$18:$CK$1017,$B320,'[1]Daily Log'!$CL$18:$CL$1017),0)</f>
        <v>0</v>
      </c>
      <c r="AK320" s="244">
        <f>IFERROR($E320*SUMIF('[1]Daily Log'!$CN$18:$CN$1017,$B320,'[1]Daily Log'!$CO$18:$CO$1017),0)</f>
        <v>0</v>
      </c>
    </row>
    <row r="321" spans="2:37" ht="33.75" customHeight="1">
      <c r="B321" s="472" t="s">
        <v>482</v>
      </c>
      <c r="C321" s="458"/>
      <c r="D321" s="452" t="s">
        <v>514</v>
      </c>
      <c r="E321" s="245">
        <v>1</v>
      </c>
      <c r="F321" s="243">
        <f t="shared" si="5"/>
        <v>0</v>
      </c>
      <c r="G321" s="244">
        <f>IFERROR($E321*SUMIF('[1]Daily Log'!$B$18:$B$1017,$B321,'[1]Daily Log'!$C$18:$C$1017),0)</f>
        <v>0</v>
      </c>
      <c r="H321" s="244">
        <f>IFERROR($E321*SUMIF('[1]Daily Log'!$E$18:$E$1017,$B321,'[1]Daily Log'!$F$18:$F$1017),0)</f>
        <v>0</v>
      </c>
      <c r="I321" s="244">
        <f>IFERROR($E321*SUMIF('[1]Daily Log'!$H$18:$H$1017,$B321,'[1]Daily Log'!$I$18:$I$1017),0)</f>
        <v>0</v>
      </c>
      <c r="J321" s="244" t="s">
        <v>40</v>
      </c>
      <c r="K321" s="244">
        <f>IFERROR($E321*SUMIF('[1]Daily Log'!$N$18:$N$1017,$B321,'[1]Daily Log'!$O$18:$O$1017),0)</f>
        <v>0</v>
      </c>
      <c r="L321" s="244">
        <f>IFERROR($E321*SUMIF('[1]Daily Log'!$Q$18:$Q$1017,$B321,'[1]Daily Log'!$R$18:$R$1017),0)</f>
        <v>0</v>
      </c>
      <c r="M321" s="244">
        <f>IFERROR($E321*SUMIF('[1]Daily Log'!$T$18:$T$1017,$B321,'[1]Daily Log'!$U$18:$U$1017),0)</f>
        <v>0</v>
      </c>
      <c r="N321" s="244">
        <f>IFERROR($E321*SUMIF('[1]Daily Log'!$W$18:$W$1017,$B321,'[1]Daily Log'!$X$18:$X$1017),0)</f>
        <v>0</v>
      </c>
      <c r="O321" s="244">
        <f>IFERROR($E321*SUMIF('[1]Daily Log'!$Z$18:$Z$1017,$B321,'[1]Daily Log'!$AA$18:$AA$1017),0)</f>
        <v>0</v>
      </c>
      <c r="P321" s="244">
        <f>IFERROR($E321*SUMIF('[1]Daily Log'!$AC$18:$AC$1017,$B321,'[1]Daily Log'!$AD$18:$AD$1017),0)</f>
        <v>0</v>
      </c>
      <c r="Q321" s="244">
        <f>IFERROR($E321*SUMIF('[1]Daily Log'!$AF$18:$AF$1017,$B321,'[1]Daily Log'!$AG$18:$AG$1017),0)</f>
        <v>0</v>
      </c>
      <c r="R321" s="244">
        <f>IFERROR($E321*SUMIF('[1]Daily Log'!$AI$18:$AI$1017,$B321,'[1]Daily Log'!$AJ$18:$AJ$1017),0)</f>
        <v>0</v>
      </c>
      <c r="S321" s="244">
        <f>IFERROR($E321*SUMIF('[1]Daily Log'!$AL$18:$AL$1017,$B321,'[1]Daily Log'!$AM$18:$AM$1017),0)</f>
        <v>0</v>
      </c>
      <c r="T321" s="244">
        <f>IFERROR($E321*SUMIF('[1]Daily Log'!$AO$18:$AO$1017,$B321,'[1]Daily Log'!$AP$18:$AP$1017),0)</f>
        <v>0</v>
      </c>
      <c r="U321" s="244">
        <f>IFERROR($E321*SUMIF('[1]Daily Log'!$AR$18:$AR$1017,$B321,'[1]Daily Log'!$AS$18:$AS$1017),0)</f>
        <v>0</v>
      </c>
      <c r="V321" s="244">
        <f>IFERROR($E321*SUMIF('[1]Daily Log'!$AU$18:$AU$1017,$B321,'[1]Daily Log'!$AV$18:$AV$1017),0)</f>
        <v>0</v>
      </c>
      <c r="W321" s="244">
        <f>IFERROR($E321*SUMIF('[1]Daily Log'!$AX$18:$AX$1017,$B321,'[1]Daily Log'!$AY$18:$AY$1017),0)</f>
        <v>0</v>
      </c>
      <c r="X321" s="244">
        <f>IFERROR($E321*SUMIF('[1]Daily Log'!$BA$18:$BA$1017,$B321,'[1]Daily Log'!$BB$18:$BB$1017),0)</f>
        <v>0</v>
      </c>
      <c r="Y321" s="244">
        <f>IFERROR($E321*SUMIF('[1]Daily Log'!$BD$18:$BD$1017,$B321,'[1]Daily Log'!$BE$18:$BE$1017),0)</f>
        <v>0</v>
      </c>
      <c r="Z321" s="244">
        <f>IFERROR($E321*SUMIF('[1]Daily Log'!$BG$18:$BG$1017,$B321,'[1]Daily Log'!$BH$18:$BH$1017),0)</f>
        <v>0</v>
      </c>
      <c r="AA321" s="244">
        <f>IFERROR($E321*SUMIF('[1]Daily Log'!$BJ$18:$BJ$1017,$B321,'[1]Daily Log'!$BK$18:$BK$1017),0)</f>
        <v>0</v>
      </c>
      <c r="AB321" s="244">
        <f>IFERROR($E321*SUMIF('[1]Daily Log'!$BM$18:$BM$1017,$B321,'[1]Daily Log'!$BN$18:$BN$1017),0)</f>
        <v>0</v>
      </c>
      <c r="AC321" s="244">
        <f>IFERROR($E321*SUMIF('[1]Daily Log'!$BP$18:$BP$1017,$B321,'[1]Daily Log'!$BQ$18:$BQ$1017),0)</f>
        <v>0</v>
      </c>
      <c r="AD321" s="244">
        <f>IFERROR($E321*SUMIF('[1]Daily Log'!$BS$18:$BS$1017,$B321,'[1]Daily Log'!$BT$18:$BT$1017),0)</f>
        <v>0</v>
      </c>
      <c r="AE321" s="244">
        <f>IFERROR($E321*SUMIF('[1]Daily Log'!$BV$18:$BV$1017,$B321,'[1]Daily Log'!$BW$18:$BW$1017),0)</f>
        <v>0</v>
      </c>
      <c r="AF321" s="244">
        <f>IFERROR($E321*SUMIF('[1]Daily Log'!$BY$18:$BY$1017,$B321,'[1]Daily Log'!$BZ$18:$BZ$1017),0)</f>
        <v>0</v>
      </c>
      <c r="AG321" s="244">
        <f>IFERROR($E321*SUMIF('[1]Daily Log'!$CB$18:$CB$1017,$B321,'[1]Daily Log'!$CC$18:$CC$1017),0)</f>
        <v>0</v>
      </c>
      <c r="AH321" s="244">
        <f>IFERROR($E321*SUMIF('[1]Daily Log'!$CE$18:$CE$1017,$B321,'[1]Daily Log'!$CF$18:$CF$1017),0)</f>
        <v>0</v>
      </c>
      <c r="AI321" s="244">
        <f>IFERROR($E321*SUMIF('[1]Daily Log'!$CH$18:$CH$1017,$B321,'[1]Daily Log'!$CI$18:$CI$1017),0)</f>
        <v>0</v>
      </c>
      <c r="AJ321" s="244">
        <f>IFERROR($E321*SUMIF('[1]Daily Log'!$CK$18:$CK$1017,$B321,'[1]Daily Log'!$CL$18:$CL$1017),0)</f>
        <v>0</v>
      </c>
      <c r="AK321" s="244">
        <f>IFERROR($E321*SUMIF('Daily Log'!$CN$18:$CN$1017,$B321,'Daily Log'!$CO$18:$CO$1017),0)</f>
        <v>0</v>
      </c>
    </row>
    <row r="322" spans="2:37" ht="33.75" hidden="1" customHeight="1">
      <c r="B322" s="461" t="s">
        <v>483</v>
      </c>
      <c r="C322" s="458"/>
      <c r="D322" s="452" t="s">
        <v>511</v>
      </c>
      <c r="E322" s="245">
        <v>1</v>
      </c>
      <c r="F322" s="243">
        <f t="shared" si="5"/>
        <v>0</v>
      </c>
      <c r="G322" s="244">
        <f>IFERROR($E322*SUMIF('[1]Daily Log'!$B$18:$B$1017,$B322,'[1]Daily Log'!$C$18:$C$1017),0)</f>
        <v>0</v>
      </c>
      <c r="H322" s="244">
        <f>IFERROR($E322*SUMIF('[1]Daily Log'!$E$18:$E$1017,$B322,'[1]Daily Log'!$F$18:$F$1017),0)</f>
        <v>0</v>
      </c>
      <c r="I322" s="244">
        <f>IFERROR($E322*SUMIF('[1]Daily Log'!$H$18:$H$1017,$B322,'[1]Daily Log'!$I$18:$I$1017),0)</f>
        <v>0</v>
      </c>
      <c r="J322" s="244" t="s">
        <v>40</v>
      </c>
      <c r="K322" s="244">
        <f>IFERROR($E322*SUMIF('[1]Daily Log'!$N$18:$N$1017,$B322,'[1]Daily Log'!$O$18:$O$1017),0)</f>
        <v>0</v>
      </c>
      <c r="L322" s="244">
        <f>IFERROR($E322*SUMIF('[1]Daily Log'!$Q$18:$Q$1017,$B322,'[1]Daily Log'!$R$18:$R$1017),0)</f>
        <v>0</v>
      </c>
      <c r="M322" s="244">
        <f>IFERROR($E322*SUMIF('[1]Daily Log'!$T$18:$T$1017,$B322,'[1]Daily Log'!$U$18:$U$1017),0)</f>
        <v>0</v>
      </c>
      <c r="N322" s="244">
        <f>IFERROR($E322*SUMIF('[1]Daily Log'!$W$18:$W$1017,$B322,'[1]Daily Log'!$X$18:$X$1017),0)</f>
        <v>0</v>
      </c>
      <c r="O322" s="244">
        <f>IFERROR($E322*SUMIF('[1]Daily Log'!$Z$18:$Z$1017,$B322,'[1]Daily Log'!$AA$18:$AA$1017),0)</f>
        <v>0</v>
      </c>
      <c r="P322" s="244">
        <f>IFERROR($E322*SUMIF('[1]Daily Log'!$AC$18:$AC$1017,$B322,'[1]Daily Log'!$AD$18:$AD$1017),0)</f>
        <v>0</v>
      </c>
      <c r="Q322" s="244">
        <f>IFERROR($E322*SUMIF('[1]Daily Log'!$AF$18:$AF$1017,$B322,'[1]Daily Log'!$AG$18:$AG$1017),0)</f>
        <v>0</v>
      </c>
      <c r="R322" s="244">
        <f>IFERROR($E322*SUMIF('[1]Daily Log'!$AI$18:$AI$1017,$B322,'[1]Daily Log'!$AJ$18:$AJ$1017),0)</f>
        <v>0</v>
      </c>
      <c r="S322" s="244">
        <f>IFERROR($E322*SUMIF('[1]Daily Log'!$AL$18:$AL$1017,$B322,'[1]Daily Log'!$AM$18:$AM$1017),0)</f>
        <v>0</v>
      </c>
      <c r="T322" s="244">
        <f>IFERROR($E322*SUMIF('[1]Daily Log'!$AO$18:$AO$1017,$B322,'[1]Daily Log'!$AP$18:$AP$1017),0)</f>
        <v>0</v>
      </c>
      <c r="U322" s="244">
        <f>IFERROR($E322*SUMIF('[1]Daily Log'!$AR$18:$AR$1017,$B322,'[1]Daily Log'!$AS$18:$AS$1017),0)</f>
        <v>0</v>
      </c>
      <c r="V322" s="244">
        <f>IFERROR($E322*SUMIF('[1]Daily Log'!$AU$18:$AU$1017,$B322,'[1]Daily Log'!$AV$18:$AV$1017),0)</f>
        <v>0</v>
      </c>
      <c r="W322" s="244">
        <f>IFERROR($E322*SUMIF('[1]Daily Log'!$AX$18:$AX$1017,$B322,'[1]Daily Log'!$AY$18:$AY$1017),0)</f>
        <v>0</v>
      </c>
      <c r="X322" s="244">
        <f>IFERROR($E322*SUMIF('[1]Daily Log'!$BA$18:$BA$1017,$B322,'[1]Daily Log'!$BB$18:$BB$1017),0)</f>
        <v>0</v>
      </c>
      <c r="Y322" s="244">
        <f>IFERROR($E322*SUMIF('[1]Daily Log'!$BD$18:$BD$1017,$B322,'[1]Daily Log'!$BE$18:$BE$1017),0)</f>
        <v>0</v>
      </c>
      <c r="Z322" s="244">
        <f>IFERROR($E322*SUMIF('[1]Daily Log'!$BG$18:$BG$1017,$B322,'[1]Daily Log'!$BH$18:$BH$1017),0)</f>
        <v>0</v>
      </c>
      <c r="AA322" s="244">
        <f>IFERROR($E322*SUMIF('[1]Daily Log'!$BJ$18:$BJ$1017,$B322,'[1]Daily Log'!$BK$18:$BK$1017),0)</f>
        <v>0</v>
      </c>
      <c r="AB322" s="244">
        <f>IFERROR($E322*SUMIF('[1]Daily Log'!$BM$18:$BM$1017,$B322,'[1]Daily Log'!$BN$18:$BN$1017),0)</f>
        <v>0</v>
      </c>
      <c r="AC322" s="244">
        <f>IFERROR($E322*SUMIF('[1]Daily Log'!$BP$18:$BP$1017,$B322,'[1]Daily Log'!$BQ$18:$BQ$1017),0)</f>
        <v>0</v>
      </c>
      <c r="AD322" s="244">
        <f>IFERROR($E322*SUMIF('[1]Daily Log'!$BS$18:$BS$1017,$B322,'[1]Daily Log'!$BT$18:$BT$1017),0)</f>
        <v>0</v>
      </c>
      <c r="AE322" s="244">
        <f>IFERROR($E322*SUMIF('[1]Daily Log'!$BV$18:$BV$1017,$B322,'[1]Daily Log'!$BW$18:$BW$1017),0)</f>
        <v>0</v>
      </c>
      <c r="AF322" s="244">
        <f>IFERROR($E322*SUMIF('[1]Daily Log'!$BY$18:$BY$1017,$B322,'[1]Daily Log'!$BZ$18:$BZ$1017),0)</f>
        <v>0</v>
      </c>
      <c r="AG322" s="244">
        <f>IFERROR($E322*SUMIF('[1]Daily Log'!$CB$18:$CB$1017,$B322,'[1]Daily Log'!$CC$18:$CC$1017),0)</f>
        <v>0</v>
      </c>
      <c r="AH322" s="244">
        <f>IFERROR($E322*SUMIF('[1]Daily Log'!$CE$18:$CE$1017,$B322,'[1]Daily Log'!$CF$18:$CF$1017),0)</f>
        <v>0</v>
      </c>
      <c r="AI322" s="244">
        <f>IFERROR($E322*SUMIF('[1]Daily Log'!$CH$18:$CH$1017,$B322,'[1]Daily Log'!$CI$18:$CI$1017),0)</f>
        <v>0</v>
      </c>
      <c r="AJ322" s="244">
        <f>IFERROR($E322*SUMIF('[1]Daily Log'!$CK$18:$CK$1017,$B322,'[1]Daily Log'!$CL$18:$CL$1017),0)</f>
        <v>0</v>
      </c>
      <c r="AK322" s="244">
        <f>IFERROR($E322*SUMIF('[1]Daily Log'!$CN$18:$CN$1017,$B322,'[1]Daily Log'!$CO$18:$CO$1017),0)</f>
        <v>0</v>
      </c>
    </row>
    <row r="323" spans="2:37" ht="33.75" hidden="1" customHeight="1">
      <c r="B323" s="461" t="s">
        <v>484</v>
      </c>
      <c r="C323" s="458"/>
      <c r="D323" s="452"/>
      <c r="E323" s="245">
        <v>1</v>
      </c>
      <c r="F323" s="243">
        <f t="shared" si="5"/>
        <v>0</v>
      </c>
      <c r="G323" s="244">
        <f>IFERROR($E323*SUMIF('[1]Daily Log'!$B$18:$B$1017,$B323,'[1]Daily Log'!$C$18:$C$1017),0)</f>
        <v>0</v>
      </c>
      <c r="H323" s="244">
        <f>IFERROR($E323*SUMIF('[1]Daily Log'!$E$18:$E$1017,$B323,'[1]Daily Log'!$F$18:$F$1017),0)</f>
        <v>0</v>
      </c>
      <c r="I323" s="244">
        <f>IFERROR($E323*SUMIF('[1]Daily Log'!$H$18:$H$1017,$B323,'[1]Daily Log'!$I$18:$I$1017),0)</f>
        <v>0</v>
      </c>
      <c r="J323" s="244" t="s">
        <v>40</v>
      </c>
      <c r="K323" s="244">
        <f>IFERROR($E323*SUMIF('[1]Daily Log'!$N$18:$N$1017,$B323,'[1]Daily Log'!$O$18:$O$1017),0)</f>
        <v>0</v>
      </c>
      <c r="L323" s="244">
        <f>IFERROR($E323*SUMIF('[1]Daily Log'!$Q$18:$Q$1017,$B323,'[1]Daily Log'!$R$18:$R$1017),0)</f>
        <v>0</v>
      </c>
      <c r="M323" s="244">
        <f>IFERROR($E323*SUMIF('[1]Daily Log'!$T$18:$T$1017,$B323,'[1]Daily Log'!$U$18:$U$1017),0)</f>
        <v>0</v>
      </c>
      <c r="N323" s="244">
        <f>IFERROR($E323*SUMIF('[1]Daily Log'!$W$18:$W$1017,$B323,'[1]Daily Log'!$X$18:$X$1017),0)</f>
        <v>0</v>
      </c>
      <c r="O323" s="244">
        <f>IFERROR($E323*SUMIF('[1]Daily Log'!$Z$18:$Z$1017,$B323,'[1]Daily Log'!$AA$18:$AA$1017),0)</f>
        <v>0</v>
      </c>
      <c r="P323" s="244">
        <f>IFERROR($E323*SUMIF('[1]Daily Log'!$AC$18:$AC$1017,$B323,'[1]Daily Log'!$AD$18:$AD$1017),0)</f>
        <v>0</v>
      </c>
      <c r="Q323" s="244">
        <f>IFERROR($E323*SUMIF('[1]Daily Log'!$AF$18:$AF$1017,$B323,'[1]Daily Log'!$AG$18:$AG$1017),0)</f>
        <v>0</v>
      </c>
      <c r="R323" s="244">
        <f>IFERROR($E323*SUMIF('[1]Daily Log'!$AI$18:$AI$1017,$B323,'[1]Daily Log'!$AJ$18:$AJ$1017),0)</f>
        <v>0</v>
      </c>
      <c r="S323" s="244">
        <f>IFERROR($E323*SUMIF('[1]Daily Log'!$AL$18:$AL$1017,$B323,'[1]Daily Log'!$AM$18:$AM$1017),0)</f>
        <v>0</v>
      </c>
      <c r="T323" s="244">
        <f>IFERROR($E323*SUMIF('[1]Daily Log'!$AO$18:$AO$1017,$B323,'[1]Daily Log'!$AP$18:$AP$1017),0)</f>
        <v>0</v>
      </c>
      <c r="U323" s="244">
        <f>IFERROR($E323*SUMIF('[1]Daily Log'!$AR$18:$AR$1017,$B323,'[1]Daily Log'!$AS$18:$AS$1017),0)</f>
        <v>0</v>
      </c>
      <c r="V323" s="244">
        <f>IFERROR($E323*SUMIF('[1]Daily Log'!$AU$18:$AU$1017,$B323,'[1]Daily Log'!$AV$18:$AV$1017),0)</f>
        <v>0</v>
      </c>
      <c r="W323" s="244">
        <f>IFERROR($E323*SUMIF('[1]Daily Log'!$AX$18:$AX$1017,$B323,'[1]Daily Log'!$AY$18:$AY$1017),0)</f>
        <v>0</v>
      </c>
      <c r="X323" s="244">
        <f>IFERROR($E323*SUMIF('[1]Daily Log'!$BA$18:$BA$1017,$B323,'[1]Daily Log'!$BB$18:$BB$1017),0)</f>
        <v>0</v>
      </c>
      <c r="Y323" s="244">
        <f>IFERROR($E323*SUMIF('[1]Daily Log'!$BD$18:$BD$1017,$B323,'[1]Daily Log'!$BE$18:$BE$1017),0)</f>
        <v>0</v>
      </c>
      <c r="Z323" s="244">
        <f>IFERROR($E323*SUMIF('[1]Daily Log'!$BG$18:$BG$1017,$B323,'[1]Daily Log'!$BH$18:$BH$1017),0)</f>
        <v>0</v>
      </c>
      <c r="AA323" s="244">
        <f>IFERROR($E323*SUMIF('[1]Daily Log'!$BJ$18:$BJ$1017,$B323,'[1]Daily Log'!$BK$18:$BK$1017),0)</f>
        <v>0</v>
      </c>
      <c r="AB323" s="244">
        <f>IFERROR($E323*SUMIF('[1]Daily Log'!$BM$18:$BM$1017,$B323,'[1]Daily Log'!$BN$18:$BN$1017),0)</f>
        <v>0</v>
      </c>
      <c r="AC323" s="244">
        <f>IFERROR($E323*SUMIF('[1]Daily Log'!$BP$18:$BP$1017,$B323,'[1]Daily Log'!$BQ$18:$BQ$1017),0)</f>
        <v>0</v>
      </c>
      <c r="AD323" s="244">
        <f>IFERROR($E323*SUMIF('[1]Daily Log'!$BS$18:$BS$1017,$B323,'[1]Daily Log'!$BT$18:$BT$1017),0)</f>
        <v>0</v>
      </c>
      <c r="AE323" s="244">
        <f>IFERROR($E323*SUMIF('[1]Daily Log'!$BV$18:$BV$1017,$B323,'[1]Daily Log'!$BW$18:$BW$1017),0)</f>
        <v>0</v>
      </c>
      <c r="AF323" s="244">
        <f>IFERROR($E323*SUMIF('[1]Daily Log'!$BY$18:$BY$1017,$B323,'[1]Daily Log'!$BZ$18:$BZ$1017),0)</f>
        <v>0</v>
      </c>
      <c r="AG323" s="244">
        <f>IFERROR($E323*SUMIF('[1]Daily Log'!$CB$18:$CB$1017,$B323,'[1]Daily Log'!$CC$18:$CC$1017),0)</f>
        <v>0</v>
      </c>
      <c r="AH323" s="244">
        <f>IFERROR($E323*SUMIF('[1]Daily Log'!$CE$18:$CE$1017,$B323,'[1]Daily Log'!$CF$18:$CF$1017),0)</f>
        <v>0</v>
      </c>
      <c r="AI323" s="244">
        <f>IFERROR($E323*SUMIF('[1]Daily Log'!$CH$18:$CH$1017,$B323,'[1]Daily Log'!$CI$18:$CI$1017),0)</f>
        <v>0</v>
      </c>
      <c r="AJ323" s="244">
        <f>IFERROR($E323*SUMIF('[1]Daily Log'!$CK$18:$CK$1017,$B323,'[1]Daily Log'!$CL$18:$CL$1017),0)</f>
        <v>0</v>
      </c>
      <c r="AK323" s="244">
        <f>IFERROR($E323*SUMIF('[1]Daily Log'!$CN$18:$CN$1017,$B323,'[1]Daily Log'!$CO$18:$CO$1017),0)</f>
        <v>0</v>
      </c>
    </row>
    <row r="324" spans="2:37" ht="33.75" hidden="1" customHeight="1">
      <c r="B324" s="461" t="s">
        <v>485</v>
      </c>
      <c r="C324" s="458"/>
      <c r="D324" s="452"/>
      <c r="E324" s="245">
        <v>1</v>
      </c>
      <c r="F324" s="243">
        <f t="shared" si="5"/>
        <v>0</v>
      </c>
      <c r="G324" s="244">
        <f>IFERROR($E324*SUMIF('[1]Daily Log'!$B$18:$B$1017,$B324,'[1]Daily Log'!$C$18:$C$1017),0)</f>
        <v>0</v>
      </c>
      <c r="H324" s="244">
        <f>IFERROR($E324*SUMIF('[1]Daily Log'!$E$18:$E$1017,$B324,'[1]Daily Log'!$F$18:$F$1017),0)</f>
        <v>0</v>
      </c>
      <c r="I324" s="244">
        <f>IFERROR($E324*SUMIF('[1]Daily Log'!$H$18:$H$1017,$B324,'[1]Daily Log'!$I$18:$I$1017),0)</f>
        <v>0</v>
      </c>
      <c r="J324" s="244" t="s">
        <v>40</v>
      </c>
      <c r="K324" s="244">
        <f>IFERROR($E324*SUMIF('[1]Daily Log'!$N$18:$N$1017,$B324,'[1]Daily Log'!$O$18:$O$1017),0)</f>
        <v>0</v>
      </c>
      <c r="L324" s="244">
        <f>IFERROR($E324*SUMIF('[1]Daily Log'!$Q$18:$Q$1017,$B324,'[1]Daily Log'!$R$18:$R$1017),0)</f>
        <v>0</v>
      </c>
      <c r="M324" s="244">
        <f>IFERROR($E324*SUMIF('[1]Daily Log'!$T$18:$T$1017,$B324,'[1]Daily Log'!$U$18:$U$1017),0)</f>
        <v>0</v>
      </c>
      <c r="N324" s="244">
        <f>IFERROR($E324*SUMIF('[1]Daily Log'!$W$18:$W$1017,$B324,'[1]Daily Log'!$X$18:$X$1017),0)</f>
        <v>0</v>
      </c>
      <c r="O324" s="244">
        <f>IFERROR($E324*SUMIF('[1]Daily Log'!$Z$18:$Z$1017,$B324,'[1]Daily Log'!$AA$18:$AA$1017),0)</f>
        <v>0</v>
      </c>
      <c r="P324" s="244">
        <f>IFERROR($E324*SUMIF('[1]Daily Log'!$AC$18:$AC$1017,$B324,'[1]Daily Log'!$AD$18:$AD$1017),0)</f>
        <v>0</v>
      </c>
      <c r="Q324" s="244">
        <f>IFERROR($E324*SUMIF('[1]Daily Log'!$AF$18:$AF$1017,$B324,'[1]Daily Log'!$AG$18:$AG$1017),0)</f>
        <v>0</v>
      </c>
      <c r="R324" s="244">
        <f>IFERROR($E324*SUMIF('[1]Daily Log'!$AI$18:$AI$1017,$B324,'[1]Daily Log'!$AJ$18:$AJ$1017),0)</f>
        <v>0</v>
      </c>
      <c r="S324" s="244">
        <f>IFERROR($E324*SUMIF('[1]Daily Log'!$AL$18:$AL$1017,$B324,'[1]Daily Log'!$AM$18:$AM$1017),0)</f>
        <v>0</v>
      </c>
      <c r="T324" s="244">
        <f>IFERROR($E324*SUMIF('[1]Daily Log'!$AO$18:$AO$1017,$B324,'[1]Daily Log'!$AP$18:$AP$1017),0)</f>
        <v>0</v>
      </c>
      <c r="U324" s="244">
        <f>IFERROR($E324*SUMIF('[1]Daily Log'!$AR$18:$AR$1017,$B324,'[1]Daily Log'!$AS$18:$AS$1017),0)</f>
        <v>0</v>
      </c>
      <c r="V324" s="244">
        <f>IFERROR($E324*SUMIF('[1]Daily Log'!$AU$18:$AU$1017,$B324,'[1]Daily Log'!$AV$18:$AV$1017),0)</f>
        <v>0</v>
      </c>
      <c r="W324" s="244">
        <f>IFERROR($E324*SUMIF('[1]Daily Log'!$AX$18:$AX$1017,$B324,'[1]Daily Log'!$AY$18:$AY$1017),0)</f>
        <v>0</v>
      </c>
      <c r="X324" s="244">
        <f>IFERROR($E324*SUMIF('[1]Daily Log'!$BA$18:$BA$1017,$B324,'[1]Daily Log'!$BB$18:$BB$1017),0)</f>
        <v>0</v>
      </c>
      <c r="Y324" s="244">
        <f>IFERROR($E324*SUMIF('[1]Daily Log'!$BD$18:$BD$1017,$B324,'[1]Daily Log'!$BE$18:$BE$1017),0)</f>
        <v>0</v>
      </c>
      <c r="Z324" s="244">
        <f>IFERROR($E324*SUMIF('[1]Daily Log'!$BG$18:$BG$1017,$B324,'[1]Daily Log'!$BH$18:$BH$1017),0)</f>
        <v>0</v>
      </c>
      <c r="AA324" s="244">
        <f>IFERROR($E324*SUMIF('[1]Daily Log'!$BJ$18:$BJ$1017,$B324,'[1]Daily Log'!$BK$18:$BK$1017),0)</f>
        <v>0</v>
      </c>
      <c r="AB324" s="244">
        <f>IFERROR($E324*SUMIF('[1]Daily Log'!$BM$18:$BM$1017,$B324,'[1]Daily Log'!$BN$18:$BN$1017),0)</f>
        <v>0</v>
      </c>
      <c r="AC324" s="244">
        <f>IFERROR($E324*SUMIF('[1]Daily Log'!$BP$18:$BP$1017,$B324,'[1]Daily Log'!$BQ$18:$BQ$1017),0)</f>
        <v>0</v>
      </c>
      <c r="AD324" s="244">
        <f>IFERROR($E324*SUMIF('[1]Daily Log'!$BS$18:$BS$1017,$B324,'[1]Daily Log'!$BT$18:$BT$1017),0)</f>
        <v>0</v>
      </c>
      <c r="AE324" s="244">
        <f>IFERROR($E324*SUMIF('[1]Daily Log'!$BV$18:$BV$1017,$B324,'[1]Daily Log'!$BW$18:$BW$1017),0)</f>
        <v>0</v>
      </c>
      <c r="AF324" s="244">
        <f>IFERROR($E324*SUMIF('[1]Daily Log'!$BY$18:$BY$1017,$B324,'[1]Daily Log'!$BZ$18:$BZ$1017),0)</f>
        <v>0</v>
      </c>
      <c r="AG324" s="244">
        <f>IFERROR($E324*SUMIF('[1]Daily Log'!$CB$18:$CB$1017,$B324,'[1]Daily Log'!$CC$18:$CC$1017),0)</f>
        <v>0</v>
      </c>
      <c r="AH324" s="244">
        <f>IFERROR($E324*SUMIF('[1]Daily Log'!$CE$18:$CE$1017,$B324,'[1]Daily Log'!$CF$18:$CF$1017),0)</f>
        <v>0</v>
      </c>
      <c r="AI324" s="244">
        <f>IFERROR($E324*SUMIF('[1]Daily Log'!$CH$18:$CH$1017,$B324,'[1]Daily Log'!$CI$18:$CI$1017),0)</f>
        <v>0</v>
      </c>
      <c r="AJ324" s="244">
        <f>IFERROR($E324*SUMIF('[1]Daily Log'!$CK$18:$CK$1017,$B324,'[1]Daily Log'!$CL$18:$CL$1017),0)</f>
        <v>0</v>
      </c>
      <c r="AK324" s="244">
        <f>IFERROR($E324*SUMIF('[1]Daily Log'!$CN$18:$CN$1017,$B324,'[1]Daily Log'!$CO$18:$CO$1017),0)</f>
        <v>0</v>
      </c>
    </row>
    <row r="325" spans="2:37" ht="33.75" hidden="1" customHeight="1">
      <c r="B325" s="461" t="s">
        <v>486</v>
      </c>
      <c r="C325" s="458"/>
      <c r="D325" s="452"/>
      <c r="E325" s="245">
        <v>1</v>
      </c>
      <c r="F325" s="243">
        <f t="shared" si="5"/>
        <v>0</v>
      </c>
      <c r="G325" s="244">
        <f>IFERROR($E325*SUMIF('[1]Daily Log'!$B$18:$B$1017,$B325,'[1]Daily Log'!$C$18:$C$1017),0)</f>
        <v>0</v>
      </c>
      <c r="H325" s="244">
        <f>IFERROR($E325*SUMIF('[1]Daily Log'!$E$18:$E$1017,$B325,'[1]Daily Log'!$F$18:$F$1017),0)</f>
        <v>0</v>
      </c>
      <c r="I325" s="244">
        <f>IFERROR($E325*SUMIF('[1]Daily Log'!$H$18:$H$1017,$B325,'[1]Daily Log'!$I$18:$I$1017),0)</f>
        <v>0</v>
      </c>
      <c r="J325" s="244" t="s">
        <v>40</v>
      </c>
      <c r="K325" s="244">
        <f>IFERROR($E325*SUMIF('[1]Daily Log'!$N$18:$N$1017,$B325,'[1]Daily Log'!$O$18:$O$1017),0)</f>
        <v>0</v>
      </c>
      <c r="L325" s="244">
        <f>IFERROR($E325*SUMIF('[1]Daily Log'!$Q$18:$Q$1017,$B325,'[1]Daily Log'!$R$18:$R$1017),0)</f>
        <v>0</v>
      </c>
      <c r="M325" s="244">
        <f>IFERROR($E325*SUMIF('[1]Daily Log'!$T$18:$T$1017,$B325,'[1]Daily Log'!$U$18:$U$1017),0)</f>
        <v>0</v>
      </c>
      <c r="N325" s="244">
        <f>IFERROR($E325*SUMIF('[1]Daily Log'!$W$18:$W$1017,$B325,'[1]Daily Log'!$X$18:$X$1017),0)</f>
        <v>0</v>
      </c>
      <c r="O325" s="244">
        <f>IFERROR($E325*SUMIF('[1]Daily Log'!$Z$18:$Z$1017,$B325,'[1]Daily Log'!$AA$18:$AA$1017),0)</f>
        <v>0</v>
      </c>
      <c r="P325" s="244">
        <f>IFERROR($E325*SUMIF('[1]Daily Log'!$AC$18:$AC$1017,$B325,'[1]Daily Log'!$AD$18:$AD$1017),0)</f>
        <v>0</v>
      </c>
      <c r="Q325" s="244">
        <f>IFERROR($E325*SUMIF('[1]Daily Log'!$AF$18:$AF$1017,$B325,'[1]Daily Log'!$AG$18:$AG$1017),0)</f>
        <v>0</v>
      </c>
      <c r="R325" s="244">
        <f>IFERROR($E325*SUMIF('[1]Daily Log'!$AI$18:$AI$1017,$B325,'[1]Daily Log'!$AJ$18:$AJ$1017),0)</f>
        <v>0</v>
      </c>
      <c r="S325" s="244">
        <f>IFERROR($E325*SUMIF('[1]Daily Log'!$AL$18:$AL$1017,$B325,'[1]Daily Log'!$AM$18:$AM$1017),0)</f>
        <v>0</v>
      </c>
      <c r="T325" s="244">
        <f>IFERROR($E325*SUMIF('[1]Daily Log'!$AO$18:$AO$1017,$B325,'[1]Daily Log'!$AP$18:$AP$1017),0)</f>
        <v>0</v>
      </c>
      <c r="U325" s="244">
        <f>IFERROR($E325*SUMIF('[1]Daily Log'!$AR$18:$AR$1017,$B325,'[1]Daily Log'!$AS$18:$AS$1017),0)</f>
        <v>0</v>
      </c>
      <c r="V325" s="244">
        <f>IFERROR($E325*SUMIF('[1]Daily Log'!$AU$18:$AU$1017,$B325,'[1]Daily Log'!$AV$18:$AV$1017),0)</f>
        <v>0</v>
      </c>
      <c r="W325" s="244">
        <f>IFERROR($E325*SUMIF('[1]Daily Log'!$AX$18:$AX$1017,$B325,'[1]Daily Log'!$AY$18:$AY$1017),0)</f>
        <v>0</v>
      </c>
      <c r="X325" s="244">
        <f>IFERROR($E325*SUMIF('[1]Daily Log'!$BA$18:$BA$1017,$B325,'[1]Daily Log'!$BB$18:$BB$1017),0)</f>
        <v>0</v>
      </c>
      <c r="Y325" s="244">
        <f>IFERROR($E325*SUMIF('[1]Daily Log'!$BD$18:$BD$1017,$B325,'[1]Daily Log'!$BE$18:$BE$1017),0)</f>
        <v>0</v>
      </c>
      <c r="Z325" s="244">
        <f>IFERROR($E325*SUMIF('[1]Daily Log'!$BG$18:$BG$1017,$B325,'[1]Daily Log'!$BH$18:$BH$1017),0)</f>
        <v>0</v>
      </c>
      <c r="AA325" s="244">
        <f>IFERROR($E325*SUMIF('[1]Daily Log'!$BJ$18:$BJ$1017,$B325,'[1]Daily Log'!$BK$18:$BK$1017),0)</f>
        <v>0</v>
      </c>
      <c r="AB325" s="244">
        <f>IFERROR($E325*SUMIF('[1]Daily Log'!$BM$18:$BM$1017,$B325,'[1]Daily Log'!$BN$18:$BN$1017),0)</f>
        <v>0</v>
      </c>
      <c r="AC325" s="244">
        <f>IFERROR($E325*SUMIF('[1]Daily Log'!$BP$18:$BP$1017,$B325,'[1]Daily Log'!$BQ$18:$BQ$1017),0)</f>
        <v>0</v>
      </c>
      <c r="AD325" s="244">
        <f>IFERROR($E325*SUMIF('[1]Daily Log'!$BS$18:$BS$1017,$B325,'[1]Daily Log'!$BT$18:$BT$1017),0)</f>
        <v>0</v>
      </c>
      <c r="AE325" s="244">
        <f>IFERROR($E325*SUMIF('[1]Daily Log'!$BV$18:$BV$1017,$B325,'[1]Daily Log'!$BW$18:$BW$1017),0)</f>
        <v>0</v>
      </c>
      <c r="AF325" s="244">
        <f>IFERROR($E325*SUMIF('[1]Daily Log'!$BY$18:$BY$1017,$B325,'[1]Daily Log'!$BZ$18:$BZ$1017),0)</f>
        <v>0</v>
      </c>
      <c r="AG325" s="244">
        <f>IFERROR($E325*SUMIF('[1]Daily Log'!$CB$18:$CB$1017,$B325,'[1]Daily Log'!$CC$18:$CC$1017),0)</f>
        <v>0</v>
      </c>
      <c r="AH325" s="244">
        <f>IFERROR($E325*SUMIF('[1]Daily Log'!$CE$18:$CE$1017,$B325,'[1]Daily Log'!$CF$18:$CF$1017),0)</f>
        <v>0</v>
      </c>
      <c r="AI325" s="244">
        <f>IFERROR($E325*SUMIF('[1]Daily Log'!$CH$18:$CH$1017,$B325,'[1]Daily Log'!$CI$18:$CI$1017),0)</f>
        <v>0</v>
      </c>
      <c r="AJ325" s="244">
        <f>IFERROR($E325*SUMIF('[1]Daily Log'!$CK$18:$CK$1017,$B325,'[1]Daily Log'!$CL$18:$CL$1017),0)</f>
        <v>0</v>
      </c>
      <c r="AK325" s="244">
        <f>IFERROR($E325*SUMIF('[1]Daily Log'!$CN$18:$CN$1017,$B325,'[1]Daily Log'!$CO$18:$CO$1017),0)</f>
        <v>0</v>
      </c>
    </row>
    <row r="326" spans="2:37" ht="33.75" hidden="1" customHeight="1">
      <c r="B326" s="461" t="s">
        <v>487</v>
      </c>
      <c r="C326" s="458"/>
      <c r="D326" s="452"/>
      <c r="E326" s="245">
        <v>1</v>
      </c>
      <c r="F326" s="243">
        <f t="shared" si="5"/>
        <v>0</v>
      </c>
      <c r="G326" s="244">
        <f>IFERROR($E326*SUMIF('[1]Daily Log'!$B$18:$B$1017,$B326,'[1]Daily Log'!$C$18:$C$1017),0)</f>
        <v>0</v>
      </c>
      <c r="H326" s="244">
        <f>IFERROR($E326*SUMIF('[1]Daily Log'!$E$18:$E$1017,$B326,'[1]Daily Log'!$F$18:$F$1017),0)</f>
        <v>0</v>
      </c>
      <c r="I326" s="244">
        <f>IFERROR($E326*SUMIF('[1]Daily Log'!$H$18:$H$1017,$B326,'[1]Daily Log'!$I$18:$I$1017),0)</f>
        <v>0</v>
      </c>
      <c r="J326" s="244" t="s">
        <v>40</v>
      </c>
      <c r="K326" s="244">
        <f>IFERROR($E326*SUMIF('[1]Daily Log'!$N$18:$N$1017,$B326,'[1]Daily Log'!$O$18:$O$1017),0)</f>
        <v>0</v>
      </c>
      <c r="L326" s="244">
        <f>IFERROR($E326*SUMIF('[1]Daily Log'!$Q$18:$Q$1017,$B326,'[1]Daily Log'!$R$18:$R$1017),0)</f>
        <v>0</v>
      </c>
      <c r="M326" s="244">
        <f>IFERROR($E326*SUMIF('[1]Daily Log'!$T$18:$T$1017,$B326,'[1]Daily Log'!$U$18:$U$1017),0)</f>
        <v>0</v>
      </c>
      <c r="N326" s="244">
        <f>IFERROR($E326*SUMIF('[1]Daily Log'!$W$18:$W$1017,$B326,'[1]Daily Log'!$X$18:$X$1017),0)</f>
        <v>0</v>
      </c>
      <c r="O326" s="244">
        <f>IFERROR($E326*SUMIF('[1]Daily Log'!$Z$18:$Z$1017,$B326,'[1]Daily Log'!$AA$18:$AA$1017),0)</f>
        <v>0</v>
      </c>
      <c r="P326" s="244">
        <f>IFERROR($E326*SUMIF('[1]Daily Log'!$AC$18:$AC$1017,$B326,'[1]Daily Log'!$AD$18:$AD$1017),0)</f>
        <v>0</v>
      </c>
      <c r="Q326" s="244">
        <f>IFERROR($E326*SUMIF('[1]Daily Log'!$AF$18:$AF$1017,$B326,'[1]Daily Log'!$AG$18:$AG$1017),0)</f>
        <v>0</v>
      </c>
      <c r="R326" s="244">
        <f>IFERROR($E326*SUMIF('[1]Daily Log'!$AI$18:$AI$1017,$B326,'[1]Daily Log'!$AJ$18:$AJ$1017),0)</f>
        <v>0</v>
      </c>
      <c r="S326" s="244">
        <f>IFERROR($E326*SUMIF('[1]Daily Log'!$AL$18:$AL$1017,$B326,'[1]Daily Log'!$AM$18:$AM$1017),0)</f>
        <v>0</v>
      </c>
      <c r="T326" s="244">
        <f>IFERROR($E326*SUMIF('[1]Daily Log'!$AO$18:$AO$1017,$B326,'[1]Daily Log'!$AP$18:$AP$1017),0)</f>
        <v>0</v>
      </c>
      <c r="U326" s="244">
        <f>IFERROR($E326*SUMIF('[1]Daily Log'!$AR$18:$AR$1017,$B326,'[1]Daily Log'!$AS$18:$AS$1017),0)</f>
        <v>0</v>
      </c>
      <c r="V326" s="244">
        <f>IFERROR($E326*SUMIF('[1]Daily Log'!$AU$18:$AU$1017,$B326,'[1]Daily Log'!$AV$18:$AV$1017),0)</f>
        <v>0</v>
      </c>
      <c r="W326" s="244">
        <f>IFERROR($E326*SUMIF('[1]Daily Log'!$AX$18:$AX$1017,$B326,'[1]Daily Log'!$AY$18:$AY$1017),0)</f>
        <v>0</v>
      </c>
      <c r="X326" s="244">
        <f>IFERROR($E326*SUMIF('[1]Daily Log'!$BA$18:$BA$1017,$B326,'[1]Daily Log'!$BB$18:$BB$1017),0)</f>
        <v>0</v>
      </c>
      <c r="Y326" s="244">
        <f>IFERROR($E326*SUMIF('[1]Daily Log'!$BD$18:$BD$1017,$B326,'[1]Daily Log'!$BE$18:$BE$1017),0)</f>
        <v>0</v>
      </c>
      <c r="Z326" s="244">
        <f>IFERROR($E326*SUMIF('[1]Daily Log'!$BG$18:$BG$1017,$B326,'[1]Daily Log'!$BH$18:$BH$1017),0)</f>
        <v>0</v>
      </c>
      <c r="AA326" s="244">
        <f>IFERROR($E326*SUMIF('[1]Daily Log'!$BJ$18:$BJ$1017,$B326,'[1]Daily Log'!$BK$18:$BK$1017),0)</f>
        <v>0</v>
      </c>
      <c r="AB326" s="244">
        <f>IFERROR($E326*SUMIF('[1]Daily Log'!$BM$18:$BM$1017,$B326,'[1]Daily Log'!$BN$18:$BN$1017),0)</f>
        <v>0</v>
      </c>
      <c r="AC326" s="244">
        <f>IFERROR($E326*SUMIF('[1]Daily Log'!$BP$18:$BP$1017,$B326,'[1]Daily Log'!$BQ$18:$BQ$1017),0)</f>
        <v>0</v>
      </c>
      <c r="AD326" s="244">
        <f>IFERROR($E326*SUMIF('[1]Daily Log'!$BS$18:$BS$1017,$B326,'[1]Daily Log'!$BT$18:$BT$1017),0)</f>
        <v>0</v>
      </c>
      <c r="AE326" s="244">
        <f>IFERROR($E326*SUMIF('[1]Daily Log'!$BV$18:$BV$1017,$B326,'[1]Daily Log'!$BW$18:$BW$1017),0)</f>
        <v>0</v>
      </c>
      <c r="AF326" s="244">
        <f>IFERROR($E326*SUMIF('[1]Daily Log'!$BY$18:$BY$1017,$B326,'[1]Daily Log'!$BZ$18:$BZ$1017),0)</f>
        <v>0</v>
      </c>
      <c r="AG326" s="244">
        <f>IFERROR($E326*SUMIF('[1]Daily Log'!$CB$18:$CB$1017,$B326,'[1]Daily Log'!$CC$18:$CC$1017),0)</f>
        <v>0</v>
      </c>
      <c r="AH326" s="244">
        <f>IFERROR($E326*SUMIF('[1]Daily Log'!$CE$18:$CE$1017,$B326,'[1]Daily Log'!$CF$18:$CF$1017),0)</f>
        <v>0</v>
      </c>
      <c r="AI326" s="244">
        <f>IFERROR($E326*SUMIF('[1]Daily Log'!$CH$18:$CH$1017,$B326,'[1]Daily Log'!$CI$18:$CI$1017),0)</f>
        <v>0</v>
      </c>
      <c r="AJ326" s="244">
        <f>IFERROR($E326*SUMIF('[1]Daily Log'!$CK$18:$CK$1017,$B326,'[1]Daily Log'!$CL$18:$CL$1017),0)</f>
        <v>0</v>
      </c>
      <c r="AK326" s="244">
        <f>IFERROR($E326*SUMIF('[1]Daily Log'!$CN$18:$CN$1017,$B326,'[1]Daily Log'!$CO$18:$CO$1017),0)</f>
        <v>0</v>
      </c>
    </row>
    <row r="327" spans="2:37" ht="33.75" hidden="1" customHeight="1">
      <c r="B327" s="461" t="s">
        <v>488</v>
      </c>
      <c r="C327" s="458"/>
      <c r="D327" s="452"/>
      <c r="E327" s="245">
        <v>1</v>
      </c>
      <c r="F327" s="243">
        <f t="shared" si="5"/>
        <v>0</v>
      </c>
      <c r="G327" s="244">
        <f>IFERROR($E327*SUMIF('[1]Daily Log'!$B$18:$B$1017,$B327,'[1]Daily Log'!$C$18:$C$1017),0)</f>
        <v>0</v>
      </c>
      <c r="H327" s="244">
        <f>IFERROR($E327*SUMIF('[1]Daily Log'!$E$18:$E$1017,$B327,'[1]Daily Log'!$F$18:$F$1017),0)</f>
        <v>0</v>
      </c>
      <c r="I327" s="244">
        <f>IFERROR($E327*SUMIF('[1]Daily Log'!$H$18:$H$1017,$B327,'[1]Daily Log'!$I$18:$I$1017),0)</f>
        <v>0</v>
      </c>
      <c r="J327" s="244" t="s">
        <v>40</v>
      </c>
      <c r="K327" s="244">
        <f>IFERROR($E327*SUMIF('[1]Daily Log'!$N$18:$N$1017,$B327,'[1]Daily Log'!$O$18:$O$1017),0)</f>
        <v>0</v>
      </c>
      <c r="L327" s="244">
        <f>IFERROR($E327*SUMIF('[1]Daily Log'!$Q$18:$Q$1017,$B327,'[1]Daily Log'!$R$18:$R$1017),0)</f>
        <v>0</v>
      </c>
      <c r="M327" s="244">
        <f>IFERROR($E327*SUMIF('[1]Daily Log'!$T$18:$T$1017,$B327,'[1]Daily Log'!$U$18:$U$1017),0)</f>
        <v>0</v>
      </c>
      <c r="N327" s="244">
        <f>IFERROR($E327*SUMIF('[1]Daily Log'!$W$18:$W$1017,$B327,'[1]Daily Log'!$X$18:$X$1017),0)</f>
        <v>0</v>
      </c>
      <c r="O327" s="244">
        <f>IFERROR($E327*SUMIF('[1]Daily Log'!$Z$18:$Z$1017,$B327,'[1]Daily Log'!$AA$18:$AA$1017),0)</f>
        <v>0</v>
      </c>
      <c r="P327" s="244">
        <f>IFERROR($E327*SUMIF('[1]Daily Log'!$AC$18:$AC$1017,$B327,'[1]Daily Log'!$AD$18:$AD$1017),0)</f>
        <v>0</v>
      </c>
      <c r="Q327" s="244">
        <f>IFERROR($E327*SUMIF('[1]Daily Log'!$AF$18:$AF$1017,$B327,'[1]Daily Log'!$AG$18:$AG$1017),0)</f>
        <v>0</v>
      </c>
      <c r="R327" s="244">
        <f>IFERROR($E327*SUMIF('[1]Daily Log'!$AI$18:$AI$1017,$B327,'[1]Daily Log'!$AJ$18:$AJ$1017),0)</f>
        <v>0</v>
      </c>
      <c r="S327" s="244">
        <f>IFERROR($E327*SUMIF('[1]Daily Log'!$AL$18:$AL$1017,$B327,'[1]Daily Log'!$AM$18:$AM$1017),0)</f>
        <v>0</v>
      </c>
      <c r="T327" s="244">
        <f>IFERROR($E327*SUMIF('[1]Daily Log'!$AO$18:$AO$1017,$B327,'[1]Daily Log'!$AP$18:$AP$1017),0)</f>
        <v>0</v>
      </c>
      <c r="U327" s="244">
        <f>IFERROR($E327*SUMIF('[1]Daily Log'!$AR$18:$AR$1017,$B327,'[1]Daily Log'!$AS$18:$AS$1017),0)</f>
        <v>0</v>
      </c>
      <c r="V327" s="244">
        <f>IFERROR($E327*SUMIF('[1]Daily Log'!$AU$18:$AU$1017,$B327,'[1]Daily Log'!$AV$18:$AV$1017),0)</f>
        <v>0</v>
      </c>
      <c r="W327" s="244">
        <f>IFERROR($E327*SUMIF('[1]Daily Log'!$AX$18:$AX$1017,$B327,'[1]Daily Log'!$AY$18:$AY$1017),0)</f>
        <v>0</v>
      </c>
      <c r="X327" s="244">
        <f>IFERROR($E327*SUMIF('[1]Daily Log'!$BA$18:$BA$1017,$B327,'[1]Daily Log'!$BB$18:$BB$1017),0)</f>
        <v>0</v>
      </c>
      <c r="Y327" s="244">
        <f>IFERROR($E327*SUMIF('[1]Daily Log'!$BD$18:$BD$1017,$B327,'[1]Daily Log'!$BE$18:$BE$1017),0)</f>
        <v>0</v>
      </c>
      <c r="Z327" s="244">
        <f>IFERROR($E327*SUMIF('[1]Daily Log'!$BG$18:$BG$1017,$B327,'[1]Daily Log'!$BH$18:$BH$1017),0)</f>
        <v>0</v>
      </c>
      <c r="AA327" s="244">
        <f>IFERROR($E327*SUMIF('[1]Daily Log'!$BJ$18:$BJ$1017,$B327,'[1]Daily Log'!$BK$18:$BK$1017),0)</f>
        <v>0</v>
      </c>
      <c r="AB327" s="244">
        <f>IFERROR($E327*SUMIF('[1]Daily Log'!$BM$18:$BM$1017,$B327,'[1]Daily Log'!$BN$18:$BN$1017),0)</f>
        <v>0</v>
      </c>
      <c r="AC327" s="244">
        <f>IFERROR($E327*SUMIF('[1]Daily Log'!$BP$18:$BP$1017,$B327,'[1]Daily Log'!$BQ$18:$BQ$1017),0)</f>
        <v>0</v>
      </c>
      <c r="AD327" s="244">
        <f>IFERROR($E327*SUMIF('[1]Daily Log'!$BS$18:$BS$1017,$B327,'[1]Daily Log'!$BT$18:$BT$1017),0)</f>
        <v>0</v>
      </c>
      <c r="AE327" s="244">
        <f>IFERROR($E327*SUMIF('[1]Daily Log'!$BV$18:$BV$1017,$B327,'[1]Daily Log'!$BW$18:$BW$1017),0)</f>
        <v>0</v>
      </c>
      <c r="AF327" s="244">
        <f>IFERROR($E327*SUMIF('[1]Daily Log'!$BY$18:$BY$1017,$B327,'[1]Daily Log'!$BZ$18:$BZ$1017),0)</f>
        <v>0</v>
      </c>
      <c r="AG327" s="244">
        <f>IFERROR($E327*SUMIF('[1]Daily Log'!$CB$18:$CB$1017,$B327,'[1]Daily Log'!$CC$18:$CC$1017),0)</f>
        <v>0</v>
      </c>
      <c r="AH327" s="244">
        <f>IFERROR($E327*SUMIF('[1]Daily Log'!$CE$18:$CE$1017,$B327,'[1]Daily Log'!$CF$18:$CF$1017),0)</f>
        <v>0</v>
      </c>
      <c r="AI327" s="244">
        <f>IFERROR($E327*SUMIF('[1]Daily Log'!$CH$18:$CH$1017,$B327,'[1]Daily Log'!$CI$18:$CI$1017),0)</f>
        <v>0</v>
      </c>
      <c r="AJ327" s="244">
        <f>IFERROR($E327*SUMIF('[1]Daily Log'!$CK$18:$CK$1017,$B327,'[1]Daily Log'!$CL$18:$CL$1017),0)</f>
        <v>0</v>
      </c>
      <c r="AK327" s="244">
        <f>IFERROR($E327*SUMIF('[1]Daily Log'!$CN$18:$CN$1017,$B327,'[1]Daily Log'!$CO$18:$CO$1017),0)</f>
        <v>0</v>
      </c>
    </row>
    <row r="328" spans="2:37" ht="33.75" hidden="1" customHeight="1">
      <c r="B328" s="461" t="s">
        <v>489</v>
      </c>
      <c r="C328" s="458"/>
      <c r="D328" s="452"/>
      <c r="E328" s="245">
        <v>1</v>
      </c>
      <c r="F328" s="243">
        <f t="shared" si="5"/>
        <v>0</v>
      </c>
      <c r="G328" s="244">
        <f>IFERROR($E328*SUMIF('[1]Daily Log'!$B$18:$B$1017,$B328,'[1]Daily Log'!$C$18:$C$1017),0)</f>
        <v>0</v>
      </c>
      <c r="H328" s="244">
        <f>IFERROR($E328*SUMIF('[1]Daily Log'!$E$18:$E$1017,$B328,'[1]Daily Log'!$F$18:$F$1017),0)</f>
        <v>0</v>
      </c>
      <c r="I328" s="244">
        <f>IFERROR($E328*SUMIF('[1]Daily Log'!$H$18:$H$1017,$B328,'[1]Daily Log'!$I$18:$I$1017),0)</f>
        <v>0</v>
      </c>
      <c r="J328" s="244" t="s">
        <v>40</v>
      </c>
      <c r="K328" s="244">
        <f>IFERROR($E328*SUMIF('[1]Daily Log'!$N$18:$N$1017,$B328,'[1]Daily Log'!$O$18:$O$1017),0)</f>
        <v>0</v>
      </c>
      <c r="L328" s="244">
        <f>IFERROR($E328*SUMIF('[1]Daily Log'!$Q$18:$Q$1017,$B328,'[1]Daily Log'!$R$18:$R$1017),0)</f>
        <v>0</v>
      </c>
      <c r="M328" s="244">
        <f>IFERROR($E328*SUMIF('[1]Daily Log'!$T$18:$T$1017,$B328,'[1]Daily Log'!$U$18:$U$1017),0)</f>
        <v>0</v>
      </c>
      <c r="N328" s="244">
        <f>IFERROR($E328*SUMIF('[1]Daily Log'!$W$18:$W$1017,$B328,'[1]Daily Log'!$X$18:$X$1017),0)</f>
        <v>0</v>
      </c>
      <c r="O328" s="244">
        <f>IFERROR($E328*SUMIF('[1]Daily Log'!$Z$18:$Z$1017,$B328,'[1]Daily Log'!$AA$18:$AA$1017),0)</f>
        <v>0</v>
      </c>
      <c r="P328" s="244">
        <f>IFERROR($E328*SUMIF('[1]Daily Log'!$AC$18:$AC$1017,$B328,'[1]Daily Log'!$AD$18:$AD$1017),0)</f>
        <v>0</v>
      </c>
      <c r="Q328" s="244">
        <f>IFERROR($E328*SUMIF('[1]Daily Log'!$AF$18:$AF$1017,$B328,'[1]Daily Log'!$AG$18:$AG$1017),0)</f>
        <v>0</v>
      </c>
      <c r="R328" s="244">
        <f>IFERROR($E328*SUMIF('[1]Daily Log'!$AI$18:$AI$1017,$B328,'[1]Daily Log'!$AJ$18:$AJ$1017),0)</f>
        <v>0</v>
      </c>
      <c r="S328" s="244">
        <f>IFERROR($E328*SUMIF('[1]Daily Log'!$AL$18:$AL$1017,$B328,'[1]Daily Log'!$AM$18:$AM$1017),0)</f>
        <v>0</v>
      </c>
      <c r="T328" s="244">
        <f>IFERROR($E328*SUMIF('[1]Daily Log'!$AO$18:$AO$1017,$B328,'[1]Daily Log'!$AP$18:$AP$1017),0)</f>
        <v>0</v>
      </c>
      <c r="U328" s="244">
        <f>IFERROR($E328*SUMIF('[1]Daily Log'!$AR$18:$AR$1017,$B328,'[1]Daily Log'!$AS$18:$AS$1017),0)</f>
        <v>0</v>
      </c>
      <c r="V328" s="244">
        <f>IFERROR($E328*SUMIF('[1]Daily Log'!$AU$18:$AU$1017,$B328,'[1]Daily Log'!$AV$18:$AV$1017),0)</f>
        <v>0</v>
      </c>
      <c r="W328" s="244">
        <f>IFERROR($E328*SUMIF('[1]Daily Log'!$AX$18:$AX$1017,$B328,'[1]Daily Log'!$AY$18:$AY$1017),0)</f>
        <v>0</v>
      </c>
      <c r="X328" s="244">
        <f>IFERROR($E328*SUMIF('[1]Daily Log'!$BA$18:$BA$1017,$B328,'[1]Daily Log'!$BB$18:$BB$1017),0)</f>
        <v>0</v>
      </c>
      <c r="Y328" s="244">
        <f>IFERROR($E328*SUMIF('[1]Daily Log'!$BD$18:$BD$1017,$B328,'[1]Daily Log'!$BE$18:$BE$1017),0)</f>
        <v>0</v>
      </c>
      <c r="Z328" s="244">
        <f>IFERROR($E328*SUMIF('[1]Daily Log'!$BG$18:$BG$1017,$B328,'[1]Daily Log'!$BH$18:$BH$1017),0)</f>
        <v>0</v>
      </c>
      <c r="AA328" s="244">
        <f>IFERROR($E328*SUMIF('[1]Daily Log'!$BJ$18:$BJ$1017,$B328,'[1]Daily Log'!$BK$18:$BK$1017),0)</f>
        <v>0</v>
      </c>
      <c r="AB328" s="244">
        <f>IFERROR($E328*SUMIF('[1]Daily Log'!$BM$18:$BM$1017,$B328,'[1]Daily Log'!$BN$18:$BN$1017),0)</f>
        <v>0</v>
      </c>
      <c r="AC328" s="244">
        <f>IFERROR($E328*SUMIF('[1]Daily Log'!$BP$18:$BP$1017,$B328,'[1]Daily Log'!$BQ$18:$BQ$1017),0)</f>
        <v>0</v>
      </c>
      <c r="AD328" s="244">
        <f>IFERROR($E328*SUMIF('[1]Daily Log'!$BS$18:$BS$1017,$B328,'[1]Daily Log'!$BT$18:$BT$1017),0)</f>
        <v>0</v>
      </c>
      <c r="AE328" s="244">
        <f>IFERROR($E328*SUMIF('[1]Daily Log'!$BV$18:$BV$1017,$B328,'[1]Daily Log'!$BW$18:$BW$1017),0)</f>
        <v>0</v>
      </c>
      <c r="AF328" s="244">
        <f>IFERROR($E328*SUMIF('[1]Daily Log'!$BY$18:$BY$1017,$B328,'[1]Daily Log'!$BZ$18:$BZ$1017),0)</f>
        <v>0</v>
      </c>
      <c r="AG328" s="244">
        <f>IFERROR($E328*SUMIF('[1]Daily Log'!$CB$18:$CB$1017,$B328,'[1]Daily Log'!$CC$18:$CC$1017),0)</f>
        <v>0</v>
      </c>
      <c r="AH328" s="244">
        <f>IFERROR($E328*SUMIF('[1]Daily Log'!$CE$18:$CE$1017,$B328,'[1]Daily Log'!$CF$18:$CF$1017),0)</f>
        <v>0</v>
      </c>
      <c r="AI328" s="244">
        <f>IFERROR($E328*SUMIF('[1]Daily Log'!$CH$18:$CH$1017,$B328,'[1]Daily Log'!$CI$18:$CI$1017),0)</f>
        <v>0</v>
      </c>
      <c r="AJ328" s="244">
        <f>IFERROR($E328*SUMIF('[1]Daily Log'!$CK$18:$CK$1017,$B328,'[1]Daily Log'!$CL$18:$CL$1017),0)</f>
        <v>0</v>
      </c>
      <c r="AK328" s="244">
        <f>IFERROR($E328*SUMIF('[1]Daily Log'!$CN$18:$CN$1017,$B328,'[1]Daily Log'!$CO$18:$CO$1017),0)</f>
        <v>0</v>
      </c>
    </row>
    <row r="329" spans="2:37" ht="33.75" hidden="1" customHeight="1">
      <c r="B329" s="461" t="s">
        <v>490</v>
      </c>
      <c r="C329" s="458"/>
      <c r="D329" s="452"/>
      <c r="E329" s="245">
        <v>1</v>
      </c>
      <c r="F329" s="243">
        <f t="shared" si="5"/>
        <v>0</v>
      </c>
      <c r="G329" s="244">
        <f>IFERROR($E329*SUMIF('[1]Daily Log'!$B$18:$B$1017,$B329,'[1]Daily Log'!$C$18:$C$1017),0)</f>
        <v>0</v>
      </c>
      <c r="H329" s="244">
        <f>IFERROR($E329*SUMIF('[1]Daily Log'!$E$18:$E$1017,$B329,'[1]Daily Log'!$F$18:$F$1017),0)</f>
        <v>0</v>
      </c>
      <c r="I329" s="244">
        <f>IFERROR($E329*SUMIF('[1]Daily Log'!$H$18:$H$1017,$B329,'[1]Daily Log'!$I$18:$I$1017),0)</f>
        <v>0</v>
      </c>
      <c r="J329" s="244" t="s">
        <v>40</v>
      </c>
      <c r="K329" s="244">
        <f>IFERROR($E329*SUMIF('[1]Daily Log'!$N$18:$N$1017,$B329,'[1]Daily Log'!$O$18:$O$1017),0)</f>
        <v>0</v>
      </c>
      <c r="L329" s="244">
        <f>IFERROR($E329*SUMIF('[1]Daily Log'!$Q$18:$Q$1017,$B329,'[1]Daily Log'!$R$18:$R$1017),0)</f>
        <v>0</v>
      </c>
      <c r="M329" s="244">
        <f>IFERROR($E329*SUMIF('[1]Daily Log'!$T$18:$T$1017,$B329,'[1]Daily Log'!$U$18:$U$1017),0)</f>
        <v>0</v>
      </c>
      <c r="N329" s="244">
        <f>IFERROR($E329*SUMIF('[1]Daily Log'!$W$18:$W$1017,$B329,'[1]Daily Log'!$X$18:$X$1017),0)</f>
        <v>0</v>
      </c>
      <c r="O329" s="244">
        <f>IFERROR($E329*SUMIF('[1]Daily Log'!$Z$18:$Z$1017,$B329,'[1]Daily Log'!$AA$18:$AA$1017),0)</f>
        <v>0</v>
      </c>
      <c r="P329" s="244">
        <f>IFERROR($E329*SUMIF('[1]Daily Log'!$AC$18:$AC$1017,$B329,'[1]Daily Log'!$AD$18:$AD$1017),0)</f>
        <v>0</v>
      </c>
      <c r="Q329" s="244">
        <f>IFERROR($E329*SUMIF('[1]Daily Log'!$AF$18:$AF$1017,$B329,'[1]Daily Log'!$AG$18:$AG$1017),0)</f>
        <v>0</v>
      </c>
      <c r="R329" s="244">
        <f>IFERROR($E329*SUMIF('[1]Daily Log'!$AI$18:$AI$1017,$B329,'[1]Daily Log'!$AJ$18:$AJ$1017),0)</f>
        <v>0</v>
      </c>
      <c r="S329" s="244">
        <f>IFERROR($E329*SUMIF('[1]Daily Log'!$AL$18:$AL$1017,$B329,'[1]Daily Log'!$AM$18:$AM$1017),0)</f>
        <v>0</v>
      </c>
      <c r="T329" s="244">
        <f>IFERROR($E329*SUMIF('[1]Daily Log'!$AO$18:$AO$1017,$B329,'[1]Daily Log'!$AP$18:$AP$1017),0)</f>
        <v>0</v>
      </c>
      <c r="U329" s="244">
        <f>IFERROR($E329*SUMIF('[1]Daily Log'!$AR$18:$AR$1017,$B329,'[1]Daily Log'!$AS$18:$AS$1017),0)</f>
        <v>0</v>
      </c>
      <c r="V329" s="244">
        <f>IFERROR($E329*SUMIF('[1]Daily Log'!$AU$18:$AU$1017,$B329,'[1]Daily Log'!$AV$18:$AV$1017),0)</f>
        <v>0</v>
      </c>
      <c r="W329" s="244">
        <f>IFERROR($E329*SUMIF('[1]Daily Log'!$AX$18:$AX$1017,$B329,'[1]Daily Log'!$AY$18:$AY$1017),0)</f>
        <v>0</v>
      </c>
      <c r="X329" s="244">
        <f>IFERROR($E329*SUMIF('[1]Daily Log'!$BA$18:$BA$1017,$B329,'[1]Daily Log'!$BB$18:$BB$1017),0)</f>
        <v>0</v>
      </c>
      <c r="Y329" s="244">
        <f>IFERROR($E329*SUMIF('[1]Daily Log'!$BD$18:$BD$1017,$B329,'[1]Daily Log'!$BE$18:$BE$1017),0)</f>
        <v>0</v>
      </c>
      <c r="Z329" s="244">
        <f>IFERROR($E329*SUMIF('[1]Daily Log'!$BG$18:$BG$1017,$B329,'[1]Daily Log'!$BH$18:$BH$1017),0)</f>
        <v>0</v>
      </c>
      <c r="AA329" s="244">
        <f>IFERROR($E329*SUMIF('[1]Daily Log'!$BJ$18:$BJ$1017,$B329,'[1]Daily Log'!$BK$18:$BK$1017),0)</f>
        <v>0</v>
      </c>
      <c r="AB329" s="244">
        <f>IFERROR($E329*SUMIF('[1]Daily Log'!$BM$18:$BM$1017,$B329,'[1]Daily Log'!$BN$18:$BN$1017),0)</f>
        <v>0</v>
      </c>
      <c r="AC329" s="244">
        <f>IFERROR($E329*SUMIF('[1]Daily Log'!$BP$18:$BP$1017,$B329,'[1]Daily Log'!$BQ$18:$BQ$1017),0)</f>
        <v>0</v>
      </c>
      <c r="AD329" s="244">
        <f>IFERROR($E329*SUMIF('[1]Daily Log'!$BS$18:$BS$1017,$B329,'[1]Daily Log'!$BT$18:$BT$1017),0)</f>
        <v>0</v>
      </c>
      <c r="AE329" s="244">
        <f>IFERROR($E329*SUMIF('[1]Daily Log'!$BV$18:$BV$1017,$B329,'[1]Daily Log'!$BW$18:$BW$1017),0)</f>
        <v>0</v>
      </c>
      <c r="AF329" s="244">
        <f>IFERROR($E329*SUMIF('[1]Daily Log'!$BY$18:$BY$1017,$B329,'[1]Daily Log'!$BZ$18:$BZ$1017),0)</f>
        <v>0</v>
      </c>
      <c r="AG329" s="244">
        <f>IFERROR($E329*SUMIF('[1]Daily Log'!$CB$18:$CB$1017,$B329,'[1]Daily Log'!$CC$18:$CC$1017),0)</f>
        <v>0</v>
      </c>
      <c r="AH329" s="244">
        <f>IFERROR($E329*SUMIF('[1]Daily Log'!$CE$18:$CE$1017,$B329,'[1]Daily Log'!$CF$18:$CF$1017),0)</f>
        <v>0</v>
      </c>
      <c r="AI329" s="244">
        <f>IFERROR($E329*SUMIF('[1]Daily Log'!$CH$18:$CH$1017,$B329,'[1]Daily Log'!$CI$18:$CI$1017),0)</f>
        <v>0</v>
      </c>
      <c r="AJ329" s="244">
        <f>IFERROR($E329*SUMIF('[1]Daily Log'!$CK$18:$CK$1017,$B329,'[1]Daily Log'!$CL$18:$CL$1017),0)</f>
        <v>0</v>
      </c>
      <c r="AK329" s="244">
        <f>IFERROR($E329*SUMIF('[1]Daily Log'!$CN$18:$CN$1017,$B329,'[1]Daily Log'!$CO$18:$CO$1017),0)</f>
        <v>0</v>
      </c>
    </row>
    <row r="330" spans="2:37" ht="33.75" hidden="1" customHeight="1">
      <c r="B330" s="461" t="s">
        <v>491</v>
      </c>
      <c r="C330" s="458"/>
      <c r="D330" s="452"/>
      <c r="E330" s="245">
        <v>1</v>
      </c>
      <c r="F330" s="243">
        <f t="shared" si="5"/>
        <v>0</v>
      </c>
      <c r="G330" s="244">
        <f>IFERROR($E330*SUMIF('[1]Daily Log'!$B$18:$B$1017,$B330,'[1]Daily Log'!$C$18:$C$1017),0)</f>
        <v>0</v>
      </c>
      <c r="H330" s="244">
        <f>IFERROR($E330*SUMIF('[1]Daily Log'!$E$18:$E$1017,$B330,'[1]Daily Log'!$F$18:$F$1017),0)</f>
        <v>0</v>
      </c>
      <c r="I330" s="244">
        <f>IFERROR($E330*SUMIF('[1]Daily Log'!$H$18:$H$1017,$B330,'[1]Daily Log'!$I$18:$I$1017),0)</f>
        <v>0</v>
      </c>
      <c r="J330" s="244" t="s">
        <v>40</v>
      </c>
      <c r="K330" s="244">
        <f>IFERROR($E330*SUMIF('[1]Daily Log'!$N$18:$N$1017,$B330,'[1]Daily Log'!$O$18:$O$1017),0)</f>
        <v>0</v>
      </c>
      <c r="L330" s="244">
        <f>IFERROR($E330*SUMIF('[1]Daily Log'!$Q$18:$Q$1017,$B330,'[1]Daily Log'!$R$18:$R$1017),0)</f>
        <v>0</v>
      </c>
      <c r="M330" s="244">
        <f>IFERROR($E330*SUMIF('[1]Daily Log'!$T$18:$T$1017,$B330,'[1]Daily Log'!$U$18:$U$1017),0)</f>
        <v>0</v>
      </c>
      <c r="N330" s="244">
        <f>IFERROR($E330*SUMIF('[1]Daily Log'!$W$18:$W$1017,$B330,'[1]Daily Log'!$X$18:$X$1017),0)</f>
        <v>0</v>
      </c>
      <c r="O330" s="244">
        <f>IFERROR($E330*SUMIF('[1]Daily Log'!$Z$18:$Z$1017,$B330,'[1]Daily Log'!$AA$18:$AA$1017),0)</f>
        <v>0</v>
      </c>
      <c r="P330" s="244">
        <f>IFERROR($E330*SUMIF('[1]Daily Log'!$AC$18:$AC$1017,$B330,'[1]Daily Log'!$AD$18:$AD$1017),0)</f>
        <v>0</v>
      </c>
      <c r="Q330" s="244">
        <f>IFERROR($E330*SUMIF('[1]Daily Log'!$AF$18:$AF$1017,$B330,'[1]Daily Log'!$AG$18:$AG$1017),0)</f>
        <v>0</v>
      </c>
      <c r="R330" s="244">
        <f>IFERROR($E330*SUMIF('[1]Daily Log'!$AI$18:$AI$1017,$B330,'[1]Daily Log'!$AJ$18:$AJ$1017),0)</f>
        <v>0</v>
      </c>
      <c r="S330" s="244">
        <f>IFERROR($E330*SUMIF('[1]Daily Log'!$AL$18:$AL$1017,$B330,'[1]Daily Log'!$AM$18:$AM$1017),0)</f>
        <v>0</v>
      </c>
      <c r="T330" s="244">
        <f>IFERROR($E330*SUMIF('[1]Daily Log'!$AO$18:$AO$1017,$B330,'[1]Daily Log'!$AP$18:$AP$1017),0)</f>
        <v>0</v>
      </c>
      <c r="U330" s="244">
        <f>IFERROR($E330*SUMIF('[1]Daily Log'!$AR$18:$AR$1017,$B330,'[1]Daily Log'!$AS$18:$AS$1017),0)</f>
        <v>0</v>
      </c>
      <c r="V330" s="244">
        <f>IFERROR($E330*SUMIF('[1]Daily Log'!$AU$18:$AU$1017,$B330,'[1]Daily Log'!$AV$18:$AV$1017),0)</f>
        <v>0</v>
      </c>
      <c r="W330" s="244">
        <f>IFERROR($E330*SUMIF('[1]Daily Log'!$AX$18:$AX$1017,$B330,'[1]Daily Log'!$AY$18:$AY$1017),0)</f>
        <v>0</v>
      </c>
      <c r="X330" s="244">
        <f>IFERROR($E330*SUMIF('[1]Daily Log'!$BA$18:$BA$1017,$B330,'[1]Daily Log'!$BB$18:$BB$1017),0)</f>
        <v>0</v>
      </c>
      <c r="Y330" s="244">
        <f>IFERROR($E330*SUMIF('[1]Daily Log'!$BD$18:$BD$1017,$B330,'[1]Daily Log'!$BE$18:$BE$1017),0)</f>
        <v>0</v>
      </c>
      <c r="Z330" s="244">
        <f>IFERROR($E330*SUMIF('[1]Daily Log'!$BG$18:$BG$1017,$B330,'[1]Daily Log'!$BH$18:$BH$1017),0)</f>
        <v>0</v>
      </c>
      <c r="AA330" s="244">
        <f>IFERROR($E330*SUMIF('[1]Daily Log'!$BJ$18:$BJ$1017,$B330,'[1]Daily Log'!$BK$18:$BK$1017),0)</f>
        <v>0</v>
      </c>
      <c r="AB330" s="244">
        <f>IFERROR($E330*SUMIF('[1]Daily Log'!$BM$18:$BM$1017,$B330,'[1]Daily Log'!$BN$18:$BN$1017),0)</f>
        <v>0</v>
      </c>
      <c r="AC330" s="244">
        <f>IFERROR($E330*SUMIF('[1]Daily Log'!$BP$18:$BP$1017,$B330,'[1]Daily Log'!$BQ$18:$BQ$1017),0)</f>
        <v>0</v>
      </c>
      <c r="AD330" s="244">
        <f>IFERROR($E330*SUMIF('[1]Daily Log'!$BS$18:$BS$1017,$B330,'[1]Daily Log'!$BT$18:$BT$1017),0)</f>
        <v>0</v>
      </c>
      <c r="AE330" s="244">
        <f>IFERROR($E330*SUMIF('[1]Daily Log'!$BV$18:$BV$1017,$B330,'[1]Daily Log'!$BW$18:$BW$1017),0)</f>
        <v>0</v>
      </c>
      <c r="AF330" s="244">
        <f>IFERROR($E330*SUMIF('[1]Daily Log'!$BY$18:$BY$1017,$B330,'[1]Daily Log'!$BZ$18:$BZ$1017),0)</f>
        <v>0</v>
      </c>
      <c r="AG330" s="244">
        <f>IFERROR($E330*SUMIF('[1]Daily Log'!$CB$18:$CB$1017,$B330,'[1]Daily Log'!$CC$18:$CC$1017),0)</f>
        <v>0</v>
      </c>
      <c r="AH330" s="244">
        <f>IFERROR($E330*SUMIF('[1]Daily Log'!$CE$18:$CE$1017,$B330,'[1]Daily Log'!$CF$18:$CF$1017),0)</f>
        <v>0</v>
      </c>
      <c r="AI330" s="244">
        <f>IFERROR($E330*SUMIF('[1]Daily Log'!$CH$18:$CH$1017,$B330,'[1]Daily Log'!$CI$18:$CI$1017),0)</f>
        <v>0</v>
      </c>
      <c r="AJ330" s="244">
        <f>IFERROR($E330*SUMIF('[1]Daily Log'!$CK$18:$CK$1017,$B330,'[1]Daily Log'!$CL$18:$CL$1017),0)</f>
        <v>0</v>
      </c>
      <c r="AK330" s="244">
        <f>IFERROR($E330*SUMIF('[1]Daily Log'!$CN$18:$CN$1017,$B330,'[1]Daily Log'!$CO$18:$CO$1017),0)</f>
        <v>0</v>
      </c>
    </row>
    <row r="331" spans="2:37" ht="33.75" hidden="1" customHeight="1">
      <c r="B331" s="461" t="s">
        <v>492</v>
      </c>
      <c r="C331" s="458"/>
      <c r="D331" s="452"/>
      <c r="E331" s="245">
        <v>1</v>
      </c>
      <c r="F331" s="243">
        <f t="shared" si="5"/>
        <v>0</v>
      </c>
      <c r="G331" s="244">
        <f>IFERROR($E331*SUMIF('[1]Daily Log'!$B$18:$B$1017,$B331,'[1]Daily Log'!$C$18:$C$1017),0)</f>
        <v>0</v>
      </c>
      <c r="H331" s="244">
        <f>IFERROR($E331*SUMIF('[1]Daily Log'!$E$18:$E$1017,$B331,'[1]Daily Log'!$F$18:$F$1017),0)</f>
        <v>0</v>
      </c>
      <c r="I331" s="244">
        <f>IFERROR($E331*SUMIF('[1]Daily Log'!$H$18:$H$1017,$B331,'[1]Daily Log'!$I$18:$I$1017),0)</f>
        <v>0</v>
      </c>
      <c r="J331" s="244" t="s">
        <v>40</v>
      </c>
      <c r="K331" s="244">
        <f>IFERROR($E331*SUMIF('[1]Daily Log'!$N$18:$N$1017,$B331,'[1]Daily Log'!$O$18:$O$1017),0)</f>
        <v>0</v>
      </c>
      <c r="L331" s="244">
        <f>IFERROR($E331*SUMIF('[1]Daily Log'!$Q$18:$Q$1017,$B331,'[1]Daily Log'!$R$18:$R$1017),0)</f>
        <v>0</v>
      </c>
      <c r="M331" s="244">
        <f>IFERROR($E331*SUMIF('[1]Daily Log'!$T$18:$T$1017,$B331,'[1]Daily Log'!$U$18:$U$1017),0)</f>
        <v>0</v>
      </c>
      <c r="N331" s="244">
        <f>IFERROR($E331*SUMIF('[1]Daily Log'!$W$18:$W$1017,$B331,'[1]Daily Log'!$X$18:$X$1017),0)</f>
        <v>0</v>
      </c>
      <c r="O331" s="244">
        <f>IFERROR($E331*SUMIF('[1]Daily Log'!$Z$18:$Z$1017,$B331,'[1]Daily Log'!$AA$18:$AA$1017),0)</f>
        <v>0</v>
      </c>
      <c r="P331" s="244">
        <f>IFERROR($E331*SUMIF('[1]Daily Log'!$AC$18:$AC$1017,$B331,'[1]Daily Log'!$AD$18:$AD$1017),0)</f>
        <v>0</v>
      </c>
      <c r="Q331" s="244">
        <f>IFERROR($E331*SUMIF('[1]Daily Log'!$AF$18:$AF$1017,$B331,'[1]Daily Log'!$AG$18:$AG$1017),0)</f>
        <v>0</v>
      </c>
      <c r="R331" s="244">
        <f>IFERROR($E331*SUMIF('[1]Daily Log'!$AI$18:$AI$1017,$B331,'[1]Daily Log'!$AJ$18:$AJ$1017),0)</f>
        <v>0</v>
      </c>
      <c r="S331" s="244">
        <f>IFERROR($E331*SUMIF('[1]Daily Log'!$AL$18:$AL$1017,$B331,'[1]Daily Log'!$AM$18:$AM$1017),0)</f>
        <v>0</v>
      </c>
      <c r="T331" s="244">
        <f>IFERROR($E331*SUMIF('[1]Daily Log'!$AO$18:$AO$1017,$B331,'[1]Daily Log'!$AP$18:$AP$1017),0)</f>
        <v>0</v>
      </c>
      <c r="U331" s="244">
        <f>IFERROR($E331*SUMIF('[1]Daily Log'!$AR$18:$AR$1017,$B331,'[1]Daily Log'!$AS$18:$AS$1017),0)</f>
        <v>0</v>
      </c>
      <c r="V331" s="244">
        <f>IFERROR($E331*SUMIF('[1]Daily Log'!$AU$18:$AU$1017,$B331,'[1]Daily Log'!$AV$18:$AV$1017),0)</f>
        <v>0</v>
      </c>
      <c r="W331" s="244">
        <f>IFERROR($E331*SUMIF('[1]Daily Log'!$AX$18:$AX$1017,$B331,'[1]Daily Log'!$AY$18:$AY$1017),0)</f>
        <v>0</v>
      </c>
      <c r="X331" s="244">
        <f>IFERROR($E331*SUMIF('[1]Daily Log'!$BA$18:$BA$1017,$B331,'[1]Daily Log'!$BB$18:$BB$1017),0)</f>
        <v>0</v>
      </c>
      <c r="Y331" s="244">
        <f>IFERROR($E331*SUMIF('[1]Daily Log'!$BD$18:$BD$1017,$B331,'[1]Daily Log'!$BE$18:$BE$1017),0)</f>
        <v>0</v>
      </c>
      <c r="Z331" s="244">
        <f>IFERROR($E331*SUMIF('[1]Daily Log'!$BG$18:$BG$1017,$B331,'[1]Daily Log'!$BH$18:$BH$1017),0)</f>
        <v>0</v>
      </c>
      <c r="AA331" s="244">
        <f>IFERROR($E331*SUMIF('[1]Daily Log'!$BJ$18:$BJ$1017,$B331,'[1]Daily Log'!$BK$18:$BK$1017),0)</f>
        <v>0</v>
      </c>
      <c r="AB331" s="244">
        <f>IFERROR($E331*SUMIF('[1]Daily Log'!$BM$18:$BM$1017,$B331,'[1]Daily Log'!$BN$18:$BN$1017),0)</f>
        <v>0</v>
      </c>
      <c r="AC331" s="244">
        <f>IFERROR($E331*SUMIF('[1]Daily Log'!$BP$18:$BP$1017,$B331,'[1]Daily Log'!$BQ$18:$BQ$1017),0)</f>
        <v>0</v>
      </c>
      <c r="AD331" s="244">
        <f>IFERROR($E331*SUMIF('[1]Daily Log'!$BS$18:$BS$1017,$B331,'[1]Daily Log'!$BT$18:$BT$1017),0)</f>
        <v>0</v>
      </c>
      <c r="AE331" s="244">
        <f>IFERROR($E331*SUMIF('[1]Daily Log'!$BV$18:$BV$1017,$B331,'[1]Daily Log'!$BW$18:$BW$1017),0)</f>
        <v>0</v>
      </c>
      <c r="AF331" s="244">
        <f>IFERROR($E331*SUMIF('[1]Daily Log'!$BY$18:$BY$1017,$B331,'[1]Daily Log'!$BZ$18:$BZ$1017),0)</f>
        <v>0</v>
      </c>
      <c r="AG331" s="244">
        <f>IFERROR($E331*SUMIF('[1]Daily Log'!$CB$18:$CB$1017,$B331,'[1]Daily Log'!$CC$18:$CC$1017),0)</f>
        <v>0</v>
      </c>
      <c r="AH331" s="244">
        <f>IFERROR($E331*SUMIF('[1]Daily Log'!$CE$18:$CE$1017,$B331,'[1]Daily Log'!$CF$18:$CF$1017),0)</f>
        <v>0</v>
      </c>
      <c r="AI331" s="244">
        <f>IFERROR($E331*SUMIF('[1]Daily Log'!$CH$18:$CH$1017,$B331,'[1]Daily Log'!$CI$18:$CI$1017),0)</f>
        <v>0</v>
      </c>
      <c r="AJ331" s="244">
        <f>IFERROR($E331*SUMIF('[1]Daily Log'!$CK$18:$CK$1017,$B331,'[1]Daily Log'!$CL$18:$CL$1017),0)</f>
        <v>0</v>
      </c>
      <c r="AK331" s="244">
        <f>IFERROR($E331*SUMIF('[1]Daily Log'!$CN$18:$CN$1017,$B331,'[1]Daily Log'!$CO$18:$CO$1017),0)</f>
        <v>0</v>
      </c>
    </row>
    <row r="332" spans="2:37" ht="33.75" hidden="1" customHeight="1">
      <c r="B332" s="461" t="s">
        <v>493</v>
      </c>
      <c r="C332" s="458"/>
      <c r="D332" s="452"/>
      <c r="E332" s="245">
        <v>1</v>
      </c>
      <c r="F332" s="243">
        <f t="shared" si="5"/>
        <v>0</v>
      </c>
      <c r="G332" s="244">
        <f>IFERROR($E332*SUMIF('[1]Daily Log'!$B$18:$B$1017,$B332,'[1]Daily Log'!$C$18:$C$1017),0)</f>
        <v>0</v>
      </c>
      <c r="H332" s="244">
        <f>IFERROR($E332*SUMIF('[1]Daily Log'!$E$18:$E$1017,$B332,'[1]Daily Log'!$F$18:$F$1017),0)</f>
        <v>0</v>
      </c>
      <c r="I332" s="244">
        <f>IFERROR($E332*SUMIF('[1]Daily Log'!$H$18:$H$1017,$B332,'[1]Daily Log'!$I$18:$I$1017),0)</f>
        <v>0</v>
      </c>
      <c r="J332" s="244" t="s">
        <v>40</v>
      </c>
      <c r="K332" s="244">
        <f>IFERROR($E332*SUMIF('[1]Daily Log'!$N$18:$N$1017,$B332,'[1]Daily Log'!$O$18:$O$1017),0)</f>
        <v>0</v>
      </c>
      <c r="L332" s="244">
        <f>IFERROR($E332*SUMIF('[1]Daily Log'!$Q$18:$Q$1017,$B332,'[1]Daily Log'!$R$18:$R$1017),0)</f>
        <v>0</v>
      </c>
      <c r="M332" s="244">
        <f>IFERROR($E332*SUMIF('[1]Daily Log'!$T$18:$T$1017,$B332,'[1]Daily Log'!$U$18:$U$1017),0)</f>
        <v>0</v>
      </c>
      <c r="N332" s="244">
        <f>IFERROR($E332*SUMIF('[1]Daily Log'!$W$18:$W$1017,$B332,'[1]Daily Log'!$X$18:$X$1017),0)</f>
        <v>0</v>
      </c>
      <c r="O332" s="244">
        <f>IFERROR($E332*SUMIF('[1]Daily Log'!$Z$18:$Z$1017,$B332,'[1]Daily Log'!$AA$18:$AA$1017),0)</f>
        <v>0</v>
      </c>
      <c r="P332" s="244">
        <f>IFERROR($E332*SUMIF('[1]Daily Log'!$AC$18:$AC$1017,$B332,'[1]Daily Log'!$AD$18:$AD$1017),0)</f>
        <v>0</v>
      </c>
      <c r="Q332" s="244">
        <f>IFERROR($E332*SUMIF('[1]Daily Log'!$AF$18:$AF$1017,$B332,'[1]Daily Log'!$AG$18:$AG$1017),0)</f>
        <v>0</v>
      </c>
      <c r="R332" s="244">
        <f>IFERROR($E332*SUMIF('[1]Daily Log'!$AI$18:$AI$1017,$B332,'[1]Daily Log'!$AJ$18:$AJ$1017),0)</f>
        <v>0</v>
      </c>
      <c r="S332" s="244">
        <f>IFERROR($E332*SUMIF('[1]Daily Log'!$AL$18:$AL$1017,$B332,'[1]Daily Log'!$AM$18:$AM$1017),0)</f>
        <v>0</v>
      </c>
      <c r="T332" s="244">
        <f>IFERROR($E332*SUMIF('[1]Daily Log'!$AO$18:$AO$1017,$B332,'[1]Daily Log'!$AP$18:$AP$1017),0)</f>
        <v>0</v>
      </c>
      <c r="U332" s="244">
        <f>IFERROR($E332*SUMIF('[1]Daily Log'!$AR$18:$AR$1017,$B332,'[1]Daily Log'!$AS$18:$AS$1017),0)</f>
        <v>0</v>
      </c>
      <c r="V332" s="244">
        <f>IFERROR($E332*SUMIF('[1]Daily Log'!$AU$18:$AU$1017,$B332,'[1]Daily Log'!$AV$18:$AV$1017),0)</f>
        <v>0</v>
      </c>
      <c r="W332" s="244">
        <f>IFERROR($E332*SUMIF('[1]Daily Log'!$AX$18:$AX$1017,$B332,'[1]Daily Log'!$AY$18:$AY$1017),0)</f>
        <v>0</v>
      </c>
      <c r="X332" s="244">
        <f>IFERROR($E332*SUMIF('[1]Daily Log'!$BA$18:$BA$1017,$B332,'[1]Daily Log'!$BB$18:$BB$1017),0)</f>
        <v>0</v>
      </c>
      <c r="Y332" s="244">
        <f>IFERROR($E332*SUMIF('[1]Daily Log'!$BD$18:$BD$1017,$B332,'[1]Daily Log'!$BE$18:$BE$1017),0)</f>
        <v>0</v>
      </c>
      <c r="Z332" s="244">
        <f>IFERROR($E332*SUMIF('[1]Daily Log'!$BG$18:$BG$1017,$B332,'[1]Daily Log'!$BH$18:$BH$1017),0)</f>
        <v>0</v>
      </c>
      <c r="AA332" s="244">
        <f>IFERROR($E332*SUMIF('[1]Daily Log'!$BJ$18:$BJ$1017,$B332,'[1]Daily Log'!$BK$18:$BK$1017),0)</f>
        <v>0</v>
      </c>
      <c r="AB332" s="244">
        <f>IFERROR($E332*SUMIF('[1]Daily Log'!$BM$18:$BM$1017,$B332,'[1]Daily Log'!$BN$18:$BN$1017),0)</f>
        <v>0</v>
      </c>
      <c r="AC332" s="244">
        <f>IFERROR($E332*SUMIF('[1]Daily Log'!$BP$18:$BP$1017,$B332,'[1]Daily Log'!$BQ$18:$BQ$1017),0)</f>
        <v>0</v>
      </c>
      <c r="AD332" s="244">
        <f>IFERROR($E332*SUMIF('[1]Daily Log'!$BS$18:$BS$1017,$B332,'[1]Daily Log'!$BT$18:$BT$1017),0)</f>
        <v>0</v>
      </c>
      <c r="AE332" s="244">
        <f>IFERROR($E332*SUMIF('[1]Daily Log'!$BV$18:$BV$1017,$B332,'[1]Daily Log'!$BW$18:$BW$1017),0)</f>
        <v>0</v>
      </c>
      <c r="AF332" s="244">
        <f>IFERROR($E332*SUMIF('[1]Daily Log'!$BY$18:$BY$1017,$B332,'[1]Daily Log'!$BZ$18:$BZ$1017),0)</f>
        <v>0</v>
      </c>
      <c r="AG332" s="244">
        <f>IFERROR($E332*SUMIF('[1]Daily Log'!$CB$18:$CB$1017,$B332,'[1]Daily Log'!$CC$18:$CC$1017),0)</f>
        <v>0</v>
      </c>
      <c r="AH332" s="244">
        <f>IFERROR($E332*SUMIF('[1]Daily Log'!$CE$18:$CE$1017,$B332,'[1]Daily Log'!$CF$18:$CF$1017),0)</f>
        <v>0</v>
      </c>
      <c r="AI332" s="244">
        <f>IFERROR($E332*SUMIF('[1]Daily Log'!$CH$18:$CH$1017,$B332,'[1]Daily Log'!$CI$18:$CI$1017),0)</f>
        <v>0</v>
      </c>
      <c r="AJ332" s="244">
        <f>IFERROR($E332*SUMIF('[1]Daily Log'!$CK$18:$CK$1017,$B332,'[1]Daily Log'!$CL$18:$CL$1017),0)</f>
        <v>0</v>
      </c>
      <c r="AK332" s="244">
        <f>IFERROR($E332*SUMIF('[1]Daily Log'!$CN$18:$CN$1017,$B332,'[1]Daily Log'!$CO$18:$CO$1017),0)</f>
        <v>0</v>
      </c>
    </row>
    <row r="333" spans="2:37" ht="33.75" hidden="1" customHeight="1">
      <c r="B333" s="461" t="s">
        <v>494</v>
      </c>
      <c r="C333" s="458"/>
      <c r="D333" s="452"/>
      <c r="E333" s="245">
        <v>1</v>
      </c>
      <c r="F333" s="243">
        <f t="shared" si="5"/>
        <v>0</v>
      </c>
      <c r="G333" s="244">
        <f>IFERROR($E333*SUMIF('[1]Daily Log'!$B$18:$B$1017,$B333,'[1]Daily Log'!$C$18:$C$1017),0)</f>
        <v>0</v>
      </c>
      <c r="H333" s="244">
        <f>IFERROR($E333*SUMIF('[1]Daily Log'!$E$18:$E$1017,$B333,'[1]Daily Log'!$F$18:$F$1017),0)</f>
        <v>0</v>
      </c>
      <c r="I333" s="244">
        <f>IFERROR($E333*SUMIF('[1]Daily Log'!$H$18:$H$1017,$B333,'[1]Daily Log'!$I$18:$I$1017),0)</f>
        <v>0</v>
      </c>
      <c r="J333" s="244" t="s">
        <v>40</v>
      </c>
      <c r="K333" s="244">
        <f>IFERROR($E333*SUMIF('[1]Daily Log'!$N$18:$N$1017,$B333,'[1]Daily Log'!$O$18:$O$1017),0)</f>
        <v>0</v>
      </c>
      <c r="L333" s="244">
        <f>IFERROR($E333*SUMIF('[1]Daily Log'!$Q$18:$Q$1017,$B333,'[1]Daily Log'!$R$18:$R$1017),0)</f>
        <v>0</v>
      </c>
      <c r="M333" s="244">
        <f>IFERROR($E333*SUMIF('[1]Daily Log'!$T$18:$T$1017,$B333,'[1]Daily Log'!$U$18:$U$1017),0)</f>
        <v>0</v>
      </c>
      <c r="N333" s="244">
        <f>IFERROR($E333*SUMIF('[1]Daily Log'!$W$18:$W$1017,$B333,'[1]Daily Log'!$X$18:$X$1017),0)</f>
        <v>0</v>
      </c>
      <c r="O333" s="244">
        <f>IFERROR($E333*SUMIF('[1]Daily Log'!$Z$18:$Z$1017,$B333,'[1]Daily Log'!$AA$18:$AA$1017),0)</f>
        <v>0</v>
      </c>
      <c r="P333" s="244">
        <f>IFERROR($E333*SUMIF('[1]Daily Log'!$AC$18:$AC$1017,$B333,'[1]Daily Log'!$AD$18:$AD$1017),0)</f>
        <v>0</v>
      </c>
      <c r="Q333" s="244">
        <f>IFERROR($E333*SUMIF('[1]Daily Log'!$AF$18:$AF$1017,$B333,'[1]Daily Log'!$AG$18:$AG$1017),0)</f>
        <v>0</v>
      </c>
      <c r="R333" s="244">
        <f>IFERROR($E333*SUMIF('[1]Daily Log'!$AI$18:$AI$1017,$B333,'[1]Daily Log'!$AJ$18:$AJ$1017),0)</f>
        <v>0</v>
      </c>
      <c r="S333" s="244">
        <f>IFERROR($E333*SUMIF('[1]Daily Log'!$AL$18:$AL$1017,$B333,'[1]Daily Log'!$AM$18:$AM$1017),0)</f>
        <v>0</v>
      </c>
      <c r="T333" s="244">
        <f>IFERROR($E333*SUMIF('[1]Daily Log'!$AO$18:$AO$1017,$B333,'[1]Daily Log'!$AP$18:$AP$1017),0)</f>
        <v>0</v>
      </c>
      <c r="U333" s="244">
        <f>IFERROR($E333*SUMIF('[1]Daily Log'!$AR$18:$AR$1017,$B333,'[1]Daily Log'!$AS$18:$AS$1017),0)</f>
        <v>0</v>
      </c>
      <c r="V333" s="244">
        <f>IFERROR($E333*SUMIF('[1]Daily Log'!$AU$18:$AU$1017,$B333,'[1]Daily Log'!$AV$18:$AV$1017),0)</f>
        <v>0</v>
      </c>
      <c r="W333" s="244">
        <f>IFERROR($E333*SUMIF('[1]Daily Log'!$AX$18:$AX$1017,$B333,'[1]Daily Log'!$AY$18:$AY$1017),0)</f>
        <v>0</v>
      </c>
      <c r="X333" s="244">
        <f>IFERROR($E333*SUMIF('[1]Daily Log'!$BA$18:$BA$1017,$B333,'[1]Daily Log'!$BB$18:$BB$1017),0)</f>
        <v>0</v>
      </c>
      <c r="Y333" s="244">
        <f>IFERROR($E333*SUMIF('[1]Daily Log'!$BD$18:$BD$1017,$B333,'[1]Daily Log'!$BE$18:$BE$1017),0)</f>
        <v>0</v>
      </c>
      <c r="Z333" s="244">
        <f>IFERROR($E333*SUMIF('[1]Daily Log'!$BG$18:$BG$1017,$B333,'[1]Daily Log'!$BH$18:$BH$1017),0)</f>
        <v>0</v>
      </c>
      <c r="AA333" s="244">
        <f>IFERROR($E333*SUMIF('[1]Daily Log'!$BJ$18:$BJ$1017,$B333,'[1]Daily Log'!$BK$18:$BK$1017),0)</f>
        <v>0</v>
      </c>
      <c r="AB333" s="244">
        <f>IFERROR($E333*SUMIF('[1]Daily Log'!$BM$18:$BM$1017,$B333,'[1]Daily Log'!$BN$18:$BN$1017),0)</f>
        <v>0</v>
      </c>
      <c r="AC333" s="244">
        <f>IFERROR($E333*SUMIF('[1]Daily Log'!$BP$18:$BP$1017,$B333,'[1]Daily Log'!$BQ$18:$BQ$1017),0)</f>
        <v>0</v>
      </c>
      <c r="AD333" s="244">
        <f>IFERROR($E333*SUMIF('[1]Daily Log'!$BS$18:$BS$1017,$B333,'[1]Daily Log'!$BT$18:$BT$1017),0)</f>
        <v>0</v>
      </c>
      <c r="AE333" s="244">
        <f>IFERROR($E333*SUMIF('[1]Daily Log'!$BV$18:$BV$1017,$B333,'[1]Daily Log'!$BW$18:$BW$1017),0)</f>
        <v>0</v>
      </c>
      <c r="AF333" s="244">
        <f>IFERROR($E333*SUMIF('[1]Daily Log'!$BY$18:$BY$1017,$B333,'[1]Daily Log'!$BZ$18:$BZ$1017),0)</f>
        <v>0</v>
      </c>
      <c r="AG333" s="244">
        <f>IFERROR($E333*SUMIF('[1]Daily Log'!$CB$18:$CB$1017,$B333,'[1]Daily Log'!$CC$18:$CC$1017),0)</f>
        <v>0</v>
      </c>
      <c r="AH333" s="244">
        <f>IFERROR($E333*SUMIF('[1]Daily Log'!$CE$18:$CE$1017,$B333,'[1]Daily Log'!$CF$18:$CF$1017),0)</f>
        <v>0</v>
      </c>
      <c r="AI333" s="244">
        <f>IFERROR($E333*SUMIF('[1]Daily Log'!$CH$18:$CH$1017,$B333,'[1]Daily Log'!$CI$18:$CI$1017),0)</f>
        <v>0</v>
      </c>
      <c r="AJ333" s="244">
        <f>IFERROR($E333*SUMIF('[1]Daily Log'!$CK$18:$CK$1017,$B333,'[1]Daily Log'!$CL$18:$CL$1017),0)</f>
        <v>0</v>
      </c>
      <c r="AK333" s="244">
        <f>IFERROR($E333*SUMIF('[1]Daily Log'!$CN$18:$CN$1017,$B333,'[1]Daily Log'!$CO$18:$CO$1017),0)</f>
        <v>0</v>
      </c>
    </row>
    <row r="334" spans="2:37" ht="33.75" hidden="1" customHeight="1">
      <c r="B334" s="461" t="s">
        <v>495</v>
      </c>
      <c r="C334" s="458"/>
      <c r="D334" s="452"/>
      <c r="E334" s="245">
        <v>1</v>
      </c>
      <c r="F334" s="243">
        <f t="shared" si="5"/>
        <v>0</v>
      </c>
      <c r="G334" s="244">
        <f>IFERROR($E334*SUMIF('[1]Daily Log'!$B$18:$B$1017,$B334,'[1]Daily Log'!$C$18:$C$1017),0)</f>
        <v>0</v>
      </c>
      <c r="H334" s="244">
        <f>IFERROR($E334*SUMIF('[1]Daily Log'!$E$18:$E$1017,$B334,'[1]Daily Log'!$F$18:$F$1017),0)</f>
        <v>0</v>
      </c>
      <c r="I334" s="244">
        <f>IFERROR($E334*SUMIF('[1]Daily Log'!$H$18:$H$1017,$B334,'[1]Daily Log'!$I$18:$I$1017),0)</f>
        <v>0</v>
      </c>
      <c r="J334" s="244" t="s">
        <v>40</v>
      </c>
      <c r="K334" s="244">
        <f>IFERROR($E334*SUMIF('[1]Daily Log'!$N$18:$N$1017,$B334,'[1]Daily Log'!$O$18:$O$1017),0)</f>
        <v>0</v>
      </c>
      <c r="L334" s="244">
        <f>IFERROR($E334*SUMIF('[1]Daily Log'!$Q$18:$Q$1017,$B334,'[1]Daily Log'!$R$18:$R$1017),0)</f>
        <v>0</v>
      </c>
      <c r="M334" s="244">
        <f>IFERROR($E334*SUMIF('[1]Daily Log'!$T$18:$T$1017,$B334,'[1]Daily Log'!$U$18:$U$1017),0)</f>
        <v>0</v>
      </c>
      <c r="N334" s="244">
        <f>IFERROR($E334*SUMIF('[1]Daily Log'!$W$18:$W$1017,$B334,'[1]Daily Log'!$X$18:$X$1017),0)</f>
        <v>0</v>
      </c>
      <c r="O334" s="244">
        <f>IFERROR($E334*SUMIF('[1]Daily Log'!$Z$18:$Z$1017,$B334,'[1]Daily Log'!$AA$18:$AA$1017),0)</f>
        <v>0</v>
      </c>
      <c r="P334" s="244">
        <f>IFERROR($E334*SUMIF('[1]Daily Log'!$AC$18:$AC$1017,$B334,'[1]Daily Log'!$AD$18:$AD$1017),0)</f>
        <v>0</v>
      </c>
      <c r="Q334" s="244">
        <f>IFERROR($E334*SUMIF('[1]Daily Log'!$AF$18:$AF$1017,$B334,'[1]Daily Log'!$AG$18:$AG$1017),0)</f>
        <v>0</v>
      </c>
      <c r="R334" s="244">
        <f>IFERROR($E334*SUMIF('[1]Daily Log'!$AI$18:$AI$1017,$B334,'[1]Daily Log'!$AJ$18:$AJ$1017),0)</f>
        <v>0</v>
      </c>
      <c r="S334" s="244">
        <f>IFERROR($E334*SUMIF('[1]Daily Log'!$AL$18:$AL$1017,$B334,'[1]Daily Log'!$AM$18:$AM$1017),0)</f>
        <v>0</v>
      </c>
      <c r="T334" s="244">
        <f>IFERROR($E334*SUMIF('[1]Daily Log'!$AO$18:$AO$1017,$B334,'[1]Daily Log'!$AP$18:$AP$1017),0)</f>
        <v>0</v>
      </c>
      <c r="U334" s="244">
        <f>IFERROR($E334*SUMIF('[1]Daily Log'!$AR$18:$AR$1017,$B334,'[1]Daily Log'!$AS$18:$AS$1017),0)</f>
        <v>0</v>
      </c>
      <c r="V334" s="244">
        <f>IFERROR($E334*SUMIF('[1]Daily Log'!$AU$18:$AU$1017,$B334,'[1]Daily Log'!$AV$18:$AV$1017),0)</f>
        <v>0</v>
      </c>
      <c r="W334" s="244">
        <f>IFERROR($E334*SUMIF('[1]Daily Log'!$AX$18:$AX$1017,$B334,'[1]Daily Log'!$AY$18:$AY$1017),0)</f>
        <v>0</v>
      </c>
      <c r="X334" s="244">
        <f>IFERROR($E334*SUMIF('[1]Daily Log'!$BA$18:$BA$1017,$B334,'[1]Daily Log'!$BB$18:$BB$1017),0)</f>
        <v>0</v>
      </c>
      <c r="Y334" s="244">
        <f>IFERROR($E334*SUMIF('[1]Daily Log'!$BD$18:$BD$1017,$B334,'[1]Daily Log'!$BE$18:$BE$1017),0)</f>
        <v>0</v>
      </c>
      <c r="Z334" s="244">
        <f>IFERROR($E334*SUMIF('[1]Daily Log'!$BG$18:$BG$1017,$B334,'[1]Daily Log'!$BH$18:$BH$1017),0)</f>
        <v>0</v>
      </c>
      <c r="AA334" s="244">
        <f>IFERROR($E334*SUMIF('[1]Daily Log'!$BJ$18:$BJ$1017,$B334,'[1]Daily Log'!$BK$18:$BK$1017),0)</f>
        <v>0</v>
      </c>
      <c r="AB334" s="244">
        <f>IFERROR($E334*SUMIF('[1]Daily Log'!$BM$18:$BM$1017,$B334,'[1]Daily Log'!$BN$18:$BN$1017),0)</f>
        <v>0</v>
      </c>
      <c r="AC334" s="244">
        <f>IFERROR($E334*SUMIF('[1]Daily Log'!$BP$18:$BP$1017,$B334,'[1]Daily Log'!$BQ$18:$BQ$1017),0)</f>
        <v>0</v>
      </c>
      <c r="AD334" s="244">
        <f>IFERROR($E334*SUMIF('[1]Daily Log'!$BS$18:$BS$1017,$B334,'[1]Daily Log'!$BT$18:$BT$1017),0)</f>
        <v>0</v>
      </c>
      <c r="AE334" s="244">
        <f>IFERROR($E334*SUMIF('[1]Daily Log'!$BV$18:$BV$1017,$B334,'[1]Daily Log'!$BW$18:$BW$1017),0)</f>
        <v>0</v>
      </c>
      <c r="AF334" s="244">
        <f>IFERROR($E334*SUMIF('[1]Daily Log'!$BY$18:$BY$1017,$B334,'[1]Daily Log'!$BZ$18:$BZ$1017),0)</f>
        <v>0</v>
      </c>
      <c r="AG334" s="244">
        <f>IFERROR($E334*SUMIF('[1]Daily Log'!$CB$18:$CB$1017,$B334,'[1]Daily Log'!$CC$18:$CC$1017),0)</f>
        <v>0</v>
      </c>
      <c r="AH334" s="244">
        <f>IFERROR($E334*SUMIF('[1]Daily Log'!$CE$18:$CE$1017,$B334,'[1]Daily Log'!$CF$18:$CF$1017),0)</f>
        <v>0</v>
      </c>
      <c r="AI334" s="244">
        <f>IFERROR($E334*SUMIF('[1]Daily Log'!$CH$18:$CH$1017,$B334,'[1]Daily Log'!$CI$18:$CI$1017),0)</f>
        <v>0</v>
      </c>
      <c r="AJ334" s="244">
        <f>IFERROR($E334*SUMIF('[1]Daily Log'!$CK$18:$CK$1017,$B334,'[1]Daily Log'!$CL$18:$CL$1017),0)</f>
        <v>0</v>
      </c>
      <c r="AK334" s="244">
        <f>IFERROR($E334*SUMIF('[1]Daily Log'!$CN$18:$CN$1017,$B334,'[1]Daily Log'!$CO$18:$CO$1017),0)</f>
        <v>0</v>
      </c>
    </row>
    <row r="335" spans="2:37" ht="33.75" hidden="1" customHeight="1">
      <c r="B335" s="461" t="s">
        <v>496</v>
      </c>
      <c r="C335" s="458"/>
      <c r="D335" s="452"/>
      <c r="E335" s="245">
        <v>1</v>
      </c>
      <c r="F335" s="243">
        <f t="shared" si="5"/>
        <v>0</v>
      </c>
      <c r="G335" s="244">
        <f>IFERROR($E335*SUMIF('[1]Daily Log'!$B$18:$B$1017,$B335,'[1]Daily Log'!$C$18:$C$1017),0)</f>
        <v>0</v>
      </c>
      <c r="H335" s="244">
        <f>IFERROR($E335*SUMIF('[1]Daily Log'!$E$18:$E$1017,$B335,'[1]Daily Log'!$F$18:$F$1017),0)</f>
        <v>0</v>
      </c>
      <c r="I335" s="244">
        <f>IFERROR($E335*SUMIF('[1]Daily Log'!$H$18:$H$1017,$B335,'[1]Daily Log'!$I$18:$I$1017),0)</f>
        <v>0</v>
      </c>
      <c r="J335" s="244" t="s">
        <v>40</v>
      </c>
      <c r="K335" s="244">
        <f>IFERROR($E335*SUMIF('[1]Daily Log'!$N$18:$N$1017,$B335,'[1]Daily Log'!$O$18:$O$1017),0)</f>
        <v>0</v>
      </c>
      <c r="L335" s="244">
        <f>IFERROR($E335*SUMIF('[1]Daily Log'!$Q$18:$Q$1017,$B335,'[1]Daily Log'!$R$18:$R$1017),0)</f>
        <v>0</v>
      </c>
      <c r="M335" s="244">
        <f>IFERROR($E335*SUMIF('[1]Daily Log'!$T$18:$T$1017,$B335,'[1]Daily Log'!$U$18:$U$1017),0)</f>
        <v>0</v>
      </c>
      <c r="N335" s="244">
        <f>IFERROR($E335*SUMIF('[1]Daily Log'!$W$18:$W$1017,$B335,'[1]Daily Log'!$X$18:$X$1017),0)</f>
        <v>0</v>
      </c>
      <c r="O335" s="244">
        <f>IFERROR($E335*SUMIF('[1]Daily Log'!$Z$18:$Z$1017,$B335,'[1]Daily Log'!$AA$18:$AA$1017),0)</f>
        <v>0</v>
      </c>
      <c r="P335" s="244">
        <f>IFERROR($E335*SUMIF('[1]Daily Log'!$AC$18:$AC$1017,$B335,'[1]Daily Log'!$AD$18:$AD$1017),0)</f>
        <v>0</v>
      </c>
      <c r="Q335" s="244">
        <f>IFERROR($E335*SUMIF('[1]Daily Log'!$AF$18:$AF$1017,$B335,'[1]Daily Log'!$AG$18:$AG$1017),0)</f>
        <v>0</v>
      </c>
      <c r="R335" s="244">
        <f>IFERROR($E335*SUMIF('[1]Daily Log'!$AI$18:$AI$1017,$B335,'[1]Daily Log'!$AJ$18:$AJ$1017),0)</f>
        <v>0</v>
      </c>
      <c r="S335" s="244">
        <f>IFERROR($E335*SUMIF('[1]Daily Log'!$AL$18:$AL$1017,$B335,'[1]Daily Log'!$AM$18:$AM$1017),0)</f>
        <v>0</v>
      </c>
      <c r="T335" s="244">
        <f>IFERROR($E335*SUMIF('[1]Daily Log'!$AO$18:$AO$1017,$B335,'[1]Daily Log'!$AP$18:$AP$1017),0)</f>
        <v>0</v>
      </c>
      <c r="U335" s="244">
        <f>IFERROR($E335*SUMIF('[1]Daily Log'!$AR$18:$AR$1017,$B335,'[1]Daily Log'!$AS$18:$AS$1017),0)</f>
        <v>0</v>
      </c>
      <c r="V335" s="244">
        <f>IFERROR($E335*SUMIF('[1]Daily Log'!$AU$18:$AU$1017,$B335,'[1]Daily Log'!$AV$18:$AV$1017),0)</f>
        <v>0</v>
      </c>
      <c r="W335" s="244">
        <f>IFERROR($E335*SUMIF('[1]Daily Log'!$AX$18:$AX$1017,$B335,'[1]Daily Log'!$AY$18:$AY$1017),0)</f>
        <v>0</v>
      </c>
      <c r="X335" s="244">
        <f>IFERROR($E335*SUMIF('[1]Daily Log'!$BA$18:$BA$1017,$B335,'[1]Daily Log'!$BB$18:$BB$1017),0)</f>
        <v>0</v>
      </c>
      <c r="Y335" s="244">
        <f>IFERROR($E335*SUMIF('[1]Daily Log'!$BD$18:$BD$1017,$B335,'[1]Daily Log'!$BE$18:$BE$1017),0)</f>
        <v>0</v>
      </c>
      <c r="Z335" s="244">
        <f>IFERROR($E335*SUMIF('[1]Daily Log'!$BG$18:$BG$1017,$B335,'[1]Daily Log'!$BH$18:$BH$1017),0)</f>
        <v>0</v>
      </c>
      <c r="AA335" s="244">
        <f>IFERROR($E335*SUMIF('[1]Daily Log'!$BJ$18:$BJ$1017,$B335,'[1]Daily Log'!$BK$18:$BK$1017),0)</f>
        <v>0</v>
      </c>
      <c r="AB335" s="244">
        <f>IFERROR($E335*SUMIF('[1]Daily Log'!$BM$18:$BM$1017,$B335,'[1]Daily Log'!$BN$18:$BN$1017),0)</f>
        <v>0</v>
      </c>
      <c r="AC335" s="244">
        <f>IFERROR($E335*SUMIF('[1]Daily Log'!$BP$18:$BP$1017,$B335,'[1]Daily Log'!$BQ$18:$BQ$1017),0)</f>
        <v>0</v>
      </c>
      <c r="AD335" s="244">
        <f>IFERROR($E335*SUMIF('[1]Daily Log'!$BS$18:$BS$1017,$B335,'[1]Daily Log'!$BT$18:$BT$1017),0)</f>
        <v>0</v>
      </c>
      <c r="AE335" s="244">
        <f>IFERROR($E335*SUMIF('[1]Daily Log'!$BV$18:$BV$1017,$B335,'[1]Daily Log'!$BW$18:$BW$1017),0)</f>
        <v>0</v>
      </c>
      <c r="AF335" s="244">
        <f>IFERROR($E335*SUMIF('[1]Daily Log'!$BY$18:$BY$1017,$B335,'[1]Daily Log'!$BZ$18:$BZ$1017),0)</f>
        <v>0</v>
      </c>
      <c r="AG335" s="244">
        <f>IFERROR($E335*SUMIF('[1]Daily Log'!$CB$18:$CB$1017,$B335,'[1]Daily Log'!$CC$18:$CC$1017),0)</f>
        <v>0</v>
      </c>
      <c r="AH335" s="244">
        <f>IFERROR($E335*SUMIF('[1]Daily Log'!$CE$18:$CE$1017,$B335,'[1]Daily Log'!$CF$18:$CF$1017),0)</f>
        <v>0</v>
      </c>
      <c r="AI335" s="244">
        <f>IFERROR($E335*SUMIF('[1]Daily Log'!$CH$18:$CH$1017,$B335,'[1]Daily Log'!$CI$18:$CI$1017),0)</f>
        <v>0</v>
      </c>
      <c r="AJ335" s="244">
        <f>IFERROR($E335*SUMIF('[1]Daily Log'!$CK$18:$CK$1017,$B335,'[1]Daily Log'!$CL$18:$CL$1017),0)</f>
        <v>0</v>
      </c>
      <c r="AK335" s="244">
        <f>IFERROR($E335*SUMIF('[1]Daily Log'!$CN$18:$CN$1017,$B335,'[1]Daily Log'!$CO$18:$CO$1017),0)</f>
        <v>0</v>
      </c>
    </row>
    <row r="336" spans="2:37" ht="33.75" hidden="1" customHeight="1">
      <c r="B336" s="461" t="s">
        <v>497</v>
      </c>
      <c r="C336" s="458"/>
      <c r="D336" s="452"/>
      <c r="E336" s="245">
        <v>1</v>
      </c>
      <c r="F336" s="243">
        <f t="shared" si="5"/>
        <v>0</v>
      </c>
      <c r="G336" s="244">
        <f>IFERROR($E336*SUMIF('[1]Daily Log'!$B$18:$B$1017,$B336,'[1]Daily Log'!$C$18:$C$1017),0)</f>
        <v>0</v>
      </c>
      <c r="H336" s="244">
        <f>IFERROR($E336*SUMIF('[1]Daily Log'!$E$18:$E$1017,$B336,'[1]Daily Log'!$F$18:$F$1017),0)</f>
        <v>0</v>
      </c>
      <c r="I336" s="244">
        <f>IFERROR($E336*SUMIF('[1]Daily Log'!$H$18:$H$1017,$B336,'[1]Daily Log'!$I$18:$I$1017),0)</f>
        <v>0</v>
      </c>
      <c r="J336" s="244" t="s">
        <v>40</v>
      </c>
      <c r="K336" s="244">
        <f>IFERROR($E336*SUMIF('[1]Daily Log'!$N$18:$N$1017,$B336,'[1]Daily Log'!$O$18:$O$1017),0)</f>
        <v>0</v>
      </c>
      <c r="L336" s="244">
        <f>IFERROR($E336*SUMIF('[1]Daily Log'!$Q$18:$Q$1017,$B336,'[1]Daily Log'!$R$18:$R$1017),0)</f>
        <v>0</v>
      </c>
      <c r="M336" s="244">
        <f>IFERROR($E336*SUMIF('[1]Daily Log'!$T$18:$T$1017,$B336,'[1]Daily Log'!$U$18:$U$1017),0)</f>
        <v>0</v>
      </c>
      <c r="N336" s="244">
        <f>IFERROR($E336*SUMIF('[1]Daily Log'!$W$18:$W$1017,$B336,'[1]Daily Log'!$X$18:$X$1017),0)</f>
        <v>0</v>
      </c>
      <c r="O336" s="244">
        <f>IFERROR($E336*SUMIF('[1]Daily Log'!$Z$18:$Z$1017,$B336,'[1]Daily Log'!$AA$18:$AA$1017),0)</f>
        <v>0</v>
      </c>
      <c r="P336" s="244">
        <f>IFERROR($E336*SUMIF('[1]Daily Log'!$AC$18:$AC$1017,$B336,'[1]Daily Log'!$AD$18:$AD$1017),0)</f>
        <v>0</v>
      </c>
      <c r="Q336" s="244">
        <f>IFERROR($E336*SUMIF('[1]Daily Log'!$AF$18:$AF$1017,$B336,'[1]Daily Log'!$AG$18:$AG$1017),0)</f>
        <v>0</v>
      </c>
      <c r="R336" s="244">
        <f>IFERROR($E336*SUMIF('[1]Daily Log'!$AI$18:$AI$1017,$B336,'[1]Daily Log'!$AJ$18:$AJ$1017),0)</f>
        <v>0</v>
      </c>
      <c r="S336" s="244">
        <f>IFERROR($E336*SUMIF('[1]Daily Log'!$AL$18:$AL$1017,$B336,'[1]Daily Log'!$AM$18:$AM$1017),0)</f>
        <v>0</v>
      </c>
      <c r="T336" s="244">
        <f>IFERROR($E336*SUMIF('[1]Daily Log'!$AO$18:$AO$1017,$B336,'[1]Daily Log'!$AP$18:$AP$1017),0)</f>
        <v>0</v>
      </c>
      <c r="U336" s="244">
        <f>IFERROR($E336*SUMIF('[1]Daily Log'!$AR$18:$AR$1017,$B336,'[1]Daily Log'!$AS$18:$AS$1017),0)</f>
        <v>0</v>
      </c>
      <c r="V336" s="244">
        <f>IFERROR($E336*SUMIF('[1]Daily Log'!$AU$18:$AU$1017,$B336,'[1]Daily Log'!$AV$18:$AV$1017),0)</f>
        <v>0</v>
      </c>
      <c r="W336" s="244">
        <f>IFERROR($E336*SUMIF('[1]Daily Log'!$AX$18:$AX$1017,$B336,'[1]Daily Log'!$AY$18:$AY$1017),0)</f>
        <v>0</v>
      </c>
      <c r="X336" s="244">
        <f>IFERROR($E336*SUMIF('[1]Daily Log'!$BA$18:$BA$1017,$B336,'[1]Daily Log'!$BB$18:$BB$1017),0)</f>
        <v>0</v>
      </c>
      <c r="Y336" s="244">
        <f>IFERROR($E336*SUMIF('[1]Daily Log'!$BD$18:$BD$1017,$B336,'[1]Daily Log'!$BE$18:$BE$1017),0)</f>
        <v>0</v>
      </c>
      <c r="Z336" s="244">
        <f>IFERROR($E336*SUMIF('[1]Daily Log'!$BG$18:$BG$1017,$B336,'[1]Daily Log'!$BH$18:$BH$1017),0)</f>
        <v>0</v>
      </c>
      <c r="AA336" s="244">
        <f>IFERROR($E336*SUMIF('[1]Daily Log'!$BJ$18:$BJ$1017,$B336,'[1]Daily Log'!$BK$18:$BK$1017),0)</f>
        <v>0</v>
      </c>
      <c r="AB336" s="244">
        <f>IFERROR($E336*SUMIF('[1]Daily Log'!$BM$18:$BM$1017,$B336,'[1]Daily Log'!$BN$18:$BN$1017),0)</f>
        <v>0</v>
      </c>
      <c r="AC336" s="244">
        <f>IFERROR($E336*SUMIF('[1]Daily Log'!$BP$18:$BP$1017,$B336,'[1]Daily Log'!$BQ$18:$BQ$1017),0)</f>
        <v>0</v>
      </c>
      <c r="AD336" s="244">
        <f>IFERROR($E336*SUMIF('[1]Daily Log'!$BS$18:$BS$1017,$B336,'[1]Daily Log'!$BT$18:$BT$1017),0)</f>
        <v>0</v>
      </c>
      <c r="AE336" s="244">
        <f>IFERROR($E336*SUMIF('[1]Daily Log'!$BV$18:$BV$1017,$B336,'[1]Daily Log'!$BW$18:$BW$1017),0)</f>
        <v>0</v>
      </c>
      <c r="AF336" s="244">
        <f>IFERROR($E336*SUMIF('[1]Daily Log'!$BY$18:$BY$1017,$B336,'[1]Daily Log'!$BZ$18:$BZ$1017),0)</f>
        <v>0</v>
      </c>
      <c r="AG336" s="244">
        <f>IFERROR($E336*SUMIF('[1]Daily Log'!$CB$18:$CB$1017,$B336,'[1]Daily Log'!$CC$18:$CC$1017),0)</f>
        <v>0</v>
      </c>
      <c r="AH336" s="244">
        <f>IFERROR($E336*SUMIF('[1]Daily Log'!$CE$18:$CE$1017,$B336,'[1]Daily Log'!$CF$18:$CF$1017),0)</f>
        <v>0</v>
      </c>
      <c r="AI336" s="244">
        <f>IFERROR($E336*SUMIF('[1]Daily Log'!$CH$18:$CH$1017,$B336,'[1]Daily Log'!$CI$18:$CI$1017),0)</f>
        <v>0</v>
      </c>
      <c r="AJ336" s="244">
        <f>IFERROR($E336*SUMIF('[1]Daily Log'!$CK$18:$CK$1017,$B336,'[1]Daily Log'!$CL$18:$CL$1017),0)</f>
        <v>0</v>
      </c>
      <c r="AK336" s="244">
        <f>IFERROR($E336*SUMIF('[1]Daily Log'!$CN$18:$CN$1017,$B336,'[1]Daily Log'!$CO$18:$CO$1017),0)</f>
        <v>0</v>
      </c>
    </row>
    <row r="337" spans="2:37" ht="33.75" hidden="1" customHeight="1">
      <c r="B337" s="461" t="s">
        <v>498</v>
      </c>
      <c r="C337" s="458"/>
      <c r="D337" s="452"/>
      <c r="E337" s="245">
        <v>1</v>
      </c>
      <c r="F337" s="243">
        <f t="shared" si="5"/>
        <v>0</v>
      </c>
      <c r="G337" s="244">
        <f>IFERROR($E337*SUMIF('[1]Daily Log'!$B$18:$B$1017,$B337,'[1]Daily Log'!$C$18:$C$1017),0)</f>
        <v>0</v>
      </c>
      <c r="H337" s="244">
        <f>IFERROR($E337*SUMIF('[1]Daily Log'!$E$18:$E$1017,$B337,'[1]Daily Log'!$F$18:$F$1017),0)</f>
        <v>0</v>
      </c>
      <c r="I337" s="244">
        <f>IFERROR($E337*SUMIF('[1]Daily Log'!$H$18:$H$1017,$B337,'[1]Daily Log'!$I$18:$I$1017),0)</f>
        <v>0</v>
      </c>
      <c r="J337" s="244" t="s">
        <v>40</v>
      </c>
      <c r="K337" s="244">
        <f>IFERROR($E337*SUMIF('[1]Daily Log'!$N$18:$N$1017,$B337,'[1]Daily Log'!$O$18:$O$1017),0)</f>
        <v>0</v>
      </c>
      <c r="L337" s="244">
        <f>IFERROR($E337*SUMIF('[1]Daily Log'!$Q$18:$Q$1017,$B337,'[1]Daily Log'!$R$18:$R$1017),0)</f>
        <v>0</v>
      </c>
      <c r="M337" s="244">
        <f>IFERROR($E337*SUMIF('[1]Daily Log'!$T$18:$T$1017,$B337,'[1]Daily Log'!$U$18:$U$1017),0)</f>
        <v>0</v>
      </c>
      <c r="N337" s="244">
        <f>IFERROR($E337*SUMIF('[1]Daily Log'!$W$18:$W$1017,$B337,'[1]Daily Log'!$X$18:$X$1017),0)</f>
        <v>0</v>
      </c>
      <c r="O337" s="244">
        <f>IFERROR($E337*SUMIF('[1]Daily Log'!$Z$18:$Z$1017,$B337,'[1]Daily Log'!$AA$18:$AA$1017),0)</f>
        <v>0</v>
      </c>
      <c r="P337" s="244">
        <f>IFERROR($E337*SUMIF('[1]Daily Log'!$AC$18:$AC$1017,$B337,'[1]Daily Log'!$AD$18:$AD$1017),0)</f>
        <v>0</v>
      </c>
      <c r="Q337" s="244">
        <f>IFERROR($E337*SUMIF('[1]Daily Log'!$AF$18:$AF$1017,$B337,'[1]Daily Log'!$AG$18:$AG$1017),0)</f>
        <v>0</v>
      </c>
      <c r="R337" s="244">
        <f>IFERROR($E337*SUMIF('[1]Daily Log'!$AI$18:$AI$1017,$B337,'[1]Daily Log'!$AJ$18:$AJ$1017),0)</f>
        <v>0</v>
      </c>
      <c r="S337" s="244">
        <f>IFERROR($E337*SUMIF('[1]Daily Log'!$AL$18:$AL$1017,$B337,'[1]Daily Log'!$AM$18:$AM$1017),0)</f>
        <v>0</v>
      </c>
      <c r="T337" s="244">
        <f>IFERROR($E337*SUMIF('[1]Daily Log'!$AO$18:$AO$1017,$B337,'[1]Daily Log'!$AP$18:$AP$1017),0)</f>
        <v>0</v>
      </c>
      <c r="U337" s="244">
        <f>IFERROR($E337*SUMIF('[1]Daily Log'!$AR$18:$AR$1017,$B337,'[1]Daily Log'!$AS$18:$AS$1017),0)</f>
        <v>0</v>
      </c>
      <c r="V337" s="244">
        <f>IFERROR($E337*SUMIF('[1]Daily Log'!$AU$18:$AU$1017,$B337,'[1]Daily Log'!$AV$18:$AV$1017),0)</f>
        <v>0</v>
      </c>
      <c r="W337" s="244">
        <f>IFERROR($E337*SUMIF('[1]Daily Log'!$AX$18:$AX$1017,$B337,'[1]Daily Log'!$AY$18:$AY$1017),0)</f>
        <v>0</v>
      </c>
      <c r="X337" s="244">
        <f>IFERROR($E337*SUMIF('[1]Daily Log'!$BA$18:$BA$1017,$B337,'[1]Daily Log'!$BB$18:$BB$1017),0)</f>
        <v>0</v>
      </c>
      <c r="Y337" s="244">
        <f>IFERROR($E337*SUMIF('[1]Daily Log'!$BD$18:$BD$1017,$B337,'[1]Daily Log'!$BE$18:$BE$1017),0)</f>
        <v>0</v>
      </c>
      <c r="Z337" s="244">
        <f>IFERROR($E337*SUMIF('[1]Daily Log'!$BG$18:$BG$1017,$B337,'[1]Daily Log'!$BH$18:$BH$1017),0)</f>
        <v>0</v>
      </c>
      <c r="AA337" s="244">
        <f>IFERROR($E337*SUMIF('[1]Daily Log'!$BJ$18:$BJ$1017,$B337,'[1]Daily Log'!$BK$18:$BK$1017),0)</f>
        <v>0</v>
      </c>
      <c r="AB337" s="244">
        <f>IFERROR($E337*SUMIF('[1]Daily Log'!$BM$18:$BM$1017,$B337,'[1]Daily Log'!$BN$18:$BN$1017),0)</f>
        <v>0</v>
      </c>
      <c r="AC337" s="244">
        <f>IFERROR($E337*SUMIF('[1]Daily Log'!$BP$18:$BP$1017,$B337,'[1]Daily Log'!$BQ$18:$BQ$1017),0)</f>
        <v>0</v>
      </c>
      <c r="AD337" s="244">
        <f>IFERROR($E337*SUMIF('[1]Daily Log'!$BS$18:$BS$1017,$B337,'[1]Daily Log'!$BT$18:$BT$1017),0)</f>
        <v>0</v>
      </c>
      <c r="AE337" s="244">
        <f>IFERROR($E337*SUMIF('[1]Daily Log'!$BV$18:$BV$1017,$B337,'[1]Daily Log'!$BW$18:$BW$1017),0)</f>
        <v>0</v>
      </c>
      <c r="AF337" s="244">
        <f>IFERROR($E337*SUMIF('[1]Daily Log'!$BY$18:$BY$1017,$B337,'[1]Daily Log'!$BZ$18:$BZ$1017),0)</f>
        <v>0</v>
      </c>
      <c r="AG337" s="244">
        <f>IFERROR($E337*SUMIF('[1]Daily Log'!$CB$18:$CB$1017,$B337,'[1]Daily Log'!$CC$18:$CC$1017),0)</f>
        <v>0</v>
      </c>
      <c r="AH337" s="244">
        <f>IFERROR($E337*SUMIF('[1]Daily Log'!$CE$18:$CE$1017,$B337,'[1]Daily Log'!$CF$18:$CF$1017),0)</f>
        <v>0</v>
      </c>
      <c r="AI337" s="244">
        <f>IFERROR($E337*SUMIF('[1]Daily Log'!$CH$18:$CH$1017,$B337,'[1]Daily Log'!$CI$18:$CI$1017),0)</f>
        <v>0</v>
      </c>
      <c r="AJ337" s="244">
        <f>IFERROR($E337*SUMIF('[1]Daily Log'!$CK$18:$CK$1017,$B337,'[1]Daily Log'!$CL$18:$CL$1017),0)</f>
        <v>0</v>
      </c>
      <c r="AK337" s="244">
        <f>IFERROR($E337*SUMIF('[1]Daily Log'!$CN$18:$CN$1017,$B337,'[1]Daily Log'!$CO$18:$CO$1017),0)</f>
        <v>0</v>
      </c>
    </row>
    <row r="338" spans="2:37" ht="33.75" hidden="1" customHeight="1">
      <c r="B338" s="461" t="s">
        <v>499</v>
      </c>
      <c r="C338" s="458"/>
      <c r="D338" s="452"/>
      <c r="E338" s="245">
        <v>1</v>
      </c>
      <c r="F338" s="243">
        <f t="shared" si="5"/>
        <v>0</v>
      </c>
      <c r="G338" s="244">
        <f>IFERROR($E338*SUMIF('[1]Daily Log'!$B$18:$B$1017,$B338,'[1]Daily Log'!$C$18:$C$1017),0)</f>
        <v>0</v>
      </c>
      <c r="H338" s="244">
        <f>IFERROR($E338*SUMIF('[1]Daily Log'!$E$18:$E$1017,$B338,'[1]Daily Log'!$F$18:$F$1017),0)</f>
        <v>0</v>
      </c>
      <c r="I338" s="244">
        <f>IFERROR($E338*SUMIF('[1]Daily Log'!$H$18:$H$1017,$B338,'[1]Daily Log'!$I$18:$I$1017),0)</f>
        <v>0</v>
      </c>
      <c r="J338" s="244" t="s">
        <v>40</v>
      </c>
      <c r="K338" s="244">
        <f>IFERROR($E338*SUMIF('[1]Daily Log'!$N$18:$N$1017,$B338,'[1]Daily Log'!$O$18:$O$1017),0)</f>
        <v>0</v>
      </c>
      <c r="L338" s="244">
        <f>IFERROR($E338*SUMIF('[1]Daily Log'!$Q$18:$Q$1017,$B338,'[1]Daily Log'!$R$18:$R$1017),0)</f>
        <v>0</v>
      </c>
      <c r="M338" s="244">
        <f>IFERROR($E338*SUMIF('[1]Daily Log'!$T$18:$T$1017,$B338,'[1]Daily Log'!$U$18:$U$1017),0)</f>
        <v>0</v>
      </c>
      <c r="N338" s="244">
        <f>IFERROR($E338*SUMIF('[1]Daily Log'!$W$18:$W$1017,$B338,'[1]Daily Log'!$X$18:$X$1017),0)</f>
        <v>0</v>
      </c>
      <c r="O338" s="244">
        <f>IFERROR($E338*SUMIF('[1]Daily Log'!$Z$18:$Z$1017,$B338,'[1]Daily Log'!$AA$18:$AA$1017),0)</f>
        <v>0</v>
      </c>
      <c r="P338" s="244">
        <f>IFERROR($E338*SUMIF('[1]Daily Log'!$AC$18:$AC$1017,$B338,'[1]Daily Log'!$AD$18:$AD$1017),0)</f>
        <v>0</v>
      </c>
      <c r="Q338" s="244">
        <f>IFERROR($E338*SUMIF('[1]Daily Log'!$AF$18:$AF$1017,$B338,'[1]Daily Log'!$AG$18:$AG$1017),0)</f>
        <v>0</v>
      </c>
      <c r="R338" s="244">
        <f>IFERROR($E338*SUMIF('[1]Daily Log'!$AI$18:$AI$1017,$B338,'[1]Daily Log'!$AJ$18:$AJ$1017),0)</f>
        <v>0</v>
      </c>
      <c r="S338" s="244">
        <f>IFERROR($E338*SUMIF('[1]Daily Log'!$AL$18:$AL$1017,$B338,'[1]Daily Log'!$AM$18:$AM$1017),0)</f>
        <v>0</v>
      </c>
      <c r="T338" s="244">
        <f>IFERROR($E338*SUMIF('[1]Daily Log'!$AO$18:$AO$1017,$B338,'[1]Daily Log'!$AP$18:$AP$1017),0)</f>
        <v>0</v>
      </c>
      <c r="U338" s="244">
        <f>IFERROR($E338*SUMIF('[1]Daily Log'!$AR$18:$AR$1017,$B338,'[1]Daily Log'!$AS$18:$AS$1017),0)</f>
        <v>0</v>
      </c>
      <c r="V338" s="244">
        <f>IFERROR($E338*SUMIF('[1]Daily Log'!$AU$18:$AU$1017,$B338,'[1]Daily Log'!$AV$18:$AV$1017),0)</f>
        <v>0</v>
      </c>
      <c r="W338" s="244">
        <f>IFERROR($E338*SUMIF('[1]Daily Log'!$AX$18:$AX$1017,$B338,'[1]Daily Log'!$AY$18:$AY$1017),0)</f>
        <v>0</v>
      </c>
      <c r="X338" s="244">
        <f>IFERROR($E338*SUMIF('[1]Daily Log'!$BA$18:$BA$1017,$B338,'[1]Daily Log'!$BB$18:$BB$1017),0)</f>
        <v>0</v>
      </c>
      <c r="Y338" s="244">
        <f>IFERROR($E338*SUMIF('[1]Daily Log'!$BD$18:$BD$1017,$B338,'[1]Daily Log'!$BE$18:$BE$1017),0)</f>
        <v>0</v>
      </c>
      <c r="Z338" s="244">
        <f>IFERROR($E338*SUMIF('[1]Daily Log'!$BG$18:$BG$1017,$B338,'[1]Daily Log'!$BH$18:$BH$1017),0)</f>
        <v>0</v>
      </c>
      <c r="AA338" s="244">
        <f>IFERROR($E338*SUMIF('[1]Daily Log'!$BJ$18:$BJ$1017,$B338,'[1]Daily Log'!$BK$18:$BK$1017),0)</f>
        <v>0</v>
      </c>
      <c r="AB338" s="244">
        <f>IFERROR($E338*SUMIF('[1]Daily Log'!$BM$18:$BM$1017,$B338,'[1]Daily Log'!$BN$18:$BN$1017),0)</f>
        <v>0</v>
      </c>
      <c r="AC338" s="244">
        <f>IFERROR($E338*SUMIF('[1]Daily Log'!$BP$18:$BP$1017,$B338,'[1]Daily Log'!$BQ$18:$BQ$1017),0)</f>
        <v>0</v>
      </c>
      <c r="AD338" s="244">
        <f>IFERROR($E338*SUMIF('[1]Daily Log'!$BS$18:$BS$1017,$B338,'[1]Daily Log'!$BT$18:$BT$1017),0)</f>
        <v>0</v>
      </c>
      <c r="AE338" s="244">
        <f>IFERROR($E338*SUMIF('[1]Daily Log'!$BV$18:$BV$1017,$B338,'[1]Daily Log'!$BW$18:$BW$1017),0)</f>
        <v>0</v>
      </c>
      <c r="AF338" s="244">
        <f>IFERROR($E338*SUMIF('[1]Daily Log'!$BY$18:$BY$1017,$B338,'[1]Daily Log'!$BZ$18:$BZ$1017),0)</f>
        <v>0</v>
      </c>
      <c r="AG338" s="244">
        <f>IFERROR($E338*SUMIF('[1]Daily Log'!$CB$18:$CB$1017,$B338,'[1]Daily Log'!$CC$18:$CC$1017),0)</f>
        <v>0</v>
      </c>
      <c r="AH338" s="244">
        <f>IFERROR($E338*SUMIF('[1]Daily Log'!$CE$18:$CE$1017,$B338,'[1]Daily Log'!$CF$18:$CF$1017),0)</f>
        <v>0</v>
      </c>
      <c r="AI338" s="244">
        <f>IFERROR($E338*SUMIF('[1]Daily Log'!$CH$18:$CH$1017,$B338,'[1]Daily Log'!$CI$18:$CI$1017),0)</f>
        <v>0</v>
      </c>
      <c r="AJ338" s="244">
        <f>IFERROR($E338*SUMIF('[1]Daily Log'!$CK$18:$CK$1017,$B338,'[1]Daily Log'!$CL$18:$CL$1017),0)</f>
        <v>0</v>
      </c>
      <c r="AK338" s="244">
        <f>IFERROR($E338*SUMIF('[1]Daily Log'!$CN$18:$CN$1017,$B338,'[1]Daily Log'!$CO$18:$CO$1017),0)</f>
        <v>0</v>
      </c>
    </row>
    <row r="339" spans="2:37" ht="33.75" hidden="1" customHeight="1">
      <c r="B339" s="461" t="s">
        <v>500</v>
      </c>
      <c r="C339" s="458"/>
      <c r="D339" s="452"/>
      <c r="E339" s="245">
        <v>1</v>
      </c>
      <c r="F339" s="243">
        <f t="shared" si="5"/>
        <v>0</v>
      </c>
      <c r="G339" s="244">
        <f>IFERROR($E339*SUMIF('[1]Daily Log'!$B$18:$B$1017,$B339,'[1]Daily Log'!$C$18:$C$1017),0)</f>
        <v>0</v>
      </c>
      <c r="H339" s="244">
        <f>IFERROR($E339*SUMIF('[1]Daily Log'!$E$18:$E$1017,$B339,'[1]Daily Log'!$F$18:$F$1017),0)</f>
        <v>0</v>
      </c>
      <c r="I339" s="244">
        <f>IFERROR($E339*SUMIF('[1]Daily Log'!$H$18:$H$1017,$B339,'[1]Daily Log'!$I$18:$I$1017),0)</f>
        <v>0</v>
      </c>
      <c r="J339" s="244" t="s">
        <v>40</v>
      </c>
      <c r="K339" s="244">
        <f>IFERROR($E339*SUMIF('[1]Daily Log'!$N$18:$N$1017,$B339,'[1]Daily Log'!$O$18:$O$1017),0)</f>
        <v>0</v>
      </c>
      <c r="L339" s="244">
        <f>IFERROR($E339*SUMIF('[1]Daily Log'!$Q$18:$Q$1017,$B339,'[1]Daily Log'!$R$18:$R$1017),0)</f>
        <v>0</v>
      </c>
      <c r="M339" s="244">
        <f>IFERROR($E339*SUMIF('[1]Daily Log'!$T$18:$T$1017,$B339,'[1]Daily Log'!$U$18:$U$1017),0)</f>
        <v>0</v>
      </c>
      <c r="N339" s="244">
        <f>IFERROR($E339*SUMIF('[1]Daily Log'!$W$18:$W$1017,$B339,'[1]Daily Log'!$X$18:$X$1017),0)</f>
        <v>0</v>
      </c>
      <c r="O339" s="244">
        <f>IFERROR($E339*SUMIF('[1]Daily Log'!$Z$18:$Z$1017,$B339,'[1]Daily Log'!$AA$18:$AA$1017),0)</f>
        <v>0</v>
      </c>
      <c r="P339" s="244">
        <f>IFERROR($E339*SUMIF('[1]Daily Log'!$AC$18:$AC$1017,$B339,'[1]Daily Log'!$AD$18:$AD$1017),0)</f>
        <v>0</v>
      </c>
      <c r="Q339" s="244">
        <f>IFERROR($E339*SUMIF('[1]Daily Log'!$AF$18:$AF$1017,$B339,'[1]Daily Log'!$AG$18:$AG$1017),0)</f>
        <v>0</v>
      </c>
      <c r="R339" s="244">
        <f>IFERROR($E339*SUMIF('[1]Daily Log'!$AI$18:$AI$1017,$B339,'[1]Daily Log'!$AJ$18:$AJ$1017),0)</f>
        <v>0</v>
      </c>
      <c r="S339" s="244">
        <f>IFERROR($E339*SUMIF('[1]Daily Log'!$AL$18:$AL$1017,$B339,'[1]Daily Log'!$AM$18:$AM$1017),0)</f>
        <v>0</v>
      </c>
      <c r="T339" s="244">
        <f>IFERROR($E339*SUMIF('[1]Daily Log'!$AO$18:$AO$1017,$B339,'[1]Daily Log'!$AP$18:$AP$1017),0)</f>
        <v>0</v>
      </c>
      <c r="U339" s="244">
        <f>IFERROR($E339*SUMIF('[1]Daily Log'!$AR$18:$AR$1017,$B339,'[1]Daily Log'!$AS$18:$AS$1017),0)</f>
        <v>0</v>
      </c>
      <c r="V339" s="244">
        <f>IFERROR($E339*SUMIF('[1]Daily Log'!$AU$18:$AU$1017,$B339,'[1]Daily Log'!$AV$18:$AV$1017),0)</f>
        <v>0</v>
      </c>
      <c r="W339" s="244">
        <f>IFERROR($E339*SUMIF('[1]Daily Log'!$AX$18:$AX$1017,$B339,'[1]Daily Log'!$AY$18:$AY$1017),0)</f>
        <v>0</v>
      </c>
      <c r="X339" s="244">
        <f>IFERROR($E339*SUMIF('[1]Daily Log'!$BA$18:$BA$1017,$B339,'[1]Daily Log'!$BB$18:$BB$1017),0)</f>
        <v>0</v>
      </c>
      <c r="Y339" s="244">
        <f>IFERROR($E339*SUMIF('[1]Daily Log'!$BD$18:$BD$1017,$B339,'[1]Daily Log'!$BE$18:$BE$1017),0)</f>
        <v>0</v>
      </c>
      <c r="Z339" s="244">
        <f>IFERROR($E339*SUMIF('[1]Daily Log'!$BG$18:$BG$1017,$B339,'[1]Daily Log'!$BH$18:$BH$1017),0)</f>
        <v>0</v>
      </c>
      <c r="AA339" s="244">
        <f>IFERROR($E339*SUMIF('[1]Daily Log'!$BJ$18:$BJ$1017,$B339,'[1]Daily Log'!$BK$18:$BK$1017),0)</f>
        <v>0</v>
      </c>
      <c r="AB339" s="244">
        <f>IFERROR($E339*SUMIF('[1]Daily Log'!$BM$18:$BM$1017,$B339,'[1]Daily Log'!$BN$18:$BN$1017),0)</f>
        <v>0</v>
      </c>
      <c r="AC339" s="244">
        <f>IFERROR($E339*SUMIF('[1]Daily Log'!$BP$18:$BP$1017,$B339,'[1]Daily Log'!$BQ$18:$BQ$1017),0)</f>
        <v>0</v>
      </c>
      <c r="AD339" s="244">
        <f>IFERROR($E339*SUMIF('[1]Daily Log'!$BS$18:$BS$1017,$B339,'[1]Daily Log'!$BT$18:$BT$1017),0)</f>
        <v>0</v>
      </c>
      <c r="AE339" s="244">
        <f>IFERROR($E339*SUMIF('[1]Daily Log'!$BV$18:$BV$1017,$B339,'[1]Daily Log'!$BW$18:$BW$1017),0)</f>
        <v>0</v>
      </c>
      <c r="AF339" s="244">
        <f>IFERROR($E339*SUMIF('[1]Daily Log'!$BY$18:$BY$1017,$B339,'[1]Daily Log'!$BZ$18:$BZ$1017),0)</f>
        <v>0</v>
      </c>
      <c r="AG339" s="244">
        <f>IFERROR($E339*SUMIF('[1]Daily Log'!$CB$18:$CB$1017,$B339,'[1]Daily Log'!$CC$18:$CC$1017),0)</f>
        <v>0</v>
      </c>
      <c r="AH339" s="244">
        <f>IFERROR($E339*SUMIF('[1]Daily Log'!$CE$18:$CE$1017,$B339,'[1]Daily Log'!$CF$18:$CF$1017),0)</f>
        <v>0</v>
      </c>
      <c r="AI339" s="244">
        <f>IFERROR($E339*SUMIF('[1]Daily Log'!$CH$18:$CH$1017,$B339,'[1]Daily Log'!$CI$18:$CI$1017),0)</f>
        <v>0</v>
      </c>
      <c r="AJ339" s="244">
        <f>IFERROR($E339*SUMIF('[1]Daily Log'!$CK$18:$CK$1017,$B339,'[1]Daily Log'!$CL$18:$CL$1017),0)</f>
        <v>0</v>
      </c>
      <c r="AK339" s="244">
        <f>IFERROR($E339*SUMIF('[1]Daily Log'!$CN$18:$CN$1017,$B339,'[1]Daily Log'!$CO$18:$CO$1017),0)</f>
        <v>0</v>
      </c>
    </row>
    <row r="340" spans="2:37" ht="33.75" hidden="1" customHeight="1">
      <c r="B340" s="461" t="s">
        <v>501</v>
      </c>
      <c r="C340" s="458"/>
      <c r="D340" s="452"/>
      <c r="E340" s="245">
        <v>1</v>
      </c>
      <c r="F340" s="243">
        <f t="shared" si="5"/>
        <v>0</v>
      </c>
      <c r="G340" s="244">
        <f>IFERROR($E340*SUMIF('[1]Daily Log'!$B$18:$B$1017,$B340,'[1]Daily Log'!$C$18:$C$1017),0)</f>
        <v>0</v>
      </c>
      <c r="H340" s="244">
        <f>IFERROR($E340*SUMIF('[1]Daily Log'!$E$18:$E$1017,$B340,'[1]Daily Log'!$F$18:$F$1017),0)</f>
        <v>0</v>
      </c>
      <c r="I340" s="244">
        <f>IFERROR($E340*SUMIF('[1]Daily Log'!$H$18:$H$1017,$B340,'[1]Daily Log'!$I$18:$I$1017),0)</f>
        <v>0</v>
      </c>
      <c r="J340" s="244" t="s">
        <v>40</v>
      </c>
      <c r="K340" s="244">
        <f>IFERROR($E340*SUMIF('[1]Daily Log'!$N$18:$N$1017,$B340,'[1]Daily Log'!$O$18:$O$1017),0)</f>
        <v>0</v>
      </c>
      <c r="L340" s="244">
        <f>IFERROR($E340*SUMIF('[1]Daily Log'!$Q$18:$Q$1017,$B340,'[1]Daily Log'!$R$18:$R$1017),0)</f>
        <v>0</v>
      </c>
      <c r="M340" s="244">
        <f>IFERROR($E340*SUMIF('[1]Daily Log'!$T$18:$T$1017,$B340,'[1]Daily Log'!$U$18:$U$1017),0)</f>
        <v>0</v>
      </c>
      <c r="N340" s="244">
        <f>IFERROR($E340*SUMIF('[1]Daily Log'!$W$18:$W$1017,$B340,'[1]Daily Log'!$X$18:$X$1017),0)</f>
        <v>0</v>
      </c>
      <c r="O340" s="244">
        <f>IFERROR($E340*SUMIF('[1]Daily Log'!$Z$18:$Z$1017,$B340,'[1]Daily Log'!$AA$18:$AA$1017),0)</f>
        <v>0</v>
      </c>
      <c r="P340" s="244">
        <f>IFERROR($E340*SUMIF('[1]Daily Log'!$AC$18:$AC$1017,$B340,'[1]Daily Log'!$AD$18:$AD$1017),0)</f>
        <v>0</v>
      </c>
      <c r="Q340" s="244">
        <f>IFERROR($E340*SUMIF('[1]Daily Log'!$AF$18:$AF$1017,$B340,'[1]Daily Log'!$AG$18:$AG$1017),0)</f>
        <v>0</v>
      </c>
      <c r="R340" s="244">
        <f>IFERROR($E340*SUMIF('[1]Daily Log'!$AI$18:$AI$1017,$B340,'[1]Daily Log'!$AJ$18:$AJ$1017),0)</f>
        <v>0</v>
      </c>
      <c r="S340" s="244">
        <f>IFERROR($E340*SUMIF('[1]Daily Log'!$AL$18:$AL$1017,$B340,'[1]Daily Log'!$AM$18:$AM$1017),0)</f>
        <v>0</v>
      </c>
      <c r="T340" s="244">
        <f>IFERROR($E340*SUMIF('[1]Daily Log'!$AO$18:$AO$1017,$B340,'[1]Daily Log'!$AP$18:$AP$1017),0)</f>
        <v>0</v>
      </c>
      <c r="U340" s="244">
        <f>IFERROR($E340*SUMIF('[1]Daily Log'!$AR$18:$AR$1017,$B340,'[1]Daily Log'!$AS$18:$AS$1017),0)</f>
        <v>0</v>
      </c>
      <c r="V340" s="244">
        <f>IFERROR($E340*SUMIF('[1]Daily Log'!$AU$18:$AU$1017,$B340,'[1]Daily Log'!$AV$18:$AV$1017),0)</f>
        <v>0</v>
      </c>
      <c r="W340" s="244">
        <f>IFERROR($E340*SUMIF('[1]Daily Log'!$AX$18:$AX$1017,$B340,'[1]Daily Log'!$AY$18:$AY$1017),0)</f>
        <v>0</v>
      </c>
      <c r="X340" s="244">
        <f>IFERROR($E340*SUMIF('[1]Daily Log'!$BA$18:$BA$1017,$B340,'[1]Daily Log'!$BB$18:$BB$1017),0)</f>
        <v>0</v>
      </c>
      <c r="Y340" s="244">
        <f>IFERROR($E340*SUMIF('[1]Daily Log'!$BD$18:$BD$1017,$B340,'[1]Daily Log'!$BE$18:$BE$1017),0)</f>
        <v>0</v>
      </c>
      <c r="Z340" s="244">
        <f>IFERROR($E340*SUMIF('[1]Daily Log'!$BG$18:$BG$1017,$B340,'[1]Daily Log'!$BH$18:$BH$1017),0)</f>
        <v>0</v>
      </c>
      <c r="AA340" s="244">
        <f>IFERROR($E340*SUMIF('[1]Daily Log'!$BJ$18:$BJ$1017,$B340,'[1]Daily Log'!$BK$18:$BK$1017),0)</f>
        <v>0</v>
      </c>
      <c r="AB340" s="244">
        <f>IFERROR($E340*SUMIF('[1]Daily Log'!$BM$18:$BM$1017,$B340,'[1]Daily Log'!$BN$18:$BN$1017),0)</f>
        <v>0</v>
      </c>
      <c r="AC340" s="244">
        <f>IFERROR($E340*SUMIF('[1]Daily Log'!$BP$18:$BP$1017,$B340,'[1]Daily Log'!$BQ$18:$BQ$1017),0)</f>
        <v>0</v>
      </c>
      <c r="AD340" s="244">
        <f>IFERROR($E340*SUMIF('[1]Daily Log'!$BS$18:$BS$1017,$B340,'[1]Daily Log'!$BT$18:$BT$1017),0)</f>
        <v>0</v>
      </c>
      <c r="AE340" s="244">
        <f>IFERROR($E340*SUMIF('[1]Daily Log'!$BV$18:$BV$1017,$B340,'[1]Daily Log'!$BW$18:$BW$1017),0)</f>
        <v>0</v>
      </c>
      <c r="AF340" s="244">
        <f>IFERROR($E340*SUMIF('[1]Daily Log'!$BY$18:$BY$1017,$B340,'[1]Daily Log'!$BZ$18:$BZ$1017),0)</f>
        <v>0</v>
      </c>
      <c r="AG340" s="244">
        <f>IFERROR($E340*SUMIF('[1]Daily Log'!$CB$18:$CB$1017,$B340,'[1]Daily Log'!$CC$18:$CC$1017),0)</f>
        <v>0</v>
      </c>
      <c r="AH340" s="244">
        <f>IFERROR($E340*SUMIF('[1]Daily Log'!$CE$18:$CE$1017,$B340,'[1]Daily Log'!$CF$18:$CF$1017),0)</f>
        <v>0</v>
      </c>
      <c r="AI340" s="244">
        <f>IFERROR($E340*SUMIF('[1]Daily Log'!$CH$18:$CH$1017,$B340,'[1]Daily Log'!$CI$18:$CI$1017),0)</f>
        <v>0</v>
      </c>
      <c r="AJ340" s="244">
        <f>IFERROR($E340*SUMIF('[1]Daily Log'!$CK$18:$CK$1017,$B340,'[1]Daily Log'!$CL$18:$CL$1017),0)</f>
        <v>0</v>
      </c>
      <c r="AK340" s="244">
        <f>IFERROR($E340*SUMIF('[1]Daily Log'!$CN$18:$CN$1017,$B340,'[1]Daily Log'!$CO$18:$CO$1017),0)</f>
        <v>0</v>
      </c>
    </row>
    <row r="341" spans="2:37" ht="33.75" hidden="1" customHeight="1">
      <c r="B341" s="461" t="s">
        <v>502</v>
      </c>
      <c r="C341" s="458"/>
      <c r="D341" s="452"/>
      <c r="E341" s="245">
        <v>1</v>
      </c>
      <c r="F341" s="243">
        <f t="shared" si="5"/>
        <v>0</v>
      </c>
      <c r="G341" s="244">
        <f>IFERROR($E341*SUMIF('[1]Daily Log'!$B$18:$B$1017,$B341,'[1]Daily Log'!$C$18:$C$1017),0)</f>
        <v>0</v>
      </c>
      <c r="H341" s="244">
        <f>IFERROR($E341*SUMIF('[1]Daily Log'!$E$18:$E$1017,$B341,'[1]Daily Log'!$F$18:$F$1017),0)</f>
        <v>0</v>
      </c>
      <c r="I341" s="244">
        <f>IFERROR($E341*SUMIF('[1]Daily Log'!$H$18:$H$1017,$B341,'[1]Daily Log'!$I$18:$I$1017),0)</f>
        <v>0</v>
      </c>
      <c r="J341" s="244" t="s">
        <v>40</v>
      </c>
      <c r="K341" s="244">
        <f>IFERROR($E341*SUMIF('[1]Daily Log'!$N$18:$N$1017,$B341,'[1]Daily Log'!$O$18:$O$1017),0)</f>
        <v>0</v>
      </c>
      <c r="L341" s="244">
        <f>IFERROR($E341*SUMIF('[1]Daily Log'!$Q$18:$Q$1017,$B341,'[1]Daily Log'!$R$18:$R$1017),0)</f>
        <v>0</v>
      </c>
      <c r="M341" s="244">
        <f>IFERROR($E341*SUMIF('[1]Daily Log'!$T$18:$T$1017,$B341,'[1]Daily Log'!$U$18:$U$1017),0)</f>
        <v>0</v>
      </c>
      <c r="N341" s="244">
        <f>IFERROR($E341*SUMIF('[1]Daily Log'!$W$18:$W$1017,$B341,'[1]Daily Log'!$X$18:$X$1017),0)</f>
        <v>0</v>
      </c>
      <c r="O341" s="244">
        <f>IFERROR($E341*SUMIF('[1]Daily Log'!$Z$18:$Z$1017,$B341,'[1]Daily Log'!$AA$18:$AA$1017),0)</f>
        <v>0</v>
      </c>
      <c r="P341" s="244">
        <f>IFERROR($E341*SUMIF('[1]Daily Log'!$AC$18:$AC$1017,$B341,'[1]Daily Log'!$AD$18:$AD$1017),0)</f>
        <v>0</v>
      </c>
      <c r="Q341" s="244">
        <f>IFERROR($E341*SUMIF('[1]Daily Log'!$AF$18:$AF$1017,$B341,'[1]Daily Log'!$AG$18:$AG$1017),0)</f>
        <v>0</v>
      </c>
      <c r="R341" s="244">
        <f>IFERROR($E341*SUMIF('[1]Daily Log'!$AI$18:$AI$1017,$B341,'[1]Daily Log'!$AJ$18:$AJ$1017),0)</f>
        <v>0</v>
      </c>
      <c r="S341" s="244">
        <f>IFERROR($E341*SUMIF('[1]Daily Log'!$AL$18:$AL$1017,$B341,'[1]Daily Log'!$AM$18:$AM$1017),0)</f>
        <v>0</v>
      </c>
      <c r="T341" s="244">
        <f>IFERROR($E341*SUMIF('[1]Daily Log'!$AO$18:$AO$1017,$B341,'[1]Daily Log'!$AP$18:$AP$1017),0)</f>
        <v>0</v>
      </c>
      <c r="U341" s="244">
        <f>IFERROR($E341*SUMIF('[1]Daily Log'!$AR$18:$AR$1017,$B341,'[1]Daily Log'!$AS$18:$AS$1017),0)</f>
        <v>0</v>
      </c>
      <c r="V341" s="244">
        <f>IFERROR($E341*SUMIF('[1]Daily Log'!$AU$18:$AU$1017,$B341,'[1]Daily Log'!$AV$18:$AV$1017),0)</f>
        <v>0</v>
      </c>
      <c r="W341" s="244">
        <f>IFERROR($E341*SUMIF('[1]Daily Log'!$AX$18:$AX$1017,$B341,'[1]Daily Log'!$AY$18:$AY$1017),0)</f>
        <v>0</v>
      </c>
      <c r="X341" s="244">
        <f>IFERROR($E341*SUMIF('[1]Daily Log'!$BA$18:$BA$1017,$B341,'[1]Daily Log'!$BB$18:$BB$1017),0)</f>
        <v>0</v>
      </c>
      <c r="Y341" s="244">
        <f>IFERROR($E341*SUMIF('[1]Daily Log'!$BD$18:$BD$1017,$B341,'[1]Daily Log'!$BE$18:$BE$1017),0)</f>
        <v>0</v>
      </c>
      <c r="Z341" s="244">
        <f>IFERROR($E341*SUMIF('[1]Daily Log'!$BG$18:$BG$1017,$B341,'[1]Daily Log'!$BH$18:$BH$1017),0)</f>
        <v>0</v>
      </c>
      <c r="AA341" s="244">
        <f>IFERROR($E341*SUMIF('[1]Daily Log'!$BJ$18:$BJ$1017,$B341,'[1]Daily Log'!$BK$18:$BK$1017),0)</f>
        <v>0</v>
      </c>
      <c r="AB341" s="244">
        <f>IFERROR($E341*SUMIF('[1]Daily Log'!$BM$18:$BM$1017,$B341,'[1]Daily Log'!$BN$18:$BN$1017),0)</f>
        <v>0</v>
      </c>
      <c r="AC341" s="244">
        <f>IFERROR($E341*SUMIF('[1]Daily Log'!$BP$18:$BP$1017,$B341,'[1]Daily Log'!$BQ$18:$BQ$1017),0)</f>
        <v>0</v>
      </c>
      <c r="AD341" s="244">
        <f>IFERROR($E341*SUMIF('[1]Daily Log'!$BS$18:$BS$1017,$B341,'[1]Daily Log'!$BT$18:$BT$1017),0)</f>
        <v>0</v>
      </c>
      <c r="AE341" s="244">
        <f>IFERROR($E341*SUMIF('[1]Daily Log'!$BV$18:$BV$1017,$B341,'[1]Daily Log'!$BW$18:$BW$1017),0)</f>
        <v>0</v>
      </c>
      <c r="AF341" s="244">
        <f>IFERROR($E341*SUMIF('[1]Daily Log'!$BY$18:$BY$1017,$B341,'[1]Daily Log'!$BZ$18:$BZ$1017),0)</f>
        <v>0</v>
      </c>
      <c r="AG341" s="244">
        <f>IFERROR($E341*SUMIF('[1]Daily Log'!$CB$18:$CB$1017,$B341,'[1]Daily Log'!$CC$18:$CC$1017),0)</f>
        <v>0</v>
      </c>
      <c r="AH341" s="244">
        <f>IFERROR($E341*SUMIF('[1]Daily Log'!$CE$18:$CE$1017,$B341,'[1]Daily Log'!$CF$18:$CF$1017),0)</f>
        <v>0</v>
      </c>
      <c r="AI341" s="244">
        <f>IFERROR($E341*SUMIF('[1]Daily Log'!$CH$18:$CH$1017,$B341,'[1]Daily Log'!$CI$18:$CI$1017),0)</f>
        <v>0</v>
      </c>
      <c r="AJ341" s="244">
        <f>IFERROR($E341*SUMIF('[1]Daily Log'!$CK$18:$CK$1017,$B341,'[1]Daily Log'!$CL$18:$CL$1017),0)</f>
        <v>0</v>
      </c>
      <c r="AK341" s="244">
        <f>IFERROR($E341*SUMIF('[1]Daily Log'!$CN$18:$CN$1017,$B341,'[1]Daily Log'!$CO$18:$CO$1017),0)</f>
        <v>0</v>
      </c>
    </row>
    <row r="342" spans="2:37" ht="33.75" hidden="1" customHeight="1">
      <c r="B342" s="461" t="s">
        <v>503</v>
      </c>
      <c r="C342" s="458"/>
      <c r="D342" s="452"/>
      <c r="E342" s="245">
        <v>1</v>
      </c>
      <c r="F342" s="243">
        <f t="shared" si="5"/>
        <v>0</v>
      </c>
      <c r="G342" s="244">
        <f>IFERROR($E342*SUMIF('[1]Daily Log'!$B$18:$B$1017,$B342,'[1]Daily Log'!$C$18:$C$1017),0)</f>
        <v>0</v>
      </c>
      <c r="H342" s="244">
        <f>IFERROR($E342*SUMIF('[1]Daily Log'!$E$18:$E$1017,$B342,'[1]Daily Log'!$F$18:$F$1017),0)</f>
        <v>0</v>
      </c>
      <c r="I342" s="244">
        <f>IFERROR($E342*SUMIF('[1]Daily Log'!$H$18:$H$1017,$B342,'[1]Daily Log'!$I$18:$I$1017),0)</f>
        <v>0</v>
      </c>
      <c r="J342" s="244" t="s">
        <v>40</v>
      </c>
      <c r="K342" s="244">
        <f>IFERROR($E342*SUMIF('[1]Daily Log'!$N$18:$N$1017,$B342,'[1]Daily Log'!$O$18:$O$1017),0)</f>
        <v>0</v>
      </c>
      <c r="L342" s="244">
        <f>IFERROR($E342*SUMIF('[1]Daily Log'!$Q$18:$Q$1017,$B342,'[1]Daily Log'!$R$18:$R$1017),0)</f>
        <v>0</v>
      </c>
      <c r="M342" s="244">
        <f>IFERROR($E342*SUMIF('[1]Daily Log'!$T$18:$T$1017,$B342,'[1]Daily Log'!$U$18:$U$1017),0)</f>
        <v>0</v>
      </c>
      <c r="N342" s="244">
        <f>IFERROR($E342*SUMIF('[1]Daily Log'!$W$18:$W$1017,$B342,'[1]Daily Log'!$X$18:$X$1017),0)</f>
        <v>0</v>
      </c>
      <c r="O342" s="244">
        <f>IFERROR($E342*SUMIF('[1]Daily Log'!$Z$18:$Z$1017,$B342,'[1]Daily Log'!$AA$18:$AA$1017),0)</f>
        <v>0</v>
      </c>
      <c r="P342" s="244">
        <f>IFERROR($E342*SUMIF('[1]Daily Log'!$AC$18:$AC$1017,$B342,'[1]Daily Log'!$AD$18:$AD$1017),0)</f>
        <v>0</v>
      </c>
      <c r="Q342" s="244">
        <f>IFERROR($E342*SUMIF('[1]Daily Log'!$AF$18:$AF$1017,$B342,'[1]Daily Log'!$AG$18:$AG$1017),0)</f>
        <v>0</v>
      </c>
      <c r="R342" s="244">
        <f>IFERROR($E342*SUMIF('[1]Daily Log'!$AI$18:$AI$1017,$B342,'[1]Daily Log'!$AJ$18:$AJ$1017),0)</f>
        <v>0</v>
      </c>
      <c r="S342" s="244">
        <f>IFERROR($E342*SUMIF('[1]Daily Log'!$AL$18:$AL$1017,$B342,'[1]Daily Log'!$AM$18:$AM$1017),0)</f>
        <v>0</v>
      </c>
      <c r="T342" s="244">
        <f>IFERROR($E342*SUMIF('[1]Daily Log'!$AO$18:$AO$1017,$B342,'[1]Daily Log'!$AP$18:$AP$1017),0)</f>
        <v>0</v>
      </c>
      <c r="U342" s="244">
        <f>IFERROR($E342*SUMIF('[1]Daily Log'!$AR$18:$AR$1017,$B342,'[1]Daily Log'!$AS$18:$AS$1017),0)</f>
        <v>0</v>
      </c>
      <c r="V342" s="244">
        <f>IFERROR($E342*SUMIF('[1]Daily Log'!$AU$18:$AU$1017,$B342,'[1]Daily Log'!$AV$18:$AV$1017),0)</f>
        <v>0</v>
      </c>
      <c r="W342" s="244">
        <f>IFERROR($E342*SUMIF('[1]Daily Log'!$AX$18:$AX$1017,$B342,'[1]Daily Log'!$AY$18:$AY$1017),0)</f>
        <v>0</v>
      </c>
      <c r="X342" s="244">
        <f>IFERROR($E342*SUMIF('[1]Daily Log'!$BA$18:$BA$1017,$B342,'[1]Daily Log'!$BB$18:$BB$1017),0)</f>
        <v>0</v>
      </c>
      <c r="Y342" s="244">
        <f>IFERROR($E342*SUMIF('[1]Daily Log'!$BD$18:$BD$1017,$B342,'[1]Daily Log'!$BE$18:$BE$1017),0)</f>
        <v>0</v>
      </c>
      <c r="Z342" s="244">
        <f>IFERROR($E342*SUMIF('[1]Daily Log'!$BG$18:$BG$1017,$B342,'[1]Daily Log'!$BH$18:$BH$1017),0)</f>
        <v>0</v>
      </c>
      <c r="AA342" s="244">
        <f>IFERROR($E342*SUMIF('[1]Daily Log'!$BJ$18:$BJ$1017,$B342,'[1]Daily Log'!$BK$18:$BK$1017),0)</f>
        <v>0</v>
      </c>
      <c r="AB342" s="244">
        <f>IFERROR($E342*SUMIF('[1]Daily Log'!$BM$18:$BM$1017,$B342,'[1]Daily Log'!$BN$18:$BN$1017),0)</f>
        <v>0</v>
      </c>
      <c r="AC342" s="244">
        <f>IFERROR($E342*SUMIF('[1]Daily Log'!$BP$18:$BP$1017,$B342,'[1]Daily Log'!$BQ$18:$BQ$1017),0)</f>
        <v>0</v>
      </c>
      <c r="AD342" s="244">
        <f>IFERROR($E342*SUMIF('[1]Daily Log'!$BS$18:$BS$1017,$B342,'[1]Daily Log'!$BT$18:$BT$1017),0)</f>
        <v>0</v>
      </c>
      <c r="AE342" s="244">
        <f>IFERROR($E342*SUMIF('[1]Daily Log'!$BV$18:$BV$1017,$B342,'[1]Daily Log'!$BW$18:$BW$1017),0)</f>
        <v>0</v>
      </c>
      <c r="AF342" s="244">
        <f>IFERROR($E342*SUMIF('[1]Daily Log'!$BY$18:$BY$1017,$B342,'[1]Daily Log'!$BZ$18:$BZ$1017),0)</f>
        <v>0</v>
      </c>
      <c r="AG342" s="244">
        <f>IFERROR($E342*SUMIF('[1]Daily Log'!$CB$18:$CB$1017,$B342,'[1]Daily Log'!$CC$18:$CC$1017),0)</f>
        <v>0</v>
      </c>
      <c r="AH342" s="244">
        <f>IFERROR($E342*SUMIF('[1]Daily Log'!$CE$18:$CE$1017,$B342,'[1]Daily Log'!$CF$18:$CF$1017),0)</f>
        <v>0</v>
      </c>
      <c r="AI342" s="244">
        <f>IFERROR($E342*SUMIF('[1]Daily Log'!$CH$18:$CH$1017,$B342,'[1]Daily Log'!$CI$18:$CI$1017),0)</f>
        <v>0</v>
      </c>
      <c r="AJ342" s="244">
        <f>IFERROR($E342*SUMIF('[1]Daily Log'!$CK$18:$CK$1017,$B342,'[1]Daily Log'!$CL$18:$CL$1017),0)</f>
        <v>0</v>
      </c>
      <c r="AK342" s="244">
        <f>IFERROR($E342*SUMIF('[1]Daily Log'!$CN$18:$CN$1017,$B342,'[1]Daily Log'!$CO$18:$CO$1017),0)</f>
        <v>0</v>
      </c>
    </row>
    <row r="343" spans="2:37" ht="33.75" hidden="1" customHeight="1">
      <c r="B343" s="461" t="s">
        <v>504</v>
      </c>
      <c r="C343" s="458"/>
      <c r="D343" s="452"/>
      <c r="E343" s="245">
        <v>1</v>
      </c>
      <c r="F343" s="243">
        <f t="shared" si="5"/>
        <v>0</v>
      </c>
      <c r="G343" s="244">
        <f>IFERROR($E343*SUMIF('[1]Daily Log'!$B$18:$B$1017,$B343,'[1]Daily Log'!$C$18:$C$1017),0)</f>
        <v>0</v>
      </c>
      <c r="H343" s="244">
        <f>IFERROR($E343*SUMIF('[1]Daily Log'!$E$18:$E$1017,$B343,'[1]Daily Log'!$F$18:$F$1017),0)</f>
        <v>0</v>
      </c>
      <c r="I343" s="244">
        <f>IFERROR($E343*SUMIF('[1]Daily Log'!$H$18:$H$1017,$B343,'[1]Daily Log'!$I$18:$I$1017),0)</f>
        <v>0</v>
      </c>
      <c r="J343" s="244" t="s">
        <v>40</v>
      </c>
      <c r="K343" s="244">
        <f>IFERROR($E343*SUMIF('[1]Daily Log'!$N$18:$N$1017,$B343,'[1]Daily Log'!$O$18:$O$1017),0)</f>
        <v>0</v>
      </c>
      <c r="L343" s="244">
        <f>IFERROR($E343*SUMIF('[1]Daily Log'!$Q$18:$Q$1017,$B343,'[1]Daily Log'!$R$18:$R$1017),0)</f>
        <v>0</v>
      </c>
      <c r="M343" s="244">
        <f>IFERROR($E343*SUMIF('[1]Daily Log'!$T$18:$T$1017,$B343,'[1]Daily Log'!$U$18:$U$1017),0)</f>
        <v>0</v>
      </c>
      <c r="N343" s="244">
        <f>IFERROR($E343*SUMIF('[1]Daily Log'!$W$18:$W$1017,$B343,'[1]Daily Log'!$X$18:$X$1017),0)</f>
        <v>0</v>
      </c>
      <c r="O343" s="244">
        <f>IFERROR($E343*SUMIF('[1]Daily Log'!$Z$18:$Z$1017,$B343,'[1]Daily Log'!$AA$18:$AA$1017),0)</f>
        <v>0</v>
      </c>
      <c r="P343" s="244">
        <f>IFERROR($E343*SUMIF('[1]Daily Log'!$AC$18:$AC$1017,$B343,'[1]Daily Log'!$AD$18:$AD$1017),0)</f>
        <v>0</v>
      </c>
      <c r="Q343" s="244">
        <f>IFERROR($E343*SUMIF('[1]Daily Log'!$AF$18:$AF$1017,$B343,'[1]Daily Log'!$AG$18:$AG$1017),0)</f>
        <v>0</v>
      </c>
      <c r="R343" s="244">
        <f>IFERROR($E343*SUMIF('[1]Daily Log'!$AI$18:$AI$1017,$B343,'[1]Daily Log'!$AJ$18:$AJ$1017),0)</f>
        <v>0</v>
      </c>
      <c r="S343" s="244">
        <f>IFERROR($E343*SUMIF('[1]Daily Log'!$AL$18:$AL$1017,$B343,'[1]Daily Log'!$AM$18:$AM$1017),0)</f>
        <v>0</v>
      </c>
      <c r="T343" s="244">
        <f>IFERROR($E343*SUMIF('[1]Daily Log'!$AO$18:$AO$1017,$B343,'[1]Daily Log'!$AP$18:$AP$1017),0)</f>
        <v>0</v>
      </c>
      <c r="U343" s="244">
        <f>IFERROR($E343*SUMIF('[1]Daily Log'!$AR$18:$AR$1017,$B343,'[1]Daily Log'!$AS$18:$AS$1017),0)</f>
        <v>0</v>
      </c>
      <c r="V343" s="244">
        <f>IFERROR($E343*SUMIF('[1]Daily Log'!$AU$18:$AU$1017,$B343,'[1]Daily Log'!$AV$18:$AV$1017),0)</f>
        <v>0</v>
      </c>
      <c r="W343" s="244">
        <f>IFERROR($E343*SUMIF('[1]Daily Log'!$AX$18:$AX$1017,$B343,'[1]Daily Log'!$AY$18:$AY$1017),0)</f>
        <v>0</v>
      </c>
      <c r="X343" s="244">
        <f>IFERROR($E343*SUMIF('[1]Daily Log'!$BA$18:$BA$1017,$B343,'[1]Daily Log'!$BB$18:$BB$1017),0)</f>
        <v>0</v>
      </c>
      <c r="Y343" s="244">
        <f>IFERROR($E343*SUMIF('[1]Daily Log'!$BD$18:$BD$1017,$B343,'[1]Daily Log'!$BE$18:$BE$1017),0)</f>
        <v>0</v>
      </c>
      <c r="Z343" s="244">
        <f>IFERROR($E343*SUMIF('[1]Daily Log'!$BG$18:$BG$1017,$B343,'[1]Daily Log'!$BH$18:$BH$1017),0)</f>
        <v>0</v>
      </c>
      <c r="AA343" s="244">
        <f>IFERROR($E343*SUMIF('[1]Daily Log'!$BJ$18:$BJ$1017,$B343,'[1]Daily Log'!$BK$18:$BK$1017),0)</f>
        <v>0</v>
      </c>
      <c r="AB343" s="244">
        <f>IFERROR($E343*SUMIF('[1]Daily Log'!$BM$18:$BM$1017,$B343,'[1]Daily Log'!$BN$18:$BN$1017),0)</f>
        <v>0</v>
      </c>
      <c r="AC343" s="244">
        <f>IFERROR($E343*SUMIF('[1]Daily Log'!$BP$18:$BP$1017,$B343,'[1]Daily Log'!$BQ$18:$BQ$1017),0)</f>
        <v>0</v>
      </c>
      <c r="AD343" s="244">
        <f>IFERROR($E343*SUMIF('[1]Daily Log'!$BS$18:$BS$1017,$B343,'[1]Daily Log'!$BT$18:$BT$1017),0)</f>
        <v>0</v>
      </c>
      <c r="AE343" s="244">
        <f>IFERROR($E343*SUMIF('[1]Daily Log'!$BV$18:$BV$1017,$B343,'[1]Daily Log'!$BW$18:$BW$1017),0)</f>
        <v>0</v>
      </c>
      <c r="AF343" s="244">
        <f>IFERROR($E343*SUMIF('[1]Daily Log'!$BY$18:$BY$1017,$B343,'[1]Daily Log'!$BZ$18:$BZ$1017),0)</f>
        <v>0</v>
      </c>
      <c r="AG343" s="244">
        <f>IFERROR($E343*SUMIF('[1]Daily Log'!$CB$18:$CB$1017,$B343,'[1]Daily Log'!$CC$18:$CC$1017),0)</f>
        <v>0</v>
      </c>
      <c r="AH343" s="244">
        <f>IFERROR($E343*SUMIF('[1]Daily Log'!$CE$18:$CE$1017,$B343,'[1]Daily Log'!$CF$18:$CF$1017),0)</f>
        <v>0</v>
      </c>
      <c r="AI343" s="244">
        <f>IFERROR($E343*SUMIF('[1]Daily Log'!$CH$18:$CH$1017,$B343,'[1]Daily Log'!$CI$18:$CI$1017),0)</f>
        <v>0</v>
      </c>
      <c r="AJ343" s="244">
        <f>IFERROR($E343*SUMIF('[1]Daily Log'!$CK$18:$CK$1017,$B343,'[1]Daily Log'!$CL$18:$CL$1017),0)</f>
        <v>0</v>
      </c>
      <c r="AK343" s="244">
        <f>IFERROR($E343*SUMIF('[1]Daily Log'!$CN$18:$CN$1017,$B343,'[1]Daily Log'!$CO$18:$CO$1017),0)</f>
        <v>0</v>
      </c>
    </row>
    <row r="344" spans="2:37" ht="33.75" hidden="1" customHeight="1">
      <c r="B344" s="461" t="s">
        <v>505</v>
      </c>
      <c r="C344" s="458"/>
      <c r="D344" s="452"/>
      <c r="E344" s="245">
        <v>1</v>
      </c>
      <c r="F344" s="243">
        <f t="shared" si="5"/>
        <v>0</v>
      </c>
      <c r="G344" s="244">
        <f>IFERROR($E344*SUMIF('[1]Daily Log'!$B$18:$B$1017,$B344,'[1]Daily Log'!$C$18:$C$1017),0)</f>
        <v>0</v>
      </c>
      <c r="H344" s="244">
        <f>IFERROR($E344*SUMIF('[1]Daily Log'!$E$18:$E$1017,$B344,'[1]Daily Log'!$F$18:$F$1017),0)</f>
        <v>0</v>
      </c>
      <c r="I344" s="244">
        <f>IFERROR($E344*SUMIF('[1]Daily Log'!$H$18:$H$1017,$B344,'[1]Daily Log'!$I$18:$I$1017),0)</f>
        <v>0</v>
      </c>
      <c r="J344" s="244" t="s">
        <v>40</v>
      </c>
      <c r="K344" s="244">
        <f>IFERROR($E344*SUMIF('[1]Daily Log'!$N$18:$N$1017,$B344,'[1]Daily Log'!$O$18:$O$1017),0)</f>
        <v>0</v>
      </c>
      <c r="L344" s="244">
        <f>IFERROR($E344*SUMIF('[1]Daily Log'!$Q$18:$Q$1017,$B344,'[1]Daily Log'!$R$18:$R$1017),0)</f>
        <v>0</v>
      </c>
      <c r="M344" s="244">
        <f>IFERROR($E344*SUMIF('[1]Daily Log'!$T$18:$T$1017,$B344,'[1]Daily Log'!$U$18:$U$1017),0)</f>
        <v>0</v>
      </c>
      <c r="N344" s="244">
        <f>IFERROR($E344*SUMIF('[1]Daily Log'!$W$18:$W$1017,$B344,'[1]Daily Log'!$X$18:$X$1017),0)</f>
        <v>0</v>
      </c>
      <c r="O344" s="244">
        <f>IFERROR($E344*SUMIF('[1]Daily Log'!$Z$18:$Z$1017,$B344,'[1]Daily Log'!$AA$18:$AA$1017),0)</f>
        <v>0</v>
      </c>
      <c r="P344" s="244">
        <f>IFERROR($E344*SUMIF('[1]Daily Log'!$AC$18:$AC$1017,$B344,'[1]Daily Log'!$AD$18:$AD$1017),0)</f>
        <v>0</v>
      </c>
      <c r="Q344" s="244">
        <f>IFERROR($E344*SUMIF('[1]Daily Log'!$AF$18:$AF$1017,$B344,'[1]Daily Log'!$AG$18:$AG$1017),0)</f>
        <v>0</v>
      </c>
      <c r="R344" s="244">
        <f>IFERROR($E344*SUMIF('[1]Daily Log'!$AI$18:$AI$1017,$B344,'[1]Daily Log'!$AJ$18:$AJ$1017),0)</f>
        <v>0</v>
      </c>
      <c r="S344" s="244">
        <f>IFERROR($E344*SUMIF('[1]Daily Log'!$AL$18:$AL$1017,$B344,'[1]Daily Log'!$AM$18:$AM$1017),0)</f>
        <v>0</v>
      </c>
      <c r="T344" s="244">
        <f>IFERROR($E344*SUMIF('[1]Daily Log'!$AO$18:$AO$1017,$B344,'[1]Daily Log'!$AP$18:$AP$1017),0)</f>
        <v>0</v>
      </c>
      <c r="U344" s="244">
        <f>IFERROR($E344*SUMIF('[1]Daily Log'!$AR$18:$AR$1017,$B344,'[1]Daily Log'!$AS$18:$AS$1017),0)</f>
        <v>0</v>
      </c>
      <c r="V344" s="244">
        <f>IFERROR($E344*SUMIF('[1]Daily Log'!$AU$18:$AU$1017,$B344,'[1]Daily Log'!$AV$18:$AV$1017),0)</f>
        <v>0</v>
      </c>
      <c r="W344" s="244">
        <f>IFERROR($E344*SUMIF('[1]Daily Log'!$AX$18:$AX$1017,$B344,'[1]Daily Log'!$AY$18:$AY$1017),0)</f>
        <v>0</v>
      </c>
      <c r="X344" s="244">
        <f>IFERROR($E344*SUMIF('[1]Daily Log'!$BA$18:$BA$1017,$B344,'[1]Daily Log'!$BB$18:$BB$1017),0)</f>
        <v>0</v>
      </c>
      <c r="Y344" s="244">
        <f>IFERROR($E344*SUMIF('[1]Daily Log'!$BD$18:$BD$1017,$B344,'[1]Daily Log'!$BE$18:$BE$1017),0)</f>
        <v>0</v>
      </c>
      <c r="Z344" s="244">
        <f>IFERROR($E344*SUMIF('[1]Daily Log'!$BG$18:$BG$1017,$B344,'[1]Daily Log'!$BH$18:$BH$1017),0)</f>
        <v>0</v>
      </c>
      <c r="AA344" s="244">
        <f>IFERROR($E344*SUMIF('[1]Daily Log'!$BJ$18:$BJ$1017,$B344,'[1]Daily Log'!$BK$18:$BK$1017),0)</f>
        <v>0</v>
      </c>
      <c r="AB344" s="244">
        <f>IFERROR($E344*SUMIF('[1]Daily Log'!$BM$18:$BM$1017,$B344,'[1]Daily Log'!$BN$18:$BN$1017),0)</f>
        <v>0</v>
      </c>
      <c r="AC344" s="244">
        <f>IFERROR($E344*SUMIF('[1]Daily Log'!$BP$18:$BP$1017,$B344,'[1]Daily Log'!$BQ$18:$BQ$1017),0)</f>
        <v>0</v>
      </c>
      <c r="AD344" s="244">
        <f>IFERROR($E344*SUMIF('[1]Daily Log'!$BS$18:$BS$1017,$B344,'[1]Daily Log'!$BT$18:$BT$1017),0)</f>
        <v>0</v>
      </c>
      <c r="AE344" s="244">
        <f>IFERROR($E344*SUMIF('[1]Daily Log'!$BV$18:$BV$1017,$B344,'[1]Daily Log'!$BW$18:$BW$1017),0)</f>
        <v>0</v>
      </c>
      <c r="AF344" s="244">
        <f>IFERROR($E344*SUMIF('[1]Daily Log'!$BY$18:$BY$1017,$B344,'[1]Daily Log'!$BZ$18:$BZ$1017),0)</f>
        <v>0</v>
      </c>
      <c r="AG344" s="244">
        <f>IFERROR($E344*SUMIF('[1]Daily Log'!$CB$18:$CB$1017,$B344,'[1]Daily Log'!$CC$18:$CC$1017),0)</f>
        <v>0</v>
      </c>
      <c r="AH344" s="244">
        <f>IFERROR($E344*SUMIF('[1]Daily Log'!$CE$18:$CE$1017,$B344,'[1]Daily Log'!$CF$18:$CF$1017),0)</f>
        <v>0</v>
      </c>
      <c r="AI344" s="244">
        <f>IFERROR($E344*SUMIF('[1]Daily Log'!$CH$18:$CH$1017,$B344,'[1]Daily Log'!$CI$18:$CI$1017),0)</f>
        <v>0</v>
      </c>
      <c r="AJ344" s="244">
        <f>IFERROR($E344*SUMIF('[1]Daily Log'!$CK$18:$CK$1017,$B344,'[1]Daily Log'!$CL$18:$CL$1017),0)</f>
        <v>0</v>
      </c>
      <c r="AK344" s="244">
        <f>IFERROR($E344*SUMIF('[1]Daily Log'!$CN$18:$CN$1017,$B344,'[1]Daily Log'!$CO$18:$CO$1017),0)</f>
        <v>0</v>
      </c>
    </row>
    <row r="345" spans="2:37" ht="33.75" hidden="1" customHeight="1">
      <c r="B345" s="461" t="s">
        <v>506</v>
      </c>
      <c r="C345" s="458"/>
      <c r="D345" s="452"/>
      <c r="E345" s="245">
        <v>1</v>
      </c>
      <c r="F345" s="243">
        <f t="shared" si="5"/>
        <v>0</v>
      </c>
      <c r="G345" s="244">
        <f>IFERROR($E345*SUMIF('[1]Daily Log'!$B$18:$B$1017,$B345,'[1]Daily Log'!$C$18:$C$1017),0)</f>
        <v>0</v>
      </c>
      <c r="H345" s="244">
        <f>IFERROR($E345*SUMIF('[1]Daily Log'!$E$18:$E$1017,$B345,'[1]Daily Log'!$F$18:$F$1017),0)</f>
        <v>0</v>
      </c>
      <c r="I345" s="244">
        <f>IFERROR($E345*SUMIF('[1]Daily Log'!$H$18:$H$1017,$B345,'[1]Daily Log'!$I$18:$I$1017),0)</f>
        <v>0</v>
      </c>
      <c r="J345" s="244" t="s">
        <v>40</v>
      </c>
      <c r="K345" s="244">
        <f>IFERROR($E345*SUMIF('[1]Daily Log'!$N$18:$N$1017,$B345,'[1]Daily Log'!$O$18:$O$1017),0)</f>
        <v>0</v>
      </c>
      <c r="L345" s="244">
        <f>IFERROR($E345*SUMIF('[1]Daily Log'!$Q$18:$Q$1017,$B345,'[1]Daily Log'!$R$18:$R$1017),0)</f>
        <v>0</v>
      </c>
      <c r="M345" s="244">
        <f>IFERROR($E345*SUMIF('[1]Daily Log'!$T$18:$T$1017,$B345,'[1]Daily Log'!$U$18:$U$1017),0)</f>
        <v>0</v>
      </c>
      <c r="N345" s="244">
        <f>IFERROR($E345*SUMIF('[1]Daily Log'!$W$18:$W$1017,$B345,'[1]Daily Log'!$X$18:$X$1017),0)</f>
        <v>0</v>
      </c>
      <c r="O345" s="244">
        <f>IFERROR($E345*SUMIF('[1]Daily Log'!$Z$18:$Z$1017,$B345,'[1]Daily Log'!$AA$18:$AA$1017),0)</f>
        <v>0</v>
      </c>
      <c r="P345" s="244">
        <f>IFERROR($E345*SUMIF('[1]Daily Log'!$AC$18:$AC$1017,$B345,'[1]Daily Log'!$AD$18:$AD$1017),0)</f>
        <v>0</v>
      </c>
      <c r="Q345" s="244">
        <f>IFERROR($E345*SUMIF('[1]Daily Log'!$AF$18:$AF$1017,$B345,'[1]Daily Log'!$AG$18:$AG$1017),0)</f>
        <v>0</v>
      </c>
      <c r="R345" s="244">
        <f>IFERROR($E345*SUMIF('[1]Daily Log'!$AI$18:$AI$1017,$B345,'[1]Daily Log'!$AJ$18:$AJ$1017),0)</f>
        <v>0</v>
      </c>
      <c r="S345" s="244">
        <f>IFERROR($E345*SUMIF('[1]Daily Log'!$AL$18:$AL$1017,$B345,'[1]Daily Log'!$AM$18:$AM$1017),0)</f>
        <v>0</v>
      </c>
      <c r="T345" s="244">
        <f>IFERROR($E345*SUMIF('[1]Daily Log'!$AO$18:$AO$1017,$B345,'[1]Daily Log'!$AP$18:$AP$1017),0)</f>
        <v>0</v>
      </c>
      <c r="U345" s="244">
        <f>IFERROR($E345*SUMIF('[1]Daily Log'!$AR$18:$AR$1017,$B345,'[1]Daily Log'!$AS$18:$AS$1017),0)</f>
        <v>0</v>
      </c>
      <c r="V345" s="244">
        <f>IFERROR($E345*SUMIF('[1]Daily Log'!$AU$18:$AU$1017,$B345,'[1]Daily Log'!$AV$18:$AV$1017),0)</f>
        <v>0</v>
      </c>
      <c r="W345" s="244">
        <f>IFERROR($E345*SUMIF('[1]Daily Log'!$AX$18:$AX$1017,$B345,'[1]Daily Log'!$AY$18:$AY$1017),0)</f>
        <v>0</v>
      </c>
      <c r="X345" s="244">
        <f>IFERROR($E345*SUMIF('[1]Daily Log'!$BA$18:$BA$1017,$B345,'[1]Daily Log'!$BB$18:$BB$1017),0)</f>
        <v>0</v>
      </c>
      <c r="Y345" s="244">
        <f>IFERROR($E345*SUMIF('[1]Daily Log'!$BD$18:$BD$1017,$B345,'[1]Daily Log'!$BE$18:$BE$1017),0)</f>
        <v>0</v>
      </c>
      <c r="Z345" s="244">
        <f>IFERROR($E345*SUMIF('[1]Daily Log'!$BG$18:$BG$1017,$B345,'[1]Daily Log'!$BH$18:$BH$1017),0)</f>
        <v>0</v>
      </c>
      <c r="AA345" s="244">
        <f>IFERROR($E345*SUMIF('[1]Daily Log'!$BJ$18:$BJ$1017,$B345,'[1]Daily Log'!$BK$18:$BK$1017),0)</f>
        <v>0</v>
      </c>
      <c r="AB345" s="244">
        <f>IFERROR($E345*SUMIF('[1]Daily Log'!$BM$18:$BM$1017,$B345,'[1]Daily Log'!$BN$18:$BN$1017),0)</f>
        <v>0</v>
      </c>
      <c r="AC345" s="244">
        <f>IFERROR($E345*SUMIF('[1]Daily Log'!$BP$18:$BP$1017,$B345,'[1]Daily Log'!$BQ$18:$BQ$1017),0)</f>
        <v>0</v>
      </c>
      <c r="AD345" s="244">
        <f>IFERROR($E345*SUMIF('[1]Daily Log'!$BS$18:$BS$1017,$B345,'[1]Daily Log'!$BT$18:$BT$1017),0)</f>
        <v>0</v>
      </c>
      <c r="AE345" s="244">
        <f>IFERROR($E345*SUMIF('[1]Daily Log'!$BV$18:$BV$1017,$B345,'[1]Daily Log'!$BW$18:$BW$1017),0)</f>
        <v>0</v>
      </c>
      <c r="AF345" s="244">
        <f>IFERROR($E345*SUMIF('[1]Daily Log'!$BY$18:$BY$1017,$B345,'[1]Daily Log'!$BZ$18:$BZ$1017),0)</f>
        <v>0</v>
      </c>
      <c r="AG345" s="244">
        <f>IFERROR($E345*SUMIF('[1]Daily Log'!$CB$18:$CB$1017,$B345,'[1]Daily Log'!$CC$18:$CC$1017),0)</f>
        <v>0</v>
      </c>
      <c r="AH345" s="244">
        <f>IFERROR($E345*SUMIF('[1]Daily Log'!$CE$18:$CE$1017,$B345,'[1]Daily Log'!$CF$18:$CF$1017),0)</f>
        <v>0</v>
      </c>
      <c r="AI345" s="244">
        <f>IFERROR($E345*SUMIF('[1]Daily Log'!$CH$18:$CH$1017,$B345,'[1]Daily Log'!$CI$18:$CI$1017),0)</f>
        <v>0</v>
      </c>
      <c r="AJ345" s="244">
        <f>IFERROR($E345*SUMIF('[1]Daily Log'!$CK$18:$CK$1017,$B345,'[1]Daily Log'!$CL$18:$CL$1017),0)</f>
        <v>0</v>
      </c>
      <c r="AK345" s="244">
        <f>IFERROR($E345*SUMIF('[1]Daily Log'!$CN$18:$CN$1017,$B345,'[1]Daily Log'!$CO$18:$CO$1017),0)</f>
        <v>0</v>
      </c>
    </row>
    <row r="346" spans="2:37" ht="33.75" hidden="1" customHeight="1">
      <c r="B346" s="461" t="s">
        <v>507</v>
      </c>
      <c r="C346" s="458"/>
      <c r="D346" s="452"/>
      <c r="E346" s="245">
        <v>1</v>
      </c>
      <c r="F346" s="243">
        <f t="shared" si="5"/>
        <v>0</v>
      </c>
      <c r="G346" s="244">
        <f>IFERROR($E346*SUMIF('[1]Daily Log'!$B$18:$B$1017,$B346,'[1]Daily Log'!$C$18:$C$1017),0)</f>
        <v>0</v>
      </c>
      <c r="H346" s="244">
        <f>IFERROR($E346*SUMIF('[1]Daily Log'!$E$18:$E$1017,$B346,'[1]Daily Log'!$F$18:$F$1017),0)</f>
        <v>0</v>
      </c>
      <c r="I346" s="244">
        <f>IFERROR($E346*SUMIF('[1]Daily Log'!$H$18:$H$1017,$B346,'[1]Daily Log'!$I$18:$I$1017),0)</f>
        <v>0</v>
      </c>
      <c r="J346" s="244" t="s">
        <v>40</v>
      </c>
      <c r="K346" s="244">
        <f>IFERROR($E346*SUMIF('[1]Daily Log'!$N$18:$N$1017,$B346,'[1]Daily Log'!$O$18:$O$1017),0)</f>
        <v>0</v>
      </c>
      <c r="L346" s="244">
        <f>IFERROR($E346*SUMIF('[1]Daily Log'!$Q$18:$Q$1017,$B346,'[1]Daily Log'!$R$18:$R$1017),0)</f>
        <v>0</v>
      </c>
      <c r="M346" s="244">
        <f>IFERROR($E346*SUMIF('[1]Daily Log'!$T$18:$T$1017,$B346,'[1]Daily Log'!$U$18:$U$1017),0)</f>
        <v>0</v>
      </c>
      <c r="N346" s="244">
        <f>IFERROR($E346*SUMIF('[1]Daily Log'!$W$18:$W$1017,$B346,'[1]Daily Log'!$X$18:$X$1017),0)</f>
        <v>0</v>
      </c>
      <c r="O346" s="244">
        <f>IFERROR($E346*SUMIF('[1]Daily Log'!$Z$18:$Z$1017,$B346,'[1]Daily Log'!$AA$18:$AA$1017),0)</f>
        <v>0</v>
      </c>
      <c r="P346" s="244">
        <f>IFERROR($E346*SUMIF('[1]Daily Log'!$AC$18:$AC$1017,$B346,'[1]Daily Log'!$AD$18:$AD$1017),0)</f>
        <v>0</v>
      </c>
      <c r="Q346" s="244">
        <f>IFERROR($E346*SUMIF('[1]Daily Log'!$AF$18:$AF$1017,$B346,'[1]Daily Log'!$AG$18:$AG$1017),0)</f>
        <v>0</v>
      </c>
      <c r="R346" s="244">
        <f>IFERROR($E346*SUMIF('[1]Daily Log'!$AI$18:$AI$1017,$B346,'[1]Daily Log'!$AJ$18:$AJ$1017),0)</f>
        <v>0</v>
      </c>
      <c r="S346" s="244">
        <f>IFERROR($E346*SUMIF('[1]Daily Log'!$AL$18:$AL$1017,$B346,'[1]Daily Log'!$AM$18:$AM$1017),0)</f>
        <v>0</v>
      </c>
      <c r="T346" s="244">
        <f>IFERROR($E346*SUMIF('[1]Daily Log'!$AO$18:$AO$1017,$B346,'[1]Daily Log'!$AP$18:$AP$1017),0)</f>
        <v>0</v>
      </c>
      <c r="U346" s="244">
        <f>IFERROR($E346*SUMIF('[1]Daily Log'!$AR$18:$AR$1017,$B346,'[1]Daily Log'!$AS$18:$AS$1017),0)</f>
        <v>0</v>
      </c>
      <c r="V346" s="244">
        <f>IFERROR($E346*SUMIF('[1]Daily Log'!$AU$18:$AU$1017,$B346,'[1]Daily Log'!$AV$18:$AV$1017),0)</f>
        <v>0</v>
      </c>
      <c r="W346" s="244">
        <f>IFERROR($E346*SUMIF('[1]Daily Log'!$AX$18:$AX$1017,$B346,'[1]Daily Log'!$AY$18:$AY$1017),0)</f>
        <v>0</v>
      </c>
      <c r="X346" s="244">
        <f>IFERROR($E346*SUMIF('[1]Daily Log'!$BA$18:$BA$1017,$B346,'[1]Daily Log'!$BB$18:$BB$1017),0)</f>
        <v>0</v>
      </c>
      <c r="Y346" s="244">
        <f>IFERROR($E346*SUMIF('[1]Daily Log'!$BD$18:$BD$1017,$B346,'[1]Daily Log'!$BE$18:$BE$1017),0)</f>
        <v>0</v>
      </c>
      <c r="Z346" s="244">
        <f>IFERROR($E346*SUMIF('[1]Daily Log'!$BG$18:$BG$1017,$B346,'[1]Daily Log'!$BH$18:$BH$1017),0)</f>
        <v>0</v>
      </c>
      <c r="AA346" s="244">
        <f>IFERROR($E346*SUMIF('[1]Daily Log'!$BJ$18:$BJ$1017,$B346,'[1]Daily Log'!$BK$18:$BK$1017),0)</f>
        <v>0</v>
      </c>
      <c r="AB346" s="244">
        <f>IFERROR($E346*SUMIF('[1]Daily Log'!$BM$18:$BM$1017,$B346,'[1]Daily Log'!$BN$18:$BN$1017),0)</f>
        <v>0</v>
      </c>
      <c r="AC346" s="244">
        <f>IFERROR($E346*SUMIF('[1]Daily Log'!$BP$18:$BP$1017,$B346,'[1]Daily Log'!$BQ$18:$BQ$1017),0)</f>
        <v>0</v>
      </c>
      <c r="AD346" s="244">
        <f>IFERROR($E346*SUMIF('[1]Daily Log'!$BS$18:$BS$1017,$B346,'[1]Daily Log'!$BT$18:$BT$1017),0)</f>
        <v>0</v>
      </c>
      <c r="AE346" s="244">
        <f>IFERROR($E346*SUMIF('[1]Daily Log'!$BV$18:$BV$1017,$B346,'[1]Daily Log'!$BW$18:$BW$1017),0)</f>
        <v>0</v>
      </c>
      <c r="AF346" s="244">
        <f>IFERROR($E346*SUMIF('[1]Daily Log'!$BY$18:$BY$1017,$B346,'[1]Daily Log'!$BZ$18:$BZ$1017),0)</f>
        <v>0</v>
      </c>
      <c r="AG346" s="244">
        <f>IFERROR($E346*SUMIF('[1]Daily Log'!$CB$18:$CB$1017,$B346,'[1]Daily Log'!$CC$18:$CC$1017),0)</f>
        <v>0</v>
      </c>
      <c r="AH346" s="244">
        <f>IFERROR($E346*SUMIF('[1]Daily Log'!$CE$18:$CE$1017,$B346,'[1]Daily Log'!$CF$18:$CF$1017),0)</f>
        <v>0</v>
      </c>
      <c r="AI346" s="244">
        <f>IFERROR($E346*SUMIF('[1]Daily Log'!$CH$18:$CH$1017,$B346,'[1]Daily Log'!$CI$18:$CI$1017),0)</f>
        <v>0</v>
      </c>
      <c r="AJ346" s="244">
        <f>IFERROR($E346*SUMIF('[1]Daily Log'!$CK$18:$CK$1017,$B346,'[1]Daily Log'!$CL$18:$CL$1017),0)</f>
        <v>0</v>
      </c>
      <c r="AK346" s="244">
        <f>IFERROR($E346*SUMIF('[1]Daily Log'!$CN$18:$CN$1017,$B346,'[1]Daily Log'!$CO$18:$CO$1017),0)</f>
        <v>0</v>
      </c>
    </row>
    <row r="347" spans="2:37" ht="33.75" hidden="1" customHeight="1">
      <c r="B347" s="461" t="s">
        <v>508</v>
      </c>
      <c r="C347" s="458"/>
      <c r="D347" s="452"/>
      <c r="E347" s="245">
        <v>1</v>
      </c>
      <c r="F347" s="243">
        <f t="shared" si="5"/>
        <v>0</v>
      </c>
      <c r="G347" s="244">
        <f>IFERROR($E347*SUMIF('[1]Daily Log'!$B$18:$B$1017,$B347,'[1]Daily Log'!$C$18:$C$1017),0)</f>
        <v>0</v>
      </c>
      <c r="H347" s="244">
        <f>IFERROR($E347*SUMIF('[1]Daily Log'!$E$18:$E$1017,$B347,'[1]Daily Log'!$F$18:$F$1017),0)</f>
        <v>0</v>
      </c>
      <c r="I347" s="244">
        <f>IFERROR($E347*SUMIF('[1]Daily Log'!$H$18:$H$1017,$B347,'[1]Daily Log'!$I$18:$I$1017),0)</f>
        <v>0</v>
      </c>
      <c r="J347" s="244" t="s">
        <v>40</v>
      </c>
      <c r="K347" s="244">
        <f>IFERROR($E347*SUMIF('[1]Daily Log'!$N$18:$N$1017,$B347,'[1]Daily Log'!$O$18:$O$1017),0)</f>
        <v>0</v>
      </c>
      <c r="L347" s="244">
        <f>IFERROR($E347*SUMIF('[1]Daily Log'!$Q$18:$Q$1017,$B347,'[1]Daily Log'!$R$18:$R$1017),0)</f>
        <v>0</v>
      </c>
      <c r="M347" s="244">
        <f>IFERROR($E347*SUMIF('[1]Daily Log'!$T$18:$T$1017,$B347,'[1]Daily Log'!$U$18:$U$1017),0)</f>
        <v>0</v>
      </c>
      <c r="N347" s="244">
        <f>IFERROR($E347*SUMIF('[1]Daily Log'!$W$18:$W$1017,$B347,'[1]Daily Log'!$X$18:$X$1017),0)</f>
        <v>0</v>
      </c>
      <c r="O347" s="244">
        <f>IFERROR($E347*SUMIF('[1]Daily Log'!$Z$18:$Z$1017,$B347,'[1]Daily Log'!$AA$18:$AA$1017),0)</f>
        <v>0</v>
      </c>
      <c r="P347" s="244">
        <f>IFERROR($E347*SUMIF('[1]Daily Log'!$AC$18:$AC$1017,$B347,'[1]Daily Log'!$AD$18:$AD$1017),0)</f>
        <v>0</v>
      </c>
      <c r="Q347" s="244">
        <f>IFERROR($E347*SUMIF('[1]Daily Log'!$AF$18:$AF$1017,$B347,'[1]Daily Log'!$AG$18:$AG$1017),0)</f>
        <v>0</v>
      </c>
      <c r="R347" s="244">
        <f>IFERROR($E347*SUMIF('[1]Daily Log'!$AI$18:$AI$1017,$B347,'[1]Daily Log'!$AJ$18:$AJ$1017),0)</f>
        <v>0</v>
      </c>
      <c r="S347" s="244">
        <f>IFERROR($E347*SUMIF('[1]Daily Log'!$AL$18:$AL$1017,$B347,'[1]Daily Log'!$AM$18:$AM$1017),0)</f>
        <v>0</v>
      </c>
      <c r="T347" s="244">
        <f>IFERROR($E347*SUMIF('[1]Daily Log'!$AO$18:$AO$1017,$B347,'[1]Daily Log'!$AP$18:$AP$1017),0)</f>
        <v>0</v>
      </c>
      <c r="U347" s="244">
        <f>IFERROR($E347*SUMIF('[1]Daily Log'!$AR$18:$AR$1017,$B347,'[1]Daily Log'!$AS$18:$AS$1017),0)</f>
        <v>0</v>
      </c>
      <c r="V347" s="244">
        <f>IFERROR($E347*SUMIF('[1]Daily Log'!$AU$18:$AU$1017,$B347,'[1]Daily Log'!$AV$18:$AV$1017),0)</f>
        <v>0</v>
      </c>
      <c r="W347" s="244">
        <f>IFERROR($E347*SUMIF('[1]Daily Log'!$AX$18:$AX$1017,$B347,'[1]Daily Log'!$AY$18:$AY$1017),0)</f>
        <v>0</v>
      </c>
      <c r="X347" s="244">
        <f>IFERROR($E347*SUMIF('[1]Daily Log'!$BA$18:$BA$1017,$B347,'[1]Daily Log'!$BB$18:$BB$1017),0)</f>
        <v>0</v>
      </c>
      <c r="Y347" s="244">
        <f>IFERROR($E347*SUMIF('[1]Daily Log'!$BD$18:$BD$1017,$B347,'[1]Daily Log'!$BE$18:$BE$1017),0)</f>
        <v>0</v>
      </c>
      <c r="Z347" s="244">
        <f>IFERROR($E347*SUMIF('[1]Daily Log'!$BG$18:$BG$1017,$B347,'[1]Daily Log'!$BH$18:$BH$1017),0)</f>
        <v>0</v>
      </c>
      <c r="AA347" s="244">
        <f>IFERROR($E347*SUMIF('[1]Daily Log'!$BJ$18:$BJ$1017,$B347,'[1]Daily Log'!$BK$18:$BK$1017),0)</f>
        <v>0</v>
      </c>
      <c r="AB347" s="244">
        <f>IFERROR($E347*SUMIF('[1]Daily Log'!$BM$18:$BM$1017,$B347,'[1]Daily Log'!$BN$18:$BN$1017),0)</f>
        <v>0</v>
      </c>
      <c r="AC347" s="244">
        <f>IFERROR($E347*SUMIF('[1]Daily Log'!$BP$18:$BP$1017,$B347,'[1]Daily Log'!$BQ$18:$BQ$1017),0)</f>
        <v>0</v>
      </c>
      <c r="AD347" s="244">
        <f>IFERROR($E347*SUMIF('[1]Daily Log'!$BS$18:$BS$1017,$B347,'[1]Daily Log'!$BT$18:$BT$1017),0)</f>
        <v>0</v>
      </c>
      <c r="AE347" s="244">
        <f>IFERROR($E347*SUMIF('[1]Daily Log'!$BV$18:$BV$1017,$B347,'[1]Daily Log'!$BW$18:$BW$1017),0)</f>
        <v>0</v>
      </c>
      <c r="AF347" s="244">
        <f>IFERROR($E347*SUMIF('[1]Daily Log'!$BY$18:$BY$1017,$B347,'[1]Daily Log'!$BZ$18:$BZ$1017),0)</f>
        <v>0</v>
      </c>
      <c r="AG347" s="244">
        <f>IFERROR($E347*SUMIF('[1]Daily Log'!$CB$18:$CB$1017,$B347,'[1]Daily Log'!$CC$18:$CC$1017),0)</f>
        <v>0</v>
      </c>
      <c r="AH347" s="244">
        <f>IFERROR($E347*SUMIF('[1]Daily Log'!$CE$18:$CE$1017,$B347,'[1]Daily Log'!$CF$18:$CF$1017),0)</f>
        <v>0</v>
      </c>
      <c r="AI347" s="244">
        <f>IFERROR($E347*SUMIF('[1]Daily Log'!$CH$18:$CH$1017,$B347,'[1]Daily Log'!$CI$18:$CI$1017),0)</f>
        <v>0</v>
      </c>
      <c r="AJ347" s="244">
        <f>IFERROR($E347*SUMIF('[1]Daily Log'!$CK$18:$CK$1017,$B347,'[1]Daily Log'!$CL$18:$CL$1017),0)</f>
        <v>0</v>
      </c>
      <c r="AK347" s="244">
        <f>IFERROR($E347*SUMIF('[1]Daily Log'!$CN$18:$CN$1017,$B347,'[1]Daily Log'!$CO$18:$CO$1017),0)</f>
        <v>0</v>
      </c>
    </row>
    <row r="348" spans="2:37" ht="33.75" hidden="1" customHeight="1">
      <c r="B348" s="461" t="s">
        <v>509</v>
      </c>
      <c r="C348" s="458"/>
      <c r="D348" s="452"/>
      <c r="E348" s="245">
        <v>1</v>
      </c>
      <c r="F348" s="243">
        <f t="shared" si="5"/>
        <v>0</v>
      </c>
      <c r="G348" s="244">
        <f>IFERROR($E348*SUMIF('[1]Daily Log'!$B$18:$B$1017,$B348,'[1]Daily Log'!$C$18:$C$1017),0)</f>
        <v>0</v>
      </c>
      <c r="H348" s="244">
        <f>IFERROR($E348*SUMIF('[1]Daily Log'!$E$18:$E$1017,$B348,'[1]Daily Log'!$F$18:$F$1017),0)</f>
        <v>0</v>
      </c>
      <c r="I348" s="244">
        <f>IFERROR($E348*SUMIF('[1]Daily Log'!$H$18:$H$1017,$B348,'[1]Daily Log'!$I$18:$I$1017),0)</f>
        <v>0</v>
      </c>
      <c r="J348" s="244" t="s">
        <v>40</v>
      </c>
      <c r="K348" s="244">
        <f>IFERROR($E348*SUMIF('[1]Daily Log'!$N$18:$N$1017,$B348,'[1]Daily Log'!$O$18:$O$1017),0)</f>
        <v>0</v>
      </c>
      <c r="L348" s="244">
        <f>IFERROR($E348*SUMIF('[1]Daily Log'!$Q$18:$Q$1017,$B348,'[1]Daily Log'!$R$18:$R$1017),0)</f>
        <v>0</v>
      </c>
      <c r="M348" s="244">
        <f>IFERROR($E348*SUMIF('[1]Daily Log'!$T$18:$T$1017,$B348,'[1]Daily Log'!$U$18:$U$1017),0)</f>
        <v>0</v>
      </c>
      <c r="N348" s="244">
        <f>IFERROR($E348*SUMIF('[1]Daily Log'!$W$18:$W$1017,$B348,'[1]Daily Log'!$X$18:$X$1017),0)</f>
        <v>0</v>
      </c>
      <c r="O348" s="244">
        <f>IFERROR($E348*SUMIF('[1]Daily Log'!$Z$18:$Z$1017,$B348,'[1]Daily Log'!$AA$18:$AA$1017),0)</f>
        <v>0</v>
      </c>
      <c r="P348" s="244">
        <f>IFERROR($E348*SUMIF('[1]Daily Log'!$AC$18:$AC$1017,$B348,'[1]Daily Log'!$AD$18:$AD$1017),0)</f>
        <v>0</v>
      </c>
      <c r="Q348" s="244">
        <f>IFERROR($E348*SUMIF('[1]Daily Log'!$AF$18:$AF$1017,$B348,'[1]Daily Log'!$AG$18:$AG$1017),0)</f>
        <v>0</v>
      </c>
      <c r="R348" s="244">
        <f>IFERROR($E348*SUMIF('[1]Daily Log'!$AI$18:$AI$1017,$B348,'[1]Daily Log'!$AJ$18:$AJ$1017),0)</f>
        <v>0</v>
      </c>
      <c r="S348" s="244">
        <f>IFERROR($E348*SUMIF('[1]Daily Log'!$AL$18:$AL$1017,$B348,'[1]Daily Log'!$AM$18:$AM$1017),0)</f>
        <v>0</v>
      </c>
      <c r="T348" s="244">
        <f>IFERROR($E348*SUMIF('[1]Daily Log'!$AO$18:$AO$1017,$B348,'[1]Daily Log'!$AP$18:$AP$1017),0)</f>
        <v>0</v>
      </c>
      <c r="U348" s="244">
        <f>IFERROR($E348*SUMIF('[1]Daily Log'!$AR$18:$AR$1017,$B348,'[1]Daily Log'!$AS$18:$AS$1017),0)</f>
        <v>0</v>
      </c>
      <c r="V348" s="244">
        <f>IFERROR($E348*SUMIF('[1]Daily Log'!$AU$18:$AU$1017,$B348,'[1]Daily Log'!$AV$18:$AV$1017),0)</f>
        <v>0</v>
      </c>
      <c r="W348" s="244">
        <f>IFERROR($E348*SUMIF('[1]Daily Log'!$AX$18:$AX$1017,$B348,'[1]Daily Log'!$AY$18:$AY$1017),0)</f>
        <v>0</v>
      </c>
      <c r="X348" s="244">
        <f>IFERROR($E348*SUMIF('[1]Daily Log'!$BA$18:$BA$1017,$B348,'[1]Daily Log'!$BB$18:$BB$1017),0)</f>
        <v>0</v>
      </c>
      <c r="Y348" s="244">
        <f>IFERROR($E348*SUMIF('[1]Daily Log'!$BD$18:$BD$1017,$B348,'[1]Daily Log'!$BE$18:$BE$1017),0)</f>
        <v>0</v>
      </c>
      <c r="Z348" s="244">
        <f>IFERROR($E348*SUMIF('[1]Daily Log'!$BG$18:$BG$1017,$B348,'[1]Daily Log'!$BH$18:$BH$1017),0)</f>
        <v>0</v>
      </c>
      <c r="AA348" s="244">
        <f>IFERROR($E348*SUMIF('[1]Daily Log'!$BJ$18:$BJ$1017,$B348,'[1]Daily Log'!$BK$18:$BK$1017),0)</f>
        <v>0</v>
      </c>
      <c r="AB348" s="244">
        <f>IFERROR($E348*SUMIF('[1]Daily Log'!$BM$18:$BM$1017,$B348,'[1]Daily Log'!$BN$18:$BN$1017),0)</f>
        <v>0</v>
      </c>
      <c r="AC348" s="244">
        <f>IFERROR($E348*SUMIF('[1]Daily Log'!$BP$18:$BP$1017,$B348,'[1]Daily Log'!$BQ$18:$BQ$1017),0)</f>
        <v>0</v>
      </c>
      <c r="AD348" s="244">
        <f>IFERROR($E348*SUMIF('[1]Daily Log'!$BS$18:$BS$1017,$B348,'[1]Daily Log'!$BT$18:$BT$1017),0)</f>
        <v>0</v>
      </c>
      <c r="AE348" s="244">
        <f>IFERROR($E348*SUMIF('[1]Daily Log'!$BV$18:$BV$1017,$B348,'[1]Daily Log'!$BW$18:$BW$1017),0)</f>
        <v>0</v>
      </c>
      <c r="AF348" s="244">
        <f>IFERROR($E348*SUMIF('[1]Daily Log'!$BY$18:$BY$1017,$B348,'[1]Daily Log'!$BZ$18:$BZ$1017),0)</f>
        <v>0</v>
      </c>
      <c r="AG348" s="244">
        <f>IFERROR($E348*SUMIF('[1]Daily Log'!$CB$18:$CB$1017,$B348,'[1]Daily Log'!$CC$18:$CC$1017),0)</f>
        <v>0</v>
      </c>
      <c r="AH348" s="244">
        <f>IFERROR($E348*SUMIF('[1]Daily Log'!$CE$18:$CE$1017,$B348,'[1]Daily Log'!$CF$18:$CF$1017),0)</f>
        <v>0</v>
      </c>
      <c r="AI348" s="244">
        <f>IFERROR($E348*SUMIF('[1]Daily Log'!$CH$18:$CH$1017,$B348,'[1]Daily Log'!$CI$18:$CI$1017),0)</f>
        <v>0</v>
      </c>
      <c r="AJ348" s="244">
        <f>IFERROR($E348*SUMIF('[1]Daily Log'!$CK$18:$CK$1017,$B348,'[1]Daily Log'!$CL$18:$CL$1017),0)</f>
        <v>0</v>
      </c>
      <c r="AK348" s="244">
        <f>IFERROR($E348*SUMIF('[1]Daily Log'!$CN$18:$CN$1017,$B348,'[1]Daily Log'!$CO$18:$CO$1017),0)</f>
        <v>0</v>
      </c>
    </row>
    <row r="349" spans="2:37" ht="33.75" hidden="1" customHeight="1">
      <c r="B349" s="461" t="s">
        <v>510</v>
      </c>
      <c r="C349" s="458"/>
      <c r="D349" s="452" t="s">
        <v>511</v>
      </c>
      <c r="E349" s="245">
        <v>1</v>
      </c>
      <c r="F349" s="243">
        <f t="shared" si="5"/>
        <v>0</v>
      </c>
      <c r="G349" s="244">
        <f>IFERROR($E349*SUMIF('[1]Daily Log'!$B$18:$B$1017,$B349,'[1]Daily Log'!$C$18:$C$1017),0)</f>
        <v>0</v>
      </c>
      <c r="H349" s="244">
        <f>IFERROR($E349*SUMIF('[1]Daily Log'!$E$18:$E$1017,$B349,'[1]Daily Log'!$F$18:$F$1017),0)</f>
        <v>0</v>
      </c>
      <c r="I349" s="244">
        <f>IFERROR($E349*SUMIF('[1]Daily Log'!$H$18:$H$1017,$B349,'[1]Daily Log'!$I$18:$I$1017),0)</f>
        <v>0</v>
      </c>
      <c r="J349" s="244" t="s">
        <v>40</v>
      </c>
      <c r="K349" s="244">
        <f>IFERROR($E349*SUMIF('[1]Daily Log'!$N$18:$N$1017,$B349,'[1]Daily Log'!$O$18:$O$1017),0)</f>
        <v>0</v>
      </c>
      <c r="L349" s="244">
        <f>IFERROR($E349*SUMIF('[1]Daily Log'!$Q$18:$Q$1017,$B349,'[1]Daily Log'!$R$18:$R$1017),0)</f>
        <v>0</v>
      </c>
      <c r="M349" s="244">
        <f>IFERROR($E349*SUMIF('[1]Daily Log'!$T$18:$T$1017,$B349,'[1]Daily Log'!$U$18:$U$1017),0)</f>
        <v>0</v>
      </c>
      <c r="N349" s="244">
        <f>IFERROR($E349*SUMIF('[1]Daily Log'!$W$18:$W$1017,$B349,'[1]Daily Log'!$X$18:$X$1017),0)</f>
        <v>0</v>
      </c>
      <c r="O349" s="244">
        <f>IFERROR($E349*SUMIF('[1]Daily Log'!$Z$18:$Z$1017,$B349,'[1]Daily Log'!$AA$18:$AA$1017),0)</f>
        <v>0</v>
      </c>
      <c r="P349" s="244">
        <f>IFERROR($E349*SUMIF('[1]Daily Log'!$AC$18:$AC$1017,$B349,'[1]Daily Log'!$AD$18:$AD$1017),0)</f>
        <v>0</v>
      </c>
      <c r="Q349" s="244">
        <f>IFERROR($E349*SUMIF('[1]Daily Log'!$AF$18:$AF$1017,$B349,'[1]Daily Log'!$AG$18:$AG$1017),0)</f>
        <v>0</v>
      </c>
      <c r="R349" s="244">
        <f>IFERROR($E349*SUMIF('[1]Daily Log'!$AI$18:$AI$1017,$B349,'[1]Daily Log'!$AJ$18:$AJ$1017),0)</f>
        <v>0</v>
      </c>
      <c r="S349" s="244">
        <f>IFERROR($E349*SUMIF('[1]Daily Log'!$AL$18:$AL$1017,$B349,'[1]Daily Log'!$AM$18:$AM$1017),0)</f>
        <v>0</v>
      </c>
      <c r="T349" s="244">
        <f>IFERROR($E349*SUMIF('[1]Daily Log'!$AO$18:$AO$1017,$B349,'[1]Daily Log'!$AP$18:$AP$1017),0)</f>
        <v>0</v>
      </c>
      <c r="U349" s="244">
        <f>IFERROR($E349*SUMIF('[1]Daily Log'!$AR$18:$AR$1017,$B349,'[1]Daily Log'!$AS$18:$AS$1017),0)</f>
        <v>0</v>
      </c>
      <c r="V349" s="244">
        <f>IFERROR($E349*SUMIF('[1]Daily Log'!$AU$18:$AU$1017,$B349,'[1]Daily Log'!$AV$18:$AV$1017),0)</f>
        <v>0</v>
      </c>
      <c r="W349" s="244">
        <f>IFERROR($E349*SUMIF('[1]Daily Log'!$AX$18:$AX$1017,$B349,'[1]Daily Log'!$AY$18:$AY$1017),0)</f>
        <v>0</v>
      </c>
      <c r="X349" s="244">
        <f>IFERROR($E349*SUMIF('[1]Daily Log'!$BA$18:$BA$1017,$B349,'[1]Daily Log'!$BB$18:$BB$1017),0)</f>
        <v>0</v>
      </c>
      <c r="Y349" s="244">
        <f>IFERROR($E349*SUMIF('[1]Daily Log'!$BD$18:$BD$1017,$B349,'[1]Daily Log'!$BE$18:$BE$1017),0)</f>
        <v>0</v>
      </c>
      <c r="Z349" s="244">
        <f>IFERROR($E349*SUMIF('[1]Daily Log'!$BG$18:$BG$1017,$B349,'[1]Daily Log'!$BH$18:$BH$1017),0)</f>
        <v>0</v>
      </c>
      <c r="AA349" s="244">
        <f>IFERROR($E349*SUMIF('[1]Daily Log'!$BJ$18:$BJ$1017,$B349,'[1]Daily Log'!$BK$18:$BK$1017),0)</f>
        <v>0</v>
      </c>
      <c r="AB349" s="244">
        <f>IFERROR($E349*SUMIF('[1]Daily Log'!$BM$18:$BM$1017,$B349,'[1]Daily Log'!$BN$18:$BN$1017),0)</f>
        <v>0</v>
      </c>
      <c r="AC349" s="244">
        <f>IFERROR($E349*SUMIF('[1]Daily Log'!$BP$18:$BP$1017,$B349,'[1]Daily Log'!$BQ$18:$BQ$1017),0)</f>
        <v>0</v>
      </c>
      <c r="AD349" s="244">
        <f>IFERROR($E349*SUMIF('[1]Daily Log'!$BS$18:$BS$1017,$B349,'[1]Daily Log'!$BT$18:$BT$1017),0)</f>
        <v>0</v>
      </c>
      <c r="AE349" s="244">
        <f>IFERROR($E349*SUMIF('[1]Daily Log'!$BV$18:$BV$1017,$B349,'[1]Daily Log'!$BW$18:$BW$1017),0)</f>
        <v>0</v>
      </c>
      <c r="AF349" s="244">
        <f>IFERROR($E349*SUMIF('[1]Daily Log'!$BY$18:$BY$1017,$B349,'[1]Daily Log'!$BZ$18:$BZ$1017),0)</f>
        <v>0</v>
      </c>
      <c r="AG349" s="244">
        <f>IFERROR($E349*SUMIF('[1]Daily Log'!$CB$18:$CB$1017,$B349,'[1]Daily Log'!$CC$18:$CC$1017),0)</f>
        <v>0</v>
      </c>
      <c r="AH349" s="244">
        <f>IFERROR($E349*SUMIF('[1]Daily Log'!$CE$18:$CE$1017,$B349,'[1]Daily Log'!$CF$18:$CF$1017),0)</f>
        <v>0</v>
      </c>
      <c r="AI349" s="244">
        <f>IFERROR($E349*SUMIF('[1]Daily Log'!$CH$18:$CH$1017,$B349,'[1]Daily Log'!$CI$18:$CI$1017),0)</f>
        <v>0</v>
      </c>
      <c r="AJ349" s="244">
        <f>IFERROR($E349*SUMIF('[1]Daily Log'!$CK$18:$CK$1017,$B349,'[1]Daily Log'!$CL$18:$CL$1017),0)</f>
        <v>0</v>
      </c>
      <c r="AK349" s="244">
        <f>IFERROR($E349*SUMIF('[1]Daily Log'!$CN$18:$CN$1017,$B349,'[1]Daily Log'!$CO$18:$CO$1017),0)</f>
        <v>0</v>
      </c>
    </row>
    <row r="350" spans="2:37" ht="33.75" hidden="1" customHeight="1">
      <c r="B350" s="461"/>
      <c r="C350" s="458"/>
      <c r="D350" s="452"/>
      <c r="E350" s="245"/>
      <c r="F350" s="243">
        <f t="shared" ref="F350:F358" si="6">SUM($G350:$AK350)</f>
        <v>0</v>
      </c>
      <c r="G350" s="244">
        <f>IFERROR($E350*SUMIF('[1]Daily Log'!$B$18:$B$1017,$B350,'[1]Daily Log'!$C$18:$C$1017),0)</f>
        <v>0</v>
      </c>
      <c r="H350" s="244">
        <f>IFERROR($E350*SUMIF('[1]Daily Log'!$E$18:$E$1017,$B350,'[1]Daily Log'!$F$18:$F$1017),0)</f>
        <v>0</v>
      </c>
      <c r="I350" s="244">
        <f>IFERROR($E350*SUMIF('[1]Daily Log'!$H$18:$H$1017,$B350,'[1]Daily Log'!$I$18:$I$1017),0)</f>
        <v>0</v>
      </c>
      <c r="J350" s="244" t="s">
        <v>40</v>
      </c>
      <c r="K350" s="244">
        <f>IFERROR($E350*SUMIF('[1]Daily Log'!$N$18:$N$1017,$B350,'[1]Daily Log'!$O$18:$O$1017),0)</f>
        <v>0</v>
      </c>
      <c r="L350" s="244">
        <f>IFERROR($E350*SUMIF('[1]Daily Log'!$Q$18:$Q$1017,$B350,'[1]Daily Log'!$R$18:$R$1017),0)</f>
        <v>0</v>
      </c>
      <c r="M350" s="244">
        <f>IFERROR($E350*SUMIF('[1]Daily Log'!$T$18:$T$1017,$B350,'[1]Daily Log'!$U$18:$U$1017),0)</f>
        <v>0</v>
      </c>
      <c r="N350" s="244">
        <f>IFERROR($E350*SUMIF('[1]Daily Log'!$W$18:$W$1017,$B350,'[1]Daily Log'!$X$18:$X$1017),0)</f>
        <v>0</v>
      </c>
      <c r="O350" s="244">
        <f>IFERROR($E350*SUMIF('[1]Daily Log'!$Z$18:$Z$1017,$B350,'[1]Daily Log'!$AA$18:$AA$1017),0)</f>
        <v>0</v>
      </c>
      <c r="P350" s="244">
        <f>IFERROR($E350*SUMIF('[1]Daily Log'!$AC$18:$AC$1017,$B350,'[1]Daily Log'!$AD$18:$AD$1017),0)</f>
        <v>0</v>
      </c>
      <c r="Q350" s="244">
        <f>IFERROR($E350*SUMIF('[1]Daily Log'!$AF$18:$AF$1017,$B350,'[1]Daily Log'!$AG$18:$AG$1017),0)</f>
        <v>0</v>
      </c>
      <c r="R350" s="244">
        <f>IFERROR($E350*SUMIF('[1]Daily Log'!$AI$18:$AI$1017,$B350,'[1]Daily Log'!$AJ$18:$AJ$1017),0)</f>
        <v>0</v>
      </c>
      <c r="S350" s="244">
        <f>IFERROR($E350*SUMIF('[1]Daily Log'!$AL$18:$AL$1017,$B350,'[1]Daily Log'!$AM$18:$AM$1017),0)</f>
        <v>0</v>
      </c>
      <c r="T350" s="244">
        <f>IFERROR($E350*SUMIF('[1]Daily Log'!$AO$18:$AO$1017,$B350,'[1]Daily Log'!$AP$18:$AP$1017),0)</f>
        <v>0</v>
      </c>
      <c r="U350" s="244">
        <f>IFERROR($E350*SUMIF('[1]Daily Log'!$AR$18:$AR$1017,$B350,'[1]Daily Log'!$AS$18:$AS$1017),0)</f>
        <v>0</v>
      </c>
      <c r="V350" s="244">
        <f>IFERROR($E350*SUMIF('[1]Daily Log'!$AU$18:$AU$1017,$B350,'[1]Daily Log'!$AV$18:$AV$1017),0)</f>
        <v>0</v>
      </c>
      <c r="W350" s="244">
        <f>IFERROR($E350*SUMIF('[1]Daily Log'!$AX$18:$AX$1017,$B350,'[1]Daily Log'!$AY$18:$AY$1017),0)</f>
        <v>0</v>
      </c>
      <c r="X350" s="244">
        <f>IFERROR($E350*SUMIF('[1]Daily Log'!$BA$18:$BA$1017,$B350,'[1]Daily Log'!$BB$18:$BB$1017),0)</f>
        <v>0</v>
      </c>
      <c r="Y350" s="244">
        <f>IFERROR($E350*SUMIF('[1]Daily Log'!$BD$18:$BD$1017,$B350,'[1]Daily Log'!$BE$18:$BE$1017),0)</f>
        <v>0</v>
      </c>
      <c r="Z350" s="244">
        <f>IFERROR($E350*SUMIF('[1]Daily Log'!$BG$18:$BG$1017,$B350,'[1]Daily Log'!$BH$18:$BH$1017),0)</f>
        <v>0</v>
      </c>
      <c r="AA350" s="244">
        <f>IFERROR($E350*SUMIF('[1]Daily Log'!$BJ$18:$BJ$1017,$B350,'[1]Daily Log'!$BK$18:$BK$1017),0)</f>
        <v>0</v>
      </c>
      <c r="AB350" s="244">
        <f>IFERROR($E350*SUMIF('[1]Daily Log'!$BM$18:$BM$1017,$B350,'[1]Daily Log'!$BN$18:$BN$1017),0)</f>
        <v>0</v>
      </c>
      <c r="AC350" s="244">
        <f>IFERROR($E350*SUMIF('[1]Daily Log'!$BP$18:$BP$1017,$B350,'[1]Daily Log'!$BQ$18:$BQ$1017),0)</f>
        <v>0</v>
      </c>
      <c r="AD350" s="244">
        <f>IFERROR($E350*SUMIF('[1]Daily Log'!$BS$18:$BS$1017,$B350,'[1]Daily Log'!$BT$18:$BT$1017),0)</f>
        <v>0</v>
      </c>
      <c r="AE350" s="244">
        <f>IFERROR($E350*SUMIF('[1]Daily Log'!$BV$18:$BV$1017,$B350,'[1]Daily Log'!$BW$18:$BW$1017),0)</f>
        <v>0</v>
      </c>
      <c r="AF350" s="244">
        <f>IFERROR($E350*SUMIF('[1]Daily Log'!$BY$18:$BY$1017,$B350,'[1]Daily Log'!$BZ$18:$BZ$1017),0)</f>
        <v>0</v>
      </c>
      <c r="AG350" s="244">
        <f>IFERROR($E350*SUMIF('[1]Daily Log'!$CB$18:$CB$1017,$B350,'[1]Daily Log'!$CC$18:$CC$1017),0)</f>
        <v>0</v>
      </c>
      <c r="AH350" s="244">
        <f>IFERROR($E350*SUMIF('[1]Daily Log'!$CE$18:$CE$1017,$B350,'[1]Daily Log'!$CF$18:$CF$1017),0)</f>
        <v>0</v>
      </c>
      <c r="AI350" s="244">
        <f>IFERROR($E350*SUMIF('[1]Daily Log'!$CH$18:$CH$1017,$B350,'[1]Daily Log'!$CI$18:$CI$1017),0)</f>
        <v>0</v>
      </c>
      <c r="AJ350" s="244">
        <f>IFERROR($E350*SUMIF('[1]Daily Log'!$CK$18:$CK$1017,$B350,'[1]Daily Log'!$CL$18:$CL$1017),0)</f>
        <v>0</v>
      </c>
      <c r="AK350" s="244">
        <f>IFERROR($E350*SUMIF('[1]Daily Log'!$CN$18:$CN$1017,$B350,'[1]Daily Log'!$CO$18:$CO$1017),0)</f>
        <v>0</v>
      </c>
    </row>
    <row r="351" spans="2:37" ht="33.75" hidden="1" customHeight="1">
      <c r="B351" s="461"/>
      <c r="C351" s="458"/>
      <c r="D351" s="452"/>
      <c r="E351" s="245"/>
      <c r="F351" s="243">
        <f t="shared" si="6"/>
        <v>0</v>
      </c>
      <c r="G351" s="244">
        <f>IFERROR($E351*SUMIF('[1]Daily Log'!$B$18:$B$1017,$B351,'[1]Daily Log'!$C$18:$C$1017),0)</f>
        <v>0</v>
      </c>
      <c r="H351" s="244">
        <f>IFERROR($E351*SUMIF('[1]Daily Log'!$E$18:$E$1017,$B351,'[1]Daily Log'!$F$18:$F$1017),0)</f>
        <v>0</v>
      </c>
      <c r="I351" s="244">
        <f>IFERROR($E351*SUMIF('[1]Daily Log'!$H$18:$H$1017,$B351,'[1]Daily Log'!$I$18:$I$1017),0)</f>
        <v>0</v>
      </c>
      <c r="J351" s="244" t="s">
        <v>40</v>
      </c>
      <c r="K351" s="244">
        <f>IFERROR($E351*SUMIF('[1]Daily Log'!$N$18:$N$1017,$B351,'[1]Daily Log'!$O$18:$O$1017),0)</f>
        <v>0</v>
      </c>
      <c r="L351" s="244">
        <f>IFERROR($E351*SUMIF('[1]Daily Log'!$Q$18:$Q$1017,$B351,'[1]Daily Log'!$R$18:$R$1017),0)</f>
        <v>0</v>
      </c>
      <c r="M351" s="244">
        <f>IFERROR($E351*SUMIF('[1]Daily Log'!$T$18:$T$1017,$B351,'[1]Daily Log'!$U$18:$U$1017),0)</f>
        <v>0</v>
      </c>
      <c r="N351" s="244">
        <f>IFERROR($E351*SUMIF('[1]Daily Log'!$W$18:$W$1017,$B351,'[1]Daily Log'!$X$18:$X$1017),0)</f>
        <v>0</v>
      </c>
      <c r="O351" s="244">
        <f>IFERROR($E351*SUMIF('[1]Daily Log'!$Z$18:$Z$1017,$B351,'[1]Daily Log'!$AA$18:$AA$1017),0)</f>
        <v>0</v>
      </c>
      <c r="P351" s="244">
        <f>IFERROR($E351*SUMIF('[1]Daily Log'!$AC$18:$AC$1017,$B351,'[1]Daily Log'!$AD$18:$AD$1017),0)</f>
        <v>0</v>
      </c>
      <c r="Q351" s="244">
        <f>IFERROR($E351*SUMIF('[1]Daily Log'!$AF$18:$AF$1017,$B351,'[1]Daily Log'!$AG$18:$AG$1017),0)</f>
        <v>0</v>
      </c>
      <c r="R351" s="244">
        <f>IFERROR($E351*SUMIF('[1]Daily Log'!$AI$18:$AI$1017,$B351,'[1]Daily Log'!$AJ$18:$AJ$1017),0)</f>
        <v>0</v>
      </c>
      <c r="S351" s="244">
        <f>IFERROR($E351*SUMIF('[1]Daily Log'!$AL$18:$AL$1017,$B351,'[1]Daily Log'!$AM$18:$AM$1017),0)</f>
        <v>0</v>
      </c>
      <c r="T351" s="244">
        <f>IFERROR($E351*SUMIF('[1]Daily Log'!$AO$18:$AO$1017,$B351,'[1]Daily Log'!$AP$18:$AP$1017),0)</f>
        <v>0</v>
      </c>
      <c r="U351" s="244">
        <f>IFERROR($E351*SUMIF('[1]Daily Log'!$AR$18:$AR$1017,$B351,'[1]Daily Log'!$AS$18:$AS$1017),0)</f>
        <v>0</v>
      </c>
      <c r="V351" s="244">
        <f>IFERROR($E351*SUMIF('[1]Daily Log'!$AU$18:$AU$1017,$B351,'[1]Daily Log'!$AV$18:$AV$1017),0)</f>
        <v>0</v>
      </c>
      <c r="W351" s="244">
        <f>IFERROR($E351*SUMIF('[1]Daily Log'!$AX$18:$AX$1017,$B351,'[1]Daily Log'!$AY$18:$AY$1017),0)</f>
        <v>0</v>
      </c>
      <c r="X351" s="244">
        <f>IFERROR($E351*SUMIF('[1]Daily Log'!$BA$18:$BA$1017,$B351,'[1]Daily Log'!$BB$18:$BB$1017),0)</f>
        <v>0</v>
      </c>
      <c r="Y351" s="244">
        <f>IFERROR($E351*SUMIF('[1]Daily Log'!$BD$18:$BD$1017,$B351,'[1]Daily Log'!$BE$18:$BE$1017),0)</f>
        <v>0</v>
      </c>
      <c r="Z351" s="244">
        <f>IFERROR($E351*SUMIF('[1]Daily Log'!$BG$18:$BG$1017,$B351,'[1]Daily Log'!$BH$18:$BH$1017),0)</f>
        <v>0</v>
      </c>
      <c r="AA351" s="244">
        <f>IFERROR($E351*SUMIF('[1]Daily Log'!$BJ$18:$BJ$1017,$B351,'[1]Daily Log'!$BK$18:$BK$1017),0)</f>
        <v>0</v>
      </c>
      <c r="AB351" s="244">
        <f>IFERROR($E351*SUMIF('[1]Daily Log'!$BM$18:$BM$1017,$B351,'[1]Daily Log'!$BN$18:$BN$1017),0)</f>
        <v>0</v>
      </c>
      <c r="AC351" s="244">
        <f>IFERROR($E351*SUMIF('[1]Daily Log'!$BP$18:$BP$1017,$B351,'[1]Daily Log'!$BQ$18:$BQ$1017),0)</f>
        <v>0</v>
      </c>
      <c r="AD351" s="244">
        <f>IFERROR($E351*SUMIF('[1]Daily Log'!$BS$18:$BS$1017,$B351,'[1]Daily Log'!$BT$18:$BT$1017),0)</f>
        <v>0</v>
      </c>
      <c r="AE351" s="244">
        <f>IFERROR($E351*SUMIF('[1]Daily Log'!$BV$18:$BV$1017,$B351,'[1]Daily Log'!$BW$18:$BW$1017),0)</f>
        <v>0</v>
      </c>
      <c r="AF351" s="244">
        <f>IFERROR($E351*SUMIF('[1]Daily Log'!$BY$18:$BY$1017,$B351,'[1]Daily Log'!$BZ$18:$BZ$1017),0)</f>
        <v>0</v>
      </c>
      <c r="AG351" s="244">
        <f>IFERROR($E351*SUMIF('[1]Daily Log'!$CB$18:$CB$1017,$B351,'[1]Daily Log'!$CC$18:$CC$1017),0)</f>
        <v>0</v>
      </c>
      <c r="AH351" s="244">
        <f>IFERROR($E351*SUMIF('[1]Daily Log'!$CE$18:$CE$1017,$B351,'[1]Daily Log'!$CF$18:$CF$1017),0)</f>
        <v>0</v>
      </c>
      <c r="AI351" s="244">
        <f>IFERROR($E351*SUMIF('[1]Daily Log'!$CH$18:$CH$1017,$B351,'[1]Daily Log'!$CI$18:$CI$1017),0)</f>
        <v>0</v>
      </c>
      <c r="AJ351" s="244">
        <f>IFERROR($E351*SUMIF('[1]Daily Log'!$CK$18:$CK$1017,$B351,'[1]Daily Log'!$CL$18:$CL$1017),0)</f>
        <v>0</v>
      </c>
      <c r="AK351" s="244">
        <f>IFERROR($E351*SUMIF('[1]Daily Log'!$CN$18:$CN$1017,$B351,'[1]Daily Log'!$CO$18:$CO$1017),0)</f>
        <v>0</v>
      </c>
    </row>
    <row r="352" spans="2:37" ht="33.75" hidden="1" customHeight="1">
      <c r="B352" s="461"/>
      <c r="C352" s="458"/>
      <c r="D352" s="452"/>
      <c r="E352" s="245"/>
      <c r="F352" s="243">
        <f t="shared" si="6"/>
        <v>0</v>
      </c>
      <c r="G352" s="244">
        <f>IFERROR($E352*SUMIF('[1]Daily Log'!$B$18:$B$1017,$B352,'[1]Daily Log'!$C$18:$C$1017),0)</f>
        <v>0</v>
      </c>
      <c r="H352" s="244">
        <f>IFERROR($E352*SUMIF('[1]Daily Log'!$E$18:$E$1017,$B352,'[1]Daily Log'!$F$18:$F$1017),0)</f>
        <v>0</v>
      </c>
      <c r="I352" s="244">
        <f>IFERROR($E352*SUMIF('[1]Daily Log'!$H$18:$H$1017,$B352,'[1]Daily Log'!$I$18:$I$1017),0)</f>
        <v>0</v>
      </c>
      <c r="J352" s="244" t="s">
        <v>40</v>
      </c>
      <c r="K352" s="244">
        <f>IFERROR($E352*SUMIF('[1]Daily Log'!$N$18:$N$1017,$B352,'[1]Daily Log'!$O$18:$O$1017),0)</f>
        <v>0</v>
      </c>
      <c r="L352" s="244">
        <f>IFERROR($E352*SUMIF('[1]Daily Log'!$Q$18:$Q$1017,$B352,'[1]Daily Log'!$R$18:$R$1017),0)</f>
        <v>0</v>
      </c>
      <c r="M352" s="244">
        <f>IFERROR($E352*SUMIF('[1]Daily Log'!$T$18:$T$1017,$B352,'[1]Daily Log'!$U$18:$U$1017),0)</f>
        <v>0</v>
      </c>
      <c r="N352" s="244">
        <f>IFERROR($E352*SUMIF('[1]Daily Log'!$W$18:$W$1017,$B352,'[1]Daily Log'!$X$18:$X$1017),0)</f>
        <v>0</v>
      </c>
      <c r="O352" s="244">
        <f>IFERROR($E352*SUMIF('[1]Daily Log'!$Z$18:$Z$1017,$B352,'[1]Daily Log'!$AA$18:$AA$1017),0)</f>
        <v>0</v>
      </c>
      <c r="P352" s="244">
        <f>IFERROR($E352*SUMIF('[1]Daily Log'!$AC$18:$AC$1017,$B352,'[1]Daily Log'!$AD$18:$AD$1017),0)</f>
        <v>0</v>
      </c>
      <c r="Q352" s="244">
        <f>IFERROR($E352*SUMIF('[1]Daily Log'!$AF$18:$AF$1017,$B352,'[1]Daily Log'!$AG$18:$AG$1017),0)</f>
        <v>0</v>
      </c>
      <c r="R352" s="244">
        <f>IFERROR($E352*SUMIF('[1]Daily Log'!$AI$18:$AI$1017,$B352,'[1]Daily Log'!$AJ$18:$AJ$1017),0)</f>
        <v>0</v>
      </c>
      <c r="S352" s="244">
        <f>IFERROR($E352*SUMIF('[1]Daily Log'!$AL$18:$AL$1017,$B352,'[1]Daily Log'!$AM$18:$AM$1017),0)</f>
        <v>0</v>
      </c>
      <c r="T352" s="244">
        <f>IFERROR($E352*SUMIF('[1]Daily Log'!$AO$18:$AO$1017,$B352,'[1]Daily Log'!$AP$18:$AP$1017),0)</f>
        <v>0</v>
      </c>
      <c r="U352" s="244">
        <f>IFERROR($E352*SUMIF('[1]Daily Log'!$AR$18:$AR$1017,$B352,'[1]Daily Log'!$AS$18:$AS$1017),0)</f>
        <v>0</v>
      </c>
      <c r="V352" s="244">
        <f>IFERROR($E352*SUMIF('[1]Daily Log'!$AU$18:$AU$1017,$B352,'[1]Daily Log'!$AV$18:$AV$1017),0)</f>
        <v>0</v>
      </c>
      <c r="W352" s="244">
        <f>IFERROR($E352*SUMIF('[1]Daily Log'!$AX$18:$AX$1017,$B352,'[1]Daily Log'!$AY$18:$AY$1017),0)</f>
        <v>0</v>
      </c>
      <c r="X352" s="244">
        <f>IFERROR($E352*SUMIF('[1]Daily Log'!$BA$18:$BA$1017,$B352,'[1]Daily Log'!$BB$18:$BB$1017),0)</f>
        <v>0</v>
      </c>
      <c r="Y352" s="244">
        <f>IFERROR($E352*SUMIF('[1]Daily Log'!$BD$18:$BD$1017,$B352,'[1]Daily Log'!$BE$18:$BE$1017),0)</f>
        <v>0</v>
      </c>
      <c r="Z352" s="244">
        <f>IFERROR($E352*SUMIF('[1]Daily Log'!$BG$18:$BG$1017,$B352,'[1]Daily Log'!$BH$18:$BH$1017),0)</f>
        <v>0</v>
      </c>
      <c r="AA352" s="244">
        <f>IFERROR($E352*SUMIF('[1]Daily Log'!$BJ$18:$BJ$1017,$B352,'[1]Daily Log'!$BK$18:$BK$1017),0)</f>
        <v>0</v>
      </c>
      <c r="AB352" s="244">
        <f>IFERROR($E352*SUMIF('[1]Daily Log'!$BM$18:$BM$1017,$B352,'[1]Daily Log'!$BN$18:$BN$1017),0)</f>
        <v>0</v>
      </c>
      <c r="AC352" s="244">
        <f>IFERROR($E352*SUMIF('[1]Daily Log'!$BP$18:$BP$1017,$B352,'[1]Daily Log'!$BQ$18:$BQ$1017),0)</f>
        <v>0</v>
      </c>
      <c r="AD352" s="244">
        <f>IFERROR($E352*SUMIF('[1]Daily Log'!$BS$18:$BS$1017,$B352,'[1]Daily Log'!$BT$18:$BT$1017),0)</f>
        <v>0</v>
      </c>
      <c r="AE352" s="244">
        <f>IFERROR($E352*SUMIF('[1]Daily Log'!$BV$18:$BV$1017,$B352,'[1]Daily Log'!$BW$18:$BW$1017),0)</f>
        <v>0</v>
      </c>
      <c r="AF352" s="244">
        <f>IFERROR($E352*SUMIF('[1]Daily Log'!$BY$18:$BY$1017,$B352,'[1]Daily Log'!$BZ$18:$BZ$1017),0)</f>
        <v>0</v>
      </c>
      <c r="AG352" s="244">
        <f>IFERROR($E352*SUMIF('[1]Daily Log'!$CB$18:$CB$1017,$B352,'[1]Daily Log'!$CC$18:$CC$1017),0)</f>
        <v>0</v>
      </c>
      <c r="AH352" s="244">
        <f>IFERROR($E352*SUMIF('[1]Daily Log'!$CE$18:$CE$1017,$B352,'[1]Daily Log'!$CF$18:$CF$1017),0)</f>
        <v>0</v>
      </c>
      <c r="AI352" s="244">
        <f>IFERROR($E352*SUMIF('[1]Daily Log'!$CH$18:$CH$1017,$B352,'[1]Daily Log'!$CI$18:$CI$1017),0)</f>
        <v>0</v>
      </c>
      <c r="AJ352" s="244">
        <f>IFERROR($E352*SUMIF('[1]Daily Log'!$CK$18:$CK$1017,$B352,'[1]Daily Log'!$CL$18:$CL$1017),0)</f>
        <v>0</v>
      </c>
      <c r="AK352" s="244">
        <f>IFERROR($E352*SUMIF('[1]Daily Log'!$CN$18:$CN$1017,$B352,'[1]Daily Log'!$CO$18:$CO$1017),0)</f>
        <v>0</v>
      </c>
    </row>
    <row r="353" spans="2:37" ht="33.75" hidden="1" customHeight="1">
      <c r="B353" s="461"/>
      <c r="C353" s="458"/>
      <c r="D353" s="452"/>
      <c r="E353" s="245"/>
      <c r="F353" s="243">
        <f t="shared" si="6"/>
        <v>0</v>
      </c>
      <c r="G353" s="244">
        <f>IFERROR($E353*SUMIF('[1]Daily Log'!$B$18:$B$1017,$B353,'[1]Daily Log'!$C$18:$C$1017),0)</f>
        <v>0</v>
      </c>
      <c r="H353" s="244">
        <f>IFERROR($E353*SUMIF('[1]Daily Log'!$E$18:$E$1017,$B353,'[1]Daily Log'!$F$18:$F$1017),0)</f>
        <v>0</v>
      </c>
      <c r="I353" s="244">
        <f>IFERROR($E353*SUMIF('[1]Daily Log'!$H$18:$H$1017,$B353,'[1]Daily Log'!$I$18:$I$1017),0)</f>
        <v>0</v>
      </c>
      <c r="J353" s="244" t="s">
        <v>40</v>
      </c>
      <c r="K353" s="244">
        <f>IFERROR($E353*SUMIF('[1]Daily Log'!$N$18:$N$1017,$B353,'[1]Daily Log'!$O$18:$O$1017),0)</f>
        <v>0</v>
      </c>
      <c r="L353" s="244">
        <f>IFERROR($E353*SUMIF('[1]Daily Log'!$Q$18:$Q$1017,$B353,'[1]Daily Log'!$R$18:$R$1017),0)</f>
        <v>0</v>
      </c>
      <c r="M353" s="244">
        <f>IFERROR($E353*SUMIF('[1]Daily Log'!$T$18:$T$1017,$B353,'[1]Daily Log'!$U$18:$U$1017),0)</f>
        <v>0</v>
      </c>
      <c r="N353" s="244">
        <f>IFERROR($E353*SUMIF('[1]Daily Log'!$W$18:$W$1017,$B353,'[1]Daily Log'!$X$18:$X$1017),0)</f>
        <v>0</v>
      </c>
      <c r="O353" s="244">
        <f>IFERROR($E353*SUMIF('[1]Daily Log'!$Z$18:$Z$1017,$B353,'[1]Daily Log'!$AA$18:$AA$1017),0)</f>
        <v>0</v>
      </c>
      <c r="P353" s="244">
        <f>IFERROR($E353*SUMIF('[1]Daily Log'!$AC$18:$AC$1017,$B353,'[1]Daily Log'!$AD$18:$AD$1017),0)</f>
        <v>0</v>
      </c>
      <c r="Q353" s="244">
        <f>IFERROR($E353*SUMIF('[1]Daily Log'!$AF$18:$AF$1017,$B353,'[1]Daily Log'!$AG$18:$AG$1017),0)</f>
        <v>0</v>
      </c>
      <c r="R353" s="244">
        <f>IFERROR($E353*SUMIF('[1]Daily Log'!$AI$18:$AI$1017,$B353,'[1]Daily Log'!$AJ$18:$AJ$1017),0)</f>
        <v>0</v>
      </c>
      <c r="S353" s="244">
        <f>IFERROR($E353*SUMIF('[1]Daily Log'!$AL$18:$AL$1017,$B353,'[1]Daily Log'!$AM$18:$AM$1017),0)</f>
        <v>0</v>
      </c>
      <c r="T353" s="244">
        <f>IFERROR($E353*SUMIF('[1]Daily Log'!$AO$18:$AO$1017,$B353,'[1]Daily Log'!$AP$18:$AP$1017),0)</f>
        <v>0</v>
      </c>
      <c r="U353" s="244">
        <f>IFERROR($E353*SUMIF('[1]Daily Log'!$AR$18:$AR$1017,$B353,'[1]Daily Log'!$AS$18:$AS$1017),0)</f>
        <v>0</v>
      </c>
      <c r="V353" s="244">
        <f>IFERROR($E353*SUMIF('[1]Daily Log'!$AU$18:$AU$1017,$B353,'[1]Daily Log'!$AV$18:$AV$1017),0)</f>
        <v>0</v>
      </c>
      <c r="W353" s="244">
        <f>IFERROR($E353*SUMIF('[1]Daily Log'!$AX$18:$AX$1017,$B353,'[1]Daily Log'!$AY$18:$AY$1017),0)</f>
        <v>0</v>
      </c>
      <c r="X353" s="244">
        <f>IFERROR($E353*SUMIF('[1]Daily Log'!$BA$18:$BA$1017,$B353,'[1]Daily Log'!$BB$18:$BB$1017),0)</f>
        <v>0</v>
      </c>
      <c r="Y353" s="244">
        <f>IFERROR($E353*SUMIF('[1]Daily Log'!$BD$18:$BD$1017,$B353,'[1]Daily Log'!$BE$18:$BE$1017),0)</f>
        <v>0</v>
      </c>
      <c r="Z353" s="244">
        <f>IFERROR($E353*SUMIF('[1]Daily Log'!$BG$18:$BG$1017,$B353,'[1]Daily Log'!$BH$18:$BH$1017),0)</f>
        <v>0</v>
      </c>
      <c r="AA353" s="244">
        <f>IFERROR($E353*SUMIF('[1]Daily Log'!$BJ$18:$BJ$1017,$B353,'[1]Daily Log'!$BK$18:$BK$1017),0)</f>
        <v>0</v>
      </c>
      <c r="AB353" s="244">
        <f>IFERROR($E353*SUMIF('[1]Daily Log'!$BM$18:$BM$1017,$B353,'[1]Daily Log'!$BN$18:$BN$1017),0)</f>
        <v>0</v>
      </c>
      <c r="AC353" s="244">
        <f>IFERROR($E353*SUMIF('[1]Daily Log'!$BP$18:$BP$1017,$B353,'[1]Daily Log'!$BQ$18:$BQ$1017),0)</f>
        <v>0</v>
      </c>
      <c r="AD353" s="244">
        <f>IFERROR($E353*SUMIF('[1]Daily Log'!$BS$18:$BS$1017,$B353,'[1]Daily Log'!$BT$18:$BT$1017),0)</f>
        <v>0</v>
      </c>
      <c r="AE353" s="244">
        <f>IFERROR($E353*SUMIF('[1]Daily Log'!$BV$18:$BV$1017,$B353,'[1]Daily Log'!$BW$18:$BW$1017),0)</f>
        <v>0</v>
      </c>
      <c r="AF353" s="244">
        <f>IFERROR($E353*SUMIF('[1]Daily Log'!$BY$18:$BY$1017,$B353,'[1]Daily Log'!$BZ$18:$BZ$1017),0)</f>
        <v>0</v>
      </c>
      <c r="AG353" s="244">
        <f>IFERROR($E353*SUMIF('[1]Daily Log'!$CB$18:$CB$1017,$B353,'[1]Daily Log'!$CC$18:$CC$1017),0)</f>
        <v>0</v>
      </c>
      <c r="AH353" s="244">
        <f>IFERROR($E353*SUMIF('[1]Daily Log'!$CE$18:$CE$1017,$B353,'[1]Daily Log'!$CF$18:$CF$1017),0)</f>
        <v>0</v>
      </c>
      <c r="AI353" s="244">
        <f>IFERROR($E353*SUMIF('[1]Daily Log'!$CH$18:$CH$1017,$B353,'[1]Daily Log'!$CI$18:$CI$1017),0)</f>
        <v>0</v>
      </c>
      <c r="AJ353" s="244">
        <f>IFERROR($E353*SUMIF('[1]Daily Log'!$CK$18:$CK$1017,$B353,'[1]Daily Log'!$CL$18:$CL$1017),0)</f>
        <v>0</v>
      </c>
      <c r="AK353" s="244">
        <f>IFERROR($E353*SUMIF('[1]Daily Log'!$CN$18:$CN$1017,$B353,'[1]Daily Log'!$CO$18:$CO$1017),0)</f>
        <v>0</v>
      </c>
    </row>
    <row r="354" spans="2:37" ht="33.75" hidden="1" customHeight="1">
      <c r="B354" s="461"/>
      <c r="C354" s="458"/>
      <c r="D354" s="452"/>
      <c r="E354" s="245"/>
      <c r="F354" s="243">
        <f t="shared" si="6"/>
        <v>0</v>
      </c>
      <c r="G354" s="244">
        <f>IFERROR($E354*SUMIF('[1]Daily Log'!$B$18:$B$1017,$B354,'[1]Daily Log'!$C$18:$C$1017),0)</f>
        <v>0</v>
      </c>
      <c r="H354" s="244">
        <f>IFERROR($E354*SUMIF('[1]Daily Log'!$E$18:$E$1017,$B354,'[1]Daily Log'!$F$18:$F$1017),0)</f>
        <v>0</v>
      </c>
      <c r="I354" s="244">
        <f>IFERROR($E354*SUMIF('[1]Daily Log'!$H$18:$H$1017,$B354,'[1]Daily Log'!$I$18:$I$1017),0)</f>
        <v>0</v>
      </c>
      <c r="J354" s="244" t="s">
        <v>40</v>
      </c>
      <c r="K354" s="244">
        <f>IFERROR($E354*SUMIF('[1]Daily Log'!$N$18:$N$1017,$B354,'[1]Daily Log'!$O$18:$O$1017),0)</f>
        <v>0</v>
      </c>
      <c r="L354" s="244">
        <f>IFERROR($E354*SUMIF('[1]Daily Log'!$Q$18:$Q$1017,$B354,'[1]Daily Log'!$R$18:$R$1017),0)</f>
        <v>0</v>
      </c>
      <c r="M354" s="244">
        <f>IFERROR($E354*SUMIF('[1]Daily Log'!$T$18:$T$1017,$B354,'[1]Daily Log'!$U$18:$U$1017),0)</f>
        <v>0</v>
      </c>
      <c r="N354" s="244">
        <f>IFERROR($E354*SUMIF('[1]Daily Log'!$W$18:$W$1017,$B354,'[1]Daily Log'!$X$18:$X$1017),0)</f>
        <v>0</v>
      </c>
      <c r="O354" s="244">
        <f>IFERROR($E354*SUMIF('[1]Daily Log'!$Z$18:$Z$1017,$B354,'[1]Daily Log'!$AA$18:$AA$1017),0)</f>
        <v>0</v>
      </c>
      <c r="P354" s="244">
        <f>IFERROR($E354*SUMIF('[1]Daily Log'!$AC$18:$AC$1017,$B354,'[1]Daily Log'!$AD$18:$AD$1017),0)</f>
        <v>0</v>
      </c>
      <c r="Q354" s="244">
        <f>IFERROR($E354*SUMIF('[1]Daily Log'!$AF$18:$AF$1017,$B354,'[1]Daily Log'!$AG$18:$AG$1017),0)</f>
        <v>0</v>
      </c>
      <c r="R354" s="244">
        <f>IFERROR($E354*SUMIF('[1]Daily Log'!$AI$18:$AI$1017,$B354,'[1]Daily Log'!$AJ$18:$AJ$1017),0)</f>
        <v>0</v>
      </c>
      <c r="S354" s="244">
        <f>IFERROR($E354*SUMIF('[1]Daily Log'!$AL$18:$AL$1017,$B354,'[1]Daily Log'!$AM$18:$AM$1017),0)</f>
        <v>0</v>
      </c>
      <c r="T354" s="244">
        <f>IFERROR($E354*SUMIF('[1]Daily Log'!$AO$18:$AO$1017,$B354,'[1]Daily Log'!$AP$18:$AP$1017),0)</f>
        <v>0</v>
      </c>
      <c r="U354" s="244">
        <f>IFERROR($E354*SUMIF('[1]Daily Log'!$AR$18:$AR$1017,$B354,'[1]Daily Log'!$AS$18:$AS$1017),0)</f>
        <v>0</v>
      </c>
      <c r="V354" s="244">
        <f>IFERROR($E354*SUMIF('[1]Daily Log'!$AU$18:$AU$1017,$B354,'[1]Daily Log'!$AV$18:$AV$1017),0)</f>
        <v>0</v>
      </c>
      <c r="W354" s="244">
        <f>IFERROR($E354*SUMIF('[1]Daily Log'!$AX$18:$AX$1017,$B354,'[1]Daily Log'!$AY$18:$AY$1017),0)</f>
        <v>0</v>
      </c>
      <c r="X354" s="244">
        <f>IFERROR($E354*SUMIF('[1]Daily Log'!$BA$18:$BA$1017,$B354,'[1]Daily Log'!$BB$18:$BB$1017),0)</f>
        <v>0</v>
      </c>
      <c r="Y354" s="244">
        <f>IFERROR($E354*SUMIF('[1]Daily Log'!$BD$18:$BD$1017,$B354,'[1]Daily Log'!$BE$18:$BE$1017),0)</f>
        <v>0</v>
      </c>
      <c r="Z354" s="244">
        <f>IFERROR($E354*SUMIF('[1]Daily Log'!$BG$18:$BG$1017,$B354,'[1]Daily Log'!$BH$18:$BH$1017),0)</f>
        <v>0</v>
      </c>
      <c r="AA354" s="244">
        <f>IFERROR($E354*SUMIF('[1]Daily Log'!$BJ$18:$BJ$1017,$B354,'[1]Daily Log'!$BK$18:$BK$1017),0)</f>
        <v>0</v>
      </c>
      <c r="AB354" s="244">
        <f>IFERROR($E354*SUMIF('[1]Daily Log'!$BM$18:$BM$1017,$B354,'[1]Daily Log'!$BN$18:$BN$1017),0)</f>
        <v>0</v>
      </c>
      <c r="AC354" s="244">
        <f>IFERROR($E354*SUMIF('[1]Daily Log'!$BP$18:$BP$1017,$B354,'[1]Daily Log'!$BQ$18:$BQ$1017),0)</f>
        <v>0</v>
      </c>
      <c r="AD354" s="244">
        <f>IFERROR($E354*SUMIF('[1]Daily Log'!$BS$18:$BS$1017,$B354,'[1]Daily Log'!$BT$18:$BT$1017),0)</f>
        <v>0</v>
      </c>
      <c r="AE354" s="244">
        <f>IFERROR($E354*SUMIF('[1]Daily Log'!$BV$18:$BV$1017,$B354,'[1]Daily Log'!$BW$18:$BW$1017),0)</f>
        <v>0</v>
      </c>
      <c r="AF354" s="244">
        <f>IFERROR($E354*SUMIF('[1]Daily Log'!$BY$18:$BY$1017,$B354,'[1]Daily Log'!$BZ$18:$BZ$1017),0)</f>
        <v>0</v>
      </c>
      <c r="AG354" s="244">
        <f>IFERROR($E354*SUMIF('[1]Daily Log'!$CB$18:$CB$1017,$B354,'[1]Daily Log'!$CC$18:$CC$1017),0)</f>
        <v>0</v>
      </c>
      <c r="AH354" s="244">
        <f>IFERROR($E354*SUMIF('[1]Daily Log'!$CE$18:$CE$1017,$B354,'[1]Daily Log'!$CF$18:$CF$1017),0)</f>
        <v>0</v>
      </c>
      <c r="AI354" s="244">
        <f>IFERROR($E354*SUMIF('[1]Daily Log'!$CH$18:$CH$1017,$B354,'[1]Daily Log'!$CI$18:$CI$1017),0)</f>
        <v>0</v>
      </c>
      <c r="AJ354" s="244">
        <f>IFERROR($E354*SUMIF('[1]Daily Log'!$CK$18:$CK$1017,$B354,'[1]Daily Log'!$CL$18:$CL$1017),0)</f>
        <v>0</v>
      </c>
      <c r="AK354" s="244">
        <f>IFERROR($E354*SUMIF('[1]Daily Log'!$CN$18:$CN$1017,$B354,'[1]Daily Log'!$CO$18:$CO$1017),0)</f>
        <v>0</v>
      </c>
    </row>
    <row r="355" spans="2:37" ht="33.75" hidden="1" customHeight="1">
      <c r="B355" s="461"/>
      <c r="C355" s="458"/>
      <c r="D355" s="248"/>
      <c r="E355" s="245"/>
      <c r="F355" s="243">
        <f t="shared" si="6"/>
        <v>0</v>
      </c>
      <c r="G355" s="244">
        <f>IFERROR($E355*SUMIF('[1]Daily Log'!$B$18:$B$1017,$B355,'[1]Daily Log'!$C$18:$C$1017),0)</f>
        <v>0</v>
      </c>
      <c r="H355" s="244">
        <f>IFERROR($E355*SUMIF('[1]Daily Log'!$E$18:$E$1017,$B355,'[1]Daily Log'!$F$18:$F$1017),0)</f>
        <v>0</v>
      </c>
      <c r="I355" s="244">
        <f>IFERROR($E355*SUMIF('[1]Daily Log'!$H$18:$H$1017,$B355,'[1]Daily Log'!$I$18:$I$1017),0)</f>
        <v>0</v>
      </c>
      <c r="J355" s="244" t="s">
        <v>40</v>
      </c>
      <c r="K355" s="244">
        <f>IFERROR($E355*SUMIF('[1]Daily Log'!$N$18:$N$1017,$B355,'[1]Daily Log'!$O$18:$O$1017),0)</f>
        <v>0</v>
      </c>
      <c r="L355" s="244">
        <f>IFERROR($E355*SUMIF('[1]Daily Log'!$Q$18:$Q$1017,$B355,'[1]Daily Log'!$R$18:$R$1017),0)</f>
        <v>0</v>
      </c>
      <c r="M355" s="244">
        <f>IFERROR($E355*SUMIF('[1]Daily Log'!$T$18:$T$1017,$B355,'[1]Daily Log'!$U$18:$U$1017),0)</f>
        <v>0</v>
      </c>
      <c r="N355" s="244">
        <f>IFERROR($E355*SUMIF('[1]Daily Log'!$W$18:$W$1017,$B355,'[1]Daily Log'!$X$18:$X$1017),0)</f>
        <v>0</v>
      </c>
      <c r="O355" s="244">
        <f>IFERROR($E355*SUMIF('[1]Daily Log'!$Z$18:$Z$1017,$B355,'[1]Daily Log'!$AA$18:$AA$1017),0)</f>
        <v>0</v>
      </c>
      <c r="P355" s="244">
        <f>IFERROR($E355*SUMIF('[1]Daily Log'!$AC$18:$AC$1017,$B355,'[1]Daily Log'!$AD$18:$AD$1017),0)</f>
        <v>0</v>
      </c>
      <c r="Q355" s="244">
        <f>IFERROR($E355*SUMIF('[1]Daily Log'!$AF$18:$AF$1017,$B355,'[1]Daily Log'!$AG$18:$AG$1017),0)</f>
        <v>0</v>
      </c>
      <c r="R355" s="244">
        <f>IFERROR($E355*SUMIF('[1]Daily Log'!$AI$18:$AI$1017,$B355,'[1]Daily Log'!$AJ$18:$AJ$1017),0)</f>
        <v>0</v>
      </c>
      <c r="S355" s="244">
        <f>IFERROR($E355*SUMIF('[1]Daily Log'!$AL$18:$AL$1017,$B355,'[1]Daily Log'!$AM$18:$AM$1017),0)</f>
        <v>0</v>
      </c>
      <c r="T355" s="244">
        <f>IFERROR($E355*SUMIF('[1]Daily Log'!$AO$18:$AO$1017,$B355,'[1]Daily Log'!$AP$18:$AP$1017),0)</f>
        <v>0</v>
      </c>
      <c r="U355" s="244">
        <f>IFERROR($E355*SUMIF('[1]Daily Log'!$AR$18:$AR$1017,$B355,'[1]Daily Log'!$AS$18:$AS$1017),0)</f>
        <v>0</v>
      </c>
      <c r="V355" s="244">
        <f>IFERROR($E355*SUMIF('[1]Daily Log'!$AU$18:$AU$1017,$B355,'[1]Daily Log'!$AV$18:$AV$1017),0)</f>
        <v>0</v>
      </c>
      <c r="W355" s="244">
        <f>IFERROR($E355*SUMIF('[1]Daily Log'!$AX$18:$AX$1017,$B355,'[1]Daily Log'!$AY$18:$AY$1017),0)</f>
        <v>0</v>
      </c>
      <c r="X355" s="244">
        <f>IFERROR($E355*SUMIF('[1]Daily Log'!$BA$18:$BA$1017,$B355,'[1]Daily Log'!$BB$18:$BB$1017),0)</f>
        <v>0</v>
      </c>
      <c r="Y355" s="244">
        <f>IFERROR($E355*SUMIF('[1]Daily Log'!$BD$18:$BD$1017,$B355,'[1]Daily Log'!$BE$18:$BE$1017),0)</f>
        <v>0</v>
      </c>
      <c r="Z355" s="244">
        <f>IFERROR($E355*SUMIF('[1]Daily Log'!$BG$18:$BG$1017,$B355,'[1]Daily Log'!$BH$18:$BH$1017),0)</f>
        <v>0</v>
      </c>
      <c r="AA355" s="244">
        <f>IFERROR($E355*SUMIF('[1]Daily Log'!$BJ$18:$BJ$1017,$B355,'[1]Daily Log'!$BK$18:$BK$1017),0)</f>
        <v>0</v>
      </c>
      <c r="AB355" s="244">
        <f>IFERROR($E355*SUMIF('[1]Daily Log'!$BM$18:$BM$1017,$B355,'[1]Daily Log'!$BN$18:$BN$1017),0)</f>
        <v>0</v>
      </c>
      <c r="AC355" s="244">
        <f>IFERROR($E355*SUMIF('[1]Daily Log'!$BP$18:$BP$1017,$B355,'[1]Daily Log'!$BQ$18:$BQ$1017),0)</f>
        <v>0</v>
      </c>
      <c r="AD355" s="244">
        <f>IFERROR($E355*SUMIF('[1]Daily Log'!$BS$18:$BS$1017,$B355,'[1]Daily Log'!$BT$18:$BT$1017),0)</f>
        <v>0</v>
      </c>
      <c r="AE355" s="244">
        <f>IFERROR($E355*SUMIF('[1]Daily Log'!$BV$18:$BV$1017,$B355,'[1]Daily Log'!$BW$18:$BW$1017),0)</f>
        <v>0</v>
      </c>
      <c r="AF355" s="244">
        <f>IFERROR($E355*SUMIF('[1]Daily Log'!$BY$18:$BY$1017,$B355,'[1]Daily Log'!$BZ$18:$BZ$1017),0)</f>
        <v>0</v>
      </c>
      <c r="AG355" s="244">
        <f>IFERROR($E355*SUMIF('[1]Daily Log'!$CB$18:$CB$1017,$B355,'[1]Daily Log'!$CC$18:$CC$1017),0)</f>
        <v>0</v>
      </c>
      <c r="AH355" s="244">
        <f>IFERROR($E355*SUMIF('[1]Daily Log'!$CE$18:$CE$1017,$B355,'[1]Daily Log'!$CF$18:$CF$1017),0)</f>
        <v>0</v>
      </c>
      <c r="AI355" s="244">
        <f>IFERROR($E355*SUMIF('[1]Daily Log'!$CH$18:$CH$1017,$B355,'[1]Daily Log'!$CI$18:$CI$1017),0)</f>
        <v>0</v>
      </c>
      <c r="AJ355" s="244">
        <f>IFERROR($E355*SUMIF('[1]Daily Log'!$CK$18:$CK$1017,$B355,'[1]Daily Log'!$CL$18:$CL$1017),0)</f>
        <v>0</v>
      </c>
      <c r="AK355" s="244">
        <f>IFERROR($E355*SUMIF('[1]Daily Log'!$CN$18:$CN$1017,$B355,'[1]Daily Log'!$CO$18:$CO$1017),0)</f>
        <v>0</v>
      </c>
    </row>
    <row r="356" spans="2:37" ht="33.75" hidden="1" customHeight="1">
      <c r="B356" s="461"/>
      <c r="C356" s="458"/>
      <c r="D356" s="248"/>
      <c r="E356" s="245"/>
      <c r="F356" s="243">
        <f t="shared" si="6"/>
        <v>0</v>
      </c>
      <c r="G356" s="244">
        <f>IFERROR($E356*SUMIF('[1]Daily Log'!$B$18:$B$1017,$B356,'[1]Daily Log'!$C$18:$C$1017),0)</f>
        <v>0</v>
      </c>
      <c r="H356" s="244">
        <f>IFERROR($E356*SUMIF('[1]Daily Log'!$E$18:$E$1017,$B356,'[1]Daily Log'!$F$18:$F$1017),0)</f>
        <v>0</v>
      </c>
      <c r="I356" s="244">
        <f>IFERROR($E356*SUMIF('[1]Daily Log'!$H$18:$H$1017,$B356,'[1]Daily Log'!$I$18:$I$1017),0)</f>
        <v>0</v>
      </c>
      <c r="J356" s="244" t="s">
        <v>40</v>
      </c>
      <c r="K356" s="244">
        <f>IFERROR($E356*SUMIF('[1]Daily Log'!$N$18:$N$1017,$B356,'[1]Daily Log'!$O$18:$O$1017),0)</f>
        <v>0</v>
      </c>
      <c r="L356" s="244">
        <f>IFERROR($E356*SUMIF('[1]Daily Log'!$Q$18:$Q$1017,$B356,'[1]Daily Log'!$R$18:$R$1017),0)</f>
        <v>0</v>
      </c>
      <c r="M356" s="244">
        <f>IFERROR($E356*SUMIF('[1]Daily Log'!$T$18:$T$1017,$B356,'[1]Daily Log'!$U$18:$U$1017),0)</f>
        <v>0</v>
      </c>
      <c r="N356" s="244">
        <f>IFERROR($E356*SUMIF('[1]Daily Log'!$W$18:$W$1017,$B356,'[1]Daily Log'!$X$18:$X$1017),0)</f>
        <v>0</v>
      </c>
      <c r="O356" s="244">
        <f>IFERROR($E356*SUMIF('[1]Daily Log'!$Z$18:$Z$1017,$B356,'[1]Daily Log'!$AA$18:$AA$1017),0)</f>
        <v>0</v>
      </c>
      <c r="P356" s="244">
        <f>IFERROR($E356*SUMIF('[1]Daily Log'!$AC$18:$AC$1017,$B356,'[1]Daily Log'!$AD$18:$AD$1017),0)</f>
        <v>0</v>
      </c>
      <c r="Q356" s="244">
        <f>IFERROR($E356*SUMIF('[1]Daily Log'!$AF$18:$AF$1017,$B356,'[1]Daily Log'!$AG$18:$AG$1017),0)</f>
        <v>0</v>
      </c>
      <c r="R356" s="244">
        <f>IFERROR($E356*SUMIF('[1]Daily Log'!$AI$18:$AI$1017,$B356,'[1]Daily Log'!$AJ$18:$AJ$1017),0)</f>
        <v>0</v>
      </c>
      <c r="S356" s="244">
        <f>IFERROR($E356*SUMIF('[1]Daily Log'!$AL$18:$AL$1017,$B356,'[1]Daily Log'!$AM$18:$AM$1017),0)</f>
        <v>0</v>
      </c>
      <c r="T356" s="244">
        <f>IFERROR($E356*SUMIF('[1]Daily Log'!$AO$18:$AO$1017,$B356,'[1]Daily Log'!$AP$18:$AP$1017),0)</f>
        <v>0</v>
      </c>
      <c r="U356" s="244">
        <f>IFERROR($E356*SUMIF('[1]Daily Log'!$AR$18:$AR$1017,$B356,'[1]Daily Log'!$AS$18:$AS$1017),0)</f>
        <v>0</v>
      </c>
      <c r="V356" s="244">
        <f>IFERROR($E356*SUMIF('[1]Daily Log'!$AU$18:$AU$1017,$B356,'[1]Daily Log'!$AV$18:$AV$1017),0)</f>
        <v>0</v>
      </c>
      <c r="W356" s="244">
        <f>IFERROR($E356*SUMIF('[1]Daily Log'!$AX$18:$AX$1017,$B356,'[1]Daily Log'!$AY$18:$AY$1017),0)</f>
        <v>0</v>
      </c>
      <c r="X356" s="244">
        <f>IFERROR($E356*SUMIF('[1]Daily Log'!$BA$18:$BA$1017,$B356,'[1]Daily Log'!$BB$18:$BB$1017),0)</f>
        <v>0</v>
      </c>
      <c r="Y356" s="244">
        <f>IFERROR($E356*SUMIF('[1]Daily Log'!$BD$18:$BD$1017,$B356,'[1]Daily Log'!$BE$18:$BE$1017),0)</f>
        <v>0</v>
      </c>
      <c r="Z356" s="244">
        <f>IFERROR($E356*SUMIF('[1]Daily Log'!$BG$18:$BG$1017,$B356,'[1]Daily Log'!$BH$18:$BH$1017),0)</f>
        <v>0</v>
      </c>
      <c r="AA356" s="244">
        <f>IFERROR($E356*SUMIF('[1]Daily Log'!$BJ$18:$BJ$1017,$B356,'[1]Daily Log'!$BK$18:$BK$1017),0)</f>
        <v>0</v>
      </c>
      <c r="AB356" s="244">
        <f>IFERROR($E356*SUMIF('[1]Daily Log'!$BM$18:$BM$1017,$B356,'[1]Daily Log'!$BN$18:$BN$1017),0)</f>
        <v>0</v>
      </c>
      <c r="AC356" s="244">
        <f>IFERROR($E356*SUMIF('[1]Daily Log'!$BP$18:$BP$1017,$B356,'[1]Daily Log'!$BQ$18:$BQ$1017),0)</f>
        <v>0</v>
      </c>
      <c r="AD356" s="244">
        <f>IFERROR($E356*SUMIF('[1]Daily Log'!$BS$18:$BS$1017,$B356,'[1]Daily Log'!$BT$18:$BT$1017),0)</f>
        <v>0</v>
      </c>
      <c r="AE356" s="244">
        <f>IFERROR($E356*SUMIF('[1]Daily Log'!$BV$18:$BV$1017,$B356,'[1]Daily Log'!$BW$18:$BW$1017),0)</f>
        <v>0</v>
      </c>
      <c r="AF356" s="244">
        <f>IFERROR($E356*SUMIF('[1]Daily Log'!$BY$18:$BY$1017,$B356,'[1]Daily Log'!$BZ$18:$BZ$1017),0)</f>
        <v>0</v>
      </c>
      <c r="AG356" s="244">
        <f>IFERROR($E356*SUMIF('[1]Daily Log'!$CB$18:$CB$1017,$B356,'[1]Daily Log'!$CC$18:$CC$1017),0)</f>
        <v>0</v>
      </c>
      <c r="AH356" s="244">
        <f>IFERROR($E356*SUMIF('[1]Daily Log'!$CE$18:$CE$1017,$B356,'[1]Daily Log'!$CF$18:$CF$1017),0)</f>
        <v>0</v>
      </c>
      <c r="AI356" s="244">
        <f>IFERROR($E356*SUMIF('[1]Daily Log'!$CH$18:$CH$1017,$B356,'[1]Daily Log'!$CI$18:$CI$1017),0)</f>
        <v>0</v>
      </c>
      <c r="AJ356" s="244">
        <f>IFERROR($E356*SUMIF('[1]Daily Log'!$CK$18:$CK$1017,$B356,'[1]Daily Log'!$CL$18:$CL$1017),0)</f>
        <v>0</v>
      </c>
      <c r="AK356" s="244">
        <f>IFERROR($E356*SUMIF('[1]Daily Log'!$CN$18:$CN$1017,$B356,'[1]Daily Log'!$CO$18:$CO$1017),0)</f>
        <v>0</v>
      </c>
    </row>
    <row r="357" spans="2:37" ht="33.75" hidden="1" customHeight="1">
      <c r="B357" s="461"/>
      <c r="C357" s="458"/>
      <c r="D357" s="248"/>
      <c r="E357" s="245"/>
      <c r="F357" s="243">
        <f t="shared" si="6"/>
        <v>0</v>
      </c>
      <c r="G357" s="244">
        <f>IFERROR($E357*SUMIF('[1]Daily Log'!$B$18:$B$1017,$B357,'[1]Daily Log'!$C$18:$C$1017),0)</f>
        <v>0</v>
      </c>
      <c r="H357" s="244">
        <f>IFERROR($E357*SUMIF('[1]Daily Log'!$E$18:$E$1017,$B357,'[1]Daily Log'!$F$18:$F$1017),0)</f>
        <v>0</v>
      </c>
      <c r="I357" s="244">
        <f>IFERROR($E357*SUMIF('[1]Daily Log'!$H$18:$H$1017,$B357,'[1]Daily Log'!$I$18:$I$1017),0)</f>
        <v>0</v>
      </c>
      <c r="J357" s="244" t="s">
        <v>40</v>
      </c>
      <c r="K357" s="244">
        <f>IFERROR($E357*SUMIF('[1]Daily Log'!$N$18:$N$1017,$B357,'[1]Daily Log'!$O$18:$O$1017),0)</f>
        <v>0</v>
      </c>
      <c r="L357" s="244">
        <f>IFERROR($E357*SUMIF('[1]Daily Log'!$Q$18:$Q$1017,$B357,'[1]Daily Log'!$R$18:$R$1017),0)</f>
        <v>0</v>
      </c>
      <c r="M357" s="244">
        <f>IFERROR($E357*SUMIF('[1]Daily Log'!$T$18:$T$1017,$B357,'[1]Daily Log'!$U$18:$U$1017),0)</f>
        <v>0</v>
      </c>
      <c r="N357" s="244">
        <f>IFERROR($E357*SUMIF('[1]Daily Log'!$W$18:$W$1017,$B357,'[1]Daily Log'!$X$18:$X$1017),0)</f>
        <v>0</v>
      </c>
      <c r="O357" s="244">
        <f>IFERROR($E357*SUMIF('[1]Daily Log'!$Z$18:$Z$1017,$B357,'[1]Daily Log'!$AA$18:$AA$1017),0)</f>
        <v>0</v>
      </c>
      <c r="P357" s="244">
        <f>IFERROR($E357*SUMIF('[1]Daily Log'!$AC$18:$AC$1017,$B357,'[1]Daily Log'!$AD$18:$AD$1017),0)</f>
        <v>0</v>
      </c>
      <c r="Q357" s="244">
        <f>IFERROR($E357*SUMIF('[1]Daily Log'!$AF$18:$AF$1017,$B357,'[1]Daily Log'!$AG$18:$AG$1017),0)</f>
        <v>0</v>
      </c>
      <c r="R357" s="244">
        <f>IFERROR($E357*SUMIF('[1]Daily Log'!$AI$18:$AI$1017,$B357,'[1]Daily Log'!$AJ$18:$AJ$1017),0)</f>
        <v>0</v>
      </c>
      <c r="S357" s="244">
        <f>IFERROR($E357*SUMIF('[1]Daily Log'!$AL$18:$AL$1017,$B357,'[1]Daily Log'!$AM$18:$AM$1017),0)</f>
        <v>0</v>
      </c>
      <c r="T357" s="244">
        <f>IFERROR($E357*SUMIF('[1]Daily Log'!$AO$18:$AO$1017,$B357,'[1]Daily Log'!$AP$18:$AP$1017),0)</f>
        <v>0</v>
      </c>
      <c r="U357" s="244">
        <f>IFERROR($E357*SUMIF('[1]Daily Log'!$AR$18:$AR$1017,$B357,'[1]Daily Log'!$AS$18:$AS$1017),0)</f>
        <v>0</v>
      </c>
      <c r="V357" s="244">
        <f>IFERROR($E357*SUMIF('[1]Daily Log'!$AU$18:$AU$1017,$B357,'[1]Daily Log'!$AV$18:$AV$1017),0)</f>
        <v>0</v>
      </c>
      <c r="W357" s="244">
        <f>IFERROR($E357*SUMIF('[1]Daily Log'!$AX$18:$AX$1017,$B357,'[1]Daily Log'!$AY$18:$AY$1017),0)</f>
        <v>0</v>
      </c>
      <c r="X357" s="244">
        <f>IFERROR($E357*SUMIF('[1]Daily Log'!$BA$18:$BA$1017,$B357,'[1]Daily Log'!$BB$18:$BB$1017),0)</f>
        <v>0</v>
      </c>
      <c r="Y357" s="244">
        <f>IFERROR($E357*SUMIF('[1]Daily Log'!$BD$18:$BD$1017,$B357,'[1]Daily Log'!$BE$18:$BE$1017),0)</f>
        <v>0</v>
      </c>
      <c r="Z357" s="244">
        <f>IFERROR($E357*SUMIF('[1]Daily Log'!$BG$18:$BG$1017,$B357,'[1]Daily Log'!$BH$18:$BH$1017),0)</f>
        <v>0</v>
      </c>
      <c r="AA357" s="244">
        <f>IFERROR($E357*SUMIF('[1]Daily Log'!$BJ$18:$BJ$1017,$B357,'[1]Daily Log'!$BK$18:$BK$1017),0)</f>
        <v>0</v>
      </c>
      <c r="AB357" s="244">
        <f>IFERROR($E357*SUMIF('[1]Daily Log'!$BM$18:$BM$1017,$B357,'[1]Daily Log'!$BN$18:$BN$1017),0)</f>
        <v>0</v>
      </c>
      <c r="AC357" s="244">
        <f>IFERROR($E357*SUMIF('[1]Daily Log'!$BP$18:$BP$1017,$B357,'[1]Daily Log'!$BQ$18:$BQ$1017),0)</f>
        <v>0</v>
      </c>
      <c r="AD357" s="244">
        <f>IFERROR($E357*SUMIF('[1]Daily Log'!$BS$18:$BS$1017,$B357,'[1]Daily Log'!$BT$18:$BT$1017),0)</f>
        <v>0</v>
      </c>
      <c r="AE357" s="244">
        <f>IFERROR($E357*SUMIF('[1]Daily Log'!$BV$18:$BV$1017,$B357,'[1]Daily Log'!$BW$18:$BW$1017),0)</f>
        <v>0</v>
      </c>
      <c r="AF357" s="244">
        <f>IFERROR($E357*SUMIF('[1]Daily Log'!$BY$18:$BY$1017,$B357,'[1]Daily Log'!$BZ$18:$BZ$1017),0)</f>
        <v>0</v>
      </c>
      <c r="AG357" s="244">
        <f>IFERROR($E357*SUMIF('[1]Daily Log'!$CB$18:$CB$1017,$B357,'[1]Daily Log'!$CC$18:$CC$1017),0)</f>
        <v>0</v>
      </c>
      <c r="AH357" s="244">
        <f>IFERROR($E357*SUMIF('[1]Daily Log'!$CE$18:$CE$1017,$B357,'[1]Daily Log'!$CF$18:$CF$1017),0)</f>
        <v>0</v>
      </c>
      <c r="AI357" s="244">
        <f>IFERROR($E357*SUMIF('[1]Daily Log'!$CH$18:$CH$1017,$B357,'[1]Daily Log'!$CI$18:$CI$1017),0)</f>
        <v>0</v>
      </c>
      <c r="AJ357" s="244">
        <f>IFERROR($E357*SUMIF('[1]Daily Log'!$CK$18:$CK$1017,$B357,'[1]Daily Log'!$CL$18:$CL$1017),0)</f>
        <v>0</v>
      </c>
      <c r="AK357" s="244">
        <f>IFERROR($E357*SUMIF('[1]Daily Log'!$CN$18:$CN$1017,$B357,'[1]Daily Log'!$CO$18:$CO$1017),0)</f>
        <v>0</v>
      </c>
    </row>
    <row r="358" spans="2:37" ht="33.75" hidden="1" customHeight="1">
      <c r="B358" s="461"/>
      <c r="C358" s="458"/>
      <c r="D358" s="248"/>
      <c r="E358" s="245"/>
      <c r="F358" s="243">
        <f t="shared" si="6"/>
        <v>0</v>
      </c>
      <c r="G358" s="244">
        <f>IFERROR($E358*SUMIF('[1]Daily Log'!$B$18:$B$1017,$B358,'[1]Daily Log'!$C$18:$C$1017),0)</f>
        <v>0</v>
      </c>
      <c r="H358" s="244">
        <f>IFERROR($E358*SUMIF('[1]Daily Log'!$E$18:$E$1017,$B358,'[1]Daily Log'!$F$18:$F$1017),0)</f>
        <v>0</v>
      </c>
      <c r="I358" s="244">
        <f>IFERROR($E358*SUMIF('[1]Daily Log'!$H$18:$H$1017,$B358,'[1]Daily Log'!$I$18:$I$1017),0)</f>
        <v>0</v>
      </c>
      <c r="J358" s="244" t="s">
        <v>40</v>
      </c>
      <c r="K358" s="244">
        <f>IFERROR($E358*SUMIF('[1]Daily Log'!$N$18:$N$1017,$B358,'[1]Daily Log'!$O$18:$O$1017),0)</f>
        <v>0</v>
      </c>
      <c r="L358" s="244">
        <f>IFERROR($E358*SUMIF('[1]Daily Log'!$Q$18:$Q$1017,$B358,'[1]Daily Log'!$R$18:$R$1017),0)</f>
        <v>0</v>
      </c>
      <c r="M358" s="244">
        <f>IFERROR($E358*SUMIF('[1]Daily Log'!$T$18:$T$1017,$B358,'[1]Daily Log'!$U$18:$U$1017),0)</f>
        <v>0</v>
      </c>
      <c r="N358" s="244">
        <f>IFERROR($E358*SUMIF('[1]Daily Log'!$W$18:$W$1017,$B358,'[1]Daily Log'!$X$18:$X$1017),0)</f>
        <v>0</v>
      </c>
      <c r="O358" s="244">
        <f>IFERROR($E358*SUMIF('[1]Daily Log'!$Z$18:$Z$1017,$B358,'[1]Daily Log'!$AA$18:$AA$1017),0)</f>
        <v>0</v>
      </c>
      <c r="P358" s="244">
        <f>IFERROR($E358*SUMIF('[1]Daily Log'!$AC$18:$AC$1017,$B358,'[1]Daily Log'!$AD$18:$AD$1017),0)</f>
        <v>0</v>
      </c>
      <c r="Q358" s="244">
        <f>IFERROR($E358*SUMIF('[1]Daily Log'!$AF$18:$AF$1017,$B358,'[1]Daily Log'!$AG$18:$AG$1017),0)</f>
        <v>0</v>
      </c>
      <c r="R358" s="244">
        <f>IFERROR($E358*SUMIF('[1]Daily Log'!$AI$18:$AI$1017,$B358,'[1]Daily Log'!$AJ$18:$AJ$1017),0)</f>
        <v>0</v>
      </c>
      <c r="S358" s="244">
        <f>IFERROR($E358*SUMIF('[1]Daily Log'!$AL$18:$AL$1017,$B358,'[1]Daily Log'!$AM$18:$AM$1017),0)</f>
        <v>0</v>
      </c>
      <c r="T358" s="244">
        <f>IFERROR($E358*SUMIF('[1]Daily Log'!$AO$18:$AO$1017,$B358,'[1]Daily Log'!$AP$18:$AP$1017),0)</f>
        <v>0</v>
      </c>
      <c r="U358" s="244">
        <f>IFERROR($E358*SUMIF('[1]Daily Log'!$AR$18:$AR$1017,$B358,'[1]Daily Log'!$AS$18:$AS$1017),0)</f>
        <v>0</v>
      </c>
      <c r="V358" s="244">
        <f>IFERROR($E358*SUMIF('[1]Daily Log'!$AU$18:$AU$1017,$B358,'[1]Daily Log'!$AV$18:$AV$1017),0)</f>
        <v>0</v>
      </c>
      <c r="W358" s="244">
        <f>IFERROR($E358*SUMIF('[1]Daily Log'!$AX$18:$AX$1017,$B358,'[1]Daily Log'!$AY$18:$AY$1017),0)</f>
        <v>0</v>
      </c>
      <c r="X358" s="244">
        <f>IFERROR($E358*SUMIF('[1]Daily Log'!$BA$18:$BA$1017,$B358,'[1]Daily Log'!$BB$18:$BB$1017),0)</f>
        <v>0</v>
      </c>
      <c r="Y358" s="244">
        <f>IFERROR($E358*SUMIF('[1]Daily Log'!$BD$18:$BD$1017,$B358,'[1]Daily Log'!$BE$18:$BE$1017),0)</f>
        <v>0</v>
      </c>
      <c r="Z358" s="244">
        <f>IFERROR($E358*SUMIF('[1]Daily Log'!$BG$18:$BG$1017,$B358,'[1]Daily Log'!$BH$18:$BH$1017),0)</f>
        <v>0</v>
      </c>
      <c r="AA358" s="244">
        <f>IFERROR($E358*SUMIF('[1]Daily Log'!$BJ$18:$BJ$1017,$B358,'[1]Daily Log'!$BK$18:$BK$1017),0)</f>
        <v>0</v>
      </c>
      <c r="AB358" s="244">
        <f>IFERROR($E358*SUMIF('[1]Daily Log'!$BM$18:$BM$1017,$B358,'[1]Daily Log'!$BN$18:$BN$1017),0)</f>
        <v>0</v>
      </c>
      <c r="AC358" s="244">
        <f>IFERROR($E358*SUMIF('[1]Daily Log'!$BP$18:$BP$1017,$B358,'[1]Daily Log'!$BQ$18:$BQ$1017),0)</f>
        <v>0</v>
      </c>
      <c r="AD358" s="244">
        <f>IFERROR($E358*SUMIF('[1]Daily Log'!$BS$18:$BS$1017,$B358,'[1]Daily Log'!$BT$18:$BT$1017),0)</f>
        <v>0</v>
      </c>
      <c r="AE358" s="244">
        <f>IFERROR($E358*SUMIF('[1]Daily Log'!$BV$18:$BV$1017,$B358,'[1]Daily Log'!$BW$18:$BW$1017),0)</f>
        <v>0</v>
      </c>
      <c r="AF358" s="244">
        <f>IFERROR($E358*SUMIF('[1]Daily Log'!$BY$18:$BY$1017,$B358,'[1]Daily Log'!$BZ$18:$BZ$1017),0)</f>
        <v>0</v>
      </c>
      <c r="AG358" s="244">
        <f>IFERROR($E358*SUMIF('[1]Daily Log'!$CB$18:$CB$1017,$B358,'[1]Daily Log'!$CC$18:$CC$1017),0)</f>
        <v>0</v>
      </c>
      <c r="AH358" s="244">
        <f>IFERROR($E358*SUMIF('[1]Daily Log'!$CE$18:$CE$1017,$B358,'[1]Daily Log'!$CF$18:$CF$1017),0)</f>
        <v>0</v>
      </c>
      <c r="AI358" s="244">
        <f>IFERROR($E358*SUMIF('[1]Daily Log'!$CH$18:$CH$1017,$B358,'[1]Daily Log'!$CI$18:$CI$1017),0)</f>
        <v>0</v>
      </c>
      <c r="AJ358" s="244">
        <f>IFERROR($E358*SUMIF('[1]Daily Log'!$CK$18:$CK$1017,$B358,'[1]Daily Log'!$CL$18:$CL$1017),0)</f>
        <v>0</v>
      </c>
      <c r="AK358" s="244">
        <f>IFERROR($E358*SUMIF('[1]Daily Log'!$CN$18:$CN$1017,$B358,'[1]Daily Log'!$CO$18:$CO$1017),0)</f>
        <v>0</v>
      </c>
    </row>
    <row r="359" spans="2:37" ht="33.75" hidden="1" customHeight="1">
      <c r="B359" s="759"/>
      <c r="C359" s="760"/>
      <c r="D359" s="248"/>
      <c r="E359" s="245"/>
      <c r="F359" s="247">
        <f t="shared" ref="F359:F373" si="7">SUM($G359:$AK359)</f>
        <v>0</v>
      </c>
      <c r="G359" s="244">
        <f>IFERROR($E359*SUMIF('Daily Log'!$B$18:$B$1017,$B359,'Daily Log'!$C$18:$C$1017),0)</f>
        <v>0</v>
      </c>
      <c r="H359" s="244">
        <f>IFERROR($E359*SUMIF('Daily Log'!$E$18:$E$1017,$B359,'Daily Log'!$F$18:$F$1017),0)</f>
        <v>0</v>
      </c>
      <c r="I359" s="244">
        <f>IFERROR($E359*SUMIF('Daily Log'!$H$18:$H$1017,$B359,'Daily Log'!$I$18:$I$1017),0)</f>
        <v>0</v>
      </c>
      <c r="J359" s="244">
        <f>IFERROR($E359*SUMIF('Daily Log'!$K$18:$K$1017,$B359,'Daily Log'!$L$18:$L$1017),0)</f>
        <v>0</v>
      </c>
      <c r="K359" s="244">
        <f>IFERROR($E359*SUMIF('Daily Log'!$N$18:$N$1017,$B359,'Daily Log'!$O$18:$O$1017),0)</f>
        <v>0</v>
      </c>
      <c r="L359" s="244">
        <f>IFERROR($E359*SUMIF('Daily Log'!$Q$18:$Q$1017,$B359,'Daily Log'!$R$18:$R$1017),0)</f>
        <v>0</v>
      </c>
      <c r="M359" s="244">
        <f>IFERROR($E359*SUMIF('Daily Log'!$T$18:$T$1017,$B359,'Daily Log'!$U$18:$U$1017),0)</f>
        <v>0</v>
      </c>
      <c r="N359" s="244">
        <f>IFERROR($E359*SUMIF('Daily Log'!$W$18:$W$1017,$B359,'Daily Log'!$X$18:$X$1017),0)</f>
        <v>0</v>
      </c>
      <c r="O359" s="244">
        <f>IFERROR($E359*SUMIF('Daily Log'!$Z$18:$Z$1017,$B359,'Daily Log'!$AA$18:$AA$1017),0)</f>
        <v>0</v>
      </c>
      <c r="P359" s="244">
        <f>IFERROR($E359*SUMIF('Daily Log'!$AC$18:$AC$1017,$B359,'Daily Log'!$AD$18:$AD$1017),0)</f>
        <v>0</v>
      </c>
      <c r="Q359" s="244">
        <f>IFERROR($E359*SUMIF('Daily Log'!$AF$18:$AF$1017,$B359,'Daily Log'!$AG$18:$AG$1017),0)</f>
        <v>0</v>
      </c>
      <c r="R359" s="244">
        <f>IFERROR($E359*SUMIF('Daily Log'!$AI$18:$AI$1017,$B359,'Daily Log'!$AJ$18:$AJ$1017),0)</f>
        <v>0</v>
      </c>
      <c r="S359" s="244">
        <f>IFERROR($E359*SUMIF('Daily Log'!$AL$18:$AL$1017,$B359,'Daily Log'!$AM$18:$AM$1017),0)</f>
        <v>0</v>
      </c>
      <c r="T359" s="244">
        <f>IFERROR($E359*SUMIF('Daily Log'!$AO$18:$AO$1017,$B359,'Daily Log'!$AP$18:$AP$1017),0)</f>
        <v>0</v>
      </c>
      <c r="U359" s="244">
        <f>IFERROR($E359*SUMIF('Daily Log'!$AR$18:$AR$1017,$B359,'Daily Log'!$AS$18:$AS$1017),0)</f>
        <v>0</v>
      </c>
      <c r="V359" s="244">
        <f>IFERROR($E359*SUMIF('Daily Log'!$AU$18:$AU$1017,$B359,'Daily Log'!$AV$18:$AV$1017),0)</f>
        <v>0</v>
      </c>
      <c r="W359" s="244">
        <f>IFERROR($E359*SUMIF('Daily Log'!$AX$18:$AX$1017,$B359,'Daily Log'!$AY$18:$AY$1017),0)</f>
        <v>0</v>
      </c>
      <c r="X359" s="244">
        <f>IFERROR($E359*SUMIF('Daily Log'!$BA$18:$BA$1017,$B359,'Daily Log'!$BB$18:$BB$1017),0)</f>
        <v>0</v>
      </c>
      <c r="Y359" s="244">
        <f>IFERROR($E359*SUMIF('Daily Log'!$BD$18:$BD$1017,$B359,'Daily Log'!$BE$18:$BE$1017),0)</f>
        <v>0</v>
      </c>
      <c r="Z359" s="244">
        <f>IFERROR($E359*SUMIF('Daily Log'!$BG$18:$BG$1017,$B359,'Daily Log'!$BH$18:$BH$1017),0)</f>
        <v>0</v>
      </c>
      <c r="AA359" s="244">
        <f>IFERROR($E359*SUMIF('Daily Log'!$BJ$18:$BJ$1017,$B359,'Daily Log'!$BK$18:$BK$1017),0)</f>
        <v>0</v>
      </c>
      <c r="AB359" s="244">
        <f>IFERROR($E359*SUMIF('Daily Log'!$BM$18:$BM$1017,$B359,'Daily Log'!$BN$18:$BN$1017),0)</f>
        <v>0</v>
      </c>
      <c r="AC359" s="244">
        <f>IFERROR($E359*SUMIF('Daily Log'!$BP$18:$BP$1017,$B359,'Daily Log'!$BQ$18:$BQ$1017),0)</f>
        <v>0</v>
      </c>
      <c r="AD359" s="244">
        <f>IFERROR($E359*SUMIF('Daily Log'!$BS$18:$BS$1017,$B359,'Daily Log'!$BT$18:$BT$1017),0)</f>
        <v>0</v>
      </c>
      <c r="AE359" s="244">
        <f>IFERROR($E359*SUMIF('Daily Log'!$BV$18:$BV$1017,$B359,'Daily Log'!$BW$18:$BW$1017),0)</f>
        <v>0</v>
      </c>
      <c r="AF359" s="244">
        <f>IFERROR($E359*SUMIF('Daily Log'!$BY$18:$BY$1017,$B359,'Daily Log'!$BZ$18:$BZ$1017),0)</f>
        <v>0</v>
      </c>
      <c r="AG359" s="244">
        <f>IFERROR($E359*SUMIF('Daily Log'!$CB$18:$CB$1017,$B359,'Daily Log'!$CC$18:$CC$1017),0)</f>
        <v>0</v>
      </c>
      <c r="AH359" s="244">
        <f>IFERROR($E359*SUMIF('Daily Log'!$CE$18:$CE$1017,$B359,'Daily Log'!$CF$18:$CF$1017),0)</f>
        <v>0</v>
      </c>
      <c r="AI359" s="244">
        <f>IFERROR($E359*SUMIF('Daily Log'!$CH$18:$CH$1017,$B359,'Daily Log'!$CI$18:$CI$1017),0)</f>
        <v>0</v>
      </c>
      <c r="AJ359" s="244">
        <f>IFERROR($E359*SUMIF('Daily Log'!$CK$18:$CK$1017,$B359,'Daily Log'!$CL$18:$CL$1017),0)</f>
        <v>0</v>
      </c>
      <c r="AK359" s="244">
        <f>IFERROR($E359*SUMIF('Daily Log'!$CN$18:$CN$1017,$B359,'Daily Log'!$CO$18:$CO$1017),0)</f>
        <v>0</v>
      </c>
    </row>
    <row r="360" spans="2:37" ht="33.75" hidden="1" customHeight="1">
      <c r="B360" s="759"/>
      <c r="C360" s="760"/>
      <c r="D360" s="248"/>
      <c r="E360" s="245"/>
      <c r="F360" s="247">
        <f t="shared" si="7"/>
        <v>0</v>
      </c>
      <c r="G360" s="244">
        <f>IFERROR($E360*SUMIF('Daily Log'!$B$18:$B$1017,$B360,'Daily Log'!$C$18:$C$1017),0)</f>
        <v>0</v>
      </c>
      <c r="H360" s="244">
        <f>IFERROR($E360*SUMIF('Daily Log'!$E$18:$E$1017,$B360,'Daily Log'!$F$18:$F$1017),0)</f>
        <v>0</v>
      </c>
      <c r="I360" s="244">
        <f>IFERROR($E360*SUMIF('Daily Log'!$H$18:$H$1017,$B360,'Daily Log'!$I$18:$I$1017),0)</f>
        <v>0</v>
      </c>
      <c r="J360" s="244">
        <f>IFERROR($E360*SUMIF('Daily Log'!$K$18:$K$1017,$B360,'Daily Log'!$L$18:$L$1017),0)</f>
        <v>0</v>
      </c>
      <c r="K360" s="244">
        <f>IFERROR($E360*SUMIF('Daily Log'!$N$18:$N$1017,$B360,'Daily Log'!$O$18:$O$1017),0)</f>
        <v>0</v>
      </c>
      <c r="L360" s="244">
        <f>IFERROR($E360*SUMIF('Daily Log'!$Q$18:$Q$1017,$B360,'Daily Log'!$R$18:$R$1017),0)</f>
        <v>0</v>
      </c>
      <c r="M360" s="244">
        <f>IFERROR($E360*SUMIF('Daily Log'!$T$18:$T$1017,$B360,'Daily Log'!$U$18:$U$1017),0)</f>
        <v>0</v>
      </c>
      <c r="N360" s="244">
        <f>IFERROR($E360*SUMIF('Daily Log'!$W$18:$W$1017,$B360,'Daily Log'!$X$18:$X$1017),0)</f>
        <v>0</v>
      </c>
      <c r="O360" s="244">
        <f>IFERROR($E360*SUMIF('Daily Log'!$Z$18:$Z$1017,$B360,'Daily Log'!$AA$18:$AA$1017),0)</f>
        <v>0</v>
      </c>
      <c r="P360" s="244">
        <f>IFERROR($E360*SUMIF('Daily Log'!$AC$18:$AC$1017,$B360,'Daily Log'!$AD$18:$AD$1017),0)</f>
        <v>0</v>
      </c>
      <c r="Q360" s="244">
        <f>IFERROR($E360*SUMIF('Daily Log'!$AF$18:$AF$1017,$B360,'Daily Log'!$AG$18:$AG$1017),0)</f>
        <v>0</v>
      </c>
      <c r="R360" s="244">
        <f>IFERROR($E360*SUMIF('Daily Log'!$AI$18:$AI$1017,$B360,'Daily Log'!$AJ$18:$AJ$1017),0)</f>
        <v>0</v>
      </c>
      <c r="S360" s="244">
        <f>IFERROR($E360*SUMIF('Daily Log'!$AL$18:$AL$1017,$B360,'Daily Log'!$AM$18:$AM$1017),0)</f>
        <v>0</v>
      </c>
      <c r="T360" s="244">
        <f>IFERROR($E360*SUMIF('Daily Log'!$AO$18:$AO$1017,$B360,'Daily Log'!$AP$18:$AP$1017),0)</f>
        <v>0</v>
      </c>
      <c r="U360" s="244">
        <f>IFERROR($E360*SUMIF('Daily Log'!$AR$18:$AR$1017,$B360,'Daily Log'!$AS$18:$AS$1017),0)</f>
        <v>0</v>
      </c>
      <c r="V360" s="244">
        <f>IFERROR($E360*SUMIF('Daily Log'!$AU$18:$AU$1017,$B360,'Daily Log'!$AV$18:$AV$1017),0)</f>
        <v>0</v>
      </c>
      <c r="W360" s="244">
        <f>IFERROR($E360*SUMIF('Daily Log'!$AX$18:$AX$1017,$B360,'Daily Log'!$AY$18:$AY$1017),0)</f>
        <v>0</v>
      </c>
      <c r="X360" s="244">
        <f>IFERROR($E360*SUMIF('Daily Log'!$BA$18:$BA$1017,$B360,'Daily Log'!$BB$18:$BB$1017),0)</f>
        <v>0</v>
      </c>
      <c r="Y360" s="244">
        <f>IFERROR($E360*SUMIF('Daily Log'!$BD$18:$BD$1017,$B360,'Daily Log'!$BE$18:$BE$1017),0)</f>
        <v>0</v>
      </c>
      <c r="Z360" s="244">
        <f>IFERROR($E360*SUMIF('Daily Log'!$BG$18:$BG$1017,$B360,'Daily Log'!$BH$18:$BH$1017),0)</f>
        <v>0</v>
      </c>
      <c r="AA360" s="244">
        <f>IFERROR($E360*SUMIF('Daily Log'!$BJ$18:$BJ$1017,$B360,'Daily Log'!$BK$18:$BK$1017),0)</f>
        <v>0</v>
      </c>
      <c r="AB360" s="244">
        <f>IFERROR($E360*SUMIF('Daily Log'!$BM$18:$BM$1017,$B360,'Daily Log'!$BN$18:$BN$1017),0)</f>
        <v>0</v>
      </c>
      <c r="AC360" s="244">
        <f>IFERROR($E360*SUMIF('Daily Log'!$BP$18:$BP$1017,$B360,'Daily Log'!$BQ$18:$BQ$1017),0)</f>
        <v>0</v>
      </c>
      <c r="AD360" s="244">
        <f>IFERROR($E360*SUMIF('Daily Log'!$BS$18:$BS$1017,$B360,'Daily Log'!$BT$18:$BT$1017),0)</f>
        <v>0</v>
      </c>
      <c r="AE360" s="244">
        <f>IFERROR($E360*SUMIF('Daily Log'!$BV$18:$BV$1017,$B360,'Daily Log'!$BW$18:$BW$1017),0)</f>
        <v>0</v>
      </c>
      <c r="AF360" s="244">
        <f>IFERROR($E360*SUMIF('Daily Log'!$BY$18:$BY$1017,$B360,'Daily Log'!$BZ$18:$BZ$1017),0)</f>
        <v>0</v>
      </c>
      <c r="AG360" s="244">
        <f>IFERROR($E360*SUMIF('Daily Log'!$CB$18:$CB$1017,$B360,'Daily Log'!$CC$18:$CC$1017),0)</f>
        <v>0</v>
      </c>
      <c r="AH360" s="244">
        <f>IFERROR($E360*SUMIF('Daily Log'!$CE$18:$CE$1017,$B360,'Daily Log'!$CF$18:$CF$1017),0)</f>
        <v>0</v>
      </c>
      <c r="AI360" s="244">
        <f>IFERROR($E360*SUMIF('Daily Log'!$CH$18:$CH$1017,$B360,'Daily Log'!$CI$18:$CI$1017),0)</f>
        <v>0</v>
      </c>
      <c r="AJ360" s="244">
        <f>IFERROR($E360*SUMIF('Daily Log'!$CK$18:$CK$1017,$B360,'Daily Log'!$CL$18:$CL$1017),0)</f>
        <v>0</v>
      </c>
      <c r="AK360" s="244">
        <f>IFERROR($E360*SUMIF('Daily Log'!$CN$18:$CN$1017,$B360,'Daily Log'!$CO$18:$CO$1017),0)</f>
        <v>0</v>
      </c>
    </row>
    <row r="361" spans="2:37" ht="33.75" hidden="1" customHeight="1">
      <c r="B361" s="759"/>
      <c r="C361" s="760"/>
      <c r="D361" s="248"/>
      <c r="E361" s="245"/>
      <c r="F361" s="247">
        <f t="shared" si="7"/>
        <v>0</v>
      </c>
      <c r="G361" s="244">
        <f>IFERROR($E361*SUMIF('Daily Log'!$B$18:$B$1017,$B361,'Daily Log'!$C$18:$C$1017),0)</f>
        <v>0</v>
      </c>
      <c r="H361" s="244">
        <f>IFERROR($E361*SUMIF('Daily Log'!$E$18:$E$1017,$B361,'Daily Log'!$F$18:$F$1017),0)</f>
        <v>0</v>
      </c>
      <c r="I361" s="244">
        <f>IFERROR($E361*SUMIF('Daily Log'!$H$18:$H$1017,$B361,'Daily Log'!$I$18:$I$1017),0)</f>
        <v>0</v>
      </c>
      <c r="J361" s="244">
        <f>IFERROR($E361*SUMIF('Daily Log'!$K$18:$K$1017,$B361,'Daily Log'!$L$18:$L$1017),0)</f>
        <v>0</v>
      </c>
      <c r="K361" s="244">
        <f>IFERROR($E361*SUMIF('Daily Log'!$N$18:$N$1017,$B361,'Daily Log'!$O$18:$O$1017),0)</f>
        <v>0</v>
      </c>
      <c r="L361" s="244">
        <f>IFERROR($E361*SUMIF('Daily Log'!$Q$18:$Q$1017,$B361,'Daily Log'!$R$18:$R$1017),0)</f>
        <v>0</v>
      </c>
      <c r="M361" s="244">
        <f>IFERROR($E361*SUMIF('Daily Log'!$T$18:$T$1017,$B361,'Daily Log'!$U$18:$U$1017),0)</f>
        <v>0</v>
      </c>
      <c r="N361" s="244">
        <f>IFERROR($E361*SUMIF('Daily Log'!$W$18:$W$1017,$B361,'Daily Log'!$X$18:$X$1017),0)</f>
        <v>0</v>
      </c>
      <c r="O361" s="244">
        <f>IFERROR($E361*SUMIF('Daily Log'!$Z$18:$Z$1017,$B361,'Daily Log'!$AA$18:$AA$1017),0)</f>
        <v>0</v>
      </c>
      <c r="P361" s="244">
        <f>IFERROR($E361*SUMIF('Daily Log'!$AC$18:$AC$1017,$B361,'Daily Log'!$AD$18:$AD$1017),0)</f>
        <v>0</v>
      </c>
      <c r="Q361" s="244">
        <f>IFERROR($E361*SUMIF('Daily Log'!$AF$18:$AF$1017,$B361,'Daily Log'!$AG$18:$AG$1017),0)</f>
        <v>0</v>
      </c>
      <c r="R361" s="244">
        <f>IFERROR($E361*SUMIF('Daily Log'!$AI$18:$AI$1017,$B361,'Daily Log'!$AJ$18:$AJ$1017),0)</f>
        <v>0</v>
      </c>
      <c r="S361" s="244">
        <f>IFERROR($E361*SUMIF('Daily Log'!$AL$18:$AL$1017,$B361,'Daily Log'!$AM$18:$AM$1017),0)</f>
        <v>0</v>
      </c>
      <c r="T361" s="244">
        <f>IFERROR($E361*SUMIF('Daily Log'!$AO$18:$AO$1017,$B361,'Daily Log'!$AP$18:$AP$1017),0)</f>
        <v>0</v>
      </c>
      <c r="U361" s="244">
        <f>IFERROR($E361*SUMIF('Daily Log'!$AR$18:$AR$1017,$B361,'Daily Log'!$AS$18:$AS$1017),0)</f>
        <v>0</v>
      </c>
      <c r="V361" s="244">
        <f>IFERROR($E361*SUMIF('Daily Log'!$AU$18:$AU$1017,$B361,'Daily Log'!$AV$18:$AV$1017),0)</f>
        <v>0</v>
      </c>
      <c r="W361" s="244">
        <f>IFERROR($E361*SUMIF('Daily Log'!$AX$18:$AX$1017,$B361,'Daily Log'!$AY$18:$AY$1017),0)</f>
        <v>0</v>
      </c>
      <c r="X361" s="244">
        <f>IFERROR($E361*SUMIF('Daily Log'!$BA$18:$BA$1017,$B361,'Daily Log'!$BB$18:$BB$1017),0)</f>
        <v>0</v>
      </c>
      <c r="Y361" s="244">
        <f>IFERROR($E361*SUMIF('Daily Log'!$BD$18:$BD$1017,$B361,'Daily Log'!$BE$18:$BE$1017),0)</f>
        <v>0</v>
      </c>
      <c r="Z361" s="244">
        <f>IFERROR($E361*SUMIF('Daily Log'!$BG$18:$BG$1017,$B361,'Daily Log'!$BH$18:$BH$1017),0)</f>
        <v>0</v>
      </c>
      <c r="AA361" s="244">
        <f>IFERROR($E361*SUMIF('Daily Log'!$BJ$18:$BJ$1017,$B361,'Daily Log'!$BK$18:$BK$1017),0)</f>
        <v>0</v>
      </c>
      <c r="AB361" s="244">
        <f>IFERROR($E361*SUMIF('Daily Log'!$BM$18:$BM$1017,$B361,'Daily Log'!$BN$18:$BN$1017),0)</f>
        <v>0</v>
      </c>
      <c r="AC361" s="244">
        <f>IFERROR($E361*SUMIF('Daily Log'!$BP$18:$BP$1017,$B361,'Daily Log'!$BQ$18:$BQ$1017),0)</f>
        <v>0</v>
      </c>
      <c r="AD361" s="244">
        <f>IFERROR($E361*SUMIF('Daily Log'!$BS$18:$BS$1017,$B361,'Daily Log'!$BT$18:$BT$1017),0)</f>
        <v>0</v>
      </c>
      <c r="AE361" s="244">
        <f>IFERROR($E361*SUMIF('Daily Log'!$BV$18:$BV$1017,$B361,'Daily Log'!$BW$18:$BW$1017),0)</f>
        <v>0</v>
      </c>
      <c r="AF361" s="244">
        <f>IFERROR($E361*SUMIF('Daily Log'!$BY$18:$BY$1017,$B361,'Daily Log'!$BZ$18:$BZ$1017),0)</f>
        <v>0</v>
      </c>
      <c r="AG361" s="244">
        <f>IFERROR($E361*SUMIF('Daily Log'!$CB$18:$CB$1017,$B361,'Daily Log'!$CC$18:$CC$1017),0)</f>
        <v>0</v>
      </c>
      <c r="AH361" s="244">
        <f>IFERROR($E361*SUMIF('Daily Log'!$CE$18:$CE$1017,$B361,'Daily Log'!$CF$18:$CF$1017),0)</f>
        <v>0</v>
      </c>
      <c r="AI361" s="244">
        <f>IFERROR($E361*SUMIF('Daily Log'!$CH$18:$CH$1017,$B361,'Daily Log'!$CI$18:$CI$1017),0)</f>
        <v>0</v>
      </c>
      <c r="AJ361" s="244">
        <f>IFERROR($E361*SUMIF('Daily Log'!$CK$18:$CK$1017,$B361,'Daily Log'!$CL$18:$CL$1017),0)</f>
        <v>0</v>
      </c>
      <c r="AK361" s="244">
        <f>IFERROR($E361*SUMIF('Daily Log'!$CN$18:$CN$1017,$B361,'Daily Log'!$CO$18:$CO$1017),0)</f>
        <v>0</v>
      </c>
    </row>
    <row r="362" spans="2:37" ht="33.75" hidden="1" customHeight="1">
      <c r="B362" s="759"/>
      <c r="C362" s="760"/>
      <c r="D362" s="248"/>
      <c r="E362" s="245"/>
      <c r="F362" s="247">
        <f t="shared" si="7"/>
        <v>0</v>
      </c>
      <c r="G362" s="244">
        <f>IFERROR($E362*SUMIF('Daily Log'!$B$18:$B$1017,$B362,'Daily Log'!$C$18:$C$1017),0)</f>
        <v>0</v>
      </c>
      <c r="H362" s="244">
        <f>IFERROR($E362*SUMIF('Daily Log'!$E$18:$E$1017,$B362,'Daily Log'!$F$18:$F$1017),0)</f>
        <v>0</v>
      </c>
      <c r="I362" s="244">
        <f>IFERROR($E362*SUMIF('Daily Log'!$H$18:$H$1017,$B362,'Daily Log'!$I$18:$I$1017),0)</f>
        <v>0</v>
      </c>
      <c r="J362" s="244">
        <f>IFERROR($E362*SUMIF('Daily Log'!$K$18:$K$1017,$B362,'Daily Log'!$L$18:$L$1017),0)</f>
        <v>0</v>
      </c>
      <c r="K362" s="244">
        <f>IFERROR($E362*SUMIF('Daily Log'!$N$18:$N$1017,$B362,'Daily Log'!$O$18:$O$1017),0)</f>
        <v>0</v>
      </c>
      <c r="L362" s="244">
        <f>IFERROR($E362*SUMIF('Daily Log'!$Q$18:$Q$1017,$B362,'Daily Log'!$R$18:$R$1017),0)</f>
        <v>0</v>
      </c>
      <c r="M362" s="244">
        <f>IFERROR($E362*SUMIF('Daily Log'!$T$18:$T$1017,$B362,'Daily Log'!$U$18:$U$1017),0)</f>
        <v>0</v>
      </c>
      <c r="N362" s="244">
        <f>IFERROR($E362*SUMIF('Daily Log'!$W$18:$W$1017,$B362,'Daily Log'!$X$18:$X$1017),0)</f>
        <v>0</v>
      </c>
      <c r="O362" s="244">
        <f>IFERROR($E362*SUMIF('Daily Log'!$Z$18:$Z$1017,$B362,'Daily Log'!$AA$18:$AA$1017),0)</f>
        <v>0</v>
      </c>
      <c r="P362" s="244">
        <f>IFERROR($E362*SUMIF('Daily Log'!$AC$18:$AC$1017,$B362,'Daily Log'!$AD$18:$AD$1017),0)</f>
        <v>0</v>
      </c>
      <c r="Q362" s="244">
        <f>IFERROR($E362*SUMIF('Daily Log'!$AF$18:$AF$1017,$B362,'Daily Log'!$AG$18:$AG$1017),0)</f>
        <v>0</v>
      </c>
      <c r="R362" s="244">
        <f>IFERROR($E362*SUMIF('Daily Log'!$AI$18:$AI$1017,$B362,'Daily Log'!$AJ$18:$AJ$1017),0)</f>
        <v>0</v>
      </c>
      <c r="S362" s="244">
        <f>IFERROR($E362*SUMIF('Daily Log'!$AL$18:$AL$1017,$B362,'Daily Log'!$AM$18:$AM$1017),0)</f>
        <v>0</v>
      </c>
      <c r="T362" s="244">
        <f>IFERROR($E362*SUMIF('Daily Log'!$AO$18:$AO$1017,$B362,'Daily Log'!$AP$18:$AP$1017),0)</f>
        <v>0</v>
      </c>
      <c r="U362" s="244">
        <f>IFERROR($E362*SUMIF('Daily Log'!$AR$18:$AR$1017,$B362,'Daily Log'!$AS$18:$AS$1017),0)</f>
        <v>0</v>
      </c>
      <c r="V362" s="244">
        <f>IFERROR($E362*SUMIF('Daily Log'!$AU$18:$AU$1017,$B362,'Daily Log'!$AV$18:$AV$1017),0)</f>
        <v>0</v>
      </c>
      <c r="W362" s="244">
        <f>IFERROR($E362*SUMIF('Daily Log'!$AX$18:$AX$1017,$B362,'Daily Log'!$AY$18:$AY$1017),0)</f>
        <v>0</v>
      </c>
      <c r="X362" s="244">
        <f>IFERROR($E362*SUMIF('Daily Log'!$BA$18:$BA$1017,$B362,'Daily Log'!$BB$18:$BB$1017),0)</f>
        <v>0</v>
      </c>
      <c r="Y362" s="244">
        <f>IFERROR($E362*SUMIF('Daily Log'!$BD$18:$BD$1017,$B362,'Daily Log'!$BE$18:$BE$1017),0)</f>
        <v>0</v>
      </c>
      <c r="Z362" s="244">
        <f>IFERROR($E362*SUMIF('Daily Log'!$BG$18:$BG$1017,$B362,'Daily Log'!$BH$18:$BH$1017),0)</f>
        <v>0</v>
      </c>
      <c r="AA362" s="244">
        <f>IFERROR($E362*SUMIF('Daily Log'!$BJ$18:$BJ$1017,$B362,'Daily Log'!$BK$18:$BK$1017),0)</f>
        <v>0</v>
      </c>
      <c r="AB362" s="244">
        <f>IFERROR($E362*SUMIF('Daily Log'!$BM$18:$BM$1017,$B362,'Daily Log'!$BN$18:$BN$1017),0)</f>
        <v>0</v>
      </c>
      <c r="AC362" s="244">
        <f>IFERROR($E362*SUMIF('Daily Log'!$BP$18:$BP$1017,$B362,'Daily Log'!$BQ$18:$BQ$1017),0)</f>
        <v>0</v>
      </c>
      <c r="AD362" s="244">
        <f>IFERROR($E362*SUMIF('Daily Log'!$BS$18:$BS$1017,$B362,'Daily Log'!$BT$18:$BT$1017),0)</f>
        <v>0</v>
      </c>
      <c r="AE362" s="244">
        <f>IFERROR($E362*SUMIF('Daily Log'!$BV$18:$BV$1017,$B362,'Daily Log'!$BW$18:$BW$1017),0)</f>
        <v>0</v>
      </c>
      <c r="AF362" s="244">
        <f>IFERROR($E362*SUMIF('Daily Log'!$BY$18:$BY$1017,$B362,'Daily Log'!$BZ$18:$BZ$1017),0)</f>
        <v>0</v>
      </c>
      <c r="AG362" s="244">
        <f>IFERROR($E362*SUMIF('Daily Log'!$CB$18:$CB$1017,$B362,'Daily Log'!$CC$18:$CC$1017),0)</f>
        <v>0</v>
      </c>
      <c r="AH362" s="244">
        <f>IFERROR($E362*SUMIF('Daily Log'!$CE$18:$CE$1017,$B362,'Daily Log'!$CF$18:$CF$1017),0)</f>
        <v>0</v>
      </c>
      <c r="AI362" s="244">
        <f>IFERROR($E362*SUMIF('Daily Log'!$CH$18:$CH$1017,$B362,'Daily Log'!$CI$18:$CI$1017),0)</f>
        <v>0</v>
      </c>
      <c r="AJ362" s="244">
        <f>IFERROR($E362*SUMIF('Daily Log'!$CK$18:$CK$1017,$B362,'Daily Log'!$CL$18:$CL$1017),0)</f>
        <v>0</v>
      </c>
      <c r="AK362" s="244">
        <f>IFERROR($E362*SUMIF('Daily Log'!$CN$18:$CN$1017,$B362,'Daily Log'!$CO$18:$CO$1017),0)</f>
        <v>0</v>
      </c>
    </row>
    <row r="363" spans="2:37" ht="33.75" hidden="1" customHeight="1">
      <c r="B363" s="759"/>
      <c r="C363" s="760"/>
      <c r="D363" s="248"/>
      <c r="E363" s="245"/>
      <c r="F363" s="247">
        <f t="shared" si="7"/>
        <v>0</v>
      </c>
      <c r="G363" s="244">
        <f>IFERROR($E363*SUMIF('Daily Log'!$B$18:$B$1017,$B363,'Daily Log'!$C$18:$C$1017),0)</f>
        <v>0</v>
      </c>
      <c r="H363" s="244">
        <f>IFERROR($E363*SUMIF('Daily Log'!$E$18:$E$1017,$B363,'Daily Log'!$F$18:$F$1017),0)</f>
        <v>0</v>
      </c>
      <c r="I363" s="244">
        <f>IFERROR($E363*SUMIF('Daily Log'!$H$18:$H$1017,$B363,'Daily Log'!$I$18:$I$1017),0)</f>
        <v>0</v>
      </c>
      <c r="J363" s="244">
        <f>IFERROR($E363*SUMIF('Daily Log'!$K$18:$K$1017,$B363,'Daily Log'!$L$18:$L$1017),0)</f>
        <v>0</v>
      </c>
      <c r="K363" s="244">
        <f>IFERROR($E363*SUMIF('Daily Log'!$N$18:$N$1017,$B363,'Daily Log'!$O$18:$O$1017),0)</f>
        <v>0</v>
      </c>
      <c r="L363" s="244">
        <f>IFERROR($E363*SUMIF('Daily Log'!$Q$18:$Q$1017,$B363,'Daily Log'!$R$18:$R$1017),0)</f>
        <v>0</v>
      </c>
      <c r="M363" s="244">
        <f>IFERROR($E363*SUMIF('Daily Log'!$T$18:$T$1017,$B363,'Daily Log'!$U$18:$U$1017),0)</f>
        <v>0</v>
      </c>
      <c r="N363" s="244">
        <f>IFERROR($E363*SUMIF('Daily Log'!$W$18:$W$1017,$B363,'Daily Log'!$X$18:$X$1017),0)</f>
        <v>0</v>
      </c>
      <c r="O363" s="244">
        <f>IFERROR($E363*SUMIF('Daily Log'!$Z$18:$Z$1017,$B363,'Daily Log'!$AA$18:$AA$1017),0)</f>
        <v>0</v>
      </c>
      <c r="P363" s="244">
        <f>IFERROR($E363*SUMIF('Daily Log'!$AC$18:$AC$1017,$B363,'Daily Log'!$AD$18:$AD$1017),0)</f>
        <v>0</v>
      </c>
      <c r="Q363" s="244">
        <f>IFERROR($E363*SUMIF('Daily Log'!$AF$18:$AF$1017,$B363,'Daily Log'!$AG$18:$AG$1017),0)</f>
        <v>0</v>
      </c>
      <c r="R363" s="244">
        <f>IFERROR($E363*SUMIF('Daily Log'!$AI$18:$AI$1017,$B363,'Daily Log'!$AJ$18:$AJ$1017),0)</f>
        <v>0</v>
      </c>
      <c r="S363" s="244">
        <f>IFERROR($E363*SUMIF('Daily Log'!$AL$18:$AL$1017,$B363,'Daily Log'!$AM$18:$AM$1017),0)</f>
        <v>0</v>
      </c>
      <c r="T363" s="244">
        <f>IFERROR($E363*SUMIF('Daily Log'!$AO$18:$AO$1017,$B363,'Daily Log'!$AP$18:$AP$1017),0)</f>
        <v>0</v>
      </c>
      <c r="U363" s="244">
        <f>IFERROR($E363*SUMIF('Daily Log'!$AR$18:$AR$1017,$B363,'Daily Log'!$AS$18:$AS$1017),0)</f>
        <v>0</v>
      </c>
      <c r="V363" s="244">
        <f>IFERROR($E363*SUMIF('Daily Log'!$AU$18:$AU$1017,$B363,'Daily Log'!$AV$18:$AV$1017),0)</f>
        <v>0</v>
      </c>
      <c r="W363" s="244">
        <f>IFERROR($E363*SUMIF('Daily Log'!$AX$18:$AX$1017,$B363,'Daily Log'!$AY$18:$AY$1017),0)</f>
        <v>0</v>
      </c>
      <c r="X363" s="244">
        <f>IFERROR($E363*SUMIF('Daily Log'!$BA$18:$BA$1017,$B363,'Daily Log'!$BB$18:$BB$1017),0)</f>
        <v>0</v>
      </c>
      <c r="Y363" s="244">
        <f>IFERROR($E363*SUMIF('Daily Log'!$BD$18:$BD$1017,$B363,'Daily Log'!$BE$18:$BE$1017),0)</f>
        <v>0</v>
      </c>
      <c r="Z363" s="244">
        <f>IFERROR($E363*SUMIF('Daily Log'!$BG$18:$BG$1017,$B363,'Daily Log'!$BH$18:$BH$1017),0)</f>
        <v>0</v>
      </c>
      <c r="AA363" s="244">
        <f>IFERROR($E363*SUMIF('Daily Log'!$BJ$18:$BJ$1017,$B363,'Daily Log'!$BK$18:$BK$1017),0)</f>
        <v>0</v>
      </c>
      <c r="AB363" s="244">
        <f>IFERROR($E363*SUMIF('Daily Log'!$BM$18:$BM$1017,$B363,'Daily Log'!$BN$18:$BN$1017),0)</f>
        <v>0</v>
      </c>
      <c r="AC363" s="244">
        <f>IFERROR($E363*SUMIF('Daily Log'!$BP$18:$BP$1017,$B363,'Daily Log'!$BQ$18:$BQ$1017),0)</f>
        <v>0</v>
      </c>
      <c r="AD363" s="244">
        <f>IFERROR($E363*SUMIF('Daily Log'!$BS$18:$BS$1017,$B363,'Daily Log'!$BT$18:$BT$1017),0)</f>
        <v>0</v>
      </c>
      <c r="AE363" s="244">
        <f>IFERROR($E363*SUMIF('Daily Log'!$BV$18:$BV$1017,$B363,'Daily Log'!$BW$18:$BW$1017),0)</f>
        <v>0</v>
      </c>
      <c r="AF363" s="244">
        <f>IFERROR($E363*SUMIF('Daily Log'!$BY$18:$BY$1017,$B363,'Daily Log'!$BZ$18:$BZ$1017),0)</f>
        <v>0</v>
      </c>
      <c r="AG363" s="244">
        <f>IFERROR($E363*SUMIF('Daily Log'!$CB$18:$CB$1017,$B363,'Daily Log'!$CC$18:$CC$1017),0)</f>
        <v>0</v>
      </c>
      <c r="AH363" s="244">
        <f>IFERROR($E363*SUMIF('Daily Log'!$CE$18:$CE$1017,$B363,'Daily Log'!$CF$18:$CF$1017),0)</f>
        <v>0</v>
      </c>
      <c r="AI363" s="244">
        <f>IFERROR($E363*SUMIF('Daily Log'!$CH$18:$CH$1017,$B363,'Daily Log'!$CI$18:$CI$1017),0)</f>
        <v>0</v>
      </c>
      <c r="AJ363" s="244">
        <f>IFERROR($E363*SUMIF('Daily Log'!$CK$18:$CK$1017,$B363,'Daily Log'!$CL$18:$CL$1017),0)</f>
        <v>0</v>
      </c>
      <c r="AK363" s="244">
        <f>IFERROR($E363*SUMIF('Daily Log'!$CN$18:$CN$1017,$B363,'Daily Log'!$CO$18:$CO$1017),0)</f>
        <v>0</v>
      </c>
    </row>
    <row r="364" spans="2:37" ht="33.75" hidden="1" customHeight="1">
      <c r="B364" s="759"/>
      <c r="C364" s="760"/>
      <c r="D364" s="248"/>
      <c r="E364" s="245"/>
      <c r="F364" s="247">
        <f t="shared" si="7"/>
        <v>0</v>
      </c>
      <c r="G364" s="244">
        <f>IFERROR($E364*SUMIF('Daily Log'!$B$18:$B$1017,$B364,'Daily Log'!$C$18:$C$1017),0)</f>
        <v>0</v>
      </c>
      <c r="H364" s="244">
        <f>IFERROR($E364*SUMIF('Daily Log'!$E$18:$E$1017,$B364,'Daily Log'!$F$18:$F$1017),0)</f>
        <v>0</v>
      </c>
      <c r="I364" s="244">
        <f>IFERROR($E364*SUMIF('Daily Log'!$H$18:$H$1017,$B364,'Daily Log'!$I$18:$I$1017),0)</f>
        <v>0</v>
      </c>
      <c r="J364" s="244">
        <f>IFERROR($E364*SUMIF('Daily Log'!$K$18:$K$1017,$B364,'Daily Log'!$L$18:$L$1017),0)</f>
        <v>0</v>
      </c>
      <c r="K364" s="244">
        <f>IFERROR($E364*SUMIF('Daily Log'!$N$18:$N$1017,$B364,'Daily Log'!$O$18:$O$1017),0)</f>
        <v>0</v>
      </c>
      <c r="L364" s="244">
        <f>IFERROR($E364*SUMIF('Daily Log'!$Q$18:$Q$1017,$B364,'Daily Log'!$R$18:$R$1017),0)</f>
        <v>0</v>
      </c>
      <c r="M364" s="244">
        <f>IFERROR($E364*SUMIF('Daily Log'!$T$18:$T$1017,$B364,'Daily Log'!$U$18:$U$1017),0)</f>
        <v>0</v>
      </c>
      <c r="N364" s="244">
        <f>IFERROR($E364*SUMIF('Daily Log'!$W$18:$W$1017,$B364,'Daily Log'!$X$18:$X$1017),0)</f>
        <v>0</v>
      </c>
      <c r="O364" s="244">
        <f>IFERROR($E364*SUMIF('Daily Log'!$Z$18:$Z$1017,$B364,'Daily Log'!$AA$18:$AA$1017),0)</f>
        <v>0</v>
      </c>
      <c r="P364" s="244">
        <f>IFERROR($E364*SUMIF('Daily Log'!$AC$18:$AC$1017,$B364,'Daily Log'!$AD$18:$AD$1017),0)</f>
        <v>0</v>
      </c>
      <c r="Q364" s="244">
        <f>IFERROR($E364*SUMIF('Daily Log'!$AF$18:$AF$1017,$B364,'Daily Log'!$AG$18:$AG$1017),0)</f>
        <v>0</v>
      </c>
      <c r="R364" s="244">
        <f>IFERROR($E364*SUMIF('Daily Log'!$AI$18:$AI$1017,$B364,'Daily Log'!$AJ$18:$AJ$1017),0)</f>
        <v>0</v>
      </c>
      <c r="S364" s="244">
        <f>IFERROR($E364*SUMIF('Daily Log'!$AL$18:$AL$1017,$B364,'Daily Log'!$AM$18:$AM$1017),0)</f>
        <v>0</v>
      </c>
      <c r="T364" s="244">
        <f>IFERROR($E364*SUMIF('Daily Log'!$AO$18:$AO$1017,$B364,'Daily Log'!$AP$18:$AP$1017),0)</f>
        <v>0</v>
      </c>
      <c r="U364" s="244">
        <f>IFERROR($E364*SUMIF('Daily Log'!$AR$18:$AR$1017,$B364,'Daily Log'!$AS$18:$AS$1017),0)</f>
        <v>0</v>
      </c>
      <c r="V364" s="244">
        <f>IFERROR($E364*SUMIF('Daily Log'!$AU$18:$AU$1017,$B364,'Daily Log'!$AV$18:$AV$1017),0)</f>
        <v>0</v>
      </c>
      <c r="W364" s="244">
        <f>IFERROR($E364*SUMIF('Daily Log'!$AX$18:$AX$1017,$B364,'Daily Log'!$AY$18:$AY$1017),0)</f>
        <v>0</v>
      </c>
      <c r="X364" s="244">
        <f>IFERROR($E364*SUMIF('Daily Log'!$BA$18:$BA$1017,$B364,'Daily Log'!$BB$18:$BB$1017),0)</f>
        <v>0</v>
      </c>
      <c r="Y364" s="244">
        <f>IFERROR($E364*SUMIF('Daily Log'!$BD$18:$BD$1017,$B364,'Daily Log'!$BE$18:$BE$1017),0)</f>
        <v>0</v>
      </c>
      <c r="Z364" s="244">
        <f>IFERROR($E364*SUMIF('Daily Log'!$BG$18:$BG$1017,$B364,'Daily Log'!$BH$18:$BH$1017),0)</f>
        <v>0</v>
      </c>
      <c r="AA364" s="244">
        <f>IFERROR($E364*SUMIF('Daily Log'!$BJ$18:$BJ$1017,$B364,'Daily Log'!$BK$18:$BK$1017),0)</f>
        <v>0</v>
      </c>
      <c r="AB364" s="244">
        <f>IFERROR($E364*SUMIF('Daily Log'!$BM$18:$BM$1017,$B364,'Daily Log'!$BN$18:$BN$1017),0)</f>
        <v>0</v>
      </c>
      <c r="AC364" s="244">
        <f>IFERROR($E364*SUMIF('Daily Log'!$BP$18:$BP$1017,$B364,'Daily Log'!$BQ$18:$BQ$1017),0)</f>
        <v>0</v>
      </c>
      <c r="AD364" s="244">
        <f>IFERROR($E364*SUMIF('Daily Log'!$BS$18:$BS$1017,$B364,'Daily Log'!$BT$18:$BT$1017),0)</f>
        <v>0</v>
      </c>
      <c r="AE364" s="244">
        <f>IFERROR($E364*SUMIF('Daily Log'!$BV$18:$BV$1017,$B364,'Daily Log'!$BW$18:$BW$1017),0)</f>
        <v>0</v>
      </c>
      <c r="AF364" s="244">
        <f>IFERROR($E364*SUMIF('Daily Log'!$BY$18:$BY$1017,$B364,'Daily Log'!$BZ$18:$BZ$1017),0)</f>
        <v>0</v>
      </c>
      <c r="AG364" s="244">
        <f>IFERROR($E364*SUMIF('Daily Log'!$CB$18:$CB$1017,$B364,'Daily Log'!$CC$18:$CC$1017),0)</f>
        <v>0</v>
      </c>
      <c r="AH364" s="244">
        <f>IFERROR($E364*SUMIF('Daily Log'!$CE$18:$CE$1017,$B364,'Daily Log'!$CF$18:$CF$1017),0)</f>
        <v>0</v>
      </c>
      <c r="AI364" s="244">
        <f>IFERROR($E364*SUMIF('Daily Log'!$CH$18:$CH$1017,$B364,'Daily Log'!$CI$18:$CI$1017),0)</f>
        <v>0</v>
      </c>
      <c r="AJ364" s="244">
        <f>IFERROR($E364*SUMIF('Daily Log'!$CK$18:$CK$1017,$B364,'Daily Log'!$CL$18:$CL$1017),0)</f>
        <v>0</v>
      </c>
      <c r="AK364" s="244">
        <f>IFERROR($E364*SUMIF('Daily Log'!$CN$18:$CN$1017,$B364,'Daily Log'!$CO$18:$CO$1017),0)</f>
        <v>0</v>
      </c>
    </row>
    <row r="365" spans="2:37" ht="33.75" hidden="1" customHeight="1">
      <c r="B365" s="759"/>
      <c r="C365" s="760"/>
      <c r="D365" s="248"/>
      <c r="E365" s="245"/>
      <c r="F365" s="247">
        <f t="shared" si="7"/>
        <v>0</v>
      </c>
      <c r="G365" s="244">
        <f>IFERROR($E365*SUMIF('Daily Log'!$B$18:$B$1017,$B365,'Daily Log'!$C$18:$C$1017),0)</f>
        <v>0</v>
      </c>
      <c r="H365" s="244">
        <f>IFERROR($E365*SUMIF('Daily Log'!$E$18:$E$1017,$B365,'Daily Log'!$F$18:$F$1017),0)</f>
        <v>0</v>
      </c>
      <c r="I365" s="244">
        <f>IFERROR($E365*SUMIF('Daily Log'!$H$18:$H$1017,$B365,'Daily Log'!$I$18:$I$1017),0)</f>
        <v>0</v>
      </c>
      <c r="J365" s="244">
        <f>IFERROR($E365*SUMIF('Daily Log'!$K$18:$K$1017,$B365,'Daily Log'!$L$18:$L$1017),0)</f>
        <v>0</v>
      </c>
      <c r="K365" s="244">
        <f>IFERROR($E365*SUMIF('Daily Log'!$N$18:$N$1017,$B365,'Daily Log'!$O$18:$O$1017),0)</f>
        <v>0</v>
      </c>
      <c r="L365" s="244">
        <f>IFERROR($E365*SUMIF('Daily Log'!$Q$18:$Q$1017,$B365,'Daily Log'!$R$18:$R$1017),0)</f>
        <v>0</v>
      </c>
      <c r="M365" s="244">
        <f>IFERROR($E365*SUMIF('Daily Log'!$T$18:$T$1017,$B365,'Daily Log'!$U$18:$U$1017),0)</f>
        <v>0</v>
      </c>
      <c r="N365" s="244">
        <f>IFERROR($E365*SUMIF('Daily Log'!$W$18:$W$1017,$B365,'Daily Log'!$X$18:$X$1017),0)</f>
        <v>0</v>
      </c>
      <c r="O365" s="244">
        <f>IFERROR($E365*SUMIF('Daily Log'!$Z$18:$Z$1017,$B365,'Daily Log'!$AA$18:$AA$1017),0)</f>
        <v>0</v>
      </c>
      <c r="P365" s="244">
        <f>IFERROR($E365*SUMIF('Daily Log'!$AC$18:$AC$1017,$B365,'Daily Log'!$AD$18:$AD$1017),0)</f>
        <v>0</v>
      </c>
      <c r="Q365" s="244">
        <f>IFERROR($E365*SUMIF('Daily Log'!$AF$18:$AF$1017,$B365,'Daily Log'!$AG$18:$AG$1017),0)</f>
        <v>0</v>
      </c>
      <c r="R365" s="244">
        <f>IFERROR($E365*SUMIF('Daily Log'!$AI$18:$AI$1017,$B365,'Daily Log'!$AJ$18:$AJ$1017),0)</f>
        <v>0</v>
      </c>
      <c r="S365" s="244">
        <f>IFERROR($E365*SUMIF('Daily Log'!$AL$18:$AL$1017,$B365,'Daily Log'!$AM$18:$AM$1017),0)</f>
        <v>0</v>
      </c>
      <c r="T365" s="244">
        <f>IFERROR($E365*SUMIF('Daily Log'!$AO$18:$AO$1017,$B365,'Daily Log'!$AP$18:$AP$1017),0)</f>
        <v>0</v>
      </c>
      <c r="U365" s="244">
        <f>IFERROR($E365*SUMIF('Daily Log'!$AR$18:$AR$1017,$B365,'Daily Log'!$AS$18:$AS$1017),0)</f>
        <v>0</v>
      </c>
      <c r="V365" s="244">
        <f>IFERROR($E365*SUMIF('Daily Log'!$AU$18:$AU$1017,$B365,'Daily Log'!$AV$18:$AV$1017),0)</f>
        <v>0</v>
      </c>
      <c r="W365" s="244">
        <f>IFERROR($E365*SUMIF('Daily Log'!$AX$18:$AX$1017,$B365,'Daily Log'!$AY$18:$AY$1017),0)</f>
        <v>0</v>
      </c>
      <c r="X365" s="244">
        <f>IFERROR($E365*SUMIF('Daily Log'!$BA$18:$BA$1017,$B365,'Daily Log'!$BB$18:$BB$1017),0)</f>
        <v>0</v>
      </c>
      <c r="Y365" s="244">
        <f>IFERROR($E365*SUMIF('Daily Log'!$BD$18:$BD$1017,$B365,'Daily Log'!$BE$18:$BE$1017),0)</f>
        <v>0</v>
      </c>
      <c r="Z365" s="244">
        <f>IFERROR($E365*SUMIF('Daily Log'!$BG$18:$BG$1017,$B365,'Daily Log'!$BH$18:$BH$1017),0)</f>
        <v>0</v>
      </c>
      <c r="AA365" s="244">
        <f>IFERROR($E365*SUMIF('Daily Log'!$BJ$18:$BJ$1017,$B365,'Daily Log'!$BK$18:$BK$1017),0)</f>
        <v>0</v>
      </c>
      <c r="AB365" s="244">
        <f>IFERROR($E365*SUMIF('Daily Log'!$BM$18:$BM$1017,$B365,'Daily Log'!$BN$18:$BN$1017),0)</f>
        <v>0</v>
      </c>
      <c r="AC365" s="244">
        <f>IFERROR($E365*SUMIF('Daily Log'!$BP$18:$BP$1017,$B365,'Daily Log'!$BQ$18:$BQ$1017),0)</f>
        <v>0</v>
      </c>
      <c r="AD365" s="244">
        <f>IFERROR($E365*SUMIF('Daily Log'!$BS$18:$BS$1017,$B365,'Daily Log'!$BT$18:$BT$1017),0)</f>
        <v>0</v>
      </c>
      <c r="AE365" s="244">
        <f>IFERROR($E365*SUMIF('Daily Log'!$BV$18:$BV$1017,$B365,'Daily Log'!$BW$18:$BW$1017),0)</f>
        <v>0</v>
      </c>
      <c r="AF365" s="244">
        <f>IFERROR($E365*SUMIF('Daily Log'!$BY$18:$BY$1017,$B365,'Daily Log'!$BZ$18:$BZ$1017),0)</f>
        <v>0</v>
      </c>
      <c r="AG365" s="244">
        <f>IFERROR($E365*SUMIF('Daily Log'!$CB$18:$CB$1017,$B365,'Daily Log'!$CC$18:$CC$1017),0)</f>
        <v>0</v>
      </c>
      <c r="AH365" s="244">
        <f>IFERROR($E365*SUMIF('Daily Log'!$CE$18:$CE$1017,$B365,'Daily Log'!$CF$18:$CF$1017),0)</f>
        <v>0</v>
      </c>
      <c r="AI365" s="244">
        <f>IFERROR($E365*SUMIF('Daily Log'!$CH$18:$CH$1017,$B365,'Daily Log'!$CI$18:$CI$1017),0)</f>
        <v>0</v>
      </c>
      <c r="AJ365" s="244">
        <f>IFERROR($E365*SUMIF('Daily Log'!$CK$18:$CK$1017,$B365,'Daily Log'!$CL$18:$CL$1017),0)</f>
        <v>0</v>
      </c>
      <c r="AK365" s="244">
        <f>IFERROR($E365*SUMIF('Daily Log'!$CN$18:$CN$1017,$B365,'Daily Log'!$CO$18:$CO$1017),0)</f>
        <v>0</v>
      </c>
    </row>
    <row r="366" spans="2:37" ht="33.75" hidden="1" customHeight="1">
      <c r="B366" s="759"/>
      <c r="C366" s="760"/>
      <c r="D366" s="248"/>
      <c r="E366" s="245"/>
      <c r="F366" s="247">
        <f t="shared" si="7"/>
        <v>0</v>
      </c>
      <c r="G366" s="244">
        <f>IFERROR($E366*SUMIF('Daily Log'!$B$18:$B$1017,$B366,'Daily Log'!$C$18:$C$1017),0)</f>
        <v>0</v>
      </c>
      <c r="H366" s="244">
        <f>IFERROR($E366*SUMIF('Daily Log'!$E$18:$E$1017,$B366,'Daily Log'!$F$18:$F$1017),0)</f>
        <v>0</v>
      </c>
      <c r="I366" s="244">
        <f>IFERROR($E366*SUMIF('Daily Log'!$H$18:$H$1017,$B366,'Daily Log'!$I$18:$I$1017),0)</f>
        <v>0</v>
      </c>
      <c r="J366" s="244">
        <f>IFERROR($E366*SUMIF('Daily Log'!$K$18:$K$1017,$B366,'Daily Log'!$L$18:$L$1017),0)</f>
        <v>0</v>
      </c>
      <c r="K366" s="244">
        <f>IFERROR($E366*SUMIF('Daily Log'!$N$18:$N$1017,$B366,'Daily Log'!$O$18:$O$1017),0)</f>
        <v>0</v>
      </c>
      <c r="L366" s="244">
        <f>IFERROR($E366*SUMIF('Daily Log'!$Q$18:$Q$1017,$B366,'Daily Log'!$R$18:$R$1017),0)</f>
        <v>0</v>
      </c>
      <c r="M366" s="244">
        <f>IFERROR($E366*SUMIF('Daily Log'!$T$18:$T$1017,$B366,'Daily Log'!$U$18:$U$1017),0)</f>
        <v>0</v>
      </c>
      <c r="N366" s="244">
        <f>IFERROR($E366*SUMIF('Daily Log'!$W$18:$W$1017,$B366,'Daily Log'!$X$18:$X$1017),0)</f>
        <v>0</v>
      </c>
      <c r="O366" s="244">
        <f>IFERROR($E366*SUMIF('Daily Log'!$Z$18:$Z$1017,$B366,'Daily Log'!$AA$18:$AA$1017),0)</f>
        <v>0</v>
      </c>
      <c r="P366" s="244">
        <f>IFERROR($E366*SUMIF('Daily Log'!$AC$18:$AC$1017,$B366,'Daily Log'!$AD$18:$AD$1017),0)</f>
        <v>0</v>
      </c>
      <c r="Q366" s="244">
        <f>IFERROR($E366*SUMIF('Daily Log'!$AF$18:$AF$1017,$B366,'Daily Log'!$AG$18:$AG$1017),0)</f>
        <v>0</v>
      </c>
      <c r="R366" s="244">
        <f>IFERROR($E366*SUMIF('Daily Log'!$AI$18:$AI$1017,$B366,'Daily Log'!$AJ$18:$AJ$1017),0)</f>
        <v>0</v>
      </c>
      <c r="S366" s="244">
        <f>IFERROR($E366*SUMIF('Daily Log'!$AL$18:$AL$1017,$B366,'Daily Log'!$AM$18:$AM$1017),0)</f>
        <v>0</v>
      </c>
      <c r="T366" s="244">
        <f>IFERROR($E366*SUMIF('Daily Log'!$AO$18:$AO$1017,$B366,'Daily Log'!$AP$18:$AP$1017),0)</f>
        <v>0</v>
      </c>
      <c r="U366" s="244">
        <f>IFERROR($E366*SUMIF('Daily Log'!$AR$18:$AR$1017,$B366,'Daily Log'!$AS$18:$AS$1017),0)</f>
        <v>0</v>
      </c>
      <c r="V366" s="244">
        <f>IFERROR($E366*SUMIF('Daily Log'!$AU$18:$AU$1017,$B366,'Daily Log'!$AV$18:$AV$1017),0)</f>
        <v>0</v>
      </c>
      <c r="W366" s="244">
        <f>IFERROR($E366*SUMIF('Daily Log'!$AX$18:$AX$1017,$B366,'Daily Log'!$AY$18:$AY$1017),0)</f>
        <v>0</v>
      </c>
      <c r="X366" s="244">
        <f>IFERROR($E366*SUMIF('Daily Log'!$BA$18:$BA$1017,$B366,'Daily Log'!$BB$18:$BB$1017),0)</f>
        <v>0</v>
      </c>
      <c r="Y366" s="244">
        <f>IFERROR($E366*SUMIF('Daily Log'!$BD$18:$BD$1017,$B366,'Daily Log'!$BE$18:$BE$1017),0)</f>
        <v>0</v>
      </c>
      <c r="Z366" s="244">
        <f>IFERROR($E366*SUMIF('Daily Log'!$BG$18:$BG$1017,$B366,'Daily Log'!$BH$18:$BH$1017),0)</f>
        <v>0</v>
      </c>
      <c r="AA366" s="244">
        <f>IFERROR($E366*SUMIF('Daily Log'!$BJ$18:$BJ$1017,$B366,'Daily Log'!$BK$18:$BK$1017),0)</f>
        <v>0</v>
      </c>
      <c r="AB366" s="244">
        <f>IFERROR($E366*SUMIF('Daily Log'!$BM$18:$BM$1017,$B366,'Daily Log'!$BN$18:$BN$1017),0)</f>
        <v>0</v>
      </c>
      <c r="AC366" s="244">
        <f>IFERROR($E366*SUMIF('Daily Log'!$BP$18:$BP$1017,$B366,'Daily Log'!$BQ$18:$BQ$1017),0)</f>
        <v>0</v>
      </c>
      <c r="AD366" s="244">
        <f>IFERROR($E366*SUMIF('Daily Log'!$BS$18:$BS$1017,$B366,'Daily Log'!$BT$18:$BT$1017),0)</f>
        <v>0</v>
      </c>
      <c r="AE366" s="244">
        <f>IFERROR($E366*SUMIF('Daily Log'!$BV$18:$BV$1017,$B366,'Daily Log'!$BW$18:$BW$1017),0)</f>
        <v>0</v>
      </c>
      <c r="AF366" s="244">
        <f>IFERROR($E366*SUMIF('Daily Log'!$BY$18:$BY$1017,$B366,'Daily Log'!$BZ$18:$BZ$1017),0)</f>
        <v>0</v>
      </c>
      <c r="AG366" s="244">
        <f>IFERROR($E366*SUMIF('Daily Log'!$CB$18:$CB$1017,$B366,'Daily Log'!$CC$18:$CC$1017),0)</f>
        <v>0</v>
      </c>
      <c r="AH366" s="244">
        <f>IFERROR($E366*SUMIF('Daily Log'!$CE$18:$CE$1017,$B366,'Daily Log'!$CF$18:$CF$1017),0)</f>
        <v>0</v>
      </c>
      <c r="AI366" s="244">
        <f>IFERROR($E366*SUMIF('Daily Log'!$CH$18:$CH$1017,$B366,'Daily Log'!$CI$18:$CI$1017),0)</f>
        <v>0</v>
      </c>
      <c r="AJ366" s="244">
        <f>IFERROR($E366*SUMIF('Daily Log'!$CK$18:$CK$1017,$B366,'Daily Log'!$CL$18:$CL$1017),0)</f>
        <v>0</v>
      </c>
      <c r="AK366" s="244">
        <f>IFERROR($E366*SUMIF('Daily Log'!$CN$18:$CN$1017,$B366,'Daily Log'!$CO$18:$CO$1017),0)</f>
        <v>0</v>
      </c>
    </row>
    <row r="367" spans="2:37" ht="33.75" hidden="1" customHeight="1">
      <c r="B367" s="759"/>
      <c r="C367" s="760"/>
      <c r="D367" s="248"/>
      <c r="E367" s="245"/>
      <c r="F367" s="247">
        <f t="shared" si="7"/>
        <v>0</v>
      </c>
      <c r="G367" s="244">
        <f>IFERROR($E367*SUMIF('Daily Log'!$B$18:$B$1017,$B367,'Daily Log'!$C$18:$C$1017),0)</f>
        <v>0</v>
      </c>
      <c r="H367" s="244">
        <f>IFERROR($E367*SUMIF('Daily Log'!$E$18:$E$1017,$B367,'Daily Log'!$F$18:$F$1017),0)</f>
        <v>0</v>
      </c>
      <c r="I367" s="244">
        <f>IFERROR($E367*SUMIF('Daily Log'!$H$18:$H$1017,$B367,'Daily Log'!$I$18:$I$1017),0)</f>
        <v>0</v>
      </c>
      <c r="J367" s="244">
        <f>IFERROR($E367*SUMIF('Daily Log'!$K$18:$K$1017,$B367,'Daily Log'!$L$18:$L$1017),0)</f>
        <v>0</v>
      </c>
      <c r="K367" s="244">
        <f>IFERROR($E367*SUMIF('Daily Log'!$N$18:$N$1017,$B367,'Daily Log'!$O$18:$O$1017),0)</f>
        <v>0</v>
      </c>
      <c r="L367" s="244">
        <f>IFERROR($E367*SUMIF('Daily Log'!$Q$18:$Q$1017,$B367,'Daily Log'!$R$18:$R$1017),0)</f>
        <v>0</v>
      </c>
      <c r="M367" s="244">
        <f>IFERROR($E367*SUMIF('Daily Log'!$T$18:$T$1017,$B367,'Daily Log'!$U$18:$U$1017),0)</f>
        <v>0</v>
      </c>
      <c r="N367" s="244">
        <f>IFERROR($E367*SUMIF('Daily Log'!$W$18:$W$1017,$B367,'Daily Log'!$X$18:$X$1017),0)</f>
        <v>0</v>
      </c>
      <c r="O367" s="244">
        <f>IFERROR($E367*SUMIF('Daily Log'!$Z$18:$Z$1017,$B367,'Daily Log'!$AA$18:$AA$1017),0)</f>
        <v>0</v>
      </c>
      <c r="P367" s="244">
        <f>IFERROR($E367*SUMIF('Daily Log'!$AC$18:$AC$1017,$B367,'Daily Log'!$AD$18:$AD$1017),0)</f>
        <v>0</v>
      </c>
      <c r="Q367" s="244">
        <f>IFERROR($E367*SUMIF('Daily Log'!$AF$18:$AF$1017,$B367,'Daily Log'!$AG$18:$AG$1017),0)</f>
        <v>0</v>
      </c>
      <c r="R367" s="244">
        <f>IFERROR($E367*SUMIF('Daily Log'!$AI$18:$AI$1017,$B367,'Daily Log'!$AJ$18:$AJ$1017),0)</f>
        <v>0</v>
      </c>
      <c r="S367" s="244">
        <f>IFERROR($E367*SUMIF('Daily Log'!$AL$18:$AL$1017,$B367,'Daily Log'!$AM$18:$AM$1017),0)</f>
        <v>0</v>
      </c>
      <c r="T367" s="244">
        <f>IFERROR($E367*SUMIF('Daily Log'!$AO$18:$AO$1017,$B367,'Daily Log'!$AP$18:$AP$1017),0)</f>
        <v>0</v>
      </c>
      <c r="U367" s="244">
        <f>IFERROR($E367*SUMIF('Daily Log'!$AR$18:$AR$1017,$B367,'Daily Log'!$AS$18:$AS$1017),0)</f>
        <v>0</v>
      </c>
      <c r="V367" s="244">
        <f>IFERROR($E367*SUMIF('Daily Log'!$AU$18:$AU$1017,$B367,'Daily Log'!$AV$18:$AV$1017),0)</f>
        <v>0</v>
      </c>
      <c r="W367" s="244">
        <f>IFERROR($E367*SUMIF('Daily Log'!$AX$18:$AX$1017,$B367,'Daily Log'!$AY$18:$AY$1017),0)</f>
        <v>0</v>
      </c>
      <c r="X367" s="244">
        <f>IFERROR($E367*SUMIF('Daily Log'!$BA$18:$BA$1017,$B367,'Daily Log'!$BB$18:$BB$1017),0)</f>
        <v>0</v>
      </c>
      <c r="Y367" s="244">
        <f>IFERROR($E367*SUMIF('Daily Log'!$BD$18:$BD$1017,$B367,'Daily Log'!$BE$18:$BE$1017),0)</f>
        <v>0</v>
      </c>
      <c r="Z367" s="244">
        <f>IFERROR($E367*SUMIF('Daily Log'!$BG$18:$BG$1017,$B367,'Daily Log'!$BH$18:$BH$1017),0)</f>
        <v>0</v>
      </c>
      <c r="AA367" s="244">
        <f>IFERROR($E367*SUMIF('Daily Log'!$BJ$18:$BJ$1017,$B367,'Daily Log'!$BK$18:$BK$1017),0)</f>
        <v>0</v>
      </c>
      <c r="AB367" s="244">
        <f>IFERROR($E367*SUMIF('Daily Log'!$BM$18:$BM$1017,$B367,'Daily Log'!$BN$18:$BN$1017),0)</f>
        <v>0</v>
      </c>
      <c r="AC367" s="244">
        <f>IFERROR($E367*SUMIF('Daily Log'!$BP$18:$BP$1017,$B367,'Daily Log'!$BQ$18:$BQ$1017),0)</f>
        <v>0</v>
      </c>
      <c r="AD367" s="244">
        <f>IFERROR($E367*SUMIF('Daily Log'!$BS$18:$BS$1017,$B367,'Daily Log'!$BT$18:$BT$1017),0)</f>
        <v>0</v>
      </c>
      <c r="AE367" s="244">
        <f>IFERROR($E367*SUMIF('Daily Log'!$BV$18:$BV$1017,$B367,'Daily Log'!$BW$18:$BW$1017),0)</f>
        <v>0</v>
      </c>
      <c r="AF367" s="244">
        <f>IFERROR($E367*SUMIF('Daily Log'!$BY$18:$BY$1017,$B367,'Daily Log'!$BZ$18:$BZ$1017),0)</f>
        <v>0</v>
      </c>
      <c r="AG367" s="244">
        <f>IFERROR($E367*SUMIF('Daily Log'!$CB$18:$CB$1017,$B367,'Daily Log'!$CC$18:$CC$1017),0)</f>
        <v>0</v>
      </c>
      <c r="AH367" s="244">
        <f>IFERROR($E367*SUMIF('Daily Log'!$CE$18:$CE$1017,$B367,'Daily Log'!$CF$18:$CF$1017),0)</f>
        <v>0</v>
      </c>
      <c r="AI367" s="244">
        <f>IFERROR($E367*SUMIF('Daily Log'!$CH$18:$CH$1017,$B367,'Daily Log'!$CI$18:$CI$1017),0)</f>
        <v>0</v>
      </c>
      <c r="AJ367" s="244">
        <f>IFERROR($E367*SUMIF('Daily Log'!$CK$18:$CK$1017,$B367,'Daily Log'!$CL$18:$CL$1017),0)</f>
        <v>0</v>
      </c>
      <c r="AK367" s="244">
        <f>IFERROR($E367*SUMIF('Daily Log'!$CN$18:$CN$1017,$B367,'Daily Log'!$CO$18:$CO$1017),0)</f>
        <v>0</v>
      </c>
    </row>
    <row r="368" spans="2:37" ht="33.75" hidden="1" customHeight="1">
      <c r="B368" s="759"/>
      <c r="C368" s="760"/>
      <c r="D368" s="248"/>
      <c r="E368" s="245"/>
      <c r="F368" s="247">
        <f t="shared" si="7"/>
        <v>0</v>
      </c>
      <c r="G368" s="244">
        <f>IFERROR($E368*SUMIF('Daily Log'!$B$18:$B$1017,$B368,'Daily Log'!$C$18:$C$1017),0)</f>
        <v>0</v>
      </c>
      <c r="H368" s="244">
        <f>IFERROR($E368*SUMIF('Daily Log'!$E$18:$E$1017,$B368,'Daily Log'!$F$18:$F$1017),0)</f>
        <v>0</v>
      </c>
      <c r="I368" s="244">
        <f>IFERROR($E368*SUMIF('Daily Log'!$H$18:$H$1017,$B368,'Daily Log'!$I$18:$I$1017),0)</f>
        <v>0</v>
      </c>
      <c r="J368" s="244">
        <f>IFERROR($E368*SUMIF('Daily Log'!$K$18:$K$1017,$B368,'Daily Log'!$L$18:$L$1017),0)</f>
        <v>0</v>
      </c>
      <c r="K368" s="244">
        <f>IFERROR($E368*SUMIF('Daily Log'!$N$18:$N$1017,$B368,'Daily Log'!$O$18:$O$1017),0)</f>
        <v>0</v>
      </c>
      <c r="L368" s="244">
        <f>IFERROR($E368*SUMIF('Daily Log'!$Q$18:$Q$1017,$B368,'Daily Log'!$R$18:$R$1017),0)</f>
        <v>0</v>
      </c>
      <c r="M368" s="244">
        <f>IFERROR($E368*SUMIF('Daily Log'!$T$18:$T$1017,$B368,'Daily Log'!$U$18:$U$1017),0)</f>
        <v>0</v>
      </c>
      <c r="N368" s="244">
        <f>IFERROR($E368*SUMIF('Daily Log'!$W$18:$W$1017,$B368,'Daily Log'!$X$18:$X$1017),0)</f>
        <v>0</v>
      </c>
      <c r="O368" s="244">
        <f>IFERROR($E368*SUMIF('Daily Log'!$Z$18:$Z$1017,$B368,'Daily Log'!$AA$18:$AA$1017),0)</f>
        <v>0</v>
      </c>
      <c r="P368" s="244">
        <f>IFERROR($E368*SUMIF('Daily Log'!$AC$18:$AC$1017,$B368,'Daily Log'!$AD$18:$AD$1017),0)</f>
        <v>0</v>
      </c>
      <c r="Q368" s="244">
        <f>IFERROR($E368*SUMIF('Daily Log'!$AF$18:$AF$1017,$B368,'Daily Log'!$AG$18:$AG$1017),0)</f>
        <v>0</v>
      </c>
      <c r="R368" s="244">
        <f>IFERROR($E368*SUMIF('Daily Log'!$AI$18:$AI$1017,$B368,'Daily Log'!$AJ$18:$AJ$1017),0)</f>
        <v>0</v>
      </c>
      <c r="S368" s="244">
        <f>IFERROR($E368*SUMIF('Daily Log'!$AL$18:$AL$1017,$B368,'Daily Log'!$AM$18:$AM$1017),0)</f>
        <v>0</v>
      </c>
      <c r="T368" s="244">
        <f>IFERROR($E368*SUMIF('Daily Log'!$AO$18:$AO$1017,$B368,'Daily Log'!$AP$18:$AP$1017),0)</f>
        <v>0</v>
      </c>
      <c r="U368" s="244">
        <f>IFERROR($E368*SUMIF('Daily Log'!$AR$18:$AR$1017,$B368,'Daily Log'!$AS$18:$AS$1017),0)</f>
        <v>0</v>
      </c>
      <c r="V368" s="244">
        <f>IFERROR($E368*SUMIF('Daily Log'!$AU$18:$AU$1017,$B368,'Daily Log'!$AV$18:$AV$1017),0)</f>
        <v>0</v>
      </c>
      <c r="W368" s="244">
        <f>IFERROR($E368*SUMIF('Daily Log'!$AX$18:$AX$1017,$B368,'Daily Log'!$AY$18:$AY$1017),0)</f>
        <v>0</v>
      </c>
      <c r="X368" s="244">
        <f>IFERROR($E368*SUMIF('Daily Log'!$BA$18:$BA$1017,$B368,'Daily Log'!$BB$18:$BB$1017),0)</f>
        <v>0</v>
      </c>
      <c r="Y368" s="244">
        <f>IFERROR($E368*SUMIF('Daily Log'!$BD$18:$BD$1017,$B368,'Daily Log'!$BE$18:$BE$1017),0)</f>
        <v>0</v>
      </c>
      <c r="Z368" s="244">
        <f>IFERROR($E368*SUMIF('Daily Log'!$BG$18:$BG$1017,$B368,'Daily Log'!$BH$18:$BH$1017),0)</f>
        <v>0</v>
      </c>
      <c r="AA368" s="244">
        <f>IFERROR($E368*SUMIF('Daily Log'!$BJ$18:$BJ$1017,$B368,'Daily Log'!$BK$18:$BK$1017),0)</f>
        <v>0</v>
      </c>
      <c r="AB368" s="244">
        <f>IFERROR($E368*SUMIF('Daily Log'!$BM$18:$BM$1017,$B368,'Daily Log'!$BN$18:$BN$1017),0)</f>
        <v>0</v>
      </c>
      <c r="AC368" s="244">
        <f>IFERROR($E368*SUMIF('Daily Log'!$BP$18:$BP$1017,$B368,'Daily Log'!$BQ$18:$BQ$1017),0)</f>
        <v>0</v>
      </c>
      <c r="AD368" s="244">
        <f>IFERROR($E368*SUMIF('Daily Log'!$BS$18:$BS$1017,$B368,'Daily Log'!$BT$18:$BT$1017),0)</f>
        <v>0</v>
      </c>
      <c r="AE368" s="244">
        <f>IFERROR($E368*SUMIF('Daily Log'!$BV$18:$BV$1017,$B368,'Daily Log'!$BW$18:$BW$1017),0)</f>
        <v>0</v>
      </c>
      <c r="AF368" s="244">
        <f>IFERROR($E368*SUMIF('Daily Log'!$BY$18:$BY$1017,$B368,'Daily Log'!$BZ$18:$BZ$1017),0)</f>
        <v>0</v>
      </c>
      <c r="AG368" s="244">
        <f>IFERROR($E368*SUMIF('Daily Log'!$CB$18:$CB$1017,$B368,'Daily Log'!$CC$18:$CC$1017),0)</f>
        <v>0</v>
      </c>
      <c r="AH368" s="244">
        <f>IFERROR($E368*SUMIF('Daily Log'!$CE$18:$CE$1017,$B368,'Daily Log'!$CF$18:$CF$1017),0)</f>
        <v>0</v>
      </c>
      <c r="AI368" s="244">
        <f>IFERROR($E368*SUMIF('Daily Log'!$CH$18:$CH$1017,$B368,'Daily Log'!$CI$18:$CI$1017),0)</f>
        <v>0</v>
      </c>
      <c r="AJ368" s="244">
        <f>IFERROR($E368*SUMIF('Daily Log'!$CK$18:$CK$1017,$B368,'Daily Log'!$CL$18:$CL$1017),0)</f>
        <v>0</v>
      </c>
      <c r="AK368" s="244">
        <f>IFERROR($E368*SUMIF('Daily Log'!$CN$18:$CN$1017,$B368,'Daily Log'!$CO$18:$CO$1017),0)</f>
        <v>0</v>
      </c>
    </row>
    <row r="369" spans="2:37" ht="33.75" hidden="1" customHeight="1">
      <c r="B369" s="759"/>
      <c r="C369" s="760"/>
      <c r="D369" s="248"/>
      <c r="E369" s="245"/>
      <c r="F369" s="247">
        <f t="shared" si="7"/>
        <v>0</v>
      </c>
      <c r="G369" s="244">
        <f>IFERROR($E369*SUMIF('Daily Log'!$B$18:$B$1017,$B369,'Daily Log'!$C$18:$C$1017),0)</f>
        <v>0</v>
      </c>
      <c r="H369" s="244">
        <f>IFERROR($E369*SUMIF('Daily Log'!$E$18:$E$1017,$B369,'Daily Log'!$F$18:$F$1017),0)</f>
        <v>0</v>
      </c>
      <c r="I369" s="244">
        <f>IFERROR($E369*SUMIF('Daily Log'!$H$18:$H$1017,$B369,'Daily Log'!$I$18:$I$1017),0)</f>
        <v>0</v>
      </c>
      <c r="J369" s="244">
        <f>IFERROR($E369*SUMIF('Daily Log'!$K$18:$K$1017,$B369,'Daily Log'!$L$18:$L$1017),0)</f>
        <v>0</v>
      </c>
      <c r="K369" s="244">
        <f>IFERROR($E369*SUMIF('Daily Log'!$N$18:$N$1017,$B369,'Daily Log'!$O$18:$O$1017),0)</f>
        <v>0</v>
      </c>
      <c r="L369" s="244">
        <f>IFERROR($E369*SUMIF('Daily Log'!$Q$18:$Q$1017,$B369,'Daily Log'!$R$18:$R$1017),0)</f>
        <v>0</v>
      </c>
      <c r="M369" s="244">
        <f>IFERROR($E369*SUMIF('Daily Log'!$T$18:$T$1017,$B369,'Daily Log'!$U$18:$U$1017),0)</f>
        <v>0</v>
      </c>
      <c r="N369" s="244">
        <f>IFERROR($E369*SUMIF('Daily Log'!$W$18:$W$1017,$B369,'Daily Log'!$X$18:$X$1017),0)</f>
        <v>0</v>
      </c>
      <c r="O369" s="244">
        <f>IFERROR($E369*SUMIF('Daily Log'!$Z$18:$Z$1017,$B369,'Daily Log'!$AA$18:$AA$1017),0)</f>
        <v>0</v>
      </c>
      <c r="P369" s="244">
        <f>IFERROR($E369*SUMIF('Daily Log'!$AC$18:$AC$1017,$B369,'Daily Log'!$AD$18:$AD$1017),0)</f>
        <v>0</v>
      </c>
      <c r="Q369" s="244">
        <f>IFERROR($E369*SUMIF('Daily Log'!$AF$18:$AF$1017,$B369,'Daily Log'!$AG$18:$AG$1017),0)</f>
        <v>0</v>
      </c>
      <c r="R369" s="244">
        <f>IFERROR($E369*SUMIF('Daily Log'!$AI$18:$AI$1017,$B369,'Daily Log'!$AJ$18:$AJ$1017),0)</f>
        <v>0</v>
      </c>
      <c r="S369" s="244">
        <f>IFERROR($E369*SUMIF('Daily Log'!$AL$18:$AL$1017,$B369,'Daily Log'!$AM$18:$AM$1017),0)</f>
        <v>0</v>
      </c>
      <c r="T369" s="244">
        <f>IFERROR($E369*SUMIF('Daily Log'!$AO$18:$AO$1017,$B369,'Daily Log'!$AP$18:$AP$1017),0)</f>
        <v>0</v>
      </c>
      <c r="U369" s="244">
        <f>IFERROR($E369*SUMIF('Daily Log'!$AR$18:$AR$1017,$B369,'Daily Log'!$AS$18:$AS$1017),0)</f>
        <v>0</v>
      </c>
      <c r="V369" s="244">
        <f>IFERROR($E369*SUMIF('Daily Log'!$AU$18:$AU$1017,$B369,'Daily Log'!$AV$18:$AV$1017),0)</f>
        <v>0</v>
      </c>
      <c r="W369" s="244">
        <f>IFERROR($E369*SUMIF('Daily Log'!$AX$18:$AX$1017,$B369,'Daily Log'!$AY$18:$AY$1017),0)</f>
        <v>0</v>
      </c>
      <c r="X369" s="244">
        <f>IFERROR($E369*SUMIF('Daily Log'!$BA$18:$BA$1017,$B369,'Daily Log'!$BB$18:$BB$1017),0)</f>
        <v>0</v>
      </c>
      <c r="Y369" s="244">
        <f>IFERROR($E369*SUMIF('Daily Log'!$BD$18:$BD$1017,$B369,'Daily Log'!$BE$18:$BE$1017),0)</f>
        <v>0</v>
      </c>
      <c r="Z369" s="244">
        <f>IFERROR($E369*SUMIF('Daily Log'!$BG$18:$BG$1017,$B369,'Daily Log'!$BH$18:$BH$1017),0)</f>
        <v>0</v>
      </c>
      <c r="AA369" s="244">
        <f>IFERROR($E369*SUMIF('Daily Log'!$BJ$18:$BJ$1017,$B369,'Daily Log'!$BK$18:$BK$1017),0)</f>
        <v>0</v>
      </c>
      <c r="AB369" s="244">
        <f>IFERROR($E369*SUMIF('Daily Log'!$BM$18:$BM$1017,$B369,'Daily Log'!$BN$18:$BN$1017),0)</f>
        <v>0</v>
      </c>
      <c r="AC369" s="244">
        <f>IFERROR($E369*SUMIF('Daily Log'!$BP$18:$BP$1017,$B369,'Daily Log'!$BQ$18:$BQ$1017),0)</f>
        <v>0</v>
      </c>
      <c r="AD369" s="244">
        <f>IFERROR($E369*SUMIF('Daily Log'!$BS$18:$BS$1017,$B369,'Daily Log'!$BT$18:$BT$1017),0)</f>
        <v>0</v>
      </c>
      <c r="AE369" s="244">
        <f>IFERROR($E369*SUMIF('Daily Log'!$BV$18:$BV$1017,$B369,'Daily Log'!$BW$18:$BW$1017),0)</f>
        <v>0</v>
      </c>
      <c r="AF369" s="244">
        <f>IFERROR($E369*SUMIF('Daily Log'!$BY$18:$BY$1017,$B369,'Daily Log'!$BZ$18:$BZ$1017),0)</f>
        <v>0</v>
      </c>
      <c r="AG369" s="244">
        <f>IFERROR($E369*SUMIF('Daily Log'!$CB$18:$CB$1017,$B369,'Daily Log'!$CC$18:$CC$1017),0)</f>
        <v>0</v>
      </c>
      <c r="AH369" s="244">
        <f>IFERROR($E369*SUMIF('Daily Log'!$CE$18:$CE$1017,$B369,'Daily Log'!$CF$18:$CF$1017),0)</f>
        <v>0</v>
      </c>
      <c r="AI369" s="244">
        <f>IFERROR($E369*SUMIF('Daily Log'!$CH$18:$CH$1017,$B369,'Daily Log'!$CI$18:$CI$1017),0)</f>
        <v>0</v>
      </c>
      <c r="AJ369" s="244">
        <f>IFERROR($E369*SUMIF('Daily Log'!$CK$18:$CK$1017,$B369,'Daily Log'!$CL$18:$CL$1017),0)</f>
        <v>0</v>
      </c>
      <c r="AK369" s="244">
        <f>IFERROR($E369*SUMIF('Daily Log'!$CN$18:$CN$1017,$B369,'Daily Log'!$CO$18:$CO$1017),0)</f>
        <v>0</v>
      </c>
    </row>
    <row r="370" spans="2:37" ht="33.75" hidden="1" customHeight="1">
      <c r="B370" s="759"/>
      <c r="C370" s="760"/>
      <c r="D370" s="248"/>
      <c r="E370" s="245"/>
      <c r="F370" s="247">
        <f t="shared" si="7"/>
        <v>0</v>
      </c>
      <c r="G370" s="244">
        <f>IFERROR($E370*SUMIF('Daily Log'!$B$18:$B$1017,$B370,'Daily Log'!$C$18:$C$1017),0)</f>
        <v>0</v>
      </c>
      <c r="H370" s="244">
        <f>IFERROR($E370*SUMIF('Daily Log'!$E$18:$E$1017,$B370,'Daily Log'!$F$18:$F$1017),0)</f>
        <v>0</v>
      </c>
      <c r="I370" s="244">
        <f>IFERROR($E370*SUMIF('Daily Log'!$H$18:$H$1017,$B370,'Daily Log'!$I$18:$I$1017),0)</f>
        <v>0</v>
      </c>
      <c r="J370" s="244">
        <f>IFERROR($E370*SUMIF('Daily Log'!$K$18:$K$1017,$B370,'Daily Log'!$L$18:$L$1017),0)</f>
        <v>0</v>
      </c>
      <c r="K370" s="244">
        <f>IFERROR($E370*SUMIF('Daily Log'!$N$18:$N$1017,$B370,'Daily Log'!$O$18:$O$1017),0)</f>
        <v>0</v>
      </c>
      <c r="L370" s="244">
        <f>IFERROR($E370*SUMIF('Daily Log'!$Q$18:$Q$1017,$B370,'Daily Log'!$R$18:$R$1017),0)</f>
        <v>0</v>
      </c>
      <c r="M370" s="244">
        <f>IFERROR($E370*SUMIF('Daily Log'!$T$18:$T$1017,$B370,'Daily Log'!$U$18:$U$1017),0)</f>
        <v>0</v>
      </c>
      <c r="N370" s="244">
        <f>IFERROR($E370*SUMIF('Daily Log'!$W$18:$W$1017,$B370,'Daily Log'!$X$18:$X$1017),0)</f>
        <v>0</v>
      </c>
      <c r="O370" s="244">
        <f>IFERROR($E370*SUMIF('Daily Log'!$Z$18:$Z$1017,$B370,'Daily Log'!$AA$18:$AA$1017),0)</f>
        <v>0</v>
      </c>
      <c r="P370" s="244">
        <f>IFERROR($E370*SUMIF('Daily Log'!$AC$18:$AC$1017,$B370,'Daily Log'!$AD$18:$AD$1017),0)</f>
        <v>0</v>
      </c>
      <c r="Q370" s="244">
        <f>IFERROR($E370*SUMIF('Daily Log'!$AF$18:$AF$1017,$B370,'Daily Log'!$AG$18:$AG$1017),0)</f>
        <v>0</v>
      </c>
      <c r="R370" s="244">
        <f>IFERROR($E370*SUMIF('Daily Log'!$AI$18:$AI$1017,$B370,'Daily Log'!$AJ$18:$AJ$1017),0)</f>
        <v>0</v>
      </c>
      <c r="S370" s="244">
        <f>IFERROR($E370*SUMIF('Daily Log'!$AL$18:$AL$1017,$B370,'Daily Log'!$AM$18:$AM$1017),0)</f>
        <v>0</v>
      </c>
      <c r="T370" s="244">
        <f>IFERROR($E370*SUMIF('Daily Log'!$AO$18:$AO$1017,$B370,'Daily Log'!$AP$18:$AP$1017),0)</f>
        <v>0</v>
      </c>
      <c r="U370" s="244">
        <f>IFERROR($E370*SUMIF('Daily Log'!$AR$18:$AR$1017,$B370,'Daily Log'!$AS$18:$AS$1017),0)</f>
        <v>0</v>
      </c>
      <c r="V370" s="244">
        <f>IFERROR($E370*SUMIF('Daily Log'!$AU$18:$AU$1017,$B370,'Daily Log'!$AV$18:$AV$1017),0)</f>
        <v>0</v>
      </c>
      <c r="W370" s="244">
        <f>IFERROR($E370*SUMIF('Daily Log'!$AX$18:$AX$1017,$B370,'Daily Log'!$AY$18:$AY$1017),0)</f>
        <v>0</v>
      </c>
      <c r="X370" s="244">
        <f>IFERROR($E370*SUMIF('Daily Log'!$BA$18:$BA$1017,$B370,'Daily Log'!$BB$18:$BB$1017),0)</f>
        <v>0</v>
      </c>
      <c r="Y370" s="244">
        <f>IFERROR($E370*SUMIF('Daily Log'!$BD$18:$BD$1017,$B370,'Daily Log'!$BE$18:$BE$1017),0)</f>
        <v>0</v>
      </c>
      <c r="Z370" s="244">
        <f>IFERROR($E370*SUMIF('Daily Log'!$BG$18:$BG$1017,$B370,'Daily Log'!$BH$18:$BH$1017),0)</f>
        <v>0</v>
      </c>
      <c r="AA370" s="244">
        <f>IFERROR($E370*SUMIF('Daily Log'!$BJ$18:$BJ$1017,$B370,'Daily Log'!$BK$18:$BK$1017),0)</f>
        <v>0</v>
      </c>
      <c r="AB370" s="244">
        <f>IFERROR($E370*SUMIF('Daily Log'!$BM$18:$BM$1017,$B370,'Daily Log'!$BN$18:$BN$1017),0)</f>
        <v>0</v>
      </c>
      <c r="AC370" s="244">
        <f>IFERROR($E370*SUMIF('Daily Log'!$BP$18:$BP$1017,$B370,'Daily Log'!$BQ$18:$BQ$1017),0)</f>
        <v>0</v>
      </c>
      <c r="AD370" s="244">
        <f>IFERROR($E370*SUMIF('Daily Log'!$BS$18:$BS$1017,$B370,'Daily Log'!$BT$18:$BT$1017),0)</f>
        <v>0</v>
      </c>
      <c r="AE370" s="244">
        <f>IFERROR($E370*SUMIF('Daily Log'!$BV$18:$BV$1017,$B370,'Daily Log'!$BW$18:$BW$1017),0)</f>
        <v>0</v>
      </c>
      <c r="AF370" s="244">
        <f>IFERROR($E370*SUMIF('Daily Log'!$BY$18:$BY$1017,$B370,'Daily Log'!$BZ$18:$BZ$1017),0)</f>
        <v>0</v>
      </c>
      <c r="AG370" s="244">
        <f>IFERROR($E370*SUMIF('Daily Log'!$CB$18:$CB$1017,$B370,'Daily Log'!$CC$18:$CC$1017),0)</f>
        <v>0</v>
      </c>
      <c r="AH370" s="244">
        <f>IFERROR($E370*SUMIF('Daily Log'!$CE$18:$CE$1017,$B370,'Daily Log'!$CF$18:$CF$1017),0)</f>
        <v>0</v>
      </c>
      <c r="AI370" s="244">
        <f>IFERROR($E370*SUMIF('Daily Log'!$CH$18:$CH$1017,$B370,'Daily Log'!$CI$18:$CI$1017),0)</f>
        <v>0</v>
      </c>
      <c r="AJ370" s="244">
        <f>IFERROR($E370*SUMIF('Daily Log'!$CK$18:$CK$1017,$B370,'Daily Log'!$CL$18:$CL$1017),0)</f>
        <v>0</v>
      </c>
      <c r="AK370" s="244">
        <f>IFERROR($E370*SUMIF('Daily Log'!$CN$18:$CN$1017,$B370,'Daily Log'!$CO$18:$CO$1017),0)</f>
        <v>0</v>
      </c>
    </row>
    <row r="371" spans="2:37" ht="33.75" hidden="1" customHeight="1">
      <c r="B371" s="759"/>
      <c r="C371" s="760"/>
      <c r="D371" s="248"/>
      <c r="E371" s="245"/>
      <c r="F371" s="247">
        <f t="shared" si="7"/>
        <v>0</v>
      </c>
      <c r="G371" s="244">
        <f>IFERROR($E371*SUMIF('Daily Log'!$B$18:$B$1017,$B371,'Daily Log'!$C$18:$C$1017),0)</f>
        <v>0</v>
      </c>
      <c r="H371" s="244">
        <f>IFERROR($E371*SUMIF('Daily Log'!$E$18:$E$1017,$B371,'Daily Log'!$F$18:$F$1017),0)</f>
        <v>0</v>
      </c>
      <c r="I371" s="244">
        <f>IFERROR($E371*SUMIF('Daily Log'!$H$18:$H$1017,$B371,'Daily Log'!$I$18:$I$1017),0)</f>
        <v>0</v>
      </c>
      <c r="J371" s="244">
        <f>IFERROR($E371*SUMIF('Daily Log'!$K$18:$K$1017,$B371,'Daily Log'!$L$18:$L$1017),0)</f>
        <v>0</v>
      </c>
      <c r="K371" s="244">
        <f>IFERROR($E371*SUMIF('Daily Log'!$N$18:$N$1017,$B371,'Daily Log'!$O$18:$O$1017),0)</f>
        <v>0</v>
      </c>
      <c r="L371" s="244">
        <f>IFERROR($E371*SUMIF('Daily Log'!$Q$18:$Q$1017,$B371,'Daily Log'!$R$18:$R$1017),0)</f>
        <v>0</v>
      </c>
      <c r="M371" s="244">
        <f>IFERROR($E371*SUMIF('Daily Log'!$T$18:$T$1017,$B371,'Daily Log'!$U$18:$U$1017),0)</f>
        <v>0</v>
      </c>
      <c r="N371" s="244">
        <f>IFERROR($E371*SUMIF('Daily Log'!$W$18:$W$1017,$B371,'Daily Log'!$X$18:$X$1017),0)</f>
        <v>0</v>
      </c>
      <c r="O371" s="244">
        <f>IFERROR($E371*SUMIF('Daily Log'!$Z$18:$Z$1017,$B371,'Daily Log'!$AA$18:$AA$1017),0)</f>
        <v>0</v>
      </c>
      <c r="P371" s="244">
        <f>IFERROR($E371*SUMIF('Daily Log'!$AC$18:$AC$1017,$B371,'Daily Log'!$AD$18:$AD$1017),0)</f>
        <v>0</v>
      </c>
      <c r="Q371" s="244">
        <f>IFERROR($E371*SUMIF('Daily Log'!$AF$18:$AF$1017,$B371,'Daily Log'!$AG$18:$AG$1017),0)</f>
        <v>0</v>
      </c>
      <c r="R371" s="244">
        <f>IFERROR($E371*SUMIF('Daily Log'!$AI$18:$AI$1017,$B371,'Daily Log'!$AJ$18:$AJ$1017),0)</f>
        <v>0</v>
      </c>
      <c r="S371" s="244">
        <f>IFERROR($E371*SUMIF('Daily Log'!$AL$18:$AL$1017,$B371,'Daily Log'!$AM$18:$AM$1017),0)</f>
        <v>0</v>
      </c>
      <c r="T371" s="244">
        <f>IFERROR($E371*SUMIF('Daily Log'!$AO$18:$AO$1017,$B371,'Daily Log'!$AP$18:$AP$1017),0)</f>
        <v>0</v>
      </c>
      <c r="U371" s="244">
        <f>IFERROR($E371*SUMIF('Daily Log'!$AR$18:$AR$1017,$B371,'Daily Log'!$AS$18:$AS$1017),0)</f>
        <v>0</v>
      </c>
      <c r="V371" s="244">
        <f>IFERROR($E371*SUMIF('Daily Log'!$AU$18:$AU$1017,$B371,'Daily Log'!$AV$18:$AV$1017),0)</f>
        <v>0</v>
      </c>
      <c r="W371" s="244">
        <f>IFERROR($E371*SUMIF('Daily Log'!$AX$18:$AX$1017,$B371,'Daily Log'!$AY$18:$AY$1017),0)</f>
        <v>0</v>
      </c>
      <c r="X371" s="244">
        <f>IFERROR($E371*SUMIF('Daily Log'!$BA$18:$BA$1017,$B371,'Daily Log'!$BB$18:$BB$1017),0)</f>
        <v>0</v>
      </c>
      <c r="Y371" s="244">
        <f>IFERROR($E371*SUMIF('Daily Log'!$BD$18:$BD$1017,$B371,'Daily Log'!$BE$18:$BE$1017),0)</f>
        <v>0</v>
      </c>
      <c r="Z371" s="244">
        <f>IFERROR($E371*SUMIF('Daily Log'!$BG$18:$BG$1017,$B371,'Daily Log'!$BH$18:$BH$1017),0)</f>
        <v>0</v>
      </c>
      <c r="AA371" s="244">
        <f>IFERROR($E371*SUMIF('Daily Log'!$BJ$18:$BJ$1017,$B371,'Daily Log'!$BK$18:$BK$1017),0)</f>
        <v>0</v>
      </c>
      <c r="AB371" s="244">
        <f>IFERROR($E371*SUMIF('Daily Log'!$BM$18:$BM$1017,$B371,'Daily Log'!$BN$18:$BN$1017),0)</f>
        <v>0</v>
      </c>
      <c r="AC371" s="244">
        <f>IFERROR($E371*SUMIF('Daily Log'!$BP$18:$BP$1017,$B371,'Daily Log'!$BQ$18:$BQ$1017),0)</f>
        <v>0</v>
      </c>
      <c r="AD371" s="244">
        <f>IFERROR($E371*SUMIF('Daily Log'!$BS$18:$BS$1017,$B371,'Daily Log'!$BT$18:$BT$1017),0)</f>
        <v>0</v>
      </c>
      <c r="AE371" s="244">
        <f>IFERROR($E371*SUMIF('Daily Log'!$BV$18:$BV$1017,$B371,'Daily Log'!$BW$18:$BW$1017),0)</f>
        <v>0</v>
      </c>
      <c r="AF371" s="244">
        <f>IFERROR($E371*SUMIF('Daily Log'!$BY$18:$BY$1017,$B371,'Daily Log'!$BZ$18:$BZ$1017),0)</f>
        <v>0</v>
      </c>
      <c r="AG371" s="244">
        <f>IFERROR($E371*SUMIF('Daily Log'!$CB$18:$CB$1017,$B371,'Daily Log'!$CC$18:$CC$1017),0)</f>
        <v>0</v>
      </c>
      <c r="AH371" s="244">
        <f>IFERROR($E371*SUMIF('Daily Log'!$CE$18:$CE$1017,$B371,'Daily Log'!$CF$18:$CF$1017),0)</f>
        <v>0</v>
      </c>
      <c r="AI371" s="244">
        <f>IFERROR($E371*SUMIF('Daily Log'!$CH$18:$CH$1017,$B371,'Daily Log'!$CI$18:$CI$1017),0)</f>
        <v>0</v>
      </c>
      <c r="AJ371" s="244">
        <f>IFERROR($E371*SUMIF('Daily Log'!$CK$18:$CK$1017,$B371,'Daily Log'!$CL$18:$CL$1017),0)</f>
        <v>0</v>
      </c>
      <c r="AK371" s="244">
        <f>IFERROR($E371*SUMIF('Daily Log'!$CN$18:$CN$1017,$B371,'Daily Log'!$CO$18:$CO$1017),0)</f>
        <v>0</v>
      </c>
    </row>
    <row r="372" spans="2:37" ht="33.75" hidden="1" customHeight="1">
      <c r="B372" s="759"/>
      <c r="C372" s="760"/>
      <c r="D372" s="248"/>
      <c r="E372" s="245"/>
      <c r="F372" s="247">
        <f t="shared" si="7"/>
        <v>0</v>
      </c>
      <c r="G372" s="244">
        <f>IFERROR($E372*SUMIF('Daily Log'!$B$18:$B$1017,$B372,'Daily Log'!$C$18:$C$1017),0)</f>
        <v>0</v>
      </c>
      <c r="H372" s="244">
        <f>IFERROR($E372*SUMIF('Daily Log'!$E$18:$E$1017,$B372,'Daily Log'!$F$18:$F$1017),0)</f>
        <v>0</v>
      </c>
      <c r="I372" s="244">
        <f>IFERROR($E372*SUMIF('Daily Log'!$H$18:$H$1017,$B372,'Daily Log'!$I$18:$I$1017),0)</f>
        <v>0</v>
      </c>
      <c r="J372" s="244">
        <f>IFERROR($E372*SUMIF('Daily Log'!$K$18:$K$1017,$B372,'Daily Log'!$L$18:$L$1017),0)</f>
        <v>0</v>
      </c>
      <c r="K372" s="244">
        <f>IFERROR($E372*SUMIF('Daily Log'!$N$18:$N$1017,$B372,'Daily Log'!$O$18:$O$1017),0)</f>
        <v>0</v>
      </c>
      <c r="L372" s="244">
        <f>IFERROR($E372*SUMIF('Daily Log'!$Q$18:$Q$1017,$B372,'Daily Log'!$R$18:$R$1017),0)</f>
        <v>0</v>
      </c>
      <c r="M372" s="244">
        <f>IFERROR($E372*SUMIF('Daily Log'!$T$18:$T$1017,$B372,'Daily Log'!$U$18:$U$1017),0)</f>
        <v>0</v>
      </c>
      <c r="N372" s="244">
        <f>IFERROR($E372*SUMIF('Daily Log'!$W$18:$W$1017,$B372,'Daily Log'!$X$18:$X$1017),0)</f>
        <v>0</v>
      </c>
      <c r="O372" s="244">
        <f>IFERROR($E372*SUMIF('Daily Log'!$Z$18:$Z$1017,$B372,'Daily Log'!$AA$18:$AA$1017),0)</f>
        <v>0</v>
      </c>
      <c r="P372" s="244">
        <f>IFERROR($E372*SUMIF('Daily Log'!$AC$18:$AC$1017,$B372,'Daily Log'!$AD$18:$AD$1017),0)</f>
        <v>0</v>
      </c>
      <c r="Q372" s="244">
        <f>IFERROR($E372*SUMIF('Daily Log'!$AF$18:$AF$1017,$B372,'Daily Log'!$AG$18:$AG$1017),0)</f>
        <v>0</v>
      </c>
      <c r="R372" s="244">
        <f>IFERROR($E372*SUMIF('Daily Log'!$AI$18:$AI$1017,$B372,'Daily Log'!$AJ$18:$AJ$1017),0)</f>
        <v>0</v>
      </c>
      <c r="S372" s="244">
        <f>IFERROR($E372*SUMIF('Daily Log'!$AL$18:$AL$1017,$B372,'Daily Log'!$AM$18:$AM$1017),0)</f>
        <v>0</v>
      </c>
      <c r="T372" s="244">
        <f>IFERROR($E372*SUMIF('Daily Log'!$AO$18:$AO$1017,$B372,'Daily Log'!$AP$18:$AP$1017),0)</f>
        <v>0</v>
      </c>
      <c r="U372" s="244">
        <f>IFERROR($E372*SUMIF('Daily Log'!$AR$18:$AR$1017,$B372,'Daily Log'!$AS$18:$AS$1017),0)</f>
        <v>0</v>
      </c>
      <c r="V372" s="244">
        <f>IFERROR($E372*SUMIF('Daily Log'!$AU$18:$AU$1017,$B372,'Daily Log'!$AV$18:$AV$1017),0)</f>
        <v>0</v>
      </c>
      <c r="W372" s="244">
        <f>IFERROR($E372*SUMIF('Daily Log'!$AX$18:$AX$1017,$B372,'Daily Log'!$AY$18:$AY$1017),0)</f>
        <v>0</v>
      </c>
      <c r="X372" s="244">
        <f>IFERROR($E372*SUMIF('Daily Log'!$BA$18:$BA$1017,$B372,'Daily Log'!$BB$18:$BB$1017),0)</f>
        <v>0</v>
      </c>
      <c r="Y372" s="244">
        <f>IFERROR($E372*SUMIF('Daily Log'!$BD$18:$BD$1017,$B372,'Daily Log'!$BE$18:$BE$1017),0)</f>
        <v>0</v>
      </c>
      <c r="Z372" s="244">
        <f>IFERROR($E372*SUMIF('Daily Log'!$BG$18:$BG$1017,$B372,'Daily Log'!$BH$18:$BH$1017),0)</f>
        <v>0</v>
      </c>
      <c r="AA372" s="244">
        <f>IFERROR($E372*SUMIF('Daily Log'!$BJ$18:$BJ$1017,$B372,'Daily Log'!$BK$18:$BK$1017),0)</f>
        <v>0</v>
      </c>
      <c r="AB372" s="244">
        <f>IFERROR($E372*SUMIF('Daily Log'!$BM$18:$BM$1017,$B372,'Daily Log'!$BN$18:$BN$1017),0)</f>
        <v>0</v>
      </c>
      <c r="AC372" s="244">
        <f>IFERROR($E372*SUMIF('Daily Log'!$BP$18:$BP$1017,$B372,'Daily Log'!$BQ$18:$BQ$1017),0)</f>
        <v>0</v>
      </c>
      <c r="AD372" s="244">
        <f>IFERROR($E372*SUMIF('Daily Log'!$BS$18:$BS$1017,$B372,'Daily Log'!$BT$18:$BT$1017),0)</f>
        <v>0</v>
      </c>
      <c r="AE372" s="244">
        <f>IFERROR($E372*SUMIF('Daily Log'!$BV$18:$BV$1017,$B372,'Daily Log'!$BW$18:$BW$1017),0)</f>
        <v>0</v>
      </c>
      <c r="AF372" s="244">
        <f>IFERROR($E372*SUMIF('Daily Log'!$BY$18:$BY$1017,$B372,'Daily Log'!$BZ$18:$BZ$1017),0)</f>
        <v>0</v>
      </c>
      <c r="AG372" s="244">
        <f>IFERROR($E372*SUMIF('Daily Log'!$CB$18:$CB$1017,$B372,'Daily Log'!$CC$18:$CC$1017),0)</f>
        <v>0</v>
      </c>
      <c r="AH372" s="244">
        <f>IFERROR($E372*SUMIF('Daily Log'!$CE$18:$CE$1017,$B372,'Daily Log'!$CF$18:$CF$1017),0)</f>
        <v>0</v>
      </c>
      <c r="AI372" s="244">
        <f>IFERROR($E372*SUMIF('Daily Log'!$CH$18:$CH$1017,$B372,'Daily Log'!$CI$18:$CI$1017),0)</f>
        <v>0</v>
      </c>
      <c r="AJ372" s="244">
        <f>IFERROR($E372*SUMIF('Daily Log'!$CK$18:$CK$1017,$B372,'Daily Log'!$CL$18:$CL$1017),0)</f>
        <v>0</v>
      </c>
      <c r="AK372" s="244">
        <f>IFERROR($E372*SUMIF('Daily Log'!$CN$18:$CN$1017,$B372,'Daily Log'!$CO$18:$CO$1017),0)</f>
        <v>0</v>
      </c>
    </row>
    <row r="373" spans="2:37" ht="33.75" hidden="1" customHeight="1">
      <c r="B373" s="766"/>
      <c r="C373" s="767"/>
      <c r="D373" s="249"/>
      <c r="E373" s="250"/>
      <c r="F373" s="251">
        <f t="shared" si="7"/>
        <v>0</v>
      </c>
      <c r="G373" s="252">
        <f>IFERROR($E373*SUMIF('Daily Log'!$B$18:$B$1017,$B373,'Daily Log'!$C$18:$C$1017),0)</f>
        <v>0</v>
      </c>
      <c r="H373" s="252">
        <f>IFERROR($E373*SUMIF('Daily Log'!$E$18:$E$1017,$B373,'Daily Log'!$F$18:$F$1017),0)</f>
        <v>0</v>
      </c>
      <c r="I373" s="252">
        <f>IFERROR($E373*SUMIF('Daily Log'!$H$18:$H$1017,$B373,'Daily Log'!$I$18:$I$1017),0)</f>
        <v>0</v>
      </c>
      <c r="J373" s="252">
        <f>IFERROR($E373*SUMIF('Daily Log'!$K$18:$K$1017,$B373,'Daily Log'!$L$18:$L$1017),0)</f>
        <v>0</v>
      </c>
      <c r="K373" s="252">
        <f>IFERROR($E373*SUMIF('Daily Log'!$N$18:$N$1017,$B373,'Daily Log'!$O$18:$O$1017),0)</f>
        <v>0</v>
      </c>
      <c r="L373" s="252">
        <f>IFERROR($E373*SUMIF('Daily Log'!$Q$18:$Q$1017,$B373,'Daily Log'!$R$18:$R$1017),0)</f>
        <v>0</v>
      </c>
      <c r="M373" s="252">
        <f>IFERROR($E373*SUMIF('Daily Log'!$T$18:$T$1017,$B373,'Daily Log'!$U$18:$U$1017),0)</f>
        <v>0</v>
      </c>
      <c r="N373" s="252">
        <f>IFERROR($E373*SUMIF('Daily Log'!$W$18:$W$1017,$B373,'Daily Log'!$X$18:$X$1017),0)</f>
        <v>0</v>
      </c>
      <c r="O373" s="252">
        <f>IFERROR($E373*SUMIF('Daily Log'!$Z$18:$Z$1017,$B373,'Daily Log'!$AA$18:$AA$1017),0)</f>
        <v>0</v>
      </c>
      <c r="P373" s="252">
        <f>IFERROR($E373*SUMIF('Daily Log'!$AC$18:$AC$1017,$B373,'Daily Log'!$AD$18:$AD$1017),0)</f>
        <v>0</v>
      </c>
      <c r="Q373" s="252">
        <f>IFERROR($E373*SUMIF('Daily Log'!$AF$18:$AF$1017,$B373,'Daily Log'!$AG$18:$AG$1017),0)</f>
        <v>0</v>
      </c>
      <c r="R373" s="252">
        <f>IFERROR($E373*SUMIF('Daily Log'!$AI$18:$AI$1017,$B373,'Daily Log'!$AJ$18:$AJ$1017),0)</f>
        <v>0</v>
      </c>
      <c r="S373" s="252">
        <f>IFERROR($E373*SUMIF('Daily Log'!$AL$18:$AL$1017,$B373,'Daily Log'!$AM$18:$AM$1017),0)</f>
        <v>0</v>
      </c>
      <c r="T373" s="252">
        <f>IFERROR($E373*SUMIF('Daily Log'!$AO$18:$AO$1017,$B373,'Daily Log'!$AP$18:$AP$1017),0)</f>
        <v>0</v>
      </c>
      <c r="U373" s="252">
        <f>IFERROR($E373*SUMIF('Daily Log'!$AR$18:$AR$1017,$B373,'Daily Log'!$AS$18:$AS$1017),0)</f>
        <v>0</v>
      </c>
      <c r="V373" s="252">
        <f>IFERROR($E373*SUMIF('Daily Log'!$AU$18:$AU$1017,$B373,'Daily Log'!$AV$18:$AV$1017),0)</f>
        <v>0</v>
      </c>
      <c r="W373" s="252">
        <f>IFERROR($E373*SUMIF('Daily Log'!$AX$18:$AX$1017,$B373,'Daily Log'!$AY$18:$AY$1017),0)</f>
        <v>0</v>
      </c>
      <c r="X373" s="252">
        <f>IFERROR($E373*SUMIF('Daily Log'!$BA$18:$BA$1017,$B373,'Daily Log'!$BB$18:$BB$1017),0)</f>
        <v>0</v>
      </c>
      <c r="Y373" s="252">
        <f>IFERROR($E373*SUMIF('Daily Log'!$BD$18:$BD$1017,$B373,'Daily Log'!$BE$18:$BE$1017),0)</f>
        <v>0</v>
      </c>
      <c r="Z373" s="252">
        <f>IFERROR($E373*SUMIF('Daily Log'!$BG$18:$BG$1017,$B373,'Daily Log'!$BH$18:$BH$1017),0)</f>
        <v>0</v>
      </c>
      <c r="AA373" s="252">
        <f>IFERROR($E373*SUMIF('Daily Log'!$BJ$18:$BJ$1017,$B373,'Daily Log'!$BK$18:$BK$1017),0)</f>
        <v>0</v>
      </c>
      <c r="AB373" s="252">
        <f>IFERROR($E373*SUMIF('Daily Log'!$BM$18:$BM$1017,$B373,'Daily Log'!$BN$18:$BN$1017),0)</f>
        <v>0</v>
      </c>
      <c r="AC373" s="252">
        <f>IFERROR($E373*SUMIF('Daily Log'!$BP$18:$BP$1017,$B373,'Daily Log'!$BQ$18:$BQ$1017),0)</f>
        <v>0</v>
      </c>
      <c r="AD373" s="252">
        <f>IFERROR($E373*SUMIF('Daily Log'!$BS$18:$BS$1017,$B373,'Daily Log'!$BT$18:$BT$1017),0)</f>
        <v>0</v>
      </c>
      <c r="AE373" s="252">
        <f>IFERROR($E373*SUMIF('Daily Log'!$BV$18:$BV$1017,$B373,'Daily Log'!$BW$18:$BW$1017),0)</f>
        <v>0</v>
      </c>
      <c r="AF373" s="252">
        <f>IFERROR($E373*SUMIF('Daily Log'!$BY$18:$BY$1017,$B373,'Daily Log'!$BZ$18:$BZ$1017),0)</f>
        <v>0</v>
      </c>
      <c r="AG373" s="252">
        <f>IFERROR($E373*SUMIF('Daily Log'!$CB$18:$CB$1017,$B373,'Daily Log'!$CC$18:$CC$1017),0)</f>
        <v>0</v>
      </c>
      <c r="AH373" s="252">
        <f>IFERROR($E373*SUMIF('Daily Log'!$CE$18:$CE$1017,$B373,'Daily Log'!$CF$18:$CF$1017),0)</f>
        <v>0</v>
      </c>
      <c r="AI373" s="252">
        <f>IFERROR($E373*SUMIF('Daily Log'!$CH$18:$CH$1017,$B373,'Daily Log'!$CI$18:$CI$1017),0)</f>
        <v>0</v>
      </c>
      <c r="AJ373" s="252">
        <f>IFERROR($E373*SUMIF('Daily Log'!$CK$18:$CK$1017,$B373,'Daily Log'!$CL$18:$CL$1017),0)</f>
        <v>0</v>
      </c>
      <c r="AK373" s="252">
        <f>IFERROR($E373*SUMIF('Daily Log'!$CN$18:$CN$1017,$B373,'Daily Log'!$CO$18:$CO$1017),0)</f>
        <v>0</v>
      </c>
    </row>
    <row r="374" spans="2:37" ht="33.75" customHeight="1">
      <c r="B374" s="253"/>
      <c r="C374" s="254"/>
      <c r="D374" s="254"/>
      <c r="E374" s="255"/>
      <c r="F374" s="256"/>
      <c r="G374" s="254"/>
      <c r="H374" s="254"/>
      <c r="I374" s="254"/>
      <c r="J374" s="254"/>
      <c r="K374" s="254"/>
      <c r="L374" s="254"/>
      <c r="M374" s="254"/>
      <c r="N374" s="254"/>
      <c r="O374" s="254"/>
      <c r="P374" s="254"/>
      <c r="Q374" s="254"/>
      <c r="R374" s="254"/>
      <c r="S374" s="254"/>
      <c r="T374" s="254"/>
      <c r="U374" s="254"/>
      <c r="V374" s="254"/>
      <c r="W374" s="254"/>
      <c r="X374" s="254"/>
      <c r="Y374" s="254"/>
      <c r="Z374" s="254"/>
      <c r="AA374" s="254"/>
      <c r="AB374" s="254"/>
      <c r="AC374" s="254"/>
      <c r="AD374" s="254"/>
      <c r="AE374" s="254"/>
      <c r="AF374" s="254"/>
      <c r="AG374" s="254"/>
      <c r="AH374" s="254"/>
      <c r="AI374" s="254"/>
      <c r="AJ374" s="254"/>
      <c r="AK374" s="257"/>
    </row>
    <row r="375" spans="2:37" ht="33.75" customHeight="1">
      <c r="B375" s="205" t="s">
        <v>21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  <mergeCell ref="B360:C360"/>
    <mergeCell ref="B361:C361"/>
    <mergeCell ref="B362:C362"/>
    <mergeCell ref="B363:C363"/>
    <mergeCell ref="B364:C364"/>
    <mergeCell ref="B359:C359"/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FFFF00"/>
    <pageSetUpPr fitToPage="1"/>
  </sheetPr>
  <dimension ref="A1:CR1020"/>
  <sheetViews>
    <sheetView showGridLines="0" tabSelected="1" topLeftCell="J10" workbookViewId="0">
      <selection activeCell="Q18" sqref="Q18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1" width="24.7109375" style="3" customWidth="1"/>
    <col min="42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321" customWidth="1"/>
    <col min="90" max="90" width="20.7109375" style="322" customWidth="1"/>
    <col min="91" max="91" width="1.7109375" style="3" customWidth="1"/>
    <col min="92" max="92" width="25.42578125" style="321" customWidth="1"/>
    <col min="93" max="93" width="20.7109375" style="576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323"/>
      <c r="CL2" s="324"/>
      <c r="CM2" s="19"/>
      <c r="CN2" s="323"/>
      <c r="CO2" s="5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325"/>
      <c r="CL3" s="326"/>
      <c r="CM3" s="20"/>
      <c r="CN3" s="325"/>
      <c r="CO3" s="578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327"/>
      <c r="CL4" s="328"/>
      <c r="CM4" s="21"/>
      <c r="CN4" s="327"/>
      <c r="CO4" s="579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323"/>
      <c r="CL5" s="324"/>
      <c r="CM5" s="19"/>
      <c r="CN5" s="323"/>
      <c r="CO5" s="577"/>
      <c r="CQ5" s="1"/>
      <c r="CR5" s="2"/>
    </row>
    <row r="6" spans="1:96" ht="24.95" customHeight="1">
      <c r="B6" s="29" t="s">
        <v>4</v>
      </c>
      <c r="C6" s="768" t="str">
        <f ca="1">Summary!C6</f>
        <v>KDA</v>
      </c>
      <c r="D6" s="769"/>
      <c r="E6" s="77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325"/>
      <c r="CL6" s="326"/>
      <c r="CM6" s="20"/>
      <c r="CN6" s="325"/>
      <c r="CO6" s="578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325"/>
      <c r="CL7" s="326"/>
      <c r="CM7" s="20"/>
      <c r="CN7" s="325"/>
      <c r="CO7" s="578"/>
      <c r="CQ7" s="8"/>
      <c r="CR7" s="5"/>
    </row>
    <row r="8" spans="1:96" ht="24.95" customHeight="1">
      <c r="B8" s="29" t="s">
        <v>5</v>
      </c>
      <c r="C8" s="768" t="str">
        <f ca="1">Summary!C8</f>
        <v>2013</v>
      </c>
      <c r="D8" s="769"/>
      <c r="E8" s="77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325"/>
      <c r="CL8" s="326"/>
      <c r="CM8" s="20"/>
      <c r="CN8" s="325"/>
      <c r="CO8" s="578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325"/>
      <c r="CL9" s="326"/>
      <c r="CM9" s="20"/>
      <c r="CN9" s="325"/>
      <c r="CO9" s="578"/>
      <c r="CQ9" s="8"/>
      <c r="CR9" s="5"/>
    </row>
    <row r="10" spans="1:96" ht="24.95" customHeight="1">
      <c r="B10" s="29" t="s">
        <v>6</v>
      </c>
      <c r="C10" s="768" t="str">
        <f ca="1">Summary!C10</f>
        <v>MAY</v>
      </c>
      <c r="D10" s="769"/>
      <c r="E10" s="77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325"/>
      <c r="CL10" s="326"/>
      <c r="CM10" s="20"/>
      <c r="CN10" s="325"/>
      <c r="CO10" s="578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327"/>
      <c r="CL11" s="328"/>
      <c r="CM11" s="21"/>
      <c r="CN11" s="327"/>
      <c r="CO11" s="579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329"/>
      <c r="CL13" s="330"/>
      <c r="CN13" s="329"/>
      <c r="CO13" s="580"/>
      <c r="CQ13" s="1"/>
      <c r="CR13" s="2"/>
    </row>
    <row r="14" spans="1:96" ht="24.95" customHeight="1">
      <c r="A14" s="449" t="str">
        <f>IFERROR(INDEX($CR$18:$CR$48,MAX($B$17:$CO$17),1),"")</f>
        <v/>
      </c>
      <c r="B14" s="31" t="str">
        <f ca="1">"DATE  "&amp;TEXT(Summary!G27,"DD / MM / YYYY")</f>
        <v>DATE  01 / 05 / 2013</v>
      </c>
      <c r="C14" s="5"/>
      <c r="E14" s="4" t="str">
        <f ca="1">"DATE  "&amp;TEXT(Summary!H27,"DD / MM / YYYY")</f>
        <v>DATE  02 / 05 / 2013</v>
      </c>
      <c r="F14" s="5"/>
      <c r="H14" s="4" t="str">
        <f ca="1">"DATE  "&amp;TEXT(Summary!I27,"DD / MM / YYYY")</f>
        <v>DATE  03 / 05 / 2013</v>
      </c>
      <c r="I14" s="5"/>
      <c r="K14" s="4" t="str">
        <f ca="1">"DATE  "&amp;TEXT(Summary!J27,"DD / MM / YYYY")</f>
        <v>DATE  04 / 05 / 2013</v>
      </c>
      <c r="L14" s="5"/>
      <c r="N14" s="4" t="str">
        <f ca="1">"DATE  "&amp;TEXT(Summary!K27,"DD / MM / YYYY")</f>
        <v>DATE  05 / 05 / 2013</v>
      </c>
      <c r="O14" s="5"/>
      <c r="Q14" s="4" t="str">
        <f ca="1">"DATE  "&amp;TEXT(Summary!L27,"DD / MM / YYYY")</f>
        <v>DATE  06 / 05 / 2013</v>
      </c>
      <c r="R14" s="5"/>
      <c r="T14" s="4" t="str">
        <f ca="1">"DATE  "&amp;TEXT(Summary!M27,"DD / MM / YYYY")</f>
        <v>DATE  07 / 05 / 2013</v>
      </c>
      <c r="U14" s="5"/>
      <c r="W14" s="4" t="str">
        <f ca="1">"DATE  "&amp;TEXT(Summary!N27,"DD / MM / YYYY")</f>
        <v>DATE  08 / 05 / 2013</v>
      </c>
      <c r="X14" s="5"/>
      <c r="Z14" s="4" t="str">
        <f ca="1">"DATE  "&amp;TEXT(Summary!O27,"DD / MM / YYYY")</f>
        <v>DATE  09 / 05 / 2013</v>
      </c>
      <c r="AA14" s="5"/>
      <c r="AC14" s="4" t="str">
        <f ca="1">"DATE  "&amp;TEXT(Summary!P27,"DD / MM / YYYY")</f>
        <v>DATE  10 / 05 / 2013</v>
      </c>
      <c r="AD14" s="5"/>
      <c r="AF14" s="4" t="str">
        <f ca="1">"DATE  "&amp;TEXT(Summary!Q27,"DD / MM / YYYY")</f>
        <v>DATE  11 / 05 / 2013</v>
      </c>
      <c r="AG14" s="5"/>
      <c r="AI14" s="4" t="str">
        <f ca="1">"DATE  "&amp;TEXT(Summary!R27,"DD / MM / YYYY")</f>
        <v>DATE  12 / 05 / 2013</v>
      </c>
      <c r="AJ14" s="5"/>
      <c r="AL14" s="4" t="str">
        <f ca="1">"DATE  "&amp;TEXT(Summary!S27,"DD / MM / YYYY")</f>
        <v>DATE  13 / 05 / 2013</v>
      </c>
      <c r="AM14" s="5"/>
      <c r="AO14" s="4" t="str">
        <f ca="1">"DATE  "&amp;TEXT(Summary!T27,"DD / MM / YYYY")</f>
        <v>DATE  14 / 05 / 2013</v>
      </c>
      <c r="AP14" s="5"/>
      <c r="AR14" s="4" t="str">
        <f ca="1">"DATE  "&amp;TEXT(Summary!U27,"DD / MM / YYYY")</f>
        <v>DATE  15 / 05 / 2013</v>
      </c>
      <c r="AS14" s="5"/>
      <c r="AU14" s="4" t="str">
        <f ca="1">"DATE  "&amp;TEXT(Summary!V27,"DD / MM / YYYY")</f>
        <v>DATE  16 / 05 / 2013</v>
      </c>
      <c r="AV14" s="5"/>
      <c r="AX14" s="4" t="str">
        <f ca="1">"DATE  "&amp;TEXT(Summary!W27,"DD / MM / YYYY")</f>
        <v>DATE  17 / 05 / 2013</v>
      </c>
      <c r="AY14" s="5"/>
      <c r="BA14" s="4" t="str">
        <f ca="1">"DATE  "&amp;TEXT(Summary!X27,"DD / MM / YYYY")</f>
        <v>DATE  18 / 05 / 2013</v>
      </c>
      <c r="BB14" s="5"/>
      <c r="BD14" s="4" t="str">
        <f ca="1">"DATE  "&amp;TEXT(Summary!Y27,"DD / MM / YYYY")</f>
        <v>DATE  19 / 05 / 2013</v>
      </c>
      <c r="BE14" s="5"/>
      <c r="BG14" s="4" t="str">
        <f ca="1">"DATE  "&amp;TEXT(Summary!Z27,"DD / MM / YYYY")</f>
        <v>DATE  20 / 05 / 2013</v>
      </c>
      <c r="BH14" s="5"/>
      <c r="BJ14" s="4" t="str">
        <f ca="1">"DATE  "&amp;TEXT(Summary!AA27,"DD / MM / YYYY")</f>
        <v>DATE  21 / 05 / 2013</v>
      </c>
      <c r="BK14" s="43"/>
      <c r="BM14" s="4" t="str">
        <f ca="1">"DATE  "&amp;TEXT(Summary!AB27,"DD / MM / YYYY")</f>
        <v>DATE  22 / 05 / 2013</v>
      </c>
      <c r="BN14" s="5"/>
      <c r="BP14" s="4" t="str">
        <f ca="1">"DATE  "&amp;TEXT(Summary!AC27,"DD / MM / YYYY")</f>
        <v>DATE  23 / 05 / 2013</v>
      </c>
      <c r="BQ14" s="5"/>
      <c r="BS14" s="4" t="str">
        <f ca="1">"DATE  "&amp;TEXT(Summary!AD27,"DD / MM / YYYY")</f>
        <v>DATE  24 / 05 / 2013</v>
      </c>
      <c r="BT14" s="5"/>
      <c r="BV14" s="4" t="str">
        <f ca="1">"DATE  "&amp;TEXT(Summary!AE27,"DD / MM / YYYY")</f>
        <v>DATE  25 / 05 / 2013</v>
      </c>
      <c r="BW14" s="5"/>
      <c r="BY14" s="4" t="str">
        <f ca="1">"DATE  "&amp;TEXT(Summary!AF27,"DD / MM / YYYY")</f>
        <v>DATE  26 / 05 / 2013</v>
      </c>
      <c r="BZ14" s="5"/>
      <c r="CB14" s="4" t="str">
        <f ca="1">"DATE  "&amp;TEXT(Summary!AG27,"DD / MM / YYYY")</f>
        <v>DATE  27 / 05 / 2013</v>
      </c>
      <c r="CC14" s="5"/>
      <c r="CE14" s="4" t="str">
        <f ca="1">"DATE  "&amp;TEXT(Summary!AH27,"DD / MM / YYYY")</f>
        <v>DATE  28 / 05 / 2013</v>
      </c>
      <c r="CF14" s="5"/>
      <c r="CH14" s="4" t="str">
        <f ca="1">"DATE  "&amp;TEXT(Summary!AI27,"DD / MM / YYYY")</f>
        <v>DATE  29 / 05 / 2013</v>
      </c>
      <c r="CI14" s="5"/>
      <c r="CK14" s="331" t="str">
        <f ca="1">"DATE  "&amp;TEXT(Summary!AJ27,"DD / MM / YYYY")</f>
        <v>DATE  30 / 05 / 2013</v>
      </c>
      <c r="CL14" s="332"/>
      <c r="CN14" s="331" t="str">
        <f ca="1">"DATE  "&amp;TEXT(Summary!AK27,"DD / MM / YYYY")</f>
        <v>DATE  31 / 05 / 2013</v>
      </c>
      <c r="CO14" s="581"/>
      <c r="CQ14" s="4" t="s">
        <v>446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333"/>
      <c r="CL15" s="334"/>
      <c r="CN15" s="333"/>
      <c r="CO15" s="582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335" t="s">
        <v>0</v>
      </c>
      <c r="CL16" s="336" t="s">
        <v>1</v>
      </c>
      <c r="CN16" s="335" t="s">
        <v>0</v>
      </c>
      <c r="CO16" s="583" t="s">
        <v>1</v>
      </c>
      <c r="CQ16" s="8" t="s">
        <v>6</v>
      </c>
      <c r="CR16" s="9" t="s">
        <v>446</v>
      </c>
    </row>
    <row r="17" spans="1:96" ht="26.25" customHeight="1">
      <c r="B17" s="450">
        <f>IF(B18&lt;&gt;"",1,0)</f>
        <v>0</v>
      </c>
      <c r="C17" s="451"/>
      <c r="D17" s="449"/>
      <c r="E17" s="450">
        <f>IF(E18&lt;&gt;"",2,0)</f>
        <v>0</v>
      </c>
      <c r="F17" s="451"/>
      <c r="G17" s="449"/>
      <c r="H17" s="450">
        <f>IF(H18&lt;&gt;"",3,0)</f>
        <v>0</v>
      </c>
      <c r="I17" s="451"/>
      <c r="J17" s="449"/>
      <c r="K17" s="450">
        <f>IF(K18&lt;&gt;"",4,0)</f>
        <v>0</v>
      </c>
      <c r="L17" s="451"/>
      <c r="M17" s="449"/>
      <c r="N17" s="450">
        <f>IF(N18&lt;&gt;"",5,0)</f>
        <v>0</v>
      </c>
      <c r="O17" s="451"/>
      <c r="P17" s="449"/>
      <c r="Q17" s="450">
        <f>IF(Q18&lt;&gt;"",6,0)</f>
        <v>0</v>
      </c>
      <c r="R17" s="451"/>
      <c r="S17" s="449"/>
      <c r="T17" s="450">
        <f>IF(T18&lt;&gt;"",7,0)</f>
        <v>0</v>
      </c>
      <c r="U17" s="451"/>
      <c r="V17" s="449"/>
      <c r="W17" s="450">
        <f>IF(W18&lt;&gt;"",8,0)</f>
        <v>0</v>
      </c>
      <c r="X17" s="451"/>
      <c r="Y17" s="449"/>
      <c r="Z17" s="450">
        <f>IF(Z18&lt;&gt;"",9,0)</f>
        <v>0</v>
      </c>
      <c r="AA17" s="451"/>
      <c r="AB17" s="449"/>
      <c r="AC17" s="450">
        <f>IF(AC18&lt;&gt;"",10,0)</f>
        <v>0</v>
      </c>
      <c r="AD17" s="451"/>
      <c r="AE17" s="449"/>
      <c r="AF17" s="450">
        <f>IF(AF18&lt;&gt;"",11,0)</f>
        <v>0</v>
      </c>
      <c r="AG17" s="451"/>
      <c r="AH17" s="449"/>
      <c r="AI17" s="450">
        <f>IF(AI18&lt;&gt;"",11,0)</f>
        <v>0</v>
      </c>
      <c r="AJ17" s="451"/>
      <c r="AK17" s="449"/>
      <c r="AL17" s="450">
        <f>IF(AL18&lt;&gt;"",13,0)</f>
        <v>0</v>
      </c>
      <c r="AM17" s="451"/>
      <c r="AN17" s="449"/>
      <c r="AO17" s="450">
        <f>IF(AO18&lt;&gt;"",14,0)</f>
        <v>0</v>
      </c>
      <c r="AP17" s="451"/>
      <c r="AQ17" s="449"/>
      <c r="AR17" s="450">
        <f>IF(AR18&lt;&gt;"",15,0)</f>
        <v>0</v>
      </c>
      <c r="AS17" s="451"/>
      <c r="AT17" s="449"/>
      <c r="AU17" s="450">
        <f>IF(AU18&lt;&gt;"",16,0)</f>
        <v>0</v>
      </c>
      <c r="AV17" s="451"/>
      <c r="AW17" s="449"/>
      <c r="AX17" s="450">
        <f>IF(AX18&lt;&gt;"",17,0)</f>
        <v>0</v>
      </c>
      <c r="AY17" s="451"/>
      <c r="AZ17" s="449"/>
      <c r="BA17" s="450">
        <f>IF(BA18&lt;&gt;"",18,0)</f>
        <v>0</v>
      </c>
      <c r="BB17" s="451"/>
      <c r="BC17" s="449"/>
      <c r="BD17" s="450">
        <f>IF(BD18&lt;&gt;"",19,0)</f>
        <v>0</v>
      </c>
      <c r="BE17" s="451"/>
      <c r="BF17" s="449"/>
      <c r="BG17" s="450">
        <f>IF(BG18&lt;&gt;"",20,0)</f>
        <v>0</v>
      </c>
      <c r="BH17" s="451"/>
      <c r="BI17" s="449"/>
      <c r="BJ17" s="450">
        <f>IF(BJ18&lt;&gt;"",21,0)</f>
        <v>0</v>
      </c>
      <c r="BK17" s="451"/>
      <c r="BL17" s="449"/>
      <c r="BM17" s="450">
        <f>IF(BM18&lt;&gt;"",22,0)</f>
        <v>0</v>
      </c>
      <c r="BN17" s="451"/>
      <c r="BO17" s="449"/>
      <c r="BP17" s="450">
        <f>IF(BP18&lt;&gt;"",23,0)</f>
        <v>0</v>
      </c>
      <c r="BQ17" s="451"/>
      <c r="BR17" s="449"/>
      <c r="BS17" s="450">
        <f>IF(BS18&lt;&gt;"",24,0)</f>
        <v>0</v>
      </c>
      <c r="BT17" s="451"/>
      <c r="BU17" s="449"/>
      <c r="BV17" s="450">
        <f>IF(BV18&lt;&gt;"",25,0)</f>
        <v>0</v>
      </c>
      <c r="BW17" s="451"/>
      <c r="BX17" s="449"/>
      <c r="BY17" s="450">
        <f>IF(BY18&lt;&gt;"",26,0)</f>
        <v>0</v>
      </c>
      <c r="BZ17" s="451"/>
      <c r="CA17" s="449"/>
      <c r="CB17" s="450">
        <f>IF(CB18&lt;&gt;"",27,0)</f>
        <v>0</v>
      </c>
      <c r="CC17" s="451"/>
      <c r="CD17" s="449"/>
      <c r="CE17" s="450">
        <f>IF(CE18&lt;&gt;"",28,0)</f>
        <v>0</v>
      </c>
      <c r="CF17" s="451"/>
      <c r="CG17" s="449"/>
      <c r="CH17" s="450">
        <f>IF(CH18&lt;&gt;"",29,0)</f>
        <v>0</v>
      </c>
      <c r="CI17" s="451"/>
      <c r="CJ17" s="449"/>
      <c r="CK17" s="450">
        <f>IF(CK18&lt;&gt;"",30,0)</f>
        <v>0</v>
      </c>
      <c r="CL17" s="451"/>
      <c r="CM17" s="449"/>
      <c r="CN17" s="450">
        <f>IF(CN18&lt;&gt;"",30,0)</f>
        <v>0</v>
      </c>
      <c r="CO17" s="584"/>
      <c r="CQ17" s="446"/>
      <c r="CR17" s="447"/>
    </row>
    <row r="18" spans="1:96" ht="24.95" customHeight="1">
      <c r="A18" s="449" t="str">
        <f ca="1">IFERROR(IF(INDIRECT($A$14&amp;ROW())&lt;&gt;"",COUNTIF([2]Summary!$B$30:$B$1029,INDIRECT($A$14&amp;ROW())),""),"")</f>
        <v/>
      </c>
      <c r="B18" s="444"/>
      <c r="C18" s="445"/>
      <c r="E18" s="13"/>
      <c r="F18" s="14"/>
      <c r="H18" s="442"/>
      <c r="I18" s="443"/>
      <c r="K18" s="442"/>
      <c r="L18" s="443"/>
      <c r="N18" s="442"/>
      <c r="O18" s="443"/>
      <c r="Q18" s="442"/>
      <c r="R18" s="443"/>
      <c r="T18" s="442"/>
      <c r="U18" s="443"/>
      <c r="W18" s="442"/>
      <c r="X18" s="443"/>
      <c r="Z18" s="442"/>
      <c r="AA18" s="443"/>
      <c r="AC18" s="442"/>
      <c r="AD18" s="443"/>
      <c r="AF18" s="13"/>
      <c r="AG18" s="14"/>
      <c r="AI18" s="13"/>
      <c r="AJ18" s="14"/>
      <c r="AL18" s="442"/>
      <c r="AM18" s="443"/>
      <c r="AO18" s="442"/>
      <c r="AP18" s="443"/>
      <c r="AR18" s="442"/>
      <c r="AS18" s="443"/>
      <c r="AU18" s="442"/>
      <c r="AV18" s="443"/>
      <c r="AX18" s="13"/>
      <c r="AY18" s="14"/>
      <c r="BA18" s="442"/>
      <c r="BB18" s="443"/>
      <c r="BD18" s="442"/>
      <c r="BE18" s="443"/>
      <c r="BG18" s="442"/>
      <c r="BH18" s="443"/>
      <c r="BJ18" s="442"/>
      <c r="BK18" s="443"/>
      <c r="BM18" s="442"/>
      <c r="BN18" s="443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337"/>
      <c r="CL18" s="338"/>
      <c r="CN18" s="554"/>
      <c r="CO18" s="552"/>
      <c r="CQ18" s="448">
        <v>1</v>
      </c>
      <c r="CR18" s="3" t="s">
        <v>447</v>
      </c>
    </row>
    <row r="19" spans="1:96" ht="24.95" customHeight="1">
      <c r="A19" s="449" t="str">
        <f ca="1">IFERROR(IF(INDIRECT($A$14&amp;ROW())&lt;&gt;"",COUNTIF([2]Summary!$B$30:$B$1029,INDIRECT($A$14&amp;ROW())),""),"")</f>
        <v/>
      </c>
      <c r="B19" s="444"/>
      <c r="C19" s="445"/>
      <c r="E19" s="15"/>
      <c r="F19" s="16"/>
      <c r="H19" s="442"/>
      <c r="I19" s="443"/>
      <c r="K19" s="442"/>
      <c r="L19" s="443"/>
      <c r="N19" s="442"/>
      <c r="O19" s="443"/>
      <c r="Q19" s="442"/>
      <c r="R19" s="443"/>
      <c r="T19" s="442"/>
      <c r="U19" s="443"/>
      <c r="W19" s="442"/>
      <c r="X19" s="443"/>
      <c r="Z19" s="442"/>
      <c r="AA19" s="443"/>
      <c r="AC19" s="442"/>
      <c r="AD19" s="443"/>
      <c r="AF19" s="15"/>
      <c r="AG19" s="16"/>
      <c r="AI19" s="15"/>
      <c r="AJ19" s="16"/>
      <c r="AL19" s="442"/>
      <c r="AM19" s="443"/>
      <c r="AO19" s="442"/>
      <c r="AP19" s="443"/>
      <c r="AR19" s="442"/>
      <c r="AS19" s="443"/>
      <c r="AU19" s="442"/>
      <c r="AV19" s="443"/>
      <c r="AX19" s="15"/>
      <c r="AY19" s="16"/>
      <c r="BA19" s="442"/>
      <c r="BB19" s="443"/>
      <c r="BD19" s="442"/>
      <c r="BE19" s="443"/>
      <c r="BG19" s="442"/>
      <c r="BH19" s="443"/>
      <c r="BJ19" s="442"/>
      <c r="BK19" s="443"/>
      <c r="BM19" s="442"/>
      <c r="BN19" s="443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339"/>
      <c r="CL19" s="340"/>
      <c r="CN19" s="554"/>
      <c r="CO19" s="552"/>
      <c r="CQ19" s="448">
        <v>2</v>
      </c>
      <c r="CR19" s="3" t="s">
        <v>448</v>
      </c>
    </row>
    <row r="20" spans="1:96" ht="24.95" customHeight="1">
      <c r="A20" s="449" t="str">
        <f ca="1">IFERROR(IF(INDIRECT($A$14&amp;ROW())&lt;&gt;"",COUNTIF([2]Summary!$B$30:$B$1029,INDIRECT($A$14&amp;ROW())),""),"")</f>
        <v/>
      </c>
      <c r="B20" s="444"/>
      <c r="C20" s="445"/>
      <c r="E20" s="15"/>
      <c r="F20" s="16"/>
      <c r="H20" s="442"/>
      <c r="I20" s="443"/>
      <c r="K20" s="442"/>
      <c r="L20" s="443"/>
      <c r="N20" s="442"/>
      <c r="O20" s="443"/>
      <c r="Q20" s="442"/>
      <c r="R20" s="443"/>
      <c r="T20" s="442"/>
      <c r="U20" s="443"/>
      <c r="W20" s="442"/>
      <c r="X20" s="443"/>
      <c r="Z20" s="442"/>
      <c r="AA20" s="443"/>
      <c r="AC20" s="442"/>
      <c r="AD20"/>
      <c r="AF20" s="15"/>
      <c r="AG20" s="16"/>
      <c r="AI20" s="15"/>
      <c r="AJ20" s="16"/>
      <c r="AL20" s="442"/>
      <c r="AM20" s="443"/>
      <c r="AO20" s="442"/>
      <c r="AP20" s="443"/>
      <c r="AR20" s="442"/>
      <c r="AS20" s="443"/>
      <c r="AU20" s="442"/>
      <c r="AV20" s="443"/>
      <c r="AX20" s="15"/>
      <c r="AY20" s="16"/>
      <c r="BA20" s="442"/>
      <c r="BB20" s="443"/>
      <c r="BD20" s="442"/>
      <c r="BE20" s="443"/>
      <c r="BG20" s="442"/>
      <c r="BH20" s="443"/>
      <c r="BJ20" s="442"/>
      <c r="BK20" s="443"/>
      <c r="BM20" s="442"/>
      <c r="BN20" s="443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339"/>
      <c r="CL20" s="340"/>
      <c r="CN20" s="554"/>
      <c r="CO20" s="552"/>
      <c r="CQ20" s="448">
        <v>3</v>
      </c>
      <c r="CR20" s="3" t="s">
        <v>449</v>
      </c>
    </row>
    <row r="21" spans="1:96" ht="24.95" customHeight="1">
      <c r="A21" s="449" t="str">
        <f ca="1">IFERROR(IF(INDIRECT($A$14&amp;ROW())&lt;&gt;"",COUNTIF([2]Summary!$B$30:$B$1029,INDIRECT($A$14&amp;ROW())),""),"")</f>
        <v/>
      </c>
      <c r="B21" s="444"/>
      <c r="C21" s="445"/>
      <c r="E21" s="15"/>
      <c r="F21" s="16"/>
      <c r="H21" s="442"/>
      <c r="I21" s="443"/>
      <c r="K21" s="442"/>
      <c r="L21" s="443"/>
      <c r="N21" s="442"/>
      <c r="O21" s="443"/>
      <c r="Q21" s="442"/>
      <c r="R21" s="443"/>
      <c r="T21" s="442"/>
      <c r="U21" s="443"/>
      <c r="W21" s="442"/>
      <c r="X21" s="443"/>
      <c r="Z21" s="442"/>
      <c r="AA21" s="443"/>
      <c r="AC21" s="442"/>
      <c r="AD21" s="443"/>
      <c r="AF21" s="15"/>
      <c r="AG21" s="16"/>
      <c r="AI21" s="15"/>
      <c r="AJ21" s="16"/>
      <c r="AL21" s="442"/>
      <c r="AM21" s="443"/>
      <c r="AO21" s="442"/>
      <c r="AP21" s="443"/>
      <c r="AR21" s="442"/>
      <c r="AS21" s="443"/>
      <c r="AU21" s="442"/>
      <c r="AV21" s="443"/>
      <c r="AX21" s="15"/>
      <c r="AY21" s="16"/>
      <c r="BA21" s="442"/>
      <c r="BB21" s="443"/>
      <c r="BD21" s="442"/>
      <c r="BE21"/>
      <c r="BG21" s="442"/>
      <c r="BH21" s="443"/>
      <c r="BJ21" s="442"/>
      <c r="BK21" s="443"/>
      <c r="BM21" s="442"/>
      <c r="BN21" s="443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339"/>
      <c r="CL21" s="340"/>
      <c r="CN21" s="554"/>
      <c r="CO21" s="552"/>
      <c r="CQ21" s="448">
        <v>4</v>
      </c>
      <c r="CR21" s="3" t="s">
        <v>450</v>
      </c>
    </row>
    <row r="22" spans="1:96" ht="24.95" customHeight="1">
      <c r="A22" s="449" t="str">
        <f ca="1">IFERROR(IF(INDIRECT($A$14&amp;ROW())&lt;&gt;"",COUNTIF([2]Summary!$B$30:$B$1029,INDIRECT($A$14&amp;ROW())),""),"")</f>
        <v/>
      </c>
      <c r="B22" s="444"/>
      <c r="C22" s="445"/>
      <c r="E22" s="15"/>
      <c r="F22" s="16"/>
      <c r="H22" s="442"/>
      <c r="I22" s="443"/>
      <c r="K22" s="442"/>
      <c r="L22" s="443"/>
      <c r="N22" s="442"/>
      <c r="O22" s="443"/>
      <c r="Q22" s="442"/>
      <c r="R22" s="443"/>
      <c r="T22" s="442"/>
      <c r="U22" s="443"/>
      <c r="W22" s="442"/>
      <c r="X22" s="443"/>
      <c r="Z22" s="442"/>
      <c r="AA22" s="443"/>
      <c r="AC22" s="442"/>
      <c r="AD22" s="443"/>
      <c r="AF22" s="15"/>
      <c r="AG22" s="16"/>
      <c r="AI22" s="15"/>
      <c r="AJ22" s="16"/>
      <c r="AL22" s="442"/>
      <c r="AM22" s="443"/>
      <c r="AO22" s="442"/>
      <c r="AP22" s="443"/>
      <c r="AR22" s="442"/>
      <c r="AS22" s="443"/>
      <c r="AU22" s="442"/>
      <c r="AV22" s="443"/>
      <c r="AX22" s="15"/>
      <c r="AY22" s="16"/>
      <c r="BA22" s="442"/>
      <c r="BB22" s="443"/>
      <c r="BD22" s="442"/>
      <c r="BE22" s="443"/>
      <c r="BG22" s="442"/>
      <c r="BH22" s="443"/>
      <c r="BJ22" s="442"/>
      <c r="BK22" s="443"/>
      <c r="BM22" s="442"/>
      <c r="BN22" s="443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339"/>
      <c r="CL22" s="340"/>
      <c r="CN22" s="554"/>
      <c r="CO22" s="552"/>
      <c r="CQ22" s="448">
        <v>5</v>
      </c>
      <c r="CR22" s="3" t="s">
        <v>451</v>
      </c>
    </row>
    <row r="23" spans="1:96" ht="24.95" customHeight="1">
      <c r="A23" s="449" t="str">
        <f ca="1">IFERROR(IF(INDIRECT($A$14&amp;ROW())&lt;&gt;"",COUNTIF([2]Summary!$B$30:$B$1029,INDIRECT($A$14&amp;ROW())),""),"")</f>
        <v/>
      </c>
      <c r="B23" s="444"/>
      <c r="C23" s="445"/>
      <c r="E23" s="15"/>
      <c r="F23" s="16"/>
      <c r="H23" s="442"/>
      <c r="I23" s="443"/>
      <c r="K23" s="442"/>
      <c r="L23" s="443"/>
      <c r="N23" s="442"/>
      <c r="O23" s="443"/>
      <c r="Q23" s="442"/>
      <c r="R23" s="443"/>
      <c r="T23" s="442"/>
      <c r="U23" s="443"/>
      <c r="W23" s="442"/>
      <c r="X23" s="443"/>
      <c r="Z23" s="442"/>
      <c r="AA23" s="443"/>
      <c r="AC23" s="442"/>
      <c r="AD23" s="443"/>
      <c r="AF23" s="15"/>
      <c r="AG23" s="16"/>
      <c r="AI23" s="15"/>
      <c r="AJ23" s="16"/>
      <c r="AL23" s="442"/>
      <c r="AM23" s="443"/>
      <c r="AO23" s="442"/>
      <c r="AP23" s="443"/>
      <c r="AR23" s="442"/>
      <c r="AS23" s="443"/>
      <c r="AU23" s="442"/>
      <c r="AV23" s="443"/>
      <c r="AX23" s="15"/>
      <c r="AY23" s="16"/>
      <c r="BA23" s="442"/>
      <c r="BB23" s="443"/>
      <c r="BD23" s="442"/>
      <c r="BE23" s="443"/>
      <c r="BG23" s="442"/>
      <c r="BH23" s="443"/>
      <c r="BJ23" s="442"/>
      <c r="BK23" s="443"/>
      <c r="BM23" s="442"/>
      <c r="BN23" s="443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339"/>
      <c r="CL23" s="340"/>
      <c r="CN23" s="554"/>
      <c r="CO23" s="552"/>
      <c r="CQ23" s="448">
        <v>6</v>
      </c>
      <c r="CR23" s="3" t="s">
        <v>36</v>
      </c>
    </row>
    <row r="24" spans="1:96" ht="24.95" customHeight="1">
      <c r="A24" s="449" t="str">
        <f ca="1">IFERROR(IF(INDIRECT($A$14&amp;ROW())&lt;&gt;"",COUNTIF([2]Summary!$B$30:$B$1029,INDIRECT($A$14&amp;ROW())),""),"")</f>
        <v/>
      </c>
      <c r="B24" s="444"/>
      <c r="C24" s="445"/>
      <c r="E24" s="15"/>
      <c r="F24" s="16"/>
      <c r="H24" s="442"/>
      <c r="I24" s="443"/>
      <c r="K24" s="442"/>
      <c r="L24" s="443"/>
      <c r="N24" s="442"/>
      <c r="O24" s="443"/>
      <c r="Q24" s="442"/>
      <c r="R24" s="443"/>
      <c r="T24" s="442"/>
      <c r="U24" s="443"/>
      <c r="W24" s="442"/>
      <c r="X24" s="443"/>
      <c r="Z24" s="442"/>
      <c r="AA24" s="443"/>
      <c r="AC24" s="442"/>
      <c r="AD24" s="443"/>
      <c r="AF24" s="15"/>
      <c r="AG24" s="16"/>
      <c r="AI24" s="15"/>
      <c r="AJ24" s="16"/>
      <c r="AL24" s="442"/>
      <c r="AM24" s="443"/>
      <c r="AO24" s="442"/>
      <c r="AP24" s="443"/>
      <c r="AR24" s="442"/>
      <c r="AS24" s="443"/>
      <c r="AU24" s="442"/>
      <c r="AV24" s="443"/>
      <c r="AX24" s="15"/>
      <c r="AY24" s="16"/>
      <c r="BA24" s="442"/>
      <c r="BB24" s="443"/>
      <c r="BD24" s="442"/>
      <c r="BE24" s="443"/>
      <c r="BG24" s="442"/>
      <c r="BH24" s="443"/>
      <c r="BJ24" s="442"/>
      <c r="BK24" s="443"/>
      <c r="BM24" s="442"/>
      <c r="BN24" s="443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339"/>
      <c r="CL24" s="340"/>
      <c r="CN24" s="554"/>
      <c r="CO24" s="552"/>
      <c r="CQ24" s="448">
        <v>7</v>
      </c>
      <c r="CR24" s="3" t="s">
        <v>452</v>
      </c>
    </row>
    <row r="25" spans="1:96" ht="24.95" customHeight="1">
      <c r="A25" s="449" t="str">
        <f ca="1">IFERROR(IF(INDIRECT($A$14&amp;ROW())&lt;&gt;"",COUNTIF([2]Summary!$B$30:$B$1029,INDIRECT($A$14&amp;ROW())),""),"")</f>
        <v/>
      </c>
      <c r="B25" s="444"/>
      <c r="C25" s="445"/>
      <c r="E25" s="15"/>
      <c r="F25" s="16"/>
      <c r="H25" s="442"/>
      <c r="I25" s="443"/>
      <c r="K25" s="442"/>
      <c r="L25" s="443"/>
      <c r="N25" s="442"/>
      <c r="O25" s="443"/>
      <c r="Q25" s="442"/>
      <c r="R25" s="443"/>
      <c r="T25" s="442"/>
      <c r="U25" s="443"/>
      <c r="W25" s="442"/>
      <c r="X25" s="443"/>
      <c r="Z25" s="442"/>
      <c r="AA25" s="443"/>
      <c r="AC25" s="442"/>
      <c r="AD25" s="443"/>
      <c r="AF25" s="15"/>
      <c r="AG25" s="16"/>
      <c r="AI25" s="15"/>
      <c r="AJ25" s="16"/>
      <c r="AL25" s="442"/>
      <c r="AM25" s="443"/>
      <c r="AO25" s="442"/>
      <c r="AP25" s="443"/>
      <c r="AR25" s="442"/>
      <c r="AS25" s="443"/>
      <c r="AU25" s="442"/>
      <c r="AV25" s="443"/>
      <c r="AX25" s="15"/>
      <c r="AY25" s="16"/>
      <c r="BA25" s="442"/>
      <c r="BB25" s="443"/>
      <c r="BD25" s="442"/>
      <c r="BE25" s="443"/>
      <c r="BG25" s="442"/>
      <c r="BH25" s="443"/>
      <c r="BJ25" s="442"/>
      <c r="BK25" s="443"/>
      <c r="BM25" s="442"/>
      <c r="BN25" s="443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339"/>
      <c r="CL25" s="340"/>
      <c r="CN25" s="554"/>
      <c r="CO25" s="552"/>
      <c r="CQ25" s="448">
        <v>8</v>
      </c>
      <c r="CR25" s="3" t="s">
        <v>453</v>
      </c>
    </row>
    <row r="26" spans="1:96" ht="24.95" customHeight="1">
      <c r="A26" s="449" t="str">
        <f ca="1">IFERROR(IF(INDIRECT($A$14&amp;ROW())&lt;&gt;"",COUNTIF([2]Summary!$B$30:$B$1029,INDIRECT($A$14&amp;ROW())),""),"")</f>
        <v/>
      </c>
      <c r="B26" s="444"/>
      <c r="C26" s="445"/>
      <c r="E26" s="15"/>
      <c r="F26" s="16"/>
      <c r="H26" s="442"/>
      <c r="I26" s="443"/>
      <c r="K26" s="442"/>
      <c r="L26" s="443"/>
      <c r="N26" s="442"/>
      <c r="O26" s="443"/>
      <c r="Q26" s="442"/>
      <c r="R26" s="443"/>
      <c r="T26" s="442"/>
      <c r="U26" s="443"/>
      <c r="W26" s="442"/>
      <c r="X26" s="443"/>
      <c r="Z26" s="442"/>
      <c r="AA26" s="443"/>
      <c r="AC26" s="442"/>
      <c r="AD26" s="443"/>
      <c r="AF26" s="15"/>
      <c r="AG26" s="16"/>
      <c r="AI26" s="15"/>
      <c r="AJ26" s="16"/>
      <c r="AL26" s="442"/>
      <c r="AM26" s="443"/>
      <c r="AO26" s="442"/>
      <c r="AP26" s="443"/>
      <c r="AR26" s="442"/>
      <c r="AS26" s="443"/>
      <c r="AU26" s="442"/>
      <c r="AV26" s="443"/>
      <c r="AX26" s="15"/>
      <c r="AY26" s="16"/>
      <c r="BA26" s="442"/>
      <c r="BB26" s="443"/>
      <c r="BD26" s="442"/>
      <c r="BE26" s="443"/>
      <c r="BG26" s="442"/>
      <c r="BH26" s="443"/>
      <c r="BJ26" s="442"/>
      <c r="BK26" s="443"/>
      <c r="BM26" s="442"/>
      <c r="BN26" s="443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339"/>
      <c r="CL26" s="340"/>
      <c r="CN26" s="554"/>
      <c r="CO26" s="552"/>
      <c r="CQ26" s="448">
        <v>9</v>
      </c>
      <c r="CR26" s="3" t="s">
        <v>454</v>
      </c>
    </row>
    <row r="27" spans="1:96" ht="24.95" customHeight="1">
      <c r="A27" s="449" t="str">
        <f ca="1">IFERROR(IF(INDIRECT($A$14&amp;ROW())&lt;&gt;"",COUNTIF([2]Summary!$B$30:$B$1029,INDIRECT($A$14&amp;ROW())),""),"")</f>
        <v/>
      </c>
      <c r="B27" s="444"/>
      <c r="C27" s="445"/>
      <c r="E27" s="15"/>
      <c r="F27" s="16"/>
      <c r="H27" s="442"/>
      <c r="I27" s="443"/>
      <c r="K27" s="442"/>
      <c r="L27" s="443"/>
      <c r="N27" s="442"/>
      <c r="O27" s="443"/>
      <c r="Q27" s="442"/>
      <c r="R27" s="443"/>
      <c r="T27" s="442"/>
      <c r="U27"/>
      <c r="W27" s="442"/>
      <c r="X27" s="443"/>
      <c r="Z27" s="442"/>
      <c r="AA27" s="443"/>
      <c r="AC27" s="442"/>
      <c r="AD27" s="443"/>
      <c r="AF27" s="15"/>
      <c r="AG27" s="16"/>
      <c r="AI27" s="15"/>
      <c r="AJ27" s="16"/>
      <c r="AL27" s="442"/>
      <c r="AM27" s="443"/>
      <c r="AO27" s="442"/>
      <c r="AP27" s="443"/>
      <c r="AR27" s="442"/>
      <c r="AS27" s="443"/>
      <c r="AU27" s="442"/>
      <c r="AV27" s="443"/>
      <c r="AX27" s="15"/>
      <c r="AY27" s="16"/>
      <c r="BA27" s="442"/>
      <c r="BB27" s="443"/>
      <c r="BD27" s="442"/>
      <c r="BE27" s="443"/>
      <c r="BG27" s="442"/>
      <c r="BH27" s="443"/>
      <c r="BJ27" s="442"/>
      <c r="BK27" s="443"/>
      <c r="BM27" s="442"/>
      <c r="BN27" s="443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339"/>
      <c r="CL27" s="340"/>
      <c r="CN27" s="554"/>
      <c r="CO27" s="552"/>
      <c r="CQ27" s="448">
        <v>10</v>
      </c>
      <c r="CR27" s="3" t="s">
        <v>455</v>
      </c>
    </row>
    <row r="28" spans="1:96" ht="24.95" customHeight="1">
      <c r="A28" s="449" t="str">
        <f ca="1">IFERROR(IF(INDIRECT($A$14&amp;ROW())&lt;&gt;"",COUNTIF([2]Summary!$B$30:$B$1029,INDIRECT($A$14&amp;ROW())),""),"")</f>
        <v/>
      </c>
      <c r="B28" s="444"/>
      <c r="C28" s="445"/>
      <c r="E28" s="15"/>
      <c r="F28" s="16"/>
      <c r="H28" s="442"/>
      <c r="I28" s="443"/>
      <c r="K28" s="442"/>
      <c r="L28" s="443"/>
      <c r="N28" s="442"/>
      <c r="O28" s="443"/>
      <c r="Q28" s="442"/>
      <c r="R28" s="443"/>
      <c r="T28" s="442"/>
      <c r="U28" s="443"/>
      <c r="W28" s="442"/>
      <c r="X28" s="443"/>
      <c r="Z28" s="442"/>
      <c r="AA28" s="443"/>
      <c r="AC28" s="442"/>
      <c r="AD28" s="443"/>
      <c r="AF28" s="15"/>
      <c r="AG28" s="16"/>
      <c r="AI28" s="15"/>
      <c r="AJ28" s="16"/>
      <c r="AL28" s="442"/>
      <c r="AM28" s="443"/>
      <c r="AO28" s="442"/>
      <c r="AP28" s="443"/>
      <c r="AR28" s="442"/>
      <c r="AS28" s="443"/>
      <c r="AU28" s="442"/>
      <c r="AV28" s="443"/>
      <c r="AX28" s="15"/>
      <c r="AY28" s="16"/>
      <c r="BA28" s="442"/>
      <c r="BB28" s="443"/>
      <c r="BD28" s="442"/>
      <c r="BE28" s="443"/>
      <c r="BG28" s="442"/>
      <c r="BH28" s="443"/>
      <c r="BJ28" s="442"/>
      <c r="BK28"/>
      <c r="BM28" s="442"/>
      <c r="BN28" s="443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339"/>
      <c r="CL28" s="340"/>
      <c r="CN28" s="554"/>
      <c r="CO28" s="552"/>
      <c r="CQ28" s="448">
        <v>11</v>
      </c>
      <c r="CR28" s="3" t="s">
        <v>456</v>
      </c>
    </row>
    <row r="29" spans="1:96" ht="24.95" customHeight="1">
      <c r="A29" s="449" t="str">
        <f ca="1">IFERROR(IF(INDIRECT($A$14&amp;ROW())&lt;&gt;"",COUNTIF([2]Summary!$B$30:$B$1029,INDIRECT($A$14&amp;ROW())),""),"")</f>
        <v/>
      </c>
      <c r="B29" s="444"/>
      <c r="C29" s="445"/>
      <c r="E29" s="15"/>
      <c r="F29" s="16"/>
      <c r="H29" s="442"/>
      <c r="I29" s="443"/>
      <c r="K29" s="442"/>
      <c r="L29" s="443"/>
      <c r="N29" s="442"/>
      <c r="O29" s="443"/>
      <c r="Q29" s="442"/>
      <c r="R29" s="443"/>
      <c r="T29" s="442"/>
      <c r="U29" s="443"/>
      <c r="W29" s="442"/>
      <c r="X29" s="443"/>
      <c r="Z29" s="442"/>
      <c r="AA29" s="443"/>
      <c r="AC29" s="442"/>
      <c r="AD29" s="443"/>
      <c r="AF29" s="15"/>
      <c r="AG29" s="16"/>
      <c r="AI29" s="15"/>
      <c r="AJ29" s="16"/>
      <c r="AL29" s="442"/>
      <c r="AM29" s="443"/>
      <c r="AO29" s="442"/>
      <c r="AP29" s="443"/>
      <c r="AR29" s="442"/>
      <c r="AS29" s="443"/>
      <c r="AU29" s="442"/>
      <c r="AV29" s="443"/>
      <c r="AX29" s="15"/>
      <c r="AY29" s="16"/>
      <c r="BA29" s="442"/>
      <c r="BB29" s="443"/>
      <c r="BD29" s="442"/>
      <c r="BE29" s="443"/>
      <c r="BG29" s="442"/>
      <c r="BH29" s="443"/>
      <c r="BJ29" s="442"/>
      <c r="BK29" s="443"/>
      <c r="BM29" s="442"/>
      <c r="BN29" s="443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339"/>
      <c r="CL29" s="340"/>
      <c r="CN29" s="554"/>
      <c r="CO29" s="552"/>
      <c r="CQ29" s="448">
        <v>12</v>
      </c>
      <c r="CR29" s="3" t="s">
        <v>457</v>
      </c>
    </row>
    <row r="30" spans="1:96" ht="24.95" customHeight="1">
      <c r="A30" s="449" t="str">
        <f ca="1">IFERROR(IF(INDIRECT($A$14&amp;ROW())&lt;&gt;"",COUNTIF([2]Summary!$B$30:$B$1029,INDIRECT($A$14&amp;ROW())),""),"")</f>
        <v/>
      </c>
      <c r="B30" s="444"/>
      <c r="C30" s="445"/>
      <c r="E30" s="15"/>
      <c r="F30" s="16"/>
      <c r="H30" s="442"/>
      <c r="I30" s="443"/>
      <c r="K30" s="442"/>
      <c r="L30" s="443"/>
      <c r="N30" s="442"/>
      <c r="O30" s="443"/>
      <c r="Q30" s="442"/>
      <c r="R30" s="443"/>
      <c r="T30" s="442"/>
      <c r="U30" s="443"/>
      <c r="W30" s="442"/>
      <c r="X30" s="443"/>
      <c r="Z30" s="442"/>
      <c r="AA30" s="443"/>
      <c r="AC30" s="442"/>
      <c r="AD30" s="443"/>
      <c r="AF30" s="15"/>
      <c r="AG30" s="16"/>
      <c r="AI30" s="15"/>
      <c r="AJ30" s="16"/>
      <c r="AL30" s="442"/>
      <c r="AM30" s="443"/>
      <c r="AO30" s="442"/>
      <c r="AP30" s="443"/>
      <c r="AR30" s="442"/>
      <c r="AS30" s="443"/>
      <c r="AU30" s="442"/>
      <c r="AV30" s="443"/>
      <c r="AX30" s="15"/>
      <c r="AY30" s="16"/>
      <c r="BA30" s="442"/>
      <c r="BB30" s="443"/>
      <c r="BD30" s="442"/>
      <c r="BE30" s="443"/>
      <c r="BG30" s="442"/>
      <c r="BH30" s="443"/>
      <c r="BJ30" s="442"/>
      <c r="BK30" s="443"/>
      <c r="BM30" s="442"/>
      <c r="BN30" s="443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339"/>
      <c r="CL30" s="340"/>
      <c r="CN30" s="554"/>
      <c r="CO30" s="552"/>
      <c r="CQ30" s="448">
        <v>13</v>
      </c>
      <c r="CR30" s="3" t="s">
        <v>458</v>
      </c>
    </row>
    <row r="31" spans="1:96" ht="24.95" customHeight="1">
      <c r="A31" s="449" t="str">
        <f ca="1">IFERROR(IF(INDIRECT($A$14&amp;ROW())&lt;&gt;"",COUNTIF([2]Summary!$B$30:$B$1029,INDIRECT($A$14&amp;ROW())),""),"")</f>
        <v/>
      </c>
      <c r="B31" s="444"/>
      <c r="C31" s="445"/>
      <c r="E31" s="15"/>
      <c r="F31" s="16"/>
      <c r="H31" s="442"/>
      <c r="I31" s="443"/>
      <c r="K31" s="442"/>
      <c r="L31" s="443"/>
      <c r="N31" s="442"/>
      <c r="O31" s="443"/>
      <c r="Q31" s="442"/>
      <c r="R31" s="443"/>
      <c r="T31" s="442"/>
      <c r="U31" s="443"/>
      <c r="W31" s="442"/>
      <c r="X31" s="443"/>
      <c r="Z31" s="442"/>
      <c r="AA31" s="443"/>
      <c r="AC31" s="442"/>
      <c r="AD31" s="443"/>
      <c r="AF31" s="15"/>
      <c r="AG31" s="16"/>
      <c r="AI31" s="15"/>
      <c r="AJ31" s="16"/>
      <c r="AL31" s="442"/>
      <c r="AM31" s="443"/>
      <c r="AO31" s="442"/>
      <c r="AP31" s="443"/>
      <c r="AR31" s="442"/>
      <c r="AS31" s="443"/>
      <c r="AU31" s="442"/>
      <c r="AV31" s="443"/>
      <c r="AX31" s="15"/>
      <c r="AY31" s="16"/>
      <c r="BA31" s="442"/>
      <c r="BB31" s="443"/>
      <c r="BD31" s="442"/>
      <c r="BE31" s="443"/>
      <c r="BG31" s="442"/>
      <c r="BH31" s="443"/>
      <c r="BJ31" s="442"/>
      <c r="BK31" s="443"/>
      <c r="BM31" s="442"/>
      <c r="BN31" s="443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339"/>
      <c r="CL31" s="340"/>
      <c r="CN31" s="554"/>
      <c r="CO31" s="552"/>
      <c r="CQ31" s="448">
        <v>14</v>
      </c>
      <c r="CR31" s="3" t="s">
        <v>459</v>
      </c>
    </row>
    <row r="32" spans="1:96" ht="24.95" customHeight="1">
      <c r="A32" s="449" t="str">
        <f ca="1">IFERROR(IF(INDIRECT($A$14&amp;ROW())&lt;&gt;"",COUNTIF([2]Summary!$B$30:$B$1029,INDIRECT($A$14&amp;ROW())),""),"")</f>
        <v/>
      </c>
      <c r="B32" s="444"/>
      <c r="C32" s="445"/>
      <c r="E32" s="15"/>
      <c r="F32" s="16"/>
      <c r="H32" s="442"/>
      <c r="I32" s="443"/>
      <c r="K32" s="442"/>
      <c r="L32" s="443"/>
      <c r="N32" s="442"/>
      <c r="O32" s="443"/>
      <c r="Q32" s="442"/>
      <c r="R32" s="443"/>
      <c r="T32" s="442"/>
      <c r="U32" s="443"/>
      <c r="W32" s="442"/>
      <c r="X32" s="443"/>
      <c r="Z32" s="442"/>
      <c r="AA32" s="443"/>
      <c r="AC32" s="442"/>
      <c r="AD32" s="443"/>
      <c r="AF32" s="15"/>
      <c r="AG32" s="16"/>
      <c r="AI32" s="15"/>
      <c r="AJ32" s="16"/>
      <c r="AL32" s="442"/>
      <c r="AM32" s="443"/>
      <c r="AO32" s="442"/>
      <c r="AP32" s="443"/>
      <c r="AR32" s="442"/>
      <c r="AS32" s="443"/>
      <c r="AU32" s="442"/>
      <c r="AV32" s="443"/>
      <c r="AX32" s="15"/>
      <c r="AY32" s="16"/>
      <c r="BA32" s="442"/>
      <c r="BB32" s="443"/>
      <c r="BD32" s="442"/>
      <c r="BE32" s="443"/>
      <c r="BG32" s="442"/>
      <c r="BH32"/>
      <c r="BJ32" s="442"/>
      <c r="BK32" s="443"/>
      <c r="BM32" s="442"/>
      <c r="BN32" s="443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339"/>
      <c r="CL32" s="340"/>
      <c r="CN32" s="554"/>
      <c r="CO32" s="552"/>
      <c r="CQ32" s="448">
        <v>15</v>
      </c>
      <c r="CR32" s="3" t="s">
        <v>460</v>
      </c>
    </row>
    <row r="33" spans="1:96" ht="24.95" customHeight="1">
      <c r="A33" s="449" t="str">
        <f ca="1">IFERROR(IF(INDIRECT($A$14&amp;ROW())&lt;&gt;"",COUNTIF([2]Summary!$B$30:$B$1029,INDIRECT($A$14&amp;ROW())),""),"")</f>
        <v/>
      </c>
      <c r="B33" s="444"/>
      <c r="C33" s="445"/>
      <c r="E33" s="15"/>
      <c r="F33" s="16"/>
      <c r="H33" s="442"/>
      <c r="I33" s="443"/>
      <c r="K33" s="442"/>
      <c r="L33" s="443"/>
      <c r="N33" s="442"/>
      <c r="O33" s="443"/>
      <c r="Q33" s="442"/>
      <c r="R33" s="443"/>
      <c r="T33" s="442"/>
      <c r="U33" s="443"/>
      <c r="W33" s="442"/>
      <c r="X33" s="443"/>
      <c r="Z33" s="442"/>
      <c r="AA33" s="443"/>
      <c r="AC33" s="442"/>
      <c r="AD33" s="443"/>
      <c r="AF33" s="15"/>
      <c r="AG33" s="16"/>
      <c r="AI33" s="15"/>
      <c r="AJ33" s="16"/>
      <c r="AL33" s="442"/>
      <c r="AM33" s="443"/>
      <c r="AO33" s="442"/>
      <c r="AP33" s="443"/>
      <c r="AR33" s="442"/>
      <c r="AS33" s="443"/>
      <c r="AU33" s="442"/>
      <c r="AV33" s="443"/>
      <c r="AX33" s="15"/>
      <c r="AY33" s="16"/>
      <c r="BA33" s="442"/>
      <c r="BB33" s="443"/>
      <c r="BD33" s="442"/>
      <c r="BE33" s="443"/>
      <c r="BG33" s="442"/>
      <c r="BH33" s="443"/>
      <c r="BJ33" s="442"/>
      <c r="BK33" s="443"/>
      <c r="BM33" s="442"/>
      <c r="BN33" s="443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339"/>
      <c r="CL33" s="340"/>
      <c r="CN33" s="554"/>
      <c r="CO33" s="552"/>
      <c r="CQ33" s="448">
        <v>16</v>
      </c>
      <c r="CR33" s="3" t="s">
        <v>461</v>
      </c>
    </row>
    <row r="34" spans="1:96" ht="24.95" customHeight="1">
      <c r="A34" s="449" t="str">
        <f ca="1">IFERROR(IF(INDIRECT($A$14&amp;ROW())&lt;&gt;"",COUNTIF([2]Summary!$B$30:$B$1029,INDIRECT($A$14&amp;ROW())),""),"")</f>
        <v/>
      </c>
      <c r="B34" s="444"/>
      <c r="C34" s="445"/>
      <c r="E34" s="15"/>
      <c r="F34" s="16"/>
      <c r="H34" s="442"/>
      <c r="I34" s="443"/>
      <c r="K34" s="442"/>
      <c r="L34" s="443"/>
      <c r="N34" s="442"/>
      <c r="O34" s="443"/>
      <c r="Q34" s="442"/>
      <c r="R34" s="443"/>
      <c r="T34" s="442"/>
      <c r="U34" s="443"/>
      <c r="W34" s="442"/>
      <c r="X34" s="443"/>
      <c r="Z34" s="442"/>
      <c r="AA34" s="443"/>
      <c r="AC34" s="442"/>
      <c r="AD34" s="443"/>
      <c r="AF34" s="15"/>
      <c r="AG34" s="16"/>
      <c r="AI34" s="15"/>
      <c r="AJ34" s="16"/>
      <c r="AL34" s="442"/>
      <c r="AM34" s="443"/>
      <c r="AO34" s="442"/>
      <c r="AP34" s="443"/>
      <c r="AR34" s="442"/>
      <c r="AS34" s="443"/>
      <c r="AU34" s="442"/>
      <c r="AV34" s="443"/>
      <c r="AX34" s="15"/>
      <c r="AY34" s="16"/>
      <c r="BA34" s="442"/>
      <c r="BB34" s="443"/>
      <c r="BD34" s="442"/>
      <c r="BE34" s="443"/>
      <c r="BG34" s="442"/>
      <c r="BH34" s="443"/>
      <c r="BJ34" s="442"/>
      <c r="BK34"/>
      <c r="BM34" s="442"/>
      <c r="BN34" s="443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339"/>
      <c r="CL34" s="340"/>
      <c r="CN34" s="554"/>
      <c r="CO34" s="552"/>
      <c r="CQ34" s="448">
        <v>17</v>
      </c>
      <c r="CR34" s="3" t="s">
        <v>462</v>
      </c>
    </row>
    <row r="35" spans="1:96" ht="24.95" customHeight="1">
      <c r="A35" s="449" t="str">
        <f ca="1">IFERROR(IF(INDIRECT($A$14&amp;ROW())&lt;&gt;"",COUNTIF([2]Summary!$B$30:$B$1029,INDIRECT($A$14&amp;ROW())),""),"")</f>
        <v/>
      </c>
      <c r="B35" s="444"/>
      <c r="C35" s="445"/>
      <c r="E35" s="15"/>
      <c r="F35" s="16"/>
      <c r="H35" s="442"/>
      <c r="I35" s="443"/>
      <c r="K35" s="442"/>
      <c r="L35" s="443"/>
      <c r="N35" s="442"/>
      <c r="O35" s="443"/>
      <c r="Q35" s="442"/>
      <c r="R35" s="443"/>
      <c r="T35" s="442"/>
      <c r="U35" s="443"/>
      <c r="W35" s="442"/>
      <c r="X35" s="443"/>
      <c r="Z35" s="442"/>
      <c r="AA35" s="443"/>
      <c r="AC35" s="442"/>
      <c r="AD35" s="443"/>
      <c r="AF35" s="15"/>
      <c r="AG35" s="16"/>
      <c r="AI35" s="15"/>
      <c r="AJ35" s="16"/>
      <c r="AL35" s="442"/>
      <c r="AM35" s="443"/>
      <c r="AO35" s="442"/>
      <c r="AP35" s="443"/>
      <c r="AR35" s="442"/>
      <c r="AS35" s="443"/>
      <c r="AU35" s="442"/>
      <c r="AV35" s="443"/>
      <c r="AX35" s="15"/>
      <c r="AY35" s="16"/>
      <c r="BA35" s="442"/>
      <c r="BB35" s="443"/>
      <c r="BD35" s="442"/>
      <c r="BE35" s="443"/>
      <c r="BG35" s="442"/>
      <c r="BH35" s="443"/>
      <c r="BJ35" s="442"/>
      <c r="BK35" s="443"/>
      <c r="BM35" s="442"/>
      <c r="BN35" s="443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339"/>
      <c r="CL35" s="340"/>
      <c r="CN35" s="554"/>
      <c r="CO35" s="552"/>
      <c r="CQ35" s="448">
        <v>18</v>
      </c>
      <c r="CR35" s="3" t="s">
        <v>463</v>
      </c>
    </row>
    <row r="36" spans="1:96" ht="24.95" customHeight="1">
      <c r="A36" s="449" t="str">
        <f ca="1">IFERROR(IF(INDIRECT($A$14&amp;ROW())&lt;&gt;"",COUNTIF([2]Summary!$B$30:$B$1029,INDIRECT($A$14&amp;ROW())),""),"")</f>
        <v/>
      </c>
      <c r="B36" s="444"/>
      <c r="C36" s="445"/>
      <c r="E36" s="15"/>
      <c r="F36" s="16"/>
      <c r="H36" s="442"/>
      <c r="I36" s="443"/>
      <c r="K36" s="442"/>
      <c r="L36" s="443"/>
      <c r="N36" s="442"/>
      <c r="O36" s="443"/>
      <c r="Q36" s="442"/>
      <c r="R36" s="443"/>
      <c r="T36" s="442"/>
      <c r="U36" s="443"/>
      <c r="W36" s="442"/>
      <c r="X36" s="443"/>
      <c r="Z36" s="442"/>
      <c r="AA36" s="443"/>
      <c r="AC36" s="442"/>
      <c r="AD36" s="443"/>
      <c r="AF36" s="15"/>
      <c r="AG36" s="16"/>
      <c r="AI36" s="15"/>
      <c r="AJ36" s="16"/>
      <c r="AL36" s="442"/>
      <c r="AM36"/>
      <c r="AO36" s="442"/>
      <c r="AP36" s="443"/>
      <c r="AR36" s="442"/>
      <c r="AS36" s="443"/>
      <c r="AU36" s="442"/>
      <c r="AV36" s="443"/>
      <c r="AX36" s="15"/>
      <c r="AY36" s="16"/>
      <c r="BA36" s="442"/>
      <c r="BB36" s="443"/>
      <c r="BD36" s="442"/>
      <c r="BE36" s="443"/>
      <c r="BG36" s="442"/>
      <c r="BH36" s="443"/>
      <c r="BJ36" s="442"/>
      <c r="BK36" s="443"/>
      <c r="BM36" s="442"/>
      <c r="BN36" s="443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339"/>
      <c r="CL36" s="340"/>
      <c r="CN36" s="554"/>
      <c r="CO36" s="552"/>
      <c r="CQ36" s="448">
        <v>19</v>
      </c>
      <c r="CR36" s="3" t="s">
        <v>464</v>
      </c>
    </row>
    <row r="37" spans="1:96" ht="24.95" customHeight="1">
      <c r="A37" s="449" t="str">
        <f ca="1">IFERROR(IF(INDIRECT($A$14&amp;ROW())&lt;&gt;"",COUNTIF([2]Summary!$B$30:$B$1029,INDIRECT($A$14&amp;ROW())),""),"")</f>
        <v/>
      </c>
      <c r="B37" s="444"/>
      <c r="C37" s="445"/>
      <c r="E37" s="15"/>
      <c r="F37" s="16"/>
      <c r="H37" s="442"/>
      <c r="I37" s="443"/>
      <c r="K37" s="442"/>
      <c r="L37" s="443"/>
      <c r="N37" s="442"/>
      <c r="O37" s="443"/>
      <c r="Q37" s="442"/>
      <c r="R37" s="443"/>
      <c r="T37" s="442"/>
      <c r="U37" s="443"/>
      <c r="W37" s="442"/>
      <c r="X37" s="443"/>
      <c r="Z37" s="442"/>
      <c r="AA37" s="443"/>
      <c r="AC37" s="442"/>
      <c r="AD37" s="443"/>
      <c r="AF37" s="15"/>
      <c r="AG37" s="16"/>
      <c r="AI37" s="15"/>
      <c r="AJ37" s="16"/>
      <c r="AL37" s="442"/>
      <c r="AM37" s="443"/>
      <c r="AO37" s="442"/>
      <c r="AP37" s="443"/>
      <c r="AR37" s="442"/>
      <c r="AS37" s="443"/>
      <c r="AU37" s="442"/>
      <c r="AV37" s="443"/>
      <c r="AX37" s="15"/>
      <c r="AY37" s="16"/>
      <c r="BA37" s="442"/>
      <c r="BB37" s="443"/>
      <c r="BD37" s="442"/>
      <c r="BE37" s="443"/>
      <c r="BG37" s="442"/>
      <c r="BH37" s="443"/>
      <c r="BJ37" s="442"/>
      <c r="BK37" s="443"/>
      <c r="BM37" s="442"/>
      <c r="BN37" s="443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339"/>
      <c r="CL37" s="340"/>
      <c r="CN37" s="554"/>
      <c r="CO37" s="552"/>
      <c r="CQ37" s="448">
        <v>20</v>
      </c>
      <c r="CR37" s="3" t="s">
        <v>465</v>
      </c>
    </row>
    <row r="38" spans="1:96" ht="24.95" customHeight="1">
      <c r="A38" s="449" t="str">
        <f ca="1">IFERROR(IF(INDIRECT($A$14&amp;ROW())&lt;&gt;"",COUNTIF([2]Summary!$B$30:$B$1029,INDIRECT($A$14&amp;ROW())),""),"")</f>
        <v/>
      </c>
      <c r="B38" s="444"/>
      <c r="C38" s="445"/>
      <c r="E38" s="15"/>
      <c r="F38" s="16"/>
      <c r="H38" s="442"/>
      <c r="I38" s="443"/>
      <c r="K38" s="442"/>
      <c r="L38" s="443"/>
      <c r="N38" s="442"/>
      <c r="O38" s="443"/>
      <c r="Q38" s="442"/>
      <c r="R38" s="443"/>
      <c r="T38" s="442"/>
      <c r="U38"/>
      <c r="W38" s="442"/>
      <c r="X38" s="443"/>
      <c r="Z38" s="442"/>
      <c r="AA38" s="443"/>
      <c r="AC38" s="442"/>
      <c r="AD38" s="443"/>
      <c r="AF38" s="15"/>
      <c r="AG38" s="16"/>
      <c r="AI38" s="15"/>
      <c r="AJ38" s="16"/>
      <c r="AL38" s="442"/>
      <c r="AM38" s="443"/>
      <c r="AO38" s="442"/>
      <c r="AP38" s="443"/>
      <c r="AR38" s="442"/>
      <c r="AS38" s="443"/>
      <c r="AU38" s="442"/>
      <c r="AV38" s="443"/>
      <c r="AX38" s="15"/>
      <c r="AY38" s="16"/>
      <c r="BA38" s="442"/>
      <c r="BB38" s="443"/>
      <c r="BD38" s="442"/>
      <c r="BE38" s="443"/>
      <c r="BG38" s="442"/>
      <c r="BH38" s="443"/>
      <c r="BJ38" s="442"/>
      <c r="BK38" s="443"/>
      <c r="BM38" s="442"/>
      <c r="BN38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339"/>
      <c r="CL38" s="340"/>
      <c r="CN38" s="554"/>
      <c r="CO38" s="552"/>
      <c r="CQ38" s="448">
        <v>21</v>
      </c>
      <c r="CR38" s="3" t="s">
        <v>466</v>
      </c>
    </row>
    <row r="39" spans="1:96" ht="24.95" customHeight="1">
      <c r="A39" s="449" t="str">
        <f ca="1">IFERROR(IF(INDIRECT($A$14&amp;ROW())&lt;&gt;"",COUNTIF([2]Summary!$B$30:$B$1029,INDIRECT($A$14&amp;ROW())),""),"")</f>
        <v/>
      </c>
      <c r="B39" s="444"/>
      <c r="C39" s="445"/>
      <c r="E39" s="15"/>
      <c r="F39" s="16"/>
      <c r="H39" s="442"/>
      <c r="I39" s="443"/>
      <c r="K39" s="442"/>
      <c r="L39" s="443"/>
      <c r="N39" s="442"/>
      <c r="O39" s="443"/>
      <c r="Q39" s="442"/>
      <c r="R39" s="443"/>
      <c r="T39" s="442"/>
      <c r="U39" s="443"/>
      <c r="W39" s="442"/>
      <c r="X39" s="443"/>
      <c r="Z39" s="442"/>
      <c r="AA39" s="443"/>
      <c r="AC39" s="442"/>
      <c r="AD39" s="443"/>
      <c r="AF39" s="15"/>
      <c r="AG39" s="16"/>
      <c r="AI39" s="15"/>
      <c r="AJ39" s="16"/>
      <c r="AL39" s="442"/>
      <c r="AM39" s="443"/>
      <c r="AO39" s="442"/>
      <c r="AP39" s="443"/>
      <c r="AR39" s="442"/>
      <c r="AS39" s="443"/>
      <c r="AU39" s="442"/>
      <c r="AV39" s="443"/>
      <c r="AX39" s="15"/>
      <c r="AY39" s="16"/>
      <c r="BA39" s="442"/>
      <c r="BB39" s="443"/>
      <c r="BD39" s="442"/>
      <c r="BE39" s="443"/>
      <c r="BG39" s="442"/>
      <c r="BH39" s="443"/>
      <c r="BJ39" s="442"/>
      <c r="BK39" s="443"/>
      <c r="BM39" s="442"/>
      <c r="BN39" s="443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339"/>
      <c r="CL39" s="340"/>
      <c r="CN39" s="554"/>
      <c r="CO39" s="552"/>
      <c r="CQ39" s="448">
        <v>22</v>
      </c>
      <c r="CR39" s="3" t="s">
        <v>467</v>
      </c>
    </row>
    <row r="40" spans="1:96" ht="24.95" customHeight="1">
      <c r="A40" s="449" t="str">
        <f ca="1">IFERROR(IF(INDIRECT($A$14&amp;ROW())&lt;&gt;"",COUNTIF([2]Summary!$B$30:$B$1029,INDIRECT($A$14&amp;ROW())),""),"")</f>
        <v/>
      </c>
      <c r="B40" s="444"/>
      <c r="C40" s="445"/>
      <c r="E40" s="15"/>
      <c r="F40" s="16"/>
      <c r="H40" s="442"/>
      <c r="I40" s="443"/>
      <c r="K40" s="442"/>
      <c r="L40" s="443"/>
      <c r="N40" s="442"/>
      <c r="O40" s="443"/>
      <c r="Q40" s="442"/>
      <c r="R40" s="443"/>
      <c r="T40" s="442"/>
      <c r="U40" s="443"/>
      <c r="W40" s="442"/>
      <c r="X40" s="443"/>
      <c r="Z40" s="442"/>
      <c r="AA40" s="443"/>
      <c r="AC40" s="442"/>
      <c r="AD40" s="443"/>
      <c r="AF40" s="15"/>
      <c r="AG40" s="16"/>
      <c r="AI40" s="15"/>
      <c r="AJ40" s="16"/>
      <c r="AL40" s="442"/>
      <c r="AM40" s="443"/>
      <c r="AO40" s="442"/>
      <c r="AP40" s="443"/>
      <c r="AR40" s="442"/>
      <c r="AS40" s="443"/>
      <c r="AU40" s="442"/>
      <c r="AV40" s="443"/>
      <c r="AX40" s="15"/>
      <c r="AY40" s="16"/>
      <c r="BA40" s="442"/>
      <c r="BB40" s="443"/>
      <c r="BD40" s="442"/>
      <c r="BE40" s="443"/>
      <c r="BG40" s="442"/>
      <c r="BH40" s="443"/>
      <c r="BJ40" s="442"/>
      <c r="BK40" s="443"/>
      <c r="BM40" s="442"/>
      <c r="BN40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339"/>
      <c r="CL40" s="340"/>
      <c r="CN40" s="554"/>
      <c r="CO40" s="553"/>
      <c r="CQ40" s="448">
        <v>23</v>
      </c>
      <c r="CR40" s="3" t="s">
        <v>468</v>
      </c>
    </row>
    <row r="41" spans="1:96" ht="24.95" customHeight="1">
      <c r="A41" s="449" t="str">
        <f ca="1">IFERROR(IF(INDIRECT($A$14&amp;ROW())&lt;&gt;"",COUNTIF([2]Summary!$B$30:$B$1029,INDIRECT($A$14&amp;ROW())),""),"")</f>
        <v/>
      </c>
      <c r="B41" s="444"/>
      <c r="C41" s="445"/>
      <c r="E41" s="15"/>
      <c r="F41" s="16"/>
      <c r="H41" s="442"/>
      <c r="I41" s="443"/>
      <c r="K41" s="442"/>
      <c r="L41" s="443"/>
      <c r="N41" s="442"/>
      <c r="O41" s="443"/>
      <c r="Q41" s="442"/>
      <c r="R41" s="443"/>
      <c r="T41" s="442"/>
      <c r="U41" s="443"/>
      <c r="W41" s="442"/>
      <c r="X41" s="443"/>
      <c r="Z41" s="442"/>
      <c r="AA41" s="443"/>
      <c r="AC41" s="442"/>
      <c r="AD41" s="443"/>
      <c r="AF41" s="15"/>
      <c r="AG41" s="16"/>
      <c r="AI41" s="15"/>
      <c r="AJ41" s="16"/>
      <c r="AL41" s="442"/>
      <c r="AM41" s="443"/>
      <c r="AO41" s="442"/>
      <c r="AP41" s="443"/>
      <c r="AR41" s="442"/>
      <c r="AS41" s="443"/>
      <c r="AU41" s="442"/>
      <c r="AV41" s="443"/>
      <c r="AX41" s="15"/>
      <c r="AY41" s="16"/>
      <c r="BA41" s="442"/>
      <c r="BB41" s="443"/>
      <c r="BD41" s="442"/>
      <c r="BE41" s="443"/>
      <c r="BG41" s="442"/>
      <c r="BH41" s="443"/>
      <c r="BJ41" s="442"/>
      <c r="BK41" s="443"/>
      <c r="BM41" s="442"/>
      <c r="BN41" s="443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339"/>
      <c r="CL41" s="340"/>
      <c r="CN41" s="554"/>
      <c r="CO41" s="552"/>
      <c r="CQ41" s="448">
        <v>24</v>
      </c>
      <c r="CR41" s="3" t="s">
        <v>469</v>
      </c>
    </row>
    <row r="42" spans="1:96" ht="24.95" customHeight="1">
      <c r="A42" s="449" t="str">
        <f ca="1">IFERROR(IF(INDIRECT($A$14&amp;ROW())&lt;&gt;"",COUNTIF([2]Summary!$B$30:$B$1029,INDIRECT($A$14&amp;ROW())),""),"")</f>
        <v/>
      </c>
      <c r="B42" s="444"/>
      <c r="C42" s="445"/>
      <c r="E42" s="15"/>
      <c r="F42" s="16"/>
      <c r="H42" s="442"/>
      <c r="I42" s="443"/>
      <c r="K42" s="442"/>
      <c r="L42" s="443"/>
      <c r="N42" s="442"/>
      <c r="O42" s="443"/>
      <c r="Q42" s="442"/>
      <c r="R42" s="443"/>
      <c r="T42" s="442"/>
      <c r="U42" s="443"/>
      <c r="W42" s="442"/>
      <c r="X42" s="443"/>
      <c r="Z42" s="442"/>
      <c r="AA42" s="443"/>
      <c r="AC42" s="442"/>
      <c r="AD42" s="443"/>
      <c r="AF42" s="15"/>
      <c r="AG42" s="16"/>
      <c r="AI42" s="15"/>
      <c r="AJ42" s="16"/>
      <c r="AL42" s="442"/>
      <c r="AM42" s="443"/>
      <c r="AO42" s="442"/>
      <c r="AP42" s="443"/>
      <c r="AR42" s="442"/>
      <c r="AS42" s="443"/>
      <c r="AU42" s="442"/>
      <c r="AV42" s="443"/>
      <c r="AX42" s="15"/>
      <c r="AY42" s="16"/>
      <c r="BA42" s="442"/>
      <c r="BB42" s="443"/>
      <c r="BD42" s="442"/>
      <c r="BE42" s="443"/>
      <c r="BG42" s="442"/>
      <c r="BH42" s="443"/>
      <c r="BJ42" s="442"/>
      <c r="BK42" s="443"/>
      <c r="BM42" s="442"/>
      <c r="BN42" s="443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339"/>
      <c r="CL42" s="340"/>
      <c r="CN42" s="554"/>
      <c r="CO42" s="552"/>
      <c r="CQ42" s="448">
        <v>25</v>
      </c>
      <c r="CR42" s="3" t="s">
        <v>470</v>
      </c>
    </row>
    <row r="43" spans="1:96" ht="24.95" customHeight="1">
      <c r="A43" s="449" t="str">
        <f ca="1">IFERROR(IF(INDIRECT($A$14&amp;ROW())&lt;&gt;"",COUNTIF([2]Summary!$B$30:$B$1029,INDIRECT($A$14&amp;ROW())),""),"")</f>
        <v/>
      </c>
      <c r="B43" s="444"/>
      <c r="C43" s="445"/>
      <c r="E43" s="15"/>
      <c r="F43" s="16"/>
      <c r="H43" s="442"/>
      <c r="I43" s="443"/>
      <c r="K43" s="442"/>
      <c r="L43" s="443"/>
      <c r="N43" s="442"/>
      <c r="O43" s="443"/>
      <c r="Q43" s="442"/>
      <c r="R43" s="443"/>
      <c r="T43" s="442"/>
      <c r="U43" s="443"/>
      <c r="W43" s="442"/>
      <c r="X43" s="443"/>
      <c r="Z43" s="442"/>
      <c r="AA43" s="443"/>
      <c r="AC43" s="442"/>
      <c r="AD43" s="443"/>
      <c r="AF43" s="15"/>
      <c r="AG43" s="16"/>
      <c r="AI43" s="15"/>
      <c r="AJ43" s="16"/>
      <c r="AL43" s="442"/>
      <c r="AM43" s="443"/>
      <c r="AO43" s="442"/>
      <c r="AP43" s="443"/>
      <c r="AR43" s="442"/>
      <c r="AS43" s="443"/>
      <c r="AU43" s="442"/>
      <c r="AV43" s="443"/>
      <c r="AX43" s="15"/>
      <c r="AY43" s="16"/>
      <c r="BA43" s="442"/>
      <c r="BB43" s="443"/>
      <c r="BD43" s="442"/>
      <c r="BE43" s="443"/>
      <c r="BG43" s="442"/>
      <c r="BH43" s="443"/>
      <c r="BJ43" s="442"/>
      <c r="BK43" s="443"/>
      <c r="BM43" s="442"/>
      <c r="BN43" s="443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339"/>
      <c r="CL43" s="340"/>
      <c r="CN43" s="554"/>
      <c r="CO43" s="552"/>
      <c r="CQ43" s="448">
        <v>26</v>
      </c>
      <c r="CR43" s="3" t="s">
        <v>471</v>
      </c>
    </row>
    <row r="44" spans="1:96" ht="24.95" customHeight="1">
      <c r="A44" s="449" t="str">
        <f ca="1">IFERROR(IF(INDIRECT($A$14&amp;ROW())&lt;&gt;"",COUNTIF([2]Summary!$B$30:$B$1029,INDIRECT($A$14&amp;ROW())),""),"")</f>
        <v/>
      </c>
      <c r="B44" s="444"/>
      <c r="C44" s="445"/>
      <c r="E44" s="15"/>
      <c r="F44" s="16"/>
      <c r="H44" s="442"/>
      <c r="I44" s="443"/>
      <c r="K44" s="442"/>
      <c r="L44" s="443"/>
      <c r="N44" s="442"/>
      <c r="O44" s="443"/>
      <c r="Q44" s="442"/>
      <c r="R44" s="443"/>
      <c r="T44" s="442"/>
      <c r="U44" s="443"/>
      <c r="W44" s="442"/>
      <c r="X44" s="443"/>
      <c r="Z44" s="442"/>
      <c r="AA44" s="443"/>
      <c r="AC44" s="442"/>
      <c r="AD44" s="443"/>
      <c r="AF44" s="15"/>
      <c r="AG44" s="16"/>
      <c r="AI44" s="15"/>
      <c r="AJ44" s="16"/>
      <c r="AL44" s="442"/>
      <c r="AM44" s="443"/>
      <c r="AO44" s="442"/>
      <c r="AP44" s="443"/>
      <c r="AR44" s="442"/>
      <c r="AS44" s="443"/>
      <c r="AU44" s="442"/>
      <c r="AV44" s="443"/>
      <c r="AX44" s="15"/>
      <c r="AY44" s="16"/>
      <c r="BA44" s="442"/>
      <c r="BB44" s="443"/>
      <c r="BD44" s="442"/>
      <c r="BE44" s="443"/>
      <c r="BG44" s="442"/>
      <c r="BH44" s="443"/>
      <c r="BJ44" s="442"/>
      <c r="BK44" s="443"/>
      <c r="BM44" s="442"/>
      <c r="BN44" s="443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339"/>
      <c r="CL44" s="340"/>
      <c r="CN44" s="554"/>
      <c r="CO44" s="552"/>
      <c r="CQ44" s="448">
        <v>27</v>
      </c>
      <c r="CR44" s="3" t="s">
        <v>472</v>
      </c>
    </row>
    <row r="45" spans="1:96" ht="24.95" customHeight="1">
      <c r="A45" s="449" t="str">
        <f ca="1">IFERROR(IF(INDIRECT($A$14&amp;ROW())&lt;&gt;"",COUNTIF([2]Summary!$B$30:$B$1029,INDIRECT($A$14&amp;ROW())),""),"")</f>
        <v/>
      </c>
      <c r="B45" s="444"/>
      <c r="C45" s="445"/>
      <c r="E45" s="15"/>
      <c r="F45" s="16"/>
      <c r="H45" s="442"/>
      <c r="I45" s="443"/>
      <c r="K45" s="442"/>
      <c r="L45" s="443"/>
      <c r="N45" s="442"/>
      <c r="O45" s="443"/>
      <c r="Q45" s="442"/>
      <c r="R45" s="443"/>
      <c r="T45" s="442"/>
      <c r="U45" s="443"/>
      <c r="W45" s="442"/>
      <c r="X45" s="443"/>
      <c r="Z45" s="442"/>
      <c r="AA45" s="443"/>
      <c r="AC45" s="442"/>
      <c r="AD45" s="443"/>
      <c r="AF45" s="15"/>
      <c r="AG45" s="16"/>
      <c r="AI45" s="15"/>
      <c r="AJ45" s="16"/>
      <c r="AL45" s="442"/>
      <c r="AM45" s="443"/>
      <c r="AO45" s="442"/>
      <c r="AP45" s="443"/>
      <c r="AR45" s="442"/>
      <c r="AS45" s="443"/>
      <c r="AU45" s="442"/>
      <c r="AV45" s="443"/>
      <c r="AX45" s="15"/>
      <c r="AY45" s="16"/>
      <c r="BA45" s="442"/>
      <c r="BB45" s="443"/>
      <c r="BD45" s="442"/>
      <c r="BE45" s="443"/>
      <c r="BG45" s="442"/>
      <c r="BH45" s="443"/>
      <c r="BJ45" s="442"/>
      <c r="BK45" s="443"/>
      <c r="BM45" s="442"/>
      <c r="BN45" s="443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339"/>
      <c r="CL45" s="340"/>
      <c r="CN45" s="554"/>
      <c r="CO45" s="552"/>
      <c r="CQ45" s="448">
        <v>28</v>
      </c>
      <c r="CR45" s="3" t="s">
        <v>473</v>
      </c>
    </row>
    <row r="46" spans="1:96" ht="24.95" customHeight="1">
      <c r="A46" s="449" t="str">
        <f ca="1">IFERROR(IF(INDIRECT($A$14&amp;ROW())&lt;&gt;"",COUNTIF([2]Summary!$B$30:$B$1029,INDIRECT($A$14&amp;ROW())),""),"")</f>
        <v/>
      </c>
      <c r="B46" s="444"/>
      <c r="C46" s="445"/>
      <c r="E46" s="15"/>
      <c r="F46" s="16"/>
      <c r="H46" s="442"/>
      <c r="I46" s="443"/>
      <c r="K46" s="442"/>
      <c r="L46" s="443"/>
      <c r="N46" s="442"/>
      <c r="O46" s="443"/>
      <c r="Q46" s="442"/>
      <c r="R46" s="443"/>
      <c r="T46" s="442"/>
      <c r="U46" s="443"/>
      <c r="W46" s="442"/>
      <c r="X46" s="443"/>
      <c r="Z46" s="442"/>
      <c r="AA46" s="443"/>
      <c r="AC46" s="442"/>
      <c r="AD46" s="443"/>
      <c r="AF46" s="15"/>
      <c r="AG46" s="16"/>
      <c r="AI46" s="15"/>
      <c r="AJ46" s="16"/>
      <c r="AL46" s="442"/>
      <c r="AM46" s="443"/>
      <c r="AO46" s="442"/>
      <c r="AP46" s="443"/>
      <c r="AR46" s="442"/>
      <c r="AS46" s="443"/>
      <c r="AU46" s="442"/>
      <c r="AV46" s="443"/>
      <c r="AX46" s="15"/>
      <c r="AY46" s="16"/>
      <c r="BA46" s="442"/>
      <c r="BB46" s="443"/>
      <c r="BD46" s="442"/>
      <c r="BE46" s="443"/>
      <c r="BG46" s="442"/>
      <c r="BH46" s="443"/>
      <c r="BJ46" s="442"/>
      <c r="BK46" s="443"/>
      <c r="BM46" s="442"/>
      <c r="BN46" s="443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339"/>
      <c r="CL46" s="340"/>
      <c r="CN46" s="554"/>
      <c r="CO46" s="552"/>
      <c r="CQ46" s="448">
        <v>29</v>
      </c>
      <c r="CR46" s="3" t="s">
        <v>474</v>
      </c>
    </row>
    <row r="47" spans="1:96" ht="24.95" customHeight="1">
      <c r="A47" s="449" t="str">
        <f ca="1">IFERROR(IF(INDIRECT($A$14&amp;ROW())&lt;&gt;"",COUNTIF([2]Summary!$B$30:$B$1029,INDIRECT($A$14&amp;ROW())),""),"")</f>
        <v/>
      </c>
      <c r="B47" s="444"/>
      <c r="C47" s="445"/>
      <c r="E47" s="15"/>
      <c r="F47" s="16"/>
      <c r="H47" s="442"/>
      <c r="I47" s="443"/>
      <c r="K47" s="442"/>
      <c r="L47" s="443"/>
      <c r="N47" s="442"/>
      <c r="O47" s="443"/>
      <c r="Q47" s="442"/>
      <c r="R47" s="443"/>
      <c r="T47" s="442"/>
      <c r="U47" s="443"/>
      <c r="W47" s="442"/>
      <c r="X47" s="443"/>
      <c r="Z47" s="442"/>
      <c r="AA47" s="443"/>
      <c r="AC47" s="442"/>
      <c r="AD47" s="443"/>
      <c r="AF47" s="15"/>
      <c r="AG47" s="16"/>
      <c r="AI47" s="15"/>
      <c r="AJ47" s="16"/>
      <c r="AL47" s="442"/>
      <c r="AM47" s="443"/>
      <c r="AO47" s="442"/>
      <c r="AP47" s="443"/>
      <c r="AR47" s="442"/>
      <c r="AS47" s="443"/>
      <c r="AU47" s="442"/>
      <c r="AV47" s="443"/>
      <c r="AX47" s="15"/>
      <c r="AY47" s="16"/>
      <c r="BA47" s="442"/>
      <c r="BB47" s="443"/>
      <c r="BD47" s="442"/>
      <c r="BE47" s="443"/>
      <c r="BG47" s="442"/>
      <c r="BH47" s="443"/>
      <c r="BJ47" s="442"/>
      <c r="BK47" s="443"/>
      <c r="BM47" s="442"/>
      <c r="BN47" s="443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339"/>
      <c r="CL47" s="340"/>
      <c r="CN47" s="554"/>
      <c r="CO47" s="552"/>
      <c r="CQ47" s="448">
        <v>30</v>
      </c>
      <c r="CR47" s="3" t="s">
        <v>475</v>
      </c>
    </row>
    <row r="48" spans="1:96" ht="24.95" customHeight="1">
      <c r="A48" s="449" t="str">
        <f ca="1">IFERROR(IF(INDIRECT($A$14&amp;ROW())&lt;&gt;"",COUNTIF([2]Summary!$B$30:$B$1029,INDIRECT($A$14&amp;ROW())),""),"")</f>
        <v/>
      </c>
      <c r="B48" s="444"/>
      <c r="C48"/>
      <c r="E48" s="15"/>
      <c r="F48" s="16"/>
      <c r="H48" s="442"/>
      <c r="I48" s="443"/>
      <c r="K48" s="442"/>
      <c r="L48" s="443"/>
      <c r="N48" s="442"/>
      <c r="O48" s="443"/>
      <c r="Q48" s="442"/>
      <c r="R48" s="443"/>
      <c r="T48" s="442"/>
      <c r="U48" s="443"/>
      <c r="W48" s="442"/>
      <c r="X48" s="443"/>
      <c r="Z48" s="442"/>
      <c r="AA48" s="443"/>
      <c r="AC48" s="442"/>
      <c r="AD48" s="443"/>
      <c r="AF48" s="15"/>
      <c r="AG48" s="16"/>
      <c r="AI48" s="15"/>
      <c r="AJ48" s="16"/>
      <c r="AL48" s="442"/>
      <c r="AM48" s="443"/>
      <c r="AO48" s="442"/>
      <c r="AP48" s="443"/>
      <c r="AR48" s="442"/>
      <c r="AS48" s="443"/>
      <c r="AU48" s="442"/>
      <c r="AV48" s="443"/>
      <c r="AX48" s="15"/>
      <c r="AY48" s="16"/>
      <c r="BA48" s="442"/>
      <c r="BB48" s="443"/>
      <c r="BD48" s="442"/>
      <c r="BE48" s="443"/>
      <c r="BG48" s="442"/>
      <c r="BH48"/>
      <c r="BJ48" s="442"/>
      <c r="BK48" s="443"/>
      <c r="BM48" s="442"/>
      <c r="BN48" s="443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339"/>
      <c r="CL48" s="340"/>
      <c r="CN48" s="554"/>
      <c r="CO48" s="552"/>
      <c r="CQ48" s="448">
        <v>31</v>
      </c>
      <c r="CR48" s="3" t="s">
        <v>476</v>
      </c>
    </row>
    <row r="49" spans="1:93" ht="24.95" customHeight="1">
      <c r="A49" s="449" t="str">
        <f ca="1">IFERROR(IF(INDIRECT($A$14&amp;ROW())&lt;&gt;"",COUNTIF([2]Summary!$B$30:$B$1029,INDIRECT($A$14&amp;ROW())),""),"")</f>
        <v/>
      </c>
      <c r="B49" s="444"/>
      <c r="C49" s="445"/>
      <c r="E49" s="15"/>
      <c r="F49" s="16"/>
      <c r="H49" s="442"/>
      <c r="I49" s="443"/>
      <c r="K49" s="442"/>
      <c r="L49" s="443"/>
      <c r="N49" s="442"/>
      <c r="O49" s="443"/>
      <c r="Q49" s="442"/>
      <c r="R49" s="443"/>
      <c r="T49" s="442"/>
      <c r="U49" s="443"/>
      <c r="W49" s="442"/>
      <c r="X49" s="443"/>
      <c r="Z49" s="442"/>
      <c r="AA49" s="443"/>
      <c r="AC49" s="442"/>
      <c r="AD49" s="443"/>
      <c r="AF49" s="15"/>
      <c r="AG49" s="16"/>
      <c r="AI49" s="15"/>
      <c r="AJ49" s="16"/>
      <c r="AL49" s="442"/>
      <c r="AM49" s="443"/>
      <c r="AO49" s="442"/>
      <c r="AP49" s="443"/>
      <c r="AR49" s="442"/>
      <c r="AS49" s="443"/>
      <c r="AU49" s="442"/>
      <c r="AV49" s="443"/>
      <c r="AX49" s="15"/>
      <c r="AY49" s="16"/>
      <c r="BA49" s="442"/>
      <c r="BB49" s="443"/>
      <c r="BD49" s="442"/>
      <c r="BE49" s="443"/>
      <c r="BG49" s="442"/>
      <c r="BH49" s="443"/>
      <c r="BJ49" s="442"/>
      <c r="BK49" s="443"/>
      <c r="BM49" s="442"/>
      <c r="BN49" s="443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339"/>
      <c r="CL49" s="340"/>
      <c r="CN49" s="554"/>
      <c r="CO49" s="552"/>
    </row>
    <row r="50" spans="1:93" ht="24.95" customHeight="1">
      <c r="A50" s="449" t="str">
        <f ca="1">IFERROR(IF(INDIRECT($A$14&amp;ROW())&lt;&gt;"",COUNTIF([2]Summary!$B$30:$B$1029,INDIRECT($A$14&amp;ROW())),""),"")</f>
        <v/>
      </c>
      <c r="B50" s="444"/>
      <c r="C50" s="445"/>
      <c r="E50" s="15"/>
      <c r="F50" s="16"/>
      <c r="H50" s="442"/>
      <c r="I50" s="443"/>
      <c r="K50" s="442"/>
      <c r="L50" s="443"/>
      <c r="N50" s="442"/>
      <c r="O50" s="443"/>
      <c r="Q50" s="442"/>
      <c r="R50" s="443"/>
      <c r="T50" s="442"/>
      <c r="U50" s="443"/>
      <c r="W50" s="442"/>
      <c r="X50" s="443"/>
      <c r="Z50" s="442"/>
      <c r="AA50" s="443"/>
      <c r="AC50" s="442"/>
      <c r="AD50" s="443"/>
      <c r="AF50" s="15"/>
      <c r="AG50" s="16"/>
      <c r="AI50" s="15"/>
      <c r="AJ50" s="16"/>
      <c r="AL50" s="442"/>
      <c r="AM50" s="443"/>
      <c r="AO50" s="442"/>
      <c r="AP50" s="443"/>
      <c r="AR50" s="442"/>
      <c r="AS50" s="443"/>
      <c r="AU50" s="442"/>
      <c r="AV50" s="443"/>
      <c r="AX50" s="15"/>
      <c r="AY50" s="16"/>
      <c r="BA50" s="442"/>
      <c r="BB50" s="443"/>
      <c r="BD50" s="442"/>
      <c r="BE50" s="443"/>
      <c r="BG50" s="442"/>
      <c r="BH50" s="443"/>
      <c r="BJ50" s="442"/>
      <c r="BK50" s="443"/>
      <c r="BM50" s="442"/>
      <c r="BN50" s="443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339"/>
      <c r="CL50" s="340"/>
      <c r="CN50" s="554"/>
      <c r="CO50" s="552"/>
    </row>
    <row r="51" spans="1:93" ht="24.95" customHeight="1">
      <c r="A51" s="449" t="str">
        <f ca="1">IFERROR(IF(INDIRECT($A$14&amp;ROW())&lt;&gt;"",COUNTIF([2]Summary!$B$30:$B$1029,INDIRECT($A$14&amp;ROW())),""),"")</f>
        <v/>
      </c>
      <c r="B51" s="444"/>
      <c r="C51" s="445"/>
      <c r="E51" s="15"/>
      <c r="F51" s="16"/>
      <c r="H51" s="442"/>
      <c r="I51" s="443"/>
      <c r="K51" s="442"/>
      <c r="L51" s="443"/>
      <c r="N51" s="442"/>
      <c r="O51" s="443"/>
      <c r="Q51" s="442"/>
      <c r="R51" s="443"/>
      <c r="T51" s="442"/>
      <c r="U51" s="443"/>
      <c r="W51" s="442"/>
      <c r="X51" s="443"/>
      <c r="Z51" s="442"/>
      <c r="AA51" s="443"/>
      <c r="AC51" s="442"/>
      <c r="AD51" s="443"/>
      <c r="AF51" s="15"/>
      <c r="AG51" s="16"/>
      <c r="AI51" s="15"/>
      <c r="AJ51" s="16"/>
      <c r="AL51" s="442"/>
      <c r="AM51" s="443"/>
      <c r="AO51" s="442"/>
      <c r="AP51" s="443"/>
      <c r="AR51" s="442"/>
      <c r="AS51" s="443"/>
      <c r="AU51" s="442"/>
      <c r="AV51" s="443"/>
      <c r="AX51" s="15"/>
      <c r="AY51" s="16"/>
      <c r="BA51" s="442"/>
      <c r="BB51" s="443"/>
      <c r="BD51" s="442"/>
      <c r="BE51" s="443"/>
      <c r="BG51" s="442"/>
      <c r="BH51" s="443"/>
      <c r="BJ51" s="442"/>
      <c r="BK51" s="443"/>
      <c r="BM51" s="442"/>
      <c r="BN51" s="443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339"/>
      <c r="CL51" s="340"/>
      <c r="CN51" s="554"/>
      <c r="CO51" s="552"/>
    </row>
    <row r="52" spans="1:93" ht="24.95" customHeight="1">
      <c r="A52" s="449" t="str">
        <f ca="1">IFERROR(IF(INDIRECT($A$14&amp;ROW())&lt;&gt;"",COUNTIF([2]Summary!$B$30:$B$1029,INDIRECT($A$14&amp;ROW())),""),"")</f>
        <v/>
      </c>
      <c r="B52" s="444"/>
      <c r="C52" s="445"/>
      <c r="E52" s="15"/>
      <c r="F52" s="16"/>
      <c r="H52" s="442"/>
      <c r="I52" s="443"/>
      <c r="K52" s="442"/>
      <c r="L52" s="443"/>
      <c r="N52" s="442"/>
      <c r="O52" s="443"/>
      <c r="Q52" s="442"/>
      <c r="R52" s="443"/>
      <c r="T52" s="442"/>
      <c r="U52" s="443"/>
      <c r="W52" s="442"/>
      <c r="X52" s="443"/>
      <c r="Z52" s="442"/>
      <c r="AA52" s="443"/>
      <c r="AC52" s="442"/>
      <c r="AD52"/>
      <c r="AF52" s="15"/>
      <c r="AG52" s="16"/>
      <c r="AI52" s="15"/>
      <c r="AJ52" s="16"/>
      <c r="AL52" s="442"/>
      <c r="AM52" s="443"/>
      <c r="AO52" s="442"/>
      <c r="AP52" s="443"/>
      <c r="AR52" s="442"/>
      <c r="AS52" s="443"/>
      <c r="AU52" s="442"/>
      <c r="AV52" s="443"/>
      <c r="AX52" s="15"/>
      <c r="AY52" s="16"/>
      <c r="BA52" s="442"/>
      <c r="BB52" s="443"/>
      <c r="BD52" s="442"/>
      <c r="BE52" s="443"/>
      <c r="BG52" s="442"/>
      <c r="BH52" s="443"/>
      <c r="BJ52" s="442"/>
      <c r="BK52" s="443"/>
      <c r="BM52" s="442"/>
      <c r="BN52" s="443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339"/>
      <c r="CL52" s="340"/>
      <c r="CN52" s="554"/>
      <c r="CO52" s="552"/>
    </row>
    <row r="53" spans="1:93" ht="24.95" customHeight="1">
      <c r="A53" s="449" t="str">
        <f ca="1">IFERROR(IF(INDIRECT($A$14&amp;ROW())&lt;&gt;"",COUNTIF([2]Summary!$B$30:$B$1029,INDIRECT($A$14&amp;ROW())),""),"")</f>
        <v/>
      </c>
      <c r="B53" s="444"/>
      <c r="C53" s="445"/>
      <c r="E53" s="15"/>
      <c r="F53" s="16"/>
      <c r="H53" s="442"/>
      <c r="I53" s="443"/>
      <c r="K53" s="442"/>
      <c r="L53" s="443"/>
      <c r="N53" s="442"/>
      <c r="O53" s="443"/>
      <c r="Q53" s="442"/>
      <c r="R53" s="443"/>
      <c r="T53" s="442"/>
      <c r="U53" s="443"/>
      <c r="W53" s="442"/>
      <c r="X53" s="443"/>
      <c r="Z53" s="442"/>
      <c r="AA53" s="443"/>
      <c r="AC53" s="442"/>
      <c r="AD53" s="443"/>
      <c r="AF53" s="15"/>
      <c r="AG53" s="16"/>
      <c r="AI53" s="15"/>
      <c r="AJ53" s="16"/>
      <c r="AL53" s="442"/>
      <c r="AM53" s="443"/>
      <c r="AO53" s="442"/>
      <c r="AP53" s="443"/>
      <c r="AR53" s="442"/>
      <c r="AS53" s="443"/>
      <c r="AU53" s="442"/>
      <c r="AV53" s="443"/>
      <c r="AX53" s="15"/>
      <c r="AY53" s="16"/>
      <c r="BA53" s="442"/>
      <c r="BB53" s="443"/>
      <c r="BD53" s="442"/>
      <c r="BE53" s="443"/>
      <c r="BG53" s="442"/>
      <c r="BH53" s="443"/>
      <c r="BJ53" s="442"/>
      <c r="BK53" s="443"/>
      <c r="BM53" s="442"/>
      <c r="BN53" s="443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339"/>
      <c r="CL53" s="340"/>
      <c r="CN53" s="554"/>
      <c r="CO53" s="553"/>
    </row>
    <row r="54" spans="1:93" ht="24.95" customHeight="1">
      <c r="A54" s="449" t="str">
        <f ca="1">IFERROR(IF(INDIRECT($A$14&amp;ROW())&lt;&gt;"",COUNTIF([2]Summary!$B$30:$B$1029,INDIRECT($A$14&amp;ROW())),""),"")</f>
        <v/>
      </c>
      <c r="B54" s="444"/>
      <c r="C54" s="445"/>
      <c r="E54" s="15"/>
      <c r="F54" s="16"/>
      <c r="H54" s="442"/>
      <c r="I54" s="443"/>
      <c r="K54" s="442"/>
      <c r="L54" s="443"/>
      <c r="N54" s="442"/>
      <c r="O54" s="443"/>
      <c r="Q54" s="442"/>
      <c r="R54" s="443"/>
      <c r="T54" s="442"/>
      <c r="U54" s="443"/>
      <c r="W54" s="442"/>
      <c r="X54" s="443"/>
      <c r="Z54" s="442"/>
      <c r="AA54" s="443"/>
      <c r="AC54" s="442"/>
      <c r="AD54" s="443"/>
      <c r="AF54" s="15"/>
      <c r="AG54" s="16"/>
      <c r="AI54" s="15"/>
      <c r="AJ54" s="16"/>
      <c r="AL54" s="442"/>
      <c r="AM54" s="443"/>
      <c r="AO54" s="442"/>
      <c r="AP54" s="443"/>
      <c r="AR54" s="442"/>
      <c r="AS54" s="443"/>
      <c r="AU54" s="442"/>
      <c r="AV54" s="443"/>
      <c r="AX54" s="15"/>
      <c r="AY54" s="16"/>
      <c r="BA54" s="442"/>
      <c r="BB54" s="443"/>
      <c r="BD54" s="442"/>
      <c r="BE54" s="443"/>
      <c r="BG54" s="442"/>
      <c r="BH54" s="443"/>
      <c r="BJ54" s="442"/>
      <c r="BK54" s="443"/>
      <c r="BM54" s="442"/>
      <c r="BN54" s="443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339"/>
      <c r="CL54" s="340"/>
      <c r="CN54" s="554"/>
      <c r="CO54" s="552"/>
    </row>
    <row r="55" spans="1:93" ht="24.95" customHeight="1">
      <c r="A55" s="449" t="str">
        <f ca="1">IFERROR(IF(INDIRECT($A$14&amp;ROW())&lt;&gt;"",COUNTIF([2]Summary!$B$30:$B$1029,INDIRECT($A$14&amp;ROW())),""),"")</f>
        <v/>
      </c>
      <c r="B55" s="444"/>
      <c r="C55" s="445"/>
      <c r="E55" s="15"/>
      <c r="F55" s="16"/>
      <c r="H55" s="442"/>
      <c r="I55" s="443"/>
      <c r="K55" s="442"/>
      <c r="L55" s="443"/>
      <c r="N55" s="442"/>
      <c r="O55" s="443"/>
      <c r="Q55" s="442"/>
      <c r="R55" s="443"/>
      <c r="T55" s="442"/>
      <c r="U55" s="443"/>
      <c r="W55" s="442"/>
      <c r="X55" s="443"/>
      <c r="Z55" s="442"/>
      <c r="AA55" s="443"/>
      <c r="AC55" s="442"/>
      <c r="AD55" s="443"/>
      <c r="AF55" s="15"/>
      <c r="AG55" s="16"/>
      <c r="AI55" s="15"/>
      <c r="AJ55" s="16"/>
      <c r="AL55" s="442"/>
      <c r="AM55" s="443"/>
      <c r="AO55" s="442"/>
      <c r="AP55" s="443"/>
      <c r="AR55" s="442"/>
      <c r="AS55" s="443"/>
      <c r="AU55" s="442"/>
      <c r="AV55" s="443"/>
      <c r="AX55" s="15"/>
      <c r="AY55" s="16"/>
      <c r="BA55" s="442"/>
      <c r="BB55" s="443"/>
      <c r="BD55" s="442"/>
      <c r="BE55" s="443"/>
      <c r="BG55" s="442"/>
      <c r="BH55" s="443"/>
      <c r="BJ55" s="442"/>
      <c r="BK55" s="443"/>
      <c r="BM55" s="442"/>
      <c r="BN55" s="443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339"/>
      <c r="CL55" s="340"/>
      <c r="CN55" s="554"/>
      <c r="CO55" s="553"/>
    </row>
    <row r="56" spans="1:93" ht="24.95" customHeight="1">
      <c r="A56" s="449" t="str">
        <f ca="1">IFERROR(IF(INDIRECT($A$14&amp;ROW())&lt;&gt;"",COUNTIF([2]Summary!$B$30:$B$1029,INDIRECT($A$14&amp;ROW())),""),"")</f>
        <v/>
      </c>
      <c r="B56" s="444"/>
      <c r="C56" s="445"/>
      <c r="E56" s="15"/>
      <c r="F56" s="16"/>
      <c r="H56" s="442"/>
      <c r="I56" s="443"/>
      <c r="K56" s="442"/>
      <c r="L56" s="443"/>
      <c r="N56" s="442"/>
      <c r="O56" s="443"/>
      <c r="Q56" s="442"/>
      <c r="R56" s="443"/>
      <c r="T56" s="442"/>
      <c r="U56" s="443"/>
      <c r="W56" s="442"/>
      <c r="X56" s="443"/>
      <c r="Z56" s="442"/>
      <c r="AA56" s="443"/>
      <c r="AC56" s="442"/>
      <c r="AD56" s="443"/>
      <c r="AF56" s="15"/>
      <c r="AG56" s="16"/>
      <c r="AI56" s="15"/>
      <c r="AJ56" s="16"/>
      <c r="AL56" s="442"/>
      <c r="AM56" s="443"/>
      <c r="AO56" s="442"/>
      <c r="AP56" s="443"/>
      <c r="AR56" s="442"/>
      <c r="AS56" s="443"/>
      <c r="AU56" s="442"/>
      <c r="AV56" s="443"/>
      <c r="AX56" s="15"/>
      <c r="AY56" s="16"/>
      <c r="BA56" s="442"/>
      <c r="BB56" s="443"/>
      <c r="BD56" s="442"/>
      <c r="BE56" s="443"/>
      <c r="BG56" s="442"/>
      <c r="BH56" s="443"/>
      <c r="BJ56" s="442"/>
      <c r="BK56" s="443"/>
      <c r="BM56" s="442"/>
      <c r="BN56" s="443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339"/>
      <c r="CL56" s="340"/>
      <c r="CN56" s="554"/>
      <c r="CO56" s="552"/>
    </row>
    <row r="57" spans="1:93" ht="24.95" customHeight="1">
      <c r="A57" s="449" t="str">
        <f ca="1">IFERROR(IF(INDIRECT($A$14&amp;ROW())&lt;&gt;"",COUNTIF([2]Summary!$B$30:$B$1029,INDIRECT($A$14&amp;ROW())),""),"")</f>
        <v/>
      </c>
      <c r="B57" s="444"/>
      <c r="C57" s="445"/>
      <c r="E57" s="15"/>
      <c r="F57" s="16"/>
      <c r="H57" s="442"/>
      <c r="I57" s="443"/>
      <c r="K57" s="442"/>
      <c r="L57" s="443"/>
      <c r="N57" s="442"/>
      <c r="O57" s="443"/>
      <c r="Q57" s="442"/>
      <c r="R57" s="443"/>
      <c r="T57" s="442"/>
      <c r="U57" s="443"/>
      <c r="W57" s="442"/>
      <c r="X57" s="443"/>
      <c r="Z57" s="442"/>
      <c r="AA57" s="443"/>
      <c r="AC57" s="442"/>
      <c r="AD57" s="443"/>
      <c r="AF57" s="15"/>
      <c r="AG57" s="16"/>
      <c r="AI57" s="15"/>
      <c r="AJ57" s="16"/>
      <c r="AL57" s="442"/>
      <c r="AM57" s="443"/>
      <c r="AO57" s="442"/>
      <c r="AP57" s="443"/>
      <c r="AR57" s="442"/>
      <c r="AS57" s="443"/>
      <c r="AU57" s="442"/>
      <c r="AV57" s="443"/>
      <c r="AX57" s="15"/>
      <c r="AY57" s="16"/>
      <c r="BA57" s="442"/>
      <c r="BB57" s="443"/>
      <c r="BD57" s="442"/>
      <c r="BE57" s="443"/>
      <c r="BG57" s="442"/>
      <c r="BH57" s="443"/>
      <c r="BJ57" s="442"/>
      <c r="BK57" s="443"/>
      <c r="BM57" s="442"/>
      <c r="BN57" s="443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339"/>
      <c r="CL57" s="340"/>
      <c r="CN57" s="554"/>
      <c r="CO57" s="552"/>
    </row>
    <row r="58" spans="1:93" ht="24.95" customHeight="1">
      <c r="A58" s="449" t="str">
        <f ca="1">IFERROR(IF(INDIRECT($A$14&amp;ROW())&lt;&gt;"",COUNTIF([2]Summary!$B$30:$B$1029,INDIRECT($A$14&amp;ROW())),""),"")</f>
        <v/>
      </c>
      <c r="B58" s="444"/>
      <c r="C58" s="445"/>
      <c r="E58" s="15"/>
      <c r="F58" s="16"/>
      <c r="H58" s="442"/>
      <c r="I58" s="443"/>
      <c r="K58" s="442"/>
      <c r="L58" s="443"/>
      <c r="N58" s="442"/>
      <c r="O58" s="443"/>
      <c r="Q58" s="442"/>
      <c r="R58" s="443"/>
      <c r="T58" s="442"/>
      <c r="U58" s="443"/>
      <c r="W58" s="442"/>
      <c r="X58" s="443"/>
      <c r="Z58" s="442"/>
      <c r="AA58" s="443"/>
      <c r="AC58" s="442"/>
      <c r="AD58" s="443"/>
      <c r="AF58" s="15"/>
      <c r="AG58" s="16"/>
      <c r="AI58" s="15"/>
      <c r="AJ58" s="16"/>
      <c r="AL58" s="442"/>
      <c r="AM58" s="443"/>
      <c r="AO58" s="442"/>
      <c r="AP58" s="443"/>
      <c r="AR58" s="442"/>
      <c r="AS58" s="443"/>
      <c r="AU58" s="442"/>
      <c r="AV58" s="443"/>
      <c r="AX58" s="15"/>
      <c r="AY58" s="16"/>
      <c r="BA58" s="442"/>
      <c r="BB58" s="443"/>
      <c r="BD58" s="442"/>
      <c r="BE58" s="443"/>
      <c r="BG58" s="442"/>
      <c r="BH58" s="443"/>
      <c r="BJ58" s="442"/>
      <c r="BK58" s="443"/>
      <c r="BM58" s="442"/>
      <c r="BN58" s="443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339"/>
      <c r="CL58" s="340"/>
      <c r="CN58" s="554"/>
      <c r="CO58" s="552"/>
    </row>
    <row r="59" spans="1:93" ht="24.95" customHeight="1">
      <c r="A59" s="449" t="str">
        <f ca="1">IFERROR(IF(INDIRECT($A$14&amp;ROW())&lt;&gt;"",COUNTIF([2]Summary!$B$30:$B$1029,INDIRECT($A$14&amp;ROW())),""),"")</f>
        <v/>
      </c>
      <c r="B59" s="444"/>
      <c r="C59" s="445"/>
      <c r="E59" s="15"/>
      <c r="F59" s="16"/>
      <c r="H59" s="442"/>
      <c r="I59" s="443"/>
      <c r="K59" s="442"/>
      <c r="L59" s="443"/>
      <c r="N59" s="442"/>
      <c r="O59" s="443"/>
      <c r="Q59" s="442"/>
      <c r="R59" s="443"/>
      <c r="T59" s="442"/>
      <c r="U59" s="443"/>
      <c r="W59" s="442"/>
      <c r="X59" s="443"/>
      <c r="Z59" s="442"/>
      <c r="AA59" s="443"/>
      <c r="AC59" s="442"/>
      <c r="AD59" s="443"/>
      <c r="AF59" s="15"/>
      <c r="AG59" s="16"/>
      <c r="AI59" s="15"/>
      <c r="AJ59" s="16"/>
      <c r="AL59" s="442"/>
      <c r="AM59" s="443"/>
      <c r="AO59" s="442"/>
      <c r="AP59" s="443"/>
      <c r="AR59" s="442"/>
      <c r="AS59" s="443"/>
      <c r="AU59" s="442"/>
      <c r="AV59" s="443"/>
      <c r="AX59" s="15"/>
      <c r="AY59" s="16"/>
      <c r="BA59" s="442"/>
      <c r="BB59" s="443"/>
      <c r="BD59" s="442"/>
      <c r="BE59" s="443"/>
      <c r="BG59" s="442"/>
      <c r="BH59" s="443"/>
      <c r="BJ59" s="442"/>
      <c r="BK59" s="443"/>
      <c r="BM59" s="442"/>
      <c r="BN59" s="443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339"/>
      <c r="CL59" s="340"/>
      <c r="CN59" s="554"/>
      <c r="CO59" s="552"/>
    </row>
    <row r="60" spans="1:93" ht="24.95" customHeight="1">
      <c r="A60" s="449" t="str">
        <f ca="1">IFERROR(IF(INDIRECT($A$14&amp;ROW())&lt;&gt;"",COUNTIF([2]Summary!$B$30:$B$1029,INDIRECT($A$14&amp;ROW())),""),"")</f>
        <v/>
      </c>
      <c r="B60" s="444"/>
      <c r="C60" s="445"/>
      <c r="E60" s="15"/>
      <c r="F60" s="16"/>
      <c r="H60" s="442"/>
      <c r="I60" s="443"/>
      <c r="K60" s="442"/>
      <c r="L60" s="443"/>
      <c r="N60" s="442"/>
      <c r="O60" s="443"/>
      <c r="Q60" s="442"/>
      <c r="R60" s="443"/>
      <c r="T60" s="442"/>
      <c r="U60" s="443"/>
      <c r="W60" s="442"/>
      <c r="X60" s="443"/>
      <c r="Z60" s="442"/>
      <c r="AA60" s="443"/>
      <c r="AC60" s="442"/>
      <c r="AD60" s="443"/>
      <c r="AF60" s="15"/>
      <c r="AG60" s="16"/>
      <c r="AI60" s="15"/>
      <c r="AJ60" s="16"/>
      <c r="AL60" s="442"/>
      <c r="AM60" s="443"/>
      <c r="AO60" s="442"/>
      <c r="AP60" s="443"/>
      <c r="AR60" s="442"/>
      <c r="AS60" s="443"/>
      <c r="AU60" s="442"/>
      <c r="AV60" s="443"/>
      <c r="AX60" s="15"/>
      <c r="AY60" s="16"/>
      <c r="BA60" s="442"/>
      <c r="BB60" s="443"/>
      <c r="BD60" s="442"/>
      <c r="BE60" s="443"/>
      <c r="BG60" s="442"/>
      <c r="BH60" s="443"/>
      <c r="BJ60" s="442"/>
      <c r="BK60" s="443"/>
      <c r="BM60" s="442"/>
      <c r="BN60" s="443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339"/>
      <c r="CL60" s="340"/>
      <c r="CN60" s="554"/>
      <c r="CO60" s="552"/>
    </row>
    <row r="61" spans="1:93" ht="24.95" customHeight="1">
      <c r="A61" s="449" t="str">
        <f ca="1">IFERROR(IF(INDIRECT($A$14&amp;ROW())&lt;&gt;"",COUNTIF([2]Summary!$B$30:$B$1029,INDIRECT($A$14&amp;ROW())),""),"")</f>
        <v/>
      </c>
      <c r="B61" s="444"/>
      <c r="C61" s="445"/>
      <c r="E61" s="15"/>
      <c r="F61" s="16"/>
      <c r="H61" s="442"/>
      <c r="I61" s="443"/>
      <c r="K61" s="442"/>
      <c r="L61" s="443"/>
      <c r="N61" s="442"/>
      <c r="O61" s="443"/>
      <c r="Q61" s="442"/>
      <c r="R61" s="443"/>
      <c r="T61" s="442"/>
      <c r="U61" s="443"/>
      <c r="W61" s="442"/>
      <c r="X61" s="443"/>
      <c r="Z61" s="442"/>
      <c r="AA61" s="443"/>
      <c r="AC61" s="442"/>
      <c r="AD61" s="443"/>
      <c r="AF61" s="15"/>
      <c r="AG61" s="16"/>
      <c r="AI61" s="15"/>
      <c r="AJ61" s="16"/>
      <c r="AL61" s="442"/>
      <c r="AM61" s="443"/>
      <c r="AO61" s="442"/>
      <c r="AP61" s="443"/>
      <c r="AR61" s="442"/>
      <c r="AS61" s="443"/>
      <c r="AU61" s="442"/>
      <c r="AV61" s="443"/>
      <c r="AX61" s="15"/>
      <c r="AY61" s="16"/>
      <c r="BA61" s="442"/>
      <c r="BB61" s="443"/>
      <c r="BD61" s="442"/>
      <c r="BE61" s="443"/>
      <c r="BG61" s="442"/>
      <c r="BH61" s="443"/>
      <c r="BJ61" s="442"/>
      <c r="BK61" s="443"/>
      <c r="BM61" s="442"/>
      <c r="BN61" s="443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339"/>
      <c r="CL61" s="340"/>
      <c r="CN61" s="554"/>
      <c r="CO61" s="552"/>
    </row>
    <row r="62" spans="1:93" ht="24.95" customHeight="1">
      <c r="A62" s="449" t="str">
        <f ca="1">IFERROR(IF(INDIRECT($A$14&amp;ROW())&lt;&gt;"",COUNTIF([2]Summary!$B$30:$B$1029,INDIRECT($A$14&amp;ROW())),""),"")</f>
        <v/>
      </c>
      <c r="B62" s="444"/>
      <c r="C62" s="445"/>
      <c r="E62" s="15"/>
      <c r="F62" s="16"/>
      <c r="H62" s="442"/>
      <c r="I62" s="443"/>
      <c r="K62" s="442"/>
      <c r="L62" s="443"/>
      <c r="N62" s="442"/>
      <c r="O62"/>
      <c r="Q62" s="442"/>
      <c r="R62" s="443"/>
      <c r="T62" s="442"/>
      <c r="U62" s="443"/>
      <c r="W62" s="442"/>
      <c r="X62" s="443"/>
      <c r="Z62" s="442"/>
      <c r="AA62" s="443"/>
      <c r="AC62" s="442"/>
      <c r="AD62" s="443"/>
      <c r="AF62" s="15"/>
      <c r="AG62" s="16"/>
      <c r="AI62" s="15"/>
      <c r="AJ62" s="16"/>
      <c r="AL62" s="442"/>
      <c r="AM62" s="443"/>
      <c r="AO62" s="442"/>
      <c r="AP62" s="443"/>
      <c r="AR62" s="442"/>
      <c r="AS62" s="443"/>
      <c r="AU62" s="442"/>
      <c r="AV62" s="443"/>
      <c r="AX62" s="15"/>
      <c r="AY62" s="16"/>
      <c r="BA62" s="442"/>
      <c r="BB62" s="443"/>
      <c r="BD62" s="442"/>
      <c r="BE62" s="443"/>
      <c r="BG62" s="442"/>
      <c r="BH62" s="443"/>
      <c r="BJ62" s="442"/>
      <c r="BK62" s="443"/>
      <c r="BM62" s="442"/>
      <c r="BN62" s="443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339"/>
      <c r="CL62" s="340"/>
      <c r="CN62" s="554"/>
      <c r="CO62" s="552"/>
    </row>
    <row r="63" spans="1:93" ht="24.95" customHeight="1">
      <c r="A63" s="449" t="str">
        <f ca="1">IFERROR(IF(INDIRECT($A$14&amp;ROW())&lt;&gt;"",COUNTIF([2]Summary!$B$30:$B$1029,INDIRECT($A$14&amp;ROW())),""),"")</f>
        <v/>
      </c>
      <c r="B63" s="444"/>
      <c r="C63" s="445"/>
      <c r="E63" s="15"/>
      <c r="F63" s="16"/>
      <c r="H63" s="442"/>
      <c r="I63" s="443"/>
      <c r="K63" s="442"/>
      <c r="L63" s="443"/>
      <c r="N63" s="442"/>
      <c r="O63" s="443"/>
      <c r="Q63" s="442"/>
      <c r="R63" s="443"/>
      <c r="T63" s="442"/>
      <c r="U63" s="443"/>
      <c r="W63" s="442"/>
      <c r="X63" s="443"/>
      <c r="Z63" s="442"/>
      <c r="AA63" s="443"/>
      <c r="AC63" s="442"/>
      <c r="AD63" s="443"/>
      <c r="AF63" s="15"/>
      <c r="AG63" s="16"/>
      <c r="AI63" s="15"/>
      <c r="AJ63" s="16"/>
      <c r="AL63" s="442"/>
      <c r="AM63" s="443"/>
      <c r="AO63" s="442"/>
      <c r="AP63" s="443"/>
      <c r="AR63" s="442"/>
      <c r="AS63" s="443"/>
      <c r="AU63" s="442"/>
      <c r="AV63" s="443"/>
      <c r="AX63" s="15"/>
      <c r="AY63" s="16"/>
      <c r="BA63" s="442"/>
      <c r="BB63" s="443"/>
      <c r="BD63" s="442"/>
      <c r="BE63" s="443"/>
      <c r="BG63" s="442"/>
      <c r="BH63" s="443"/>
      <c r="BJ63" s="442"/>
      <c r="BK63" s="443"/>
      <c r="BM63" s="442"/>
      <c r="BN63" s="443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339"/>
      <c r="CL63" s="340"/>
      <c r="CN63" s="554"/>
      <c r="CO63" s="552"/>
    </row>
    <row r="64" spans="1:93" ht="24.95" customHeight="1">
      <c r="A64" s="449" t="str">
        <f ca="1">IFERROR(IF(INDIRECT($A$14&amp;ROW())&lt;&gt;"",COUNTIF([2]Summary!$B$30:$B$1029,INDIRECT($A$14&amp;ROW())),""),"")</f>
        <v/>
      </c>
      <c r="B64" s="444"/>
      <c r="C64" s="445"/>
      <c r="E64" s="15"/>
      <c r="F64" s="16"/>
      <c r="H64" s="442"/>
      <c r="I64" s="443"/>
      <c r="K64" s="442"/>
      <c r="L64" s="443"/>
      <c r="N64" s="442"/>
      <c r="O64" s="443"/>
      <c r="Q64" s="442"/>
      <c r="R64" s="443"/>
      <c r="T64" s="442"/>
      <c r="U64" s="443"/>
      <c r="W64" s="442"/>
      <c r="X64" s="443"/>
      <c r="Z64" s="442"/>
      <c r="AA64" s="443"/>
      <c r="AC64" s="442"/>
      <c r="AD64" s="443"/>
      <c r="AF64" s="15"/>
      <c r="AG64" s="16"/>
      <c r="AI64" s="15"/>
      <c r="AJ64" s="16"/>
      <c r="AL64" s="442"/>
      <c r="AM64" s="443"/>
      <c r="AO64" s="442"/>
      <c r="AP64" s="443"/>
      <c r="AR64" s="442"/>
      <c r="AS64" s="443"/>
      <c r="AU64" s="442"/>
      <c r="AV64" s="443"/>
      <c r="AX64" s="15"/>
      <c r="AY64" s="16"/>
      <c r="BA64" s="442"/>
      <c r="BB64" s="443"/>
      <c r="BD64" s="442"/>
      <c r="BE64" s="443"/>
      <c r="BG64" s="442"/>
      <c r="BH64" s="443"/>
      <c r="BJ64" s="442"/>
      <c r="BK64" s="443"/>
      <c r="BM64" s="442"/>
      <c r="BN64" s="443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339"/>
      <c r="CL64" s="340"/>
      <c r="CN64" s="554"/>
      <c r="CO64" s="552"/>
    </row>
    <row r="65" spans="1:93" ht="24.95" customHeight="1">
      <c r="A65" s="449" t="str">
        <f ca="1">IFERROR(IF(INDIRECT($A$14&amp;ROW())&lt;&gt;"",COUNTIF([2]Summary!$B$30:$B$1029,INDIRECT($A$14&amp;ROW())),""),"")</f>
        <v/>
      </c>
      <c r="B65" s="444"/>
      <c r="C65" s="445"/>
      <c r="E65" s="15"/>
      <c r="F65" s="16"/>
      <c r="H65" s="442"/>
      <c r="I65" s="443"/>
      <c r="K65" s="442"/>
      <c r="L65" s="443"/>
      <c r="N65" s="442"/>
      <c r="O65" s="443"/>
      <c r="Q65" s="442"/>
      <c r="R65" s="443"/>
      <c r="T65" s="442"/>
      <c r="U65" s="443"/>
      <c r="W65" s="442"/>
      <c r="X65" s="443"/>
      <c r="Z65" s="442"/>
      <c r="AA65" s="443"/>
      <c r="AC65" s="442"/>
      <c r="AD65" s="443"/>
      <c r="AF65" s="15"/>
      <c r="AG65" s="16"/>
      <c r="AI65" s="15"/>
      <c r="AJ65" s="16"/>
      <c r="AL65" s="442"/>
      <c r="AM65" s="443"/>
      <c r="AO65" s="442"/>
      <c r="AP65" s="443"/>
      <c r="AR65" s="442"/>
      <c r="AS65" s="443"/>
      <c r="AU65" s="442"/>
      <c r="AV65" s="443"/>
      <c r="AX65" s="15"/>
      <c r="AY65" s="16"/>
      <c r="BA65" s="442"/>
      <c r="BB65" s="443"/>
      <c r="BD65" s="442"/>
      <c r="BE65" s="443"/>
      <c r="BG65" s="442"/>
      <c r="BH65" s="443"/>
      <c r="BJ65" s="442"/>
      <c r="BK65" s="443"/>
      <c r="BM65" s="442"/>
      <c r="BN65" s="443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339"/>
      <c r="CL65" s="340"/>
      <c r="CN65" s="554"/>
      <c r="CO65" s="553"/>
    </row>
    <row r="66" spans="1:93" ht="24.95" customHeight="1">
      <c r="A66" s="449" t="str">
        <f ca="1">IFERROR(IF(INDIRECT($A$14&amp;ROW())&lt;&gt;"",COUNTIF([2]Summary!$B$30:$B$1029,INDIRECT($A$14&amp;ROW())),""),"")</f>
        <v/>
      </c>
      <c r="B66" s="444"/>
      <c r="C66" s="445"/>
      <c r="E66" s="15"/>
      <c r="F66" s="16"/>
      <c r="H66" s="442"/>
      <c r="I66" s="443"/>
      <c r="K66" s="442"/>
      <c r="L66" s="443"/>
      <c r="N66" s="442"/>
      <c r="O66" s="443"/>
      <c r="Q66" s="442"/>
      <c r="R66" s="443"/>
      <c r="T66" s="442"/>
      <c r="U66" s="443"/>
      <c r="W66" s="442"/>
      <c r="X66" s="443"/>
      <c r="Z66" s="442"/>
      <c r="AA66" s="443"/>
      <c r="AC66" s="442"/>
      <c r="AD66" s="443"/>
      <c r="AF66" s="15"/>
      <c r="AG66" s="16"/>
      <c r="AI66" s="15"/>
      <c r="AJ66" s="16"/>
      <c r="AL66" s="442"/>
      <c r="AM66" s="443"/>
      <c r="AO66" s="442"/>
      <c r="AP66" s="443"/>
      <c r="AR66" s="442"/>
      <c r="AS66" s="443"/>
      <c r="AU66" s="442"/>
      <c r="AV66" s="443"/>
      <c r="AX66" s="15"/>
      <c r="AY66" s="16"/>
      <c r="BA66" s="442"/>
      <c r="BB66" s="443"/>
      <c r="BD66" s="442"/>
      <c r="BE66" s="443"/>
      <c r="BG66" s="442"/>
      <c r="BH66" s="443"/>
      <c r="BJ66" s="442"/>
      <c r="BK66" s="443"/>
      <c r="BM66" s="442"/>
      <c r="BN66" s="443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339"/>
      <c r="CL66" s="340"/>
      <c r="CN66" s="554"/>
      <c r="CO66" s="553"/>
    </row>
    <row r="67" spans="1:93" ht="24.95" customHeight="1">
      <c r="A67" s="449" t="str">
        <f ca="1">IFERROR(IF(INDIRECT($A$14&amp;ROW())&lt;&gt;"",COUNTIF([2]Summary!$B$30:$B$1029,INDIRECT($A$14&amp;ROW())),""),"")</f>
        <v/>
      </c>
      <c r="B67" s="444"/>
      <c r="C67" s="445"/>
      <c r="E67" s="15"/>
      <c r="F67" s="16"/>
      <c r="H67" s="442"/>
      <c r="I67" s="443"/>
      <c r="K67" s="442"/>
      <c r="L67" s="443"/>
      <c r="N67" s="442"/>
      <c r="O67" s="443"/>
      <c r="Q67" s="442"/>
      <c r="R67" s="443"/>
      <c r="T67" s="442"/>
      <c r="U67"/>
      <c r="W67" s="442"/>
      <c r="X67" s="443"/>
      <c r="Z67" s="442"/>
      <c r="AA67" s="443"/>
      <c r="AC67" s="442"/>
      <c r="AD67" s="443"/>
      <c r="AF67" s="15"/>
      <c r="AG67" s="16"/>
      <c r="AI67" s="15"/>
      <c r="AJ67" s="16"/>
      <c r="AL67" s="442"/>
      <c r="AM67" s="443"/>
      <c r="AO67" s="442"/>
      <c r="AP67" s="443"/>
      <c r="AR67" s="442"/>
      <c r="AS67" s="443"/>
      <c r="AU67" s="442"/>
      <c r="AV67" s="443"/>
      <c r="AX67" s="15"/>
      <c r="AY67" s="16"/>
      <c r="BA67" s="442"/>
      <c r="BB67" s="443"/>
      <c r="BD67" s="442"/>
      <c r="BE67" s="443"/>
      <c r="BG67" s="442"/>
      <c r="BH67" s="443"/>
      <c r="BJ67" s="442"/>
      <c r="BK67" s="443"/>
      <c r="BM67" s="442"/>
      <c r="BN67" s="443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339"/>
      <c r="CL67" s="340"/>
      <c r="CN67" s="554"/>
      <c r="CO67" s="552"/>
    </row>
    <row r="68" spans="1:93" ht="24.95" customHeight="1">
      <c r="A68" s="449" t="str">
        <f ca="1">IFERROR(IF(INDIRECT($A$14&amp;ROW())&lt;&gt;"",COUNTIF([2]Summary!$B$30:$B$1029,INDIRECT($A$14&amp;ROW())),""),"")</f>
        <v/>
      </c>
      <c r="B68" s="444"/>
      <c r="C68" s="445"/>
      <c r="E68" s="15"/>
      <c r="F68" s="16"/>
      <c r="H68" s="442"/>
      <c r="I68" s="443"/>
      <c r="K68" s="442"/>
      <c r="L68" s="443"/>
      <c r="N68" s="442"/>
      <c r="O68" s="443"/>
      <c r="Q68" s="442"/>
      <c r="R68" s="443"/>
      <c r="T68" s="442"/>
      <c r="U68" s="443"/>
      <c r="W68" s="442"/>
      <c r="X68" s="443"/>
      <c r="Z68" s="442"/>
      <c r="AA68" s="443"/>
      <c r="AC68" s="442"/>
      <c r="AD68" s="443"/>
      <c r="AF68" s="15"/>
      <c r="AG68" s="16"/>
      <c r="AI68" s="15"/>
      <c r="AJ68" s="16"/>
      <c r="AL68" s="442"/>
      <c r="AM68" s="443"/>
      <c r="AO68" s="442"/>
      <c r="AP68" s="443"/>
      <c r="AR68" s="442"/>
      <c r="AS68" s="443"/>
      <c r="AU68" s="442"/>
      <c r="AV68" s="443"/>
      <c r="AX68" s="15"/>
      <c r="AY68" s="16"/>
      <c r="BA68" s="442"/>
      <c r="BB68" s="443"/>
      <c r="BD68" s="442"/>
      <c r="BE68" s="443"/>
      <c r="BG68" s="442"/>
      <c r="BH68" s="443"/>
      <c r="BJ68" s="442"/>
      <c r="BK68" s="443"/>
      <c r="BM68" s="442"/>
      <c r="BN68" s="443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339"/>
      <c r="CL68" s="340"/>
      <c r="CN68" s="554"/>
      <c r="CO68" s="552"/>
    </row>
    <row r="69" spans="1:93" ht="24.95" customHeight="1">
      <c r="A69" s="449" t="str">
        <f ca="1">IFERROR(IF(INDIRECT($A$14&amp;ROW())&lt;&gt;"",COUNTIF([2]Summary!$B$30:$B$1029,INDIRECT($A$14&amp;ROW())),""),"")</f>
        <v/>
      </c>
      <c r="B69" s="444"/>
      <c r="C69" s="445"/>
      <c r="E69" s="15"/>
      <c r="F69" s="16"/>
      <c r="H69" s="442"/>
      <c r="I69" s="443"/>
      <c r="K69" s="442"/>
      <c r="L69" s="443"/>
      <c r="N69" s="442"/>
      <c r="O69" s="443"/>
      <c r="Q69" s="442"/>
      <c r="R69" s="443"/>
      <c r="T69" s="442"/>
      <c r="U69" s="443"/>
      <c r="W69" s="442"/>
      <c r="X69" s="443"/>
      <c r="Z69" s="442"/>
      <c r="AA69" s="443"/>
      <c r="AC69" s="442"/>
      <c r="AD69" s="443"/>
      <c r="AF69" s="15"/>
      <c r="AG69" s="16"/>
      <c r="AI69" s="15"/>
      <c r="AJ69" s="16"/>
      <c r="AL69" s="442"/>
      <c r="AM69" s="443"/>
      <c r="AO69" s="442"/>
      <c r="AP69" s="443"/>
      <c r="AR69" s="442"/>
      <c r="AS69" s="443"/>
      <c r="AU69" s="442"/>
      <c r="AV69" s="443"/>
      <c r="AX69" s="15"/>
      <c r="AY69" s="16"/>
      <c r="BA69" s="442"/>
      <c r="BB69" s="443"/>
      <c r="BD69" s="442"/>
      <c r="BE69" s="443"/>
      <c r="BG69" s="442"/>
      <c r="BH69" s="443"/>
      <c r="BJ69" s="442"/>
      <c r="BK69" s="443"/>
      <c r="BM69" s="442"/>
      <c r="BN69" s="443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339"/>
      <c r="CL69" s="340"/>
      <c r="CN69" s="554"/>
      <c r="CO69" s="552"/>
    </row>
    <row r="70" spans="1:93" ht="24.95" customHeight="1">
      <c r="A70" s="449" t="str">
        <f ca="1">IFERROR(IF(INDIRECT($A$14&amp;ROW())&lt;&gt;"",COUNTIF([2]Summary!$B$30:$B$1029,INDIRECT($A$14&amp;ROW())),""),"")</f>
        <v/>
      </c>
      <c r="B70" s="444"/>
      <c r="C70" s="445"/>
      <c r="E70" s="15"/>
      <c r="F70" s="16"/>
      <c r="H70" s="442"/>
      <c r="I70" s="443"/>
      <c r="K70" s="442"/>
      <c r="L70" s="443"/>
      <c r="N70" s="442"/>
      <c r="O70" s="443"/>
      <c r="Q70" s="442"/>
      <c r="R70" s="443"/>
      <c r="T70" s="442"/>
      <c r="U70" s="443"/>
      <c r="W70" s="442"/>
      <c r="X70" s="443"/>
      <c r="Z70" s="442"/>
      <c r="AA70" s="443"/>
      <c r="AC70" s="442"/>
      <c r="AD70" s="443"/>
      <c r="AF70" s="15"/>
      <c r="AG70" s="16"/>
      <c r="AI70" s="15"/>
      <c r="AJ70" s="16"/>
      <c r="AL70" s="442"/>
      <c r="AM70" s="443"/>
      <c r="AO70" s="442"/>
      <c r="AP70" s="443"/>
      <c r="AR70" s="442"/>
      <c r="AS70" s="443"/>
      <c r="AU70" s="442"/>
      <c r="AV70" s="443"/>
      <c r="AX70" s="15"/>
      <c r="AY70" s="16"/>
      <c r="BA70" s="442"/>
      <c r="BB70" s="443"/>
      <c r="BD70" s="442"/>
      <c r="BE70" s="443"/>
      <c r="BG70" s="442"/>
      <c r="BH70" s="443"/>
      <c r="BJ70" s="442"/>
      <c r="BK70" s="443"/>
      <c r="BM70" s="442"/>
      <c r="BN70" s="443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339"/>
      <c r="CL70" s="340"/>
      <c r="CN70" s="554"/>
      <c r="CO70" s="552"/>
    </row>
    <row r="71" spans="1:93" ht="24.95" customHeight="1">
      <c r="A71" s="449" t="str">
        <f ca="1">IFERROR(IF(INDIRECT($A$14&amp;ROW())&lt;&gt;"",COUNTIF([2]Summary!$B$30:$B$1029,INDIRECT($A$14&amp;ROW())),""),"")</f>
        <v/>
      </c>
      <c r="B71" s="444"/>
      <c r="C71" s="445"/>
      <c r="E71" s="15"/>
      <c r="F71" s="16"/>
      <c r="H71" s="442"/>
      <c r="I71" s="443"/>
      <c r="K71" s="442"/>
      <c r="L71" s="443"/>
      <c r="N71" s="442"/>
      <c r="O71" s="443"/>
      <c r="Q71" s="442"/>
      <c r="R71" s="443"/>
      <c r="T71" s="442"/>
      <c r="U71" s="443"/>
      <c r="W71" s="442"/>
      <c r="X71" s="443"/>
      <c r="Z71" s="442"/>
      <c r="AA71" s="443"/>
      <c r="AC71" s="442"/>
      <c r="AD71" s="443"/>
      <c r="AF71" s="15"/>
      <c r="AG71" s="16"/>
      <c r="AI71" s="15"/>
      <c r="AJ71" s="16"/>
      <c r="AL71" s="442"/>
      <c r="AM71" s="443"/>
      <c r="AO71" s="442"/>
      <c r="AP71" s="443"/>
      <c r="AR71" s="442"/>
      <c r="AS71" s="443"/>
      <c r="AU71" s="442"/>
      <c r="AV71" s="443"/>
      <c r="AX71" s="15"/>
      <c r="AY71" s="16"/>
      <c r="BA71" s="442"/>
      <c r="BB71" s="443"/>
      <c r="BD71" s="442"/>
      <c r="BE71" s="443"/>
      <c r="BG71" s="442"/>
      <c r="BH71" s="443"/>
      <c r="BJ71" s="442"/>
      <c r="BK71" s="443"/>
      <c r="BM71" s="442"/>
      <c r="BN71" s="443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339"/>
      <c r="CL71" s="340"/>
      <c r="CN71" s="554"/>
      <c r="CO71" s="552"/>
    </row>
    <row r="72" spans="1:93" ht="24.95" customHeight="1">
      <c r="A72" s="449" t="str">
        <f ca="1">IFERROR(IF(INDIRECT($A$14&amp;ROW())&lt;&gt;"",COUNTIF([2]Summary!$B$30:$B$1029,INDIRECT($A$14&amp;ROW())),""),"")</f>
        <v/>
      </c>
      <c r="B72" s="444"/>
      <c r="C72" s="445"/>
      <c r="E72" s="15"/>
      <c r="F72" s="16"/>
      <c r="H72" s="442"/>
      <c r="I72" s="443"/>
      <c r="K72" s="442"/>
      <c r="L72" s="443"/>
      <c r="N72" s="442"/>
      <c r="O72" s="443"/>
      <c r="Q72" s="442"/>
      <c r="R72" s="443"/>
      <c r="T72" s="442"/>
      <c r="U72" s="443"/>
      <c r="W72" s="442"/>
      <c r="X72" s="443"/>
      <c r="Z72" s="442"/>
      <c r="AA72" s="443"/>
      <c r="AC72" s="442"/>
      <c r="AD72" s="443"/>
      <c r="AF72" s="15"/>
      <c r="AG72" s="16"/>
      <c r="AI72" s="15"/>
      <c r="AJ72" s="16"/>
      <c r="AL72" s="442"/>
      <c r="AM72" s="443"/>
      <c r="AO72" s="442"/>
      <c r="AP72" s="443"/>
      <c r="AR72" s="442"/>
      <c r="AS72" s="443"/>
      <c r="AU72" s="442"/>
      <c r="AV72" s="443"/>
      <c r="AX72" s="15"/>
      <c r="AY72" s="16"/>
      <c r="BA72" s="442"/>
      <c r="BB72" s="443"/>
      <c r="BD72" s="442"/>
      <c r="BE72" s="443"/>
      <c r="BG72" s="442"/>
      <c r="BH72" s="443"/>
      <c r="BJ72" s="442"/>
      <c r="BK72" s="443"/>
      <c r="BM72" s="442"/>
      <c r="BN72" s="443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339"/>
      <c r="CL72" s="340"/>
      <c r="CN72" s="554"/>
      <c r="CO72" s="552"/>
    </row>
    <row r="73" spans="1:93" ht="24.95" customHeight="1">
      <c r="A73" s="449" t="str">
        <f ca="1">IFERROR(IF(INDIRECT($A$14&amp;ROW())&lt;&gt;"",COUNTIF([2]Summary!$B$30:$B$1029,INDIRECT($A$14&amp;ROW())),""),"")</f>
        <v/>
      </c>
      <c r="B73" s="444"/>
      <c r="C73" s="445"/>
      <c r="E73" s="15"/>
      <c r="F73" s="16"/>
      <c r="H73" s="442"/>
      <c r="I73" s="443"/>
      <c r="K73" s="442"/>
      <c r="L73" s="443"/>
      <c r="N73" s="442"/>
      <c r="O73" s="443"/>
      <c r="Q73" s="442"/>
      <c r="R73" s="443"/>
      <c r="T73" s="442"/>
      <c r="U73" s="443"/>
      <c r="W73" s="442"/>
      <c r="X73" s="443"/>
      <c r="Z73" s="442"/>
      <c r="AA73" s="443"/>
      <c r="AC73" s="442"/>
      <c r="AD73" s="443"/>
      <c r="AF73" s="15"/>
      <c r="AG73" s="16"/>
      <c r="AI73" s="15"/>
      <c r="AJ73" s="16"/>
      <c r="AL73" s="442"/>
      <c r="AM73" s="443"/>
      <c r="AO73" s="442"/>
      <c r="AP73" s="443"/>
      <c r="AR73" s="442"/>
      <c r="AS73" s="443"/>
      <c r="AU73" s="442"/>
      <c r="AV73" s="443"/>
      <c r="AX73" s="15"/>
      <c r="AY73" s="16"/>
      <c r="BA73" s="442"/>
      <c r="BB73" s="443"/>
      <c r="BD73" s="442"/>
      <c r="BE73" s="443"/>
      <c r="BG73" s="442"/>
      <c r="BH73" s="443"/>
      <c r="BJ73" s="442"/>
      <c r="BK73" s="443"/>
      <c r="BM73" s="442"/>
      <c r="BN73" s="443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339"/>
      <c r="CL73" s="340"/>
      <c r="CN73" s="554"/>
      <c r="CO73" s="552"/>
    </row>
    <row r="74" spans="1:93" ht="24.95" customHeight="1">
      <c r="A74" s="449" t="str">
        <f ca="1">IFERROR(IF(INDIRECT($A$14&amp;ROW())&lt;&gt;"",COUNTIF([2]Summary!$B$30:$B$1029,INDIRECT($A$14&amp;ROW())),""),"")</f>
        <v/>
      </c>
      <c r="B74" s="444"/>
      <c r="C74" s="445"/>
      <c r="E74" s="15"/>
      <c r="F74" s="16"/>
      <c r="H74" s="442"/>
      <c r="I74" s="443"/>
      <c r="K74" s="442"/>
      <c r="L74" s="443"/>
      <c r="N74" s="442"/>
      <c r="O74" s="443"/>
      <c r="Q74" s="442"/>
      <c r="R74" s="443"/>
      <c r="T74" s="442"/>
      <c r="U74" s="443"/>
      <c r="W74" s="442"/>
      <c r="X74" s="443"/>
      <c r="Z74" s="442"/>
      <c r="AA74" s="443"/>
      <c r="AC74" s="442"/>
      <c r="AD74" s="443"/>
      <c r="AF74" s="15"/>
      <c r="AG74" s="16"/>
      <c r="AI74" s="15"/>
      <c r="AJ74" s="16"/>
      <c r="AL74" s="442"/>
      <c r="AM74" s="443"/>
      <c r="AO74" s="442"/>
      <c r="AP74" s="443"/>
      <c r="AR74" s="442"/>
      <c r="AS74" s="443"/>
      <c r="AU74" s="442"/>
      <c r="AV74" s="443"/>
      <c r="AX74" s="15"/>
      <c r="AY74" s="16"/>
      <c r="BA74" s="442"/>
      <c r="BB74" s="443"/>
      <c r="BD74" s="442"/>
      <c r="BE74" s="443"/>
      <c r="BG74" s="442"/>
      <c r="BH74" s="443"/>
      <c r="BJ74" s="442"/>
      <c r="BK74" s="443"/>
      <c r="BM74" s="442"/>
      <c r="BN74" s="443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339"/>
      <c r="CL74" s="340"/>
      <c r="CN74" s="554"/>
      <c r="CO74" s="552"/>
    </row>
    <row r="75" spans="1:93" ht="24.95" customHeight="1">
      <c r="A75" s="449" t="str">
        <f ca="1">IFERROR(IF(INDIRECT($A$14&amp;ROW())&lt;&gt;"",COUNTIF([2]Summary!$B$30:$B$1029,INDIRECT($A$14&amp;ROW())),""),"")</f>
        <v/>
      </c>
      <c r="B75" s="444"/>
      <c r="C75" s="445"/>
      <c r="E75" s="15"/>
      <c r="F75" s="16"/>
      <c r="H75" s="442"/>
      <c r="I75" s="443"/>
      <c r="K75" s="442"/>
      <c r="L75" s="443"/>
      <c r="N75" s="442"/>
      <c r="O75" s="443"/>
      <c r="Q75" s="442"/>
      <c r="R75" s="443"/>
      <c r="T75" s="442"/>
      <c r="U75" s="443"/>
      <c r="W75" s="442"/>
      <c r="X75" s="443"/>
      <c r="Z75" s="442"/>
      <c r="AA75" s="443"/>
      <c r="AC75" s="442"/>
      <c r="AD75" s="443"/>
      <c r="AF75" s="15"/>
      <c r="AG75" s="16"/>
      <c r="AI75" s="15"/>
      <c r="AJ75" s="16"/>
      <c r="AL75" s="442"/>
      <c r="AM75" s="443"/>
      <c r="AO75" s="442"/>
      <c r="AP75" s="443"/>
      <c r="AR75" s="442"/>
      <c r="AS75" s="443"/>
      <c r="AU75" s="442"/>
      <c r="AV75" s="443"/>
      <c r="AX75" s="15"/>
      <c r="AY75" s="16"/>
      <c r="BA75" s="442"/>
      <c r="BB75" s="443"/>
      <c r="BD75" s="442"/>
      <c r="BE75" s="443"/>
      <c r="BG75" s="442"/>
      <c r="BH75" s="443"/>
      <c r="BJ75" s="442"/>
      <c r="BK75" s="443"/>
      <c r="BM75" s="442"/>
      <c r="BN75" s="443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339"/>
      <c r="CL75" s="340"/>
      <c r="CN75" s="554"/>
      <c r="CO75" s="552"/>
    </row>
    <row r="76" spans="1:93" ht="24.95" customHeight="1">
      <c r="A76" s="449" t="str">
        <f ca="1">IFERROR(IF(INDIRECT($A$14&amp;ROW())&lt;&gt;"",COUNTIF([2]Summary!$B$30:$B$1029,INDIRECT($A$14&amp;ROW())),""),"")</f>
        <v/>
      </c>
      <c r="B76" s="444"/>
      <c r="C76" s="445"/>
      <c r="E76" s="15"/>
      <c r="F76" s="16"/>
      <c r="H76" s="442"/>
      <c r="I76" s="443"/>
      <c r="K76" s="442"/>
      <c r="L76" s="443"/>
      <c r="N76" s="442"/>
      <c r="O76" s="443"/>
      <c r="Q76" s="442"/>
      <c r="R76" s="443"/>
      <c r="T76" s="442"/>
      <c r="U76" s="443"/>
      <c r="W76" s="442"/>
      <c r="X76" s="443"/>
      <c r="Z76" s="442"/>
      <c r="AA76" s="443"/>
      <c r="AC76" s="442"/>
      <c r="AD76" s="443"/>
      <c r="AF76" s="15"/>
      <c r="AG76" s="16"/>
      <c r="AI76" s="15"/>
      <c r="AJ76" s="16"/>
      <c r="AL76" s="442"/>
      <c r="AM76" s="443"/>
      <c r="AO76" s="442"/>
      <c r="AP76" s="443"/>
      <c r="AR76" s="442"/>
      <c r="AS76" s="443"/>
      <c r="AU76" s="442"/>
      <c r="AV76" s="443"/>
      <c r="AX76" s="15"/>
      <c r="AY76" s="16"/>
      <c r="BA76" s="442"/>
      <c r="BB76" s="443"/>
      <c r="BD76" s="442"/>
      <c r="BE76" s="443"/>
      <c r="BG76" s="442"/>
      <c r="BH76" s="443"/>
      <c r="BJ76" s="442"/>
      <c r="BK76" s="443"/>
      <c r="BM76" s="442"/>
      <c r="BN76" s="443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339"/>
      <c r="CL76" s="340"/>
      <c r="CN76" s="554"/>
      <c r="CO76" s="552"/>
    </row>
    <row r="77" spans="1:93" ht="24.95" customHeight="1">
      <c r="A77" s="449" t="str">
        <f ca="1">IFERROR(IF(INDIRECT($A$14&amp;ROW())&lt;&gt;"",COUNTIF([2]Summary!$B$30:$B$1029,INDIRECT($A$14&amp;ROW())),""),"")</f>
        <v/>
      </c>
      <c r="B77" s="444"/>
      <c r="C77" s="445"/>
      <c r="E77" s="15"/>
      <c r="F77" s="16"/>
      <c r="H77" s="442"/>
      <c r="I77" s="443"/>
      <c r="K77" s="442"/>
      <c r="L77" s="443"/>
      <c r="N77" s="442"/>
      <c r="O77" s="443"/>
      <c r="Q77" s="442"/>
      <c r="R77" s="443"/>
      <c r="T77" s="442"/>
      <c r="U77" s="443"/>
      <c r="W77" s="442"/>
      <c r="X77" s="443"/>
      <c r="Z77" s="442"/>
      <c r="AA77" s="443"/>
      <c r="AC77" s="442"/>
      <c r="AD77" s="443"/>
      <c r="AF77" s="15"/>
      <c r="AG77" s="16"/>
      <c r="AI77" s="15"/>
      <c r="AJ77" s="16"/>
      <c r="AL77" s="442"/>
      <c r="AM77" s="443"/>
      <c r="AO77" s="442"/>
      <c r="AP77" s="443"/>
      <c r="AR77" s="442"/>
      <c r="AS77" s="443"/>
      <c r="AU77" s="442"/>
      <c r="AV77" s="443"/>
      <c r="AX77" s="15"/>
      <c r="AY77" s="16"/>
      <c r="BA77" s="442"/>
      <c r="BB77" s="443"/>
      <c r="BD77" s="442"/>
      <c r="BE77" s="443"/>
      <c r="BG77" s="442"/>
      <c r="BH77" s="443"/>
      <c r="BJ77" s="442"/>
      <c r="BK77" s="443"/>
      <c r="BM77" s="442"/>
      <c r="BN77" s="443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339"/>
      <c r="CL77" s="340"/>
      <c r="CN77" s="554"/>
      <c r="CO77" s="552"/>
    </row>
    <row r="78" spans="1:93" ht="24.95" customHeight="1">
      <c r="A78" s="449" t="str">
        <f ca="1">IFERROR(IF(INDIRECT($A$14&amp;ROW())&lt;&gt;"",COUNTIF([2]Summary!$B$30:$B$1029,INDIRECT($A$14&amp;ROW())),""),"")</f>
        <v/>
      </c>
      <c r="B78" s="444"/>
      <c r="C78" s="445"/>
      <c r="E78" s="15"/>
      <c r="F78" s="16"/>
      <c r="H78" s="442"/>
      <c r="I78" s="443"/>
      <c r="K78" s="442"/>
      <c r="L78" s="443"/>
      <c r="N78" s="442"/>
      <c r="O78" s="443"/>
      <c r="Q78" s="442"/>
      <c r="R78" s="443"/>
      <c r="T78" s="442"/>
      <c r="U78" s="443"/>
      <c r="W78" s="442"/>
      <c r="X78" s="443"/>
      <c r="Z78" s="442"/>
      <c r="AA78" s="443"/>
      <c r="AC78" s="442"/>
      <c r="AD78" s="443"/>
      <c r="AF78" s="15"/>
      <c r="AG78" s="16"/>
      <c r="AI78" s="15"/>
      <c r="AJ78" s="16"/>
      <c r="AL78" s="442"/>
      <c r="AM78" s="443"/>
      <c r="AO78" s="442"/>
      <c r="AP78" s="443"/>
      <c r="AR78" s="442"/>
      <c r="AS78" s="443"/>
      <c r="AU78" s="442"/>
      <c r="AV78" s="443"/>
      <c r="AX78" s="15"/>
      <c r="AY78" s="16"/>
      <c r="BA78" s="442"/>
      <c r="BB78" s="443"/>
      <c r="BD78" s="442"/>
      <c r="BE78" s="443"/>
      <c r="BG78" s="442"/>
      <c r="BH78" s="443"/>
      <c r="BJ78" s="442"/>
      <c r="BK78" s="443"/>
      <c r="BM78" s="442"/>
      <c r="BN78" s="443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339"/>
      <c r="CL78" s="340"/>
      <c r="CN78" s="554"/>
      <c r="CO78" s="552"/>
    </row>
    <row r="79" spans="1:93" ht="24.95" customHeight="1">
      <c r="A79" s="449" t="str">
        <f ca="1">IFERROR(IF(INDIRECT($A$14&amp;ROW())&lt;&gt;"",COUNTIF([2]Summary!$B$30:$B$1029,INDIRECT($A$14&amp;ROW())),""),"")</f>
        <v/>
      </c>
      <c r="B79" s="444"/>
      <c r="C79" s="445"/>
      <c r="E79" s="15"/>
      <c r="F79" s="16"/>
      <c r="H79" s="442"/>
      <c r="I79" s="443"/>
      <c r="K79" s="442"/>
      <c r="L79" s="443"/>
      <c r="N79" s="442"/>
      <c r="O79" s="443"/>
      <c r="Q79" s="442"/>
      <c r="R79" s="443"/>
      <c r="T79" s="442"/>
      <c r="U79" s="443"/>
      <c r="W79" s="442"/>
      <c r="X79" s="443"/>
      <c r="Z79" s="442"/>
      <c r="AA79" s="443"/>
      <c r="AC79" s="442"/>
      <c r="AD79" s="443"/>
      <c r="AF79" s="15"/>
      <c r="AG79" s="16"/>
      <c r="AI79" s="15"/>
      <c r="AJ79" s="16"/>
      <c r="AL79" s="442"/>
      <c r="AM79" s="443"/>
      <c r="AO79" s="442"/>
      <c r="AP79" s="443"/>
      <c r="AR79" s="442"/>
      <c r="AS79" s="443"/>
      <c r="AU79" s="442"/>
      <c r="AV79" s="443"/>
      <c r="AX79" s="15"/>
      <c r="AY79" s="16"/>
      <c r="BA79" s="442"/>
      <c r="BB79" s="443"/>
      <c r="BD79" s="442"/>
      <c r="BE79" s="443"/>
      <c r="BG79" s="442"/>
      <c r="BH79" s="443"/>
      <c r="BJ79" s="442"/>
      <c r="BK79" s="443"/>
      <c r="BM79" s="442"/>
      <c r="BN79" s="443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339"/>
      <c r="CL79" s="340"/>
      <c r="CN79" s="554"/>
      <c r="CO79" s="552"/>
    </row>
    <row r="80" spans="1:93" ht="24.95" customHeight="1">
      <c r="A80" s="449" t="str">
        <f ca="1">IFERROR(IF(INDIRECT($A$14&amp;ROW())&lt;&gt;"",COUNTIF([2]Summary!$B$30:$B$1029,INDIRECT($A$14&amp;ROW())),""),"")</f>
        <v/>
      </c>
      <c r="B80" s="444"/>
      <c r="C80" s="445"/>
      <c r="E80" s="15"/>
      <c r="F80" s="16"/>
      <c r="H80" s="442"/>
      <c r="I80" s="443"/>
      <c r="K80" s="442"/>
      <c r="L80" s="443"/>
      <c r="N80" s="442"/>
      <c r="O80" s="443"/>
      <c r="Q80" s="442"/>
      <c r="R80" s="443"/>
      <c r="T80" s="442"/>
      <c r="U80" s="443"/>
      <c r="W80" s="442"/>
      <c r="X80" s="443"/>
      <c r="Z80" s="442"/>
      <c r="AA80" s="443"/>
      <c r="AC80" s="442"/>
      <c r="AD80" s="443"/>
      <c r="AF80" s="15"/>
      <c r="AG80" s="16"/>
      <c r="AI80" s="15"/>
      <c r="AJ80" s="16"/>
      <c r="AL80" s="442"/>
      <c r="AM80" s="443"/>
      <c r="AO80" s="442"/>
      <c r="AP80" s="443"/>
      <c r="AR80" s="442"/>
      <c r="AS80" s="443"/>
      <c r="AU80" s="442"/>
      <c r="AV80" s="443"/>
      <c r="AX80" s="15"/>
      <c r="AY80" s="16"/>
      <c r="BA80" s="442"/>
      <c r="BB80" s="443"/>
      <c r="BD80" s="442"/>
      <c r="BE80" s="443"/>
      <c r="BG80" s="442"/>
      <c r="BH80" s="443"/>
      <c r="BJ80" s="442"/>
      <c r="BK80" s="443"/>
      <c r="BM80" s="442"/>
      <c r="BN80" s="443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339"/>
      <c r="CL80" s="340"/>
      <c r="CN80" s="554"/>
      <c r="CO80" s="552"/>
    </row>
    <row r="81" spans="1:93" ht="24.95" customHeight="1">
      <c r="A81" s="449" t="str">
        <f ca="1">IFERROR(IF(INDIRECT($A$14&amp;ROW())&lt;&gt;"",COUNTIF([2]Summary!$B$30:$B$1029,INDIRECT($A$14&amp;ROW())),""),"")</f>
        <v/>
      </c>
      <c r="B81" s="444"/>
      <c r="C81" s="445"/>
      <c r="E81" s="15"/>
      <c r="F81" s="16"/>
      <c r="H81" s="442"/>
      <c r="I81" s="443"/>
      <c r="K81" s="442"/>
      <c r="L81" s="443"/>
      <c r="N81" s="442"/>
      <c r="O81" s="443"/>
      <c r="Q81" s="442"/>
      <c r="R81" s="443"/>
      <c r="T81" s="442"/>
      <c r="U81" s="443"/>
      <c r="W81" s="442"/>
      <c r="X81" s="443"/>
      <c r="Z81" s="442"/>
      <c r="AA81" s="443"/>
      <c r="AC81" s="442"/>
      <c r="AD81" s="443"/>
      <c r="AF81" s="15"/>
      <c r="AG81" s="16"/>
      <c r="AI81" s="15"/>
      <c r="AJ81" s="16"/>
      <c r="AL81" s="442"/>
      <c r="AM81" s="443"/>
      <c r="AO81" s="442"/>
      <c r="AP81" s="443"/>
      <c r="AR81" s="442"/>
      <c r="AS81" s="443"/>
      <c r="AU81" s="442"/>
      <c r="AV81" s="443"/>
      <c r="AX81" s="15"/>
      <c r="AY81" s="16"/>
      <c r="BA81" s="442"/>
      <c r="BB81" s="443"/>
      <c r="BD81" s="442"/>
      <c r="BE81" s="443"/>
      <c r="BG81" s="442"/>
      <c r="BH81" s="443"/>
      <c r="BJ81" s="442"/>
      <c r="BK81" s="443"/>
      <c r="BM81" s="442"/>
      <c r="BN81" s="443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339"/>
      <c r="CL81" s="340"/>
      <c r="CN81" s="551"/>
      <c r="CO81" s="552"/>
    </row>
    <row r="82" spans="1:93" ht="24.95" customHeight="1">
      <c r="A82" s="449" t="str">
        <f ca="1">IFERROR(IF(INDIRECT($A$14&amp;ROW())&lt;&gt;"",COUNTIF([2]Summary!$B$30:$B$1029,INDIRECT($A$14&amp;ROW())),""),"")</f>
        <v/>
      </c>
      <c r="B82" s="444"/>
      <c r="C82" s="445"/>
      <c r="E82" s="15"/>
      <c r="F82" s="16"/>
      <c r="H82" s="442"/>
      <c r="I82" s="443"/>
      <c r="K82" s="442"/>
      <c r="L82" s="443"/>
      <c r="N82" s="442"/>
      <c r="O82" s="443"/>
      <c r="Q82" s="442"/>
      <c r="R82" s="443"/>
      <c r="T82" s="442"/>
      <c r="U82" s="443"/>
      <c r="W82" s="442"/>
      <c r="X82" s="443"/>
      <c r="Z82" s="442"/>
      <c r="AA82" s="443"/>
      <c r="AC82" s="442"/>
      <c r="AD82" s="443"/>
      <c r="AF82" s="15"/>
      <c r="AG82" s="16"/>
      <c r="AI82" s="15"/>
      <c r="AJ82" s="16"/>
      <c r="AL82" s="442"/>
      <c r="AM82" s="443"/>
      <c r="AO82" s="442"/>
      <c r="AP82" s="443"/>
      <c r="AR82" s="442"/>
      <c r="AS82" s="443"/>
      <c r="AU82" s="442"/>
      <c r="AV82" s="443"/>
      <c r="AX82" s="15"/>
      <c r="AY82" s="16"/>
      <c r="BA82" s="442"/>
      <c r="BB82" s="443"/>
      <c r="BD82" s="442"/>
      <c r="BE82" s="443"/>
      <c r="BG82" s="442"/>
      <c r="BH82" s="443"/>
      <c r="BJ82" s="442"/>
      <c r="BK82" s="443"/>
      <c r="BM82" s="442"/>
      <c r="BN82" s="443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339"/>
      <c r="CL82" s="340"/>
      <c r="CN82" s="551"/>
      <c r="CO82" s="552"/>
    </row>
    <row r="83" spans="1:93" ht="24.95" customHeight="1">
      <c r="A83" s="449" t="str">
        <f ca="1">IFERROR(IF(INDIRECT($A$14&amp;ROW())&lt;&gt;"",COUNTIF([2]Summary!$B$30:$B$1029,INDIRECT($A$14&amp;ROW())),""),"")</f>
        <v/>
      </c>
      <c r="B83" s="444"/>
      <c r="C83" s="445"/>
      <c r="E83" s="15"/>
      <c r="F83" s="16"/>
      <c r="H83" s="442"/>
      <c r="I83" s="443"/>
      <c r="K83" s="442"/>
      <c r="L83" s="443"/>
      <c r="N83" s="442"/>
      <c r="O83" s="443"/>
      <c r="Q83" s="442"/>
      <c r="R83" s="443"/>
      <c r="T83" s="442"/>
      <c r="U83" s="443"/>
      <c r="W83" s="442"/>
      <c r="X83" s="443"/>
      <c r="Z83" s="442"/>
      <c r="AA83" s="443"/>
      <c r="AC83" s="442"/>
      <c r="AD83" s="443"/>
      <c r="AF83" s="15"/>
      <c r="AG83" s="16"/>
      <c r="AI83" s="15"/>
      <c r="AJ83" s="16"/>
      <c r="AL83" s="442"/>
      <c r="AM83" s="443"/>
      <c r="AO83" s="442"/>
      <c r="AP83" s="443"/>
      <c r="AR83" s="442"/>
      <c r="AS83" s="443"/>
      <c r="AU83" s="442"/>
      <c r="AV83" s="443"/>
      <c r="AX83" s="15"/>
      <c r="AY83" s="16"/>
      <c r="BA83" s="442"/>
      <c r="BB83" s="443"/>
      <c r="BD83" s="442"/>
      <c r="BE83" s="443"/>
      <c r="BG83" s="442"/>
      <c r="BH83" s="443"/>
      <c r="BJ83" s="442"/>
      <c r="BK83" s="443"/>
      <c r="BM83" s="442"/>
      <c r="BN83" s="443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339"/>
      <c r="CL83" s="340"/>
      <c r="CN83" s="551"/>
      <c r="CO83" s="552"/>
    </row>
    <row r="84" spans="1:93" ht="24.95" customHeight="1">
      <c r="A84" s="449" t="str">
        <f ca="1">IFERROR(IF(INDIRECT($A$14&amp;ROW())&lt;&gt;"",COUNTIF([2]Summary!$B$30:$B$1029,INDIRECT($A$14&amp;ROW())),""),"")</f>
        <v/>
      </c>
      <c r="B84" s="444"/>
      <c r="C84" s="445"/>
      <c r="E84" s="15"/>
      <c r="F84" s="16"/>
      <c r="H84" s="442"/>
      <c r="I84" s="443"/>
      <c r="K84" s="442"/>
      <c r="L84" s="443"/>
      <c r="N84" s="442"/>
      <c r="O84" s="443"/>
      <c r="Q84" s="442"/>
      <c r="R84" s="443"/>
      <c r="T84" s="442"/>
      <c r="U84" s="443"/>
      <c r="W84" s="442"/>
      <c r="X84" s="443"/>
      <c r="Z84" s="442"/>
      <c r="AA84" s="443"/>
      <c r="AC84" s="442"/>
      <c r="AD84" s="443"/>
      <c r="AF84" s="15"/>
      <c r="AG84" s="16"/>
      <c r="AI84" s="15"/>
      <c r="AJ84" s="16"/>
      <c r="AL84" s="442"/>
      <c r="AM84" s="443"/>
      <c r="AO84" s="442"/>
      <c r="AP84" s="443"/>
      <c r="AR84" s="442"/>
      <c r="AS84" s="443"/>
      <c r="AU84" s="442"/>
      <c r="AV84" s="443"/>
      <c r="AX84" s="15"/>
      <c r="AY84" s="16"/>
      <c r="BA84" s="442"/>
      <c r="BB84" s="443"/>
      <c r="BD84" s="442"/>
      <c r="BE84" s="443"/>
      <c r="BG84" s="442"/>
      <c r="BH84" s="443"/>
      <c r="BJ84" s="442"/>
      <c r="BK84" s="443"/>
      <c r="BM84" s="442"/>
      <c r="BN84" s="443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339"/>
      <c r="CL84" s="340"/>
      <c r="CN84" s="551"/>
      <c r="CO84" s="552"/>
    </row>
    <row r="85" spans="1:93" ht="24.95" customHeight="1">
      <c r="A85" s="449" t="str">
        <f ca="1">IFERROR(IF(INDIRECT($A$14&amp;ROW())&lt;&gt;"",COUNTIF([2]Summary!$B$30:$B$1029,INDIRECT($A$14&amp;ROW())),""),"")</f>
        <v/>
      </c>
      <c r="B85" s="444"/>
      <c r="C85" s="445"/>
      <c r="E85" s="15"/>
      <c r="F85" s="16"/>
      <c r="H85" s="442"/>
      <c r="I85" s="443"/>
      <c r="K85" s="442"/>
      <c r="L85" s="443"/>
      <c r="N85" s="442"/>
      <c r="O85" s="443"/>
      <c r="Q85" s="442"/>
      <c r="R85" s="443"/>
      <c r="T85" s="442"/>
      <c r="U85" s="443"/>
      <c r="W85" s="442"/>
      <c r="X85" s="443"/>
      <c r="Z85" s="442"/>
      <c r="AA85" s="443"/>
      <c r="AC85" s="442"/>
      <c r="AD85" s="443"/>
      <c r="AF85" s="15"/>
      <c r="AG85" s="16"/>
      <c r="AI85" s="15"/>
      <c r="AJ85" s="16"/>
      <c r="AL85" s="442"/>
      <c r="AM85" s="443"/>
      <c r="AO85" s="442"/>
      <c r="AP85" s="443"/>
      <c r="AR85" s="442"/>
      <c r="AS85" s="443"/>
      <c r="AU85" s="442"/>
      <c r="AV85" s="443"/>
      <c r="AX85" s="15"/>
      <c r="AY85" s="16"/>
      <c r="BA85" s="442"/>
      <c r="BB85" s="443"/>
      <c r="BD85" s="442"/>
      <c r="BE85" s="443"/>
      <c r="BG85" s="442"/>
      <c r="BH85" s="443"/>
      <c r="BJ85" s="442"/>
      <c r="BK85" s="443"/>
      <c r="BM85" s="442"/>
      <c r="BN85" s="443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339"/>
      <c r="CL85" s="340"/>
      <c r="CN85" s="551"/>
      <c r="CO85" s="552"/>
    </row>
    <row r="86" spans="1:93" ht="24.95" customHeight="1">
      <c r="A86" s="449" t="str">
        <f ca="1">IFERROR(IF(INDIRECT($A$14&amp;ROW())&lt;&gt;"",COUNTIF([2]Summary!$B$30:$B$1029,INDIRECT($A$14&amp;ROW())),""),"")</f>
        <v/>
      </c>
      <c r="B86" s="444"/>
      <c r="C86" s="445"/>
      <c r="E86" s="15"/>
      <c r="F86" s="16"/>
      <c r="H86" s="442"/>
      <c r="I86" s="443"/>
      <c r="K86" s="442"/>
      <c r="L86" s="443"/>
      <c r="N86" s="442"/>
      <c r="O86" s="443"/>
      <c r="Q86" s="442"/>
      <c r="R86" s="443"/>
      <c r="T86" s="442"/>
      <c r="U86" s="443"/>
      <c r="W86" s="442"/>
      <c r="X86" s="443"/>
      <c r="Z86" s="442"/>
      <c r="AA86" s="443"/>
      <c r="AC86" s="442"/>
      <c r="AD86" s="443"/>
      <c r="AF86" s="15"/>
      <c r="AG86" s="16"/>
      <c r="AI86" s="15"/>
      <c r="AJ86" s="16"/>
      <c r="AL86" s="442"/>
      <c r="AM86" s="443"/>
      <c r="AO86" s="442"/>
      <c r="AP86" s="443"/>
      <c r="AR86" s="442"/>
      <c r="AS86" s="443"/>
      <c r="AU86" s="442"/>
      <c r="AV86" s="443"/>
      <c r="AX86" s="15"/>
      <c r="AY86" s="16"/>
      <c r="BA86" s="442"/>
      <c r="BB86" s="443"/>
      <c r="BD86" s="442"/>
      <c r="BE86" s="443"/>
      <c r="BG86" s="442"/>
      <c r="BH86" s="443"/>
      <c r="BJ86" s="442"/>
      <c r="BK86" s="443"/>
      <c r="BM86" s="442"/>
      <c r="BN86" s="443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339"/>
      <c r="CL86" s="340"/>
      <c r="CN86" s="551"/>
      <c r="CO86" s="552"/>
    </row>
    <row r="87" spans="1:93" ht="24.95" customHeight="1">
      <c r="A87" s="449" t="str">
        <f ca="1">IFERROR(IF(INDIRECT($A$14&amp;ROW())&lt;&gt;"",COUNTIF([2]Summary!$B$30:$B$1029,INDIRECT($A$14&amp;ROW())),""),"")</f>
        <v/>
      </c>
      <c r="B87" s="444"/>
      <c r="C87" s="445"/>
      <c r="E87" s="15"/>
      <c r="F87" s="16"/>
      <c r="H87" s="442"/>
      <c r="I87" s="443"/>
      <c r="K87" s="442"/>
      <c r="L87" s="443"/>
      <c r="N87" s="442"/>
      <c r="O87" s="443"/>
      <c r="Q87" s="442"/>
      <c r="R87" s="443"/>
      <c r="T87" s="442"/>
      <c r="U87" s="443"/>
      <c r="W87" s="442"/>
      <c r="X87" s="443"/>
      <c r="Z87" s="442"/>
      <c r="AA87" s="443"/>
      <c r="AC87" s="442"/>
      <c r="AD87" s="443"/>
      <c r="AF87" s="15"/>
      <c r="AG87" s="16"/>
      <c r="AI87" s="15"/>
      <c r="AJ87" s="16"/>
      <c r="AL87" s="442"/>
      <c r="AM87" s="443"/>
      <c r="AO87" s="442"/>
      <c r="AP87" s="443"/>
      <c r="AR87" s="442"/>
      <c r="AS87" s="443"/>
      <c r="AU87" s="442"/>
      <c r="AV87" s="443"/>
      <c r="AX87" s="15"/>
      <c r="AY87" s="16"/>
      <c r="BA87" s="442"/>
      <c r="BB87" s="443"/>
      <c r="BD87" s="442"/>
      <c r="BE87" s="443"/>
      <c r="BG87" s="442"/>
      <c r="BH87" s="443"/>
      <c r="BJ87" s="442"/>
      <c r="BK87" s="443"/>
      <c r="BM87" s="442"/>
      <c r="BN87" s="443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339"/>
      <c r="CL87" s="340"/>
      <c r="CN87" s="551"/>
      <c r="CO87" s="552"/>
    </row>
    <row r="88" spans="1:93" ht="24.95" customHeight="1">
      <c r="A88" s="449" t="str">
        <f ca="1">IFERROR(IF(INDIRECT($A$14&amp;ROW())&lt;&gt;"",COUNTIF([2]Summary!$B$30:$B$1029,INDIRECT($A$14&amp;ROW())),""),"")</f>
        <v/>
      </c>
      <c r="B88" s="444"/>
      <c r="C88" s="445"/>
      <c r="E88" s="15"/>
      <c r="F88" s="16"/>
      <c r="H88" s="442"/>
      <c r="I88" s="443"/>
      <c r="K88" s="442"/>
      <c r="L88" s="443"/>
      <c r="N88" s="442"/>
      <c r="O88" s="443"/>
      <c r="Q88" s="442"/>
      <c r="R88" s="443"/>
      <c r="T88" s="442"/>
      <c r="U88" s="443"/>
      <c r="W88" s="442"/>
      <c r="X88" s="443"/>
      <c r="Z88" s="442"/>
      <c r="AA88" s="443"/>
      <c r="AC88" s="442"/>
      <c r="AD88" s="443"/>
      <c r="AF88" s="15"/>
      <c r="AG88" s="16"/>
      <c r="AI88" s="15"/>
      <c r="AJ88" s="16"/>
      <c r="AL88" s="442"/>
      <c r="AM88" s="443"/>
      <c r="AO88" s="442"/>
      <c r="AP88" s="443"/>
      <c r="AR88" s="442"/>
      <c r="AS88" s="443"/>
      <c r="AU88" s="442"/>
      <c r="AV88" s="443"/>
      <c r="AX88" s="15"/>
      <c r="AY88" s="16"/>
      <c r="BA88" s="442"/>
      <c r="BB88" s="443"/>
      <c r="BD88" s="442"/>
      <c r="BE88" s="443"/>
      <c r="BG88" s="442"/>
      <c r="BH88" s="443"/>
      <c r="BJ88" s="442"/>
      <c r="BK88" s="443"/>
      <c r="BM88" s="442"/>
      <c r="BN88" s="443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339"/>
      <c r="CL88" s="340"/>
      <c r="CN88" s="551"/>
      <c r="CO88" s="552"/>
    </row>
    <row r="89" spans="1:93" ht="24.95" customHeight="1">
      <c r="A89" s="449" t="str">
        <f ca="1">IFERROR(IF(INDIRECT($A$14&amp;ROW())&lt;&gt;"",COUNTIF([2]Summary!$B$30:$B$1029,INDIRECT($A$14&amp;ROW())),""),"")</f>
        <v/>
      </c>
      <c r="B89" s="444"/>
      <c r="C89" s="445"/>
      <c r="E89" s="15"/>
      <c r="F89" s="16"/>
      <c r="H89" s="442"/>
      <c r="I89" s="443"/>
      <c r="K89" s="442"/>
      <c r="L89" s="443"/>
      <c r="N89" s="442"/>
      <c r="O89" s="443"/>
      <c r="Q89" s="442"/>
      <c r="R89" s="443"/>
      <c r="T89" s="442"/>
      <c r="U89" s="443"/>
      <c r="W89" s="442"/>
      <c r="X89" s="443"/>
      <c r="Z89" s="442"/>
      <c r="AA89" s="443"/>
      <c r="AC89" s="442"/>
      <c r="AD89" s="443"/>
      <c r="AF89" s="15"/>
      <c r="AG89" s="16"/>
      <c r="AI89" s="15"/>
      <c r="AJ89" s="16"/>
      <c r="AL89" s="442"/>
      <c r="AM89" s="443"/>
      <c r="AO89" s="442"/>
      <c r="AP89" s="443"/>
      <c r="AR89" s="442"/>
      <c r="AS89" s="443"/>
      <c r="AU89" s="442"/>
      <c r="AV89" s="443"/>
      <c r="AX89" s="15"/>
      <c r="AY89" s="16"/>
      <c r="BA89" s="442"/>
      <c r="BB89" s="443"/>
      <c r="BD89" s="442"/>
      <c r="BE89" s="443"/>
      <c r="BG89" s="442"/>
      <c r="BH89" s="443"/>
      <c r="BJ89" s="442"/>
      <c r="BK89" s="443"/>
      <c r="BM89" s="442"/>
      <c r="BN89" s="443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339"/>
      <c r="CL89" s="340"/>
      <c r="CN89" s="551"/>
      <c r="CO89" s="552"/>
    </row>
    <row r="90" spans="1:93" ht="24.95" customHeight="1">
      <c r="A90" s="449" t="str">
        <f ca="1">IFERROR(IF(INDIRECT($A$14&amp;ROW())&lt;&gt;"",COUNTIF([2]Summary!$B$30:$B$1029,INDIRECT($A$14&amp;ROW())),""),"")</f>
        <v/>
      </c>
      <c r="B90" s="444"/>
      <c r="C90" s="445"/>
      <c r="E90" s="15"/>
      <c r="F90" s="16"/>
      <c r="H90" s="442"/>
      <c r="I90" s="443"/>
      <c r="K90" s="442"/>
      <c r="L90" s="443"/>
      <c r="N90" s="442"/>
      <c r="O90" s="443"/>
      <c r="Q90" s="442"/>
      <c r="R90" s="443"/>
      <c r="T90" s="442"/>
      <c r="U90" s="443"/>
      <c r="W90" s="442"/>
      <c r="X90" s="443"/>
      <c r="Z90" s="442"/>
      <c r="AA90" s="443"/>
      <c r="AC90" s="442"/>
      <c r="AD90" s="443"/>
      <c r="AF90" s="15"/>
      <c r="AG90" s="16"/>
      <c r="AI90" s="15"/>
      <c r="AJ90" s="16"/>
      <c r="AL90" s="442"/>
      <c r="AM90" s="443"/>
      <c r="AO90" s="442"/>
      <c r="AP90" s="443"/>
      <c r="AR90" s="442"/>
      <c r="AS90" s="443"/>
      <c r="AU90" s="442"/>
      <c r="AV90" s="443"/>
      <c r="AX90" s="15"/>
      <c r="AY90" s="16"/>
      <c r="BA90" s="442"/>
      <c r="BB90" s="443"/>
      <c r="BD90" s="442"/>
      <c r="BE90" s="443"/>
      <c r="BG90" s="442"/>
      <c r="BH90" s="443"/>
      <c r="BJ90" s="442"/>
      <c r="BK90" s="443"/>
      <c r="BM90" s="442"/>
      <c r="BN90" s="443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339"/>
      <c r="CL90" s="340"/>
      <c r="CN90" s="551"/>
      <c r="CO90" s="552"/>
    </row>
    <row r="91" spans="1:93" ht="24.95" customHeight="1">
      <c r="A91" s="449" t="str">
        <f ca="1">IFERROR(IF(INDIRECT($A$14&amp;ROW())&lt;&gt;"",COUNTIF([2]Summary!$B$30:$B$1029,INDIRECT($A$14&amp;ROW())),""),"")</f>
        <v/>
      </c>
      <c r="B91" s="444"/>
      <c r="C91" s="445"/>
      <c r="E91" s="15"/>
      <c r="F91" s="16"/>
      <c r="H91" s="442"/>
      <c r="I91" s="443"/>
      <c r="K91" s="442"/>
      <c r="L91" s="443"/>
      <c r="N91" s="442"/>
      <c r="O91" s="443"/>
      <c r="Q91" s="442"/>
      <c r="R91" s="443"/>
      <c r="T91" s="442"/>
      <c r="U91" s="443"/>
      <c r="W91" s="442"/>
      <c r="X91" s="443"/>
      <c r="Z91" s="442"/>
      <c r="AA91" s="443"/>
      <c r="AC91" s="442"/>
      <c r="AD91" s="443"/>
      <c r="AF91" s="15"/>
      <c r="AG91" s="16"/>
      <c r="AI91" s="15"/>
      <c r="AJ91" s="16"/>
      <c r="AL91" s="442"/>
      <c r="AM91" s="443"/>
      <c r="AO91" s="442"/>
      <c r="AP91" s="443"/>
      <c r="AR91" s="442"/>
      <c r="AS91" s="443"/>
      <c r="AU91" s="442"/>
      <c r="AV91" s="443"/>
      <c r="AX91" s="15"/>
      <c r="AY91" s="16"/>
      <c r="BA91" s="442"/>
      <c r="BB91" s="443"/>
      <c r="BD91" s="442"/>
      <c r="BE91" s="443"/>
      <c r="BG91" s="442"/>
      <c r="BH91" s="443"/>
      <c r="BJ91" s="442"/>
      <c r="BK91" s="443"/>
      <c r="BM91" s="442"/>
      <c r="BN91" s="443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339"/>
      <c r="CL91" s="340"/>
      <c r="CN91" s="551"/>
      <c r="CO91" s="575"/>
    </row>
    <row r="92" spans="1:93" ht="24.95" customHeight="1">
      <c r="A92" s="449" t="str">
        <f ca="1">IFERROR(IF(INDIRECT($A$14&amp;ROW())&lt;&gt;"",COUNTIF([2]Summary!$B$30:$B$1029,INDIRECT($A$14&amp;ROW())),""),"")</f>
        <v/>
      </c>
      <c r="B92" s="444"/>
      <c r="C92" s="445"/>
      <c r="E92" s="15"/>
      <c r="F92" s="16"/>
      <c r="H92" s="442"/>
      <c r="I92" s="443"/>
      <c r="K92" s="442"/>
      <c r="L92" s="443"/>
      <c r="N92" s="442"/>
      <c r="O92" s="443"/>
      <c r="Q92" s="442"/>
      <c r="R92" s="443"/>
      <c r="T92" s="442"/>
      <c r="U92" s="443"/>
      <c r="W92" s="442"/>
      <c r="X92" s="443"/>
      <c r="Z92" s="442"/>
      <c r="AA92" s="443"/>
      <c r="AC92" s="442"/>
      <c r="AD92" s="443"/>
      <c r="AF92" s="15"/>
      <c r="AG92" s="16"/>
      <c r="AI92" s="15"/>
      <c r="AJ92" s="16"/>
      <c r="AL92" s="442"/>
      <c r="AM92" s="443"/>
      <c r="AO92" s="442"/>
      <c r="AP92" s="443"/>
      <c r="AR92" s="442"/>
      <c r="AS92" s="443"/>
      <c r="AU92" s="442"/>
      <c r="AV92" s="443"/>
      <c r="AX92" s="15"/>
      <c r="AY92" s="16"/>
      <c r="BA92" s="442"/>
      <c r="BB92" s="443"/>
      <c r="BD92" s="442"/>
      <c r="BE92" s="443"/>
      <c r="BG92" s="442"/>
      <c r="BH92" s="443"/>
      <c r="BJ92" s="442"/>
      <c r="BK92" s="443"/>
      <c r="BM92" s="442"/>
      <c r="BN92" s="443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339"/>
      <c r="CL92" s="340"/>
      <c r="CN92" s="551"/>
      <c r="CO92" s="575"/>
    </row>
    <row r="93" spans="1:93" ht="24.95" customHeight="1">
      <c r="A93" s="449" t="str">
        <f ca="1">IFERROR(IF(INDIRECT($A$14&amp;ROW())&lt;&gt;"",COUNTIF([2]Summary!$B$30:$B$1029,INDIRECT($A$14&amp;ROW())),""),"")</f>
        <v/>
      </c>
      <c r="B93" s="444"/>
      <c r="C93" s="445"/>
      <c r="E93" s="15"/>
      <c r="F93" s="16"/>
      <c r="H93" s="442"/>
      <c r="I93" s="443"/>
      <c r="K93" s="442"/>
      <c r="L93" s="443"/>
      <c r="N93" s="442"/>
      <c r="O93" s="443"/>
      <c r="Q93" s="442"/>
      <c r="R93" s="443"/>
      <c r="T93" s="442"/>
      <c r="U93" s="443"/>
      <c r="W93" s="442"/>
      <c r="X93" s="443"/>
      <c r="Z93" s="442"/>
      <c r="AA93" s="443"/>
      <c r="AC93" s="442"/>
      <c r="AD93" s="443"/>
      <c r="AF93" s="15"/>
      <c r="AG93" s="16"/>
      <c r="AI93" s="15"/>
      <c r="AJ93" s="16"/>
      <c r="AL93" s="442"/>
      <c r="AM93" s="443"/>
      <c r="AO93" s="442"/>
      <c r="AP93" s="443"/>
      <c r="AR93" s="442"/>
      <c r="AS93" s="443"/>
      <c r="AU93" s="442"/>
      <c r="AV93" s="443"/>
      <c r="AX93" s="15"/>
      <c r="AY93" s="16"/>
      <c r="BA93" s="442"/>
      <c r="BB93" s="443"/>
      <c r="BD93" s="442"/>
      <c r="BE93" s="443"/>
      <c r="BG93" s="442"/>
      <c r="BH93" s="443"/>
      <c r="BJ93" s="442"/>
      <c r="BK93" s="443"/>
      <c r="BM93" s="442"/>
      <c r="BN93" s="443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339"/>
      <c r="CL93" s="340"/>
      <c r="CN93" s="551"/>
      <c r="CO93" s="552"/>
    </row>
    <row r="94" spans="1:93" ht="24.95" customHeight="1">
      <c r="A94" s="449" t="str">
        <f ca="1">IFERROR(IF(INDIRECT($A$14&amp;ROW())&lt;&gt;"",COUNTIF([2]Summary!$B$30:$B$1029,INDIRECT($A$14&amp;ROW())),""),"")</f>
        <v/>
      </c>
      <c r="B94" s="444"/>
      <c r="C94" s="445"/>
      <c r="E94" s="15"/>
      <c r="F94" s="16"/>
      <c r="H94" s="442"/>
      <c r="I94" s="443"/>
      <c r="K94" s="442"/>
      <c r="L94" s="443"/>
      <c r="N94" s="442"/>
      <c r="O94" s="443"/>
      <c r="Q94" s="442"/>
      <c r="R94" s="443"/>
      <c r="T94" s="442"/>
      <c r="U94" s="443"/>
      <c r="W94" s="442"/>
      <c r="X94" s="443"/>
      <c r="Z94" s="442"/>
      <c r="AA94" s="443"/>
      <c r="AC94" s="442"/>
      <c r="AD94" s="443"/>
      <c r="AF94" s="15"/>
      <c r="AG94" s="16"/>
      <c r="AI94" s="15"/>
      <c r="AJ94" s="16"/>
      <c r="AL94" s="442"/>
      <c r="AM94" s="443"/>
      <c r="AO94" s="442"/>
      <c r="AP94" s="443"/>
      <c r="AR94" s="442"/>
      <c r="AS94" s="443"/>
      <c r="AU94" s="442"/>
      <c r="AV94" s="443"/>
      <c r="AX94" s="15"/>
      <c r="AY94" s="16"/>
      <c r="BA94" s="442"/>
      <c r="BB94" s="443"/>
      <c r="BD94" s="442"/>
      <c r="BE94" s="443"/>
      <c r="BG94" s="442"/>
      <c r="BH94" s="443"/>
      <c r="BJ94" s="442"/>
      <c r="BK94" s="443"/>
      <c r="BM94" s="442"/>
      <c r="BN94" s="443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339"/>
      <c r="CL94" s="340"/>
      <c r="CN94" s="551"/>
      <c r="CO94" s="552"/>
    </row>
    <row r="95" spans="1:93" ht="24.95" customHeight="1">
      <c r="A95" s="449" t="str">
        <f ca="1">IFERROR(IF(INDIRECT($A$14&amp;ROW())&lt;&gt;"",COUNTIF([2]Summary!$B$30:$B$1029,INDIRECT($A$14&amp;ROW())),""),"")</f>
        <v/>
      </c>
      <c r="B95" s="444"/>
      <c r="C95" s="445"/>
      <c r="E95" s="15"/>
      <c r="F95" s="16"/>
      <c r="H95" s="442"/>
      <c r="I95" s="443"/>
      <c r="K95" s="442"/>
      <c r="L95" s="443"/>
      <c r="N95" s="442"/>
      <c r="O95" s="443"/>
      <c r="Q95" s="442"/>
      <c r="R95" s="443"/>
      <c r="T95" s="442"/>
      <c r="U95" s="443"/>
      <c r="W95" s="442"/>
      <c r="X95" s="443"/>
      <c r="Z95" s="442"/>
      <c r="AA95" s="443"/>
      <c r="AC95" s="442"/>
      <c r="AD95" s="443"/>
      <c r="AF95" s="15"/>
      <c r="AG95" s="16"/>
      <c r="AI95" s="15"/>
      <c r="AJ95" s="16"/>
      <c r="AL95" s="442"/>
      <c r="AM95" s="443"/>
      <c r="AO95" s="442"/>
      <c r="AP95" s="443"/>
      <c r="AR95" s="442"/>
      <c r="AS95" s="443"/>
      <c r="AU95" s="442"/>
      <c r="AV95" s="443"/>
      <c r="AX95" s="15"/>
      <c r="AY95" s="16"/>
      <c r="BA95" s="442"/>
      <c r="BB95" s="443"/>
      <c r="BD95" s="442"/>
      <c r="BE95" s="443"/>
      <c r="BG95" s="442"/>
      <c r="BH95" s="443"/>
      <c r="BJ95" s="442"/>
      <c r="BK95" s="443"/>
      <c r="BM95" s="442"/>
      <c r="BN95" s="443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339"/>
      <c r="CL95" s="340"/>
      <c r="CN95" s="551"/>
      <c r="CO95" s="552"/>
    </row>
    <row r="96" spans="1:93" ht="24.95" customHeight="1">
      <c r="A96" s="449" t="str">
        <f ca="1">IFERROR(IF(INDIRECT($A$14&amp;ROW())&lt;&gt;"",COUNTIF([2]Summary!$B$30:$B$1029,INDIRECT($A$14&amp;ROW())),""),"")</f>
        <v/>
      </c>
      <c r="B96" s="444"/>
      <c r="C96" s="445"/>
      <c r="E96" s="15"/>
      <c r="F96" s="16"/>
      <c r="H96" s="442"/>
      <c r="I96" s="443"/>
      <c r="K96" s="442"/>
      <c r="L96" s="443"/>
      <c r="N96" s="442"/>
      <c r="O96" s="443"/>
      <c r="Q96" s="442"/>
      <c r="R96" s="443"/>
      <c r="T96" s="442"/>
      <c r="U96" s="443"/>
      <c r="W96" s="442"/>
      <c r="X96" s="443"/>
      <c r="Z96" s="442"/>
      <c r="AA96" s="443"/>
      <c r="AC96" s="442"/>
      <c r="AD96" s="443"/>
      <c r="AF96" s="15"/>
      <c r="AG96" s="16"/>
      <c r="AI96" s="15"/>
      <c r="AJ96" s="16"/>
      <c r="AL96" s="442"/>
      <c r="AM96" s="443"/>
      <c r="AO96" s="442"/>
      <c r="AP96" s="443"/>
      <c r="AR96" s="442"/>
      <c r="AS96" s="443"/>
      <c r="AU96" s="442"/>
      <c r="AV96" s="443"/>
      <c r="AX96" s="15"/>
      <c r="AY96" s="16"/>
      <c r="BA96" s="442"/>
      <c r="BB96" s="443"/>
      <c r="BD96" s="442"/>
      <c r="BE96" s="443"/>
      <c r="BG96" s="442"/>
      <c r="BH96" s="443"/>
      <c r="BJ96" s="442"/>
      <c r="BK96" s="443"/>
      <c r="BM96" s="442"/>
      <c r="BN96" s="443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339"/>
      <c r="CL96" s="340"/>
      <c r="CN96" s="551"/>
      <c r="CO96" s="552"/>
    </row>
    <row r="97" spans="1:93" ht="24.95" customHeight="1">
      <c r="A97" s="449" t="str">
        <f ca="1">IFERROR(IF(INDIRECT($A$14&amp;ROW())&lt;&gt;"",COUNTIF([2]Summary!$B$30:$B$1029,INDIRECT($A$14&amp;ROW())),""),"")</f>
        <v/>
      </c>
      <c r="B97" s="444"/>
      <c r="C97" s="445"/>
      <c r="E97" s="15"/>
      <c r="F97" s="16"/>
      <c r="H97" s="442"/>
      <c r="I97" s="443"/>
      <c r="K97" s="442"/>
      <c r="L97" s="443"/>
      <c r="N97" s="442"/>
      <c r="O97" s="443"/>
      <c r="Q97" s="442"/>
      <c r="R97" s="443"/>
      <c r="T97" s="442"/>
      <c r="U97" s="443"/>
      <c r="W97" s="442"/>
      <c r="X97" s="443"/>
      <c r="Z97" s="442"/>
      <c r="AA97" s="443"/>
      <c r="AC97" s="442"/>
      <c r="AD97" s="443"/>
      <c r="AF97" s="15"/>
      <c r="AG97" s="16"/>
      <c r="AI97" s="15"/>
      <c r="AJ97" s="16"/>
      <c r="AL97" s="442"/>
      <c r="AM97" s="443"/>
      <c r="AO97" s="442"/>
      <c r="AP97" s="443"/>
      <c r="AR97" s="442"/>
      <c r="AS97" s="443"/>
      <c r="AU97" s="442"/>
      <c r="AV97" s="443"/>
      <c r="AX97" s="15"/>
      <c r="AY97" s="16"/>
      <c r="BA97" s="442"/>
      <c r="BB97" s="443"/>
      <c r="BD97" s="442"/>
      <c r="BE97" s="443"/>
      <c r="BG97" s="442"/>
      <c r="BH97" s="443"/>
      <c r="BJ97" s="442"/>
      <c r="BK97" s="443"/>
      <c r="BM97" s="442"/>
      <c r="BN97" s="443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339"/>
      <c r="CL97" s="340"/>
      <c r="CN97" s="551"/>
      <c r="CO97" s="552"/>
    </row>
    <row r="98" spans="1:93" ht="24.95" customHeight="1">
      <c r="A98" s="449" t="str">
        <f ca="1">IFERROR(IF(INDIRECT($A$14&amp;ROW())&lt;&gt;"",COUNTIF([2]Summary!$B$30:$B$1029,INDIRECT($A$14&amp;ROW())),""),"")</f>
        <v/>
      </c>
      <c r="B98" s="444"/>
      <c r="C98" s="445"/>
      <c r="E98" s="15"/>
      <c r="F98" s="16"/>
      <c r="H98" s="442"/>
      <c r="I98" s="443"/>
      <c r="K98" s="442"/>
      <c r="L98" s="443"/>
      <c r="N98" s="442"/>
      <c r="O98" s="443"/>
      <c r="Q98" s="442"/>
      <c r="R98" s="443"/>
      <c r="T98" s="442"/>
      <c r="U98" s="443"/>
      <c r="W98" s="442"/>
      <c r="X98" s="443"/>
      <c r="Z98" s="442"/>
      <c r="AA98" s="443"/>
      <c r="AC98" s="442"/>
      <c r="AD98" s="443"/>
      <c r="AF98" s="15"/>
      <c r="AG98" s="16"/>
      <c r="AI98" s="15"/>
      <c r="AJ98" s="16"/>
      <c r="AL98" s="442"/>
      <c r="AM98" s="443"/>
      <c r="AO98" s="442"/>
      <c r="AP98" s="443"/>
      <c r="AR98" s="442"/>
      <c r="AS98" s="443"/>
      <c r="AU98" s="442"/>
      <c r="AV98" s="443"/>
      <c r="AX98" s="15"/>
      <c r="AY98" s="16"/>
      <c r="BA98" s="442"/>
      <c r="BB98" s="443"/>
      <c r="BD98" s="442"/>
      <c r="BE98" s="443"/>
      <c r="BG98" s="442"/>
      <c r="BH98" s="443"/>
      <c r="BJ98" s="442"/>
      <c r="BK98" s="443"/>
      <c r="BM98" s="442"/>
      <c r="BN98" s="443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339"/>
      <c r="CL98" s="340"/>
      <c r="CN98" s="551"/>
      <c r="CO98" s="552"/>
    </row>
    <row r="99" spans="1:93" ht="24.95" customHeight="1">
      <c r="A99" s="449" t="str">
        <f ca="1">IFERROR(IF(INDIRECT($A$14&amp;ROW())&lt;&gt;"",COUNTIF([2]Summary!$B$30:$B$1029,INDIRECT($A$14&amp;ROW())),""),"")</f>
        <v/>
      </c>
      <c r="B99" s="444"/>
      <c r="C99" s="445"/>
      <c r="E99" s="15"/>
      <c r="F99" s="16"/>
      <c r="H99" s="442"/>
      <c r="I99" s="443"/>
      <c r="K99" s="442"/>
      <c r="L99" s="443"/>
      <c r="N99" s="442"/>
      <c r="O99" s="443"/>
      <c r="Q99" s="442"/>
      <c r="R99" s="443"/>
      <c r="T99" s="442"/>
      <c r="U99" s="443"/>
      <c r="W99" s="442"/>
      <c r="X99" s="443"/>
      <c r="Z99" s="442"/>
      <c r="AA99" s="443"/>
      <c r="AC99" s="442"/>
      <c r="AD99" s="443"/>
      <c r="AF99" s="15"/>
      <c r="AG99" s="16"/>
      <c r="AI99" s="15"/>
      <c r="AJ99" s="16"/>
      <c r="AL99" s="442"/>
      <c r="AM99" s="443"/>
      <c r="AO99" s="442"/>
      <c r="AP99" s="443"/>
      <c r="AR99" s="442"/>
      <c r="AS99" s="443"/>
      <c r="AU99" s="442"/>
      <c r="AV99" s="443"/>
      <c r="AX99" s="15"/>
      <c r="AY99" s="16"/>
      <c r="BA99" s="442"/>
      <c r="BB99" s="443"/>
      <c r="BD99" s="442"/>
      <c r="BE99" s="443"/>
      <c r="BG99" s="442"/>
      <c r="BH99" s="443"/>
      <c r="BJ99" s="442"/>
      <c r="BK99" s="443"/>
      <c r="BM99" s="442"/>
      <c r="BN99" s="443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339"/>
      <c r="CL99" s="340"/>
      <c r="CN99" s="551"/>
      <c r="CO99" s="552"/>
    </row>
    <row r="100" spans="1:93" ht="24.95" customHeight="1">
      <c r="A100" s="449" t="str">
        <f ca="1">IFERROR(IF(INDIRECT($A$14&amp;ROW())&lt;&gt;"",COUNTIF([2]Summary!$B$30:$B$1029,INDIRECT($A$14&amp;ROW())),""),"")</f>
        <v/>
      </c>
      <c r="B100" s="444"/>
      <c r="C100" s="445"/>
      <c r="E100" s="15"/>
      <c r="F100" s="16"/>
      <c r="H100" s="442"/>
      <c r="I100" s="443"/>
      <c r="K100" s="442"/>
      <c r="L100" s="443"/>
      <c r="N100" s="442"/>
      <c r="O100" s="443"/>
      <c r="Q100" s="442"/>
      <c r="R100" s="443"/>
      <c r="T100" s="442"/>
      <c r="U100" s="443"/>
      <c r="W100" s="442"/>
      <c r="X100" s="443"/>
      <c r="Z100" s="442"/>
      <c r="AA100" s="443"/>
      <c r="AC100" s="442"/>
      <c r="AD100" s="443"/>
      <c r="AF100" s="15"/>
      <c r="AG100" s="16"/>
      <c r="AI100" s="15"/>
      <c r="AJ100" s="16"/>
      <c r="AL100" s="442"/>
      <c r="AM100" s="443"/>
      <c r="AO100" s="442"/>
      <c r="AP100" s="443"/>
      <c r="AR100" s="442"/>
      <c r="AS100" s="443"/>
      <c r="AU100" s="442"/>
      <c r="AV100" s="443"/>
      <c r="AX100" s="15"/>
      <c r="AY100" s="16"/>
      <c r="BA100" s="442"/>
      <c r="BB100" s="443"/>
      <c r="BD100" s="442"/>
      <c r="BE100" s="443"/>
      <c r="BG100" s="442"/>
      <c r="BH100" s="443"/>
      <c r="BJ100" s="442"/>
      <c r="BK100" s="443"/>
      <c r="BM100" s="442"/>
      <c r="BN100" s="443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339"/>
      <c r="CL100" s="340"/>
      <c r="CN100" s="551"/>
      <c r="CO100" s="552"/>
    </row>
    <row r="101" spans="1:93" ht="24.95" customHeight="1">
      <c r="A101" s="449" t="str">
        <f ca="1">IFERROR(IF(INDIRECT($A$14&amp;ROW())&lt;&gt;"",COUNTIF([2]Summary!$B$30:$B$1029,INDIRECT($A$14&amp;ROW())),""),"")</f>
        <v/>
      </c>
      <c r="B101" s="444"/>
      <c r="C101" s="445"/>
      <c r="E101" s="15"/>
      <c r="F101" s="16"/>
      <c r="H101" s="442"/>
      <c r="I101" s="443"/>
      <c r="K101" s="442"/>
      <c r="L101" s="443"/>
      <c r="N101" s="442"/>
      <c r="O101" s="443"/>
      <c r="Q101" s="442"/>
      <c r="R101" s="443"/>
      <c r="T101" s="442"/>
      <c r="U101" s="443"/>
      <c r="W101" s="442"/>
      <c r="X101" s="443"/>
      <c r="Z101" s="442"/>
      <c r="AA101" s="443"/>
      <c r="AC101" s="442"/>
      <c r="AD101" s="443"/>
      <c r="AF101" s="15"/>
      <c r="AG101" s="16"/>
      <c r="AI101" s="15"/>
      <c r="AJ101" s="16"/>
      <c r="AL101" s="442"/>
      <c r="AM101"/>
      <c r="AO101" s="442"/>
      <c r="AP101" s="443"/>
      <c r="AR101" s="442"/>
      <c r="AS101" s="443"/>
      <c r="AU101" s="442"/>
      <c r="AV101" s="443"/>
      <c r="AX101" s="15"/>
      <c r="AY101" s="16"/>
      <c r="BA101" s="442"/>
      <c r="BB101" s="443"/>
      <c r="BD101" s="442"/>
      <c r="BE101" s="443"/>
      <c r="BG101" s="442"/>
      <c r="BH101" s="443"/>
      <c r="BJ101" s="442"/>
      <c r="BK101" s="443"/>
      <c r="BM101" s="442"/>
      <c r="BN101" s="443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339"/>
      <c r="CL101" s="340"/>
      <c r="CN101" s="551"/>
      <c r="CO101" s="552"/>
    </row>
    <row r="102" spans="1:93" ht="24.95" customHeight="1">
      <c r="A102" s="449" t="str">
        <f ca="1">IFERROR(IF(INDIRECT($A$14&amp;ROW())&lt;&gt;"",COUNTIF([2]Summary!$B$30:$B$1029,INDIRECT($A$14&amp;ROW())),""),"")</f>
        <v/>
      </c>
      <c r="B102" s="444"/>
      <c r="C102" s="445"/>
      <c r="E102" s="15"/>
      <c r="F102" s="16"/>
      <c r="H102" s="442"/>
      <c r="I102" s="443"/>
      <c r="K102" s="442"/>
      <c r="L102" s="443"/>
      <c r="N102" s="442"/>
      <c r="O102" s="443"/>
      <c r="Q102" s="442"/>
      <c r="R102" s="443"/>
      <c r="T102" s="442"/>
      <c r="U102" s="443"/>
      <c r="W102" s="442"/>
      <c r="X102" s="443"/>
      <c r="Z102" s="442"/>
      <c r="AA102" s="443"/>
      <c r="AC102" s="442"/>
      <c r="AD102" s="443"/>
      <c r="AF102" s="15"/>
      <c r="AG102" s="16"/>
      <c r="AI102" s="15"/>
      <c r="AJ102" s="16"/>
      <c r="AL102" s="442"/>
      <c r="AM102"/>
      <c r="AO102" s="442"/>
      <c r="AP102" s="443"/>
      <c r="AR102" s="442"/>
      <c r="AS102" s="443"/>
      <c r="AU102" s="442"/>
      <c r="AV102" s="443"/>
      <c r="AX102" s="15"/>
      <c r="AY102" s="16"/>
      <c r="BA102" s="442"/>
      <c r="BB102" s="443"/>
      <c r="BD102" s="442"/>
      <c r="BE102" s="443"/>
      <c r="BG102" s="442"/>
      <c r="BH102" s="443"/>
      <c r="BJ102" s="442"/>
      <c r="BK102" s="443"/>
      <c r="BM102" s="442"/>
      <c r="BN102" s="443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339"/>
      <c r="CL102" s="340"/>
      <c r="CN102" s="551"/>
      <c r="CO102" s="552"/>
    </row>
    <row r="103" spans="1:93" ht="24.95" customHeight="1">
      <c r="A103" s="449" t="str">
        <f ca="1">IFERROR(IF(INDIRECT($A$14&amp;ROW())&lt;&gt;"",COUNTIF([2]Summary!$B$30:$B$1029,INDIRECT($A$14&amp;ROW())),""),"")</f>
        <v/>
      </c>
      <c r="B103" s="444"/>
      <c r="C103" s="445"/>
      <c r="E103" s="15"/>
      <c r="F103" s="16"/>
      <c r="H103" s="442"/>
      <c r="I103" s="443"/>
      <c r="K103" s="442"/>
      <c r="L103" s="443"/>
      <c r="N103" s="15"/>
      <c r="O103" s="16"/>
      <c r="Q103" s="442"/>
      <c r="R103" s="443"/>
      <c r="T103" s="442"/>
      <c r="U103" s="443"/>
      <c r="W103" s="442"/>
      <c r="X103" s="443"/>
      <c r="Z103" s="442"/>
      <c r="AA103" s="443"/>
      <c r="AC103" s="442"/>
      <c r="AD103" s="443"/>
      <c r="AF103" s="15"/>
      <c r="AG103" s="16"/>
      <c r="AI103" s="15"/>
      <c r="AJ103" s="16"/>
      <c r="AL103" s="442"/>
      <c r="AM103" s="443"/>
      <c r="AO103" s="442"/>
      <c r="AP103" s="443"/>
      <c r="AR103" s="442"/>
      <c r="AS103" s="443"/>
      <c r="AU103" s="442"/>
      <c r="AV103" s="443"/>
      <c r="AX103" s="15"/>
      <c r="AY103" s="16"/>
      <c r="BA103" s="442"/>
      <c r="BB103" s="443"/>
      <c r="BD103" s="442"/>
      <c r="BE103" s="443"/>
      <c r="BG103" s="442"/>
      <c r="BH103" s="443"/>
      <c r="BJ103" s="442"/>
      <c r="BK103" s="443"/>
      <c r="BM103" s="442"/>
      <c r="BN103" s="443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339"/>
      <c r="CL103" s="340"/>
      <c r="CN103" s="551"/>
      <c r="CO103" s="552"/>
    </row>
    <row r="104" spans="1:93" ht="24.95" customHeight="1">
      <c r="A104" s="449" t="str">
        <f ca="1">IFERROR(IF(INDIRECT($A$14&amp;ROW())&lt;&gt;"",COUNTIF([2]Summary!$B$30:$B$1029,INDIRECT($A$14&amp;ROW())),""),"")</f>
        <v/>
      </c>
      <c r="B104" s="444"/>
      <c r="C104" s="445"/>
      <c r="E104" s="15"/>
      <c r="F104" s="16"/>
      <c r="H104" s="442"/>
      <c r="I104" s="443"/>
      <c r="K104" s="442"/>
      <c r="L104" s="443"/>
      <c r="N104" s="15"/>
      <c r="O104" s="16"/>
      <c r="Q104" s="442"/>
      <c r="R104" s="443"/>
      <c r="T104" s="442"/>
      <c r="U104" s="443"/>
      <c r="W104" s="442"/>
      <c r="X104" s="443"/>
      <c r="Z104" s="442"/>
      <c r="AA104" s="443"/>
      <c r="AC104" s="442"/>
      <c r="AD104" s="443"/>
      <c r="AF104" s="15"/>
      <c r="AG104" s="16"/>
      <c r="AI104" s="15"/>
      <c r="AJ104" s="16"/>
      <c r="AL104" s="442"/>
      <c r="AM104" s="443"/>
      <c r="AO104" s="442"/>
      <c r="AP104" s="443"/>
      <c r="AR104" s="442"/>
      <c r="AS104" s="443"/>
      <c r="AU104" s="442"/>
      <c r="AV104" s="443"/>
      <c r="AX104" s="15"/>
      <c r="AY104" s="16"/>
      <c r="BA104" s="442"/>
      <c r="BB104" s="443"/>
      <c r="BD104" s="442"/>
      <c r="BE104" s="443"/>
      <c r="BG104" s="442"/>
      <c r="BH104" s="443"/>
      <c r="BJ104" s="442"/>
      <c r="BK104" s="443"/>
      <c r="BM104" s="442"/>
      <c r="BN104" s="443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339"/>
      <c r="CL104" s="340"/>
      <c r="CN104" s="551"/>
      <c r="CO104" s="552"/>
    </row>
    <row r="105" spans="1:93" ht="24.95" customHeight="1">
      <c r="A105" s="449" t="str">
        <f ca="1">IFERROR(IF(INDIRECT($A$14&amp;ROW())&lt;&gt;"",COUNTIF([2]Summary!$B$30:$B$1029,INDIRECT($A$14&amp;ROW())),""),"")</f>
        <v/>
      </c>
      <c r="B105" s="444"/>
      <c r="C105" s="445"/>
      <c r="E105" s="15"/>
      <c r="F105" s="16"/>
      <c r="H105" s="442"/>
      <c r="I105" s="443"/>
      <c r="K105" s="442"/>
      <c r="L105" s="443"/>
      <c r="N105" s="15"/>
      <c r="O105" s="16"/>
      <c r="Q105" s="442"/>
      <c r="R105" s="443"/>
      <c r="T105" s="442"/>
      <c r="U105" s="443"/>
      <c r="W105" s="442"/>
      <c r="X105" s="443"/>
      <c r="Z105" s="442"/>
      <c r="AA105" s="443"/>
      <c r="AC105" s="442"/>
      <c r="AD105" s="443"/>
      <c r="AF105" s="15"/>
      <c r="AG105" s="16"/>
      <c r="AI105" s="15"/>
      <c r="AJ105" s="16"/>
      <c r="AL105" s="442"/>
      <c r="AM105" s="443"/>
      <c r="AO105" s="442"/>
      <c r="AP105" s="443"/>
      <c r="AR105" s="442"/>
      <c r="AS105" s="443"/>
      <c r="AU105" s="442"/>
      <c r="AV105" s="443"/>
      <c r="AX105" s="15"/>
      <c r="AY105" s="16"/>
      <c r="BA105" s="442"/>
      <c r="BB105" s="443"/>
      <c r="BD105" s="442"/>
      <c r="BE105" s="443"/>
      <c r="BG105" s="442"/>
      <c r="BH105" s="443"/>
      <c r="BJ105" s="442"/>
      <c r="BK105" s="443"/>
      <c r="BM105" s="442"/>
      <c r="BN105" s="443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339"/>
      <c r="CL105" s="340"/>
      <c r="CN105" s="551"/>
      <c r="CO105" s="552"/>
    </row>
    <row r="106" spans="1:93" ht="24.95" customHeight="1">
      <c r="A106" s="449" t="str">
        <f ca="1">IFERROR(IF(INDIRECT($A$14&amp;ROW())&lt;&gt;"",COUNTIF([2]Summary!$B$30:$B$1029,INDIRECT($A$14&amp;ROW())),""),"")</f>
        <v/>
      </c>
      <c r="B106" s="444"/>
      <c r="C106" s="445"/>
      <c r="E106" s="15"/>
      <c r="F106" s="16"/>
      <c r="H106" s="442"/>
      <c r="I106" s="443"/>
      <c r="K106" s="442"/>
      <c r="L106" s="443"/>
      <c r="N106" s="15"/>
      <c r="O106" s="16"/>
      <c r="Q106" s="442"/>
      <c r="R106" s="443"/>
      <c r="T106" s="442"/>
      <c r="U106" s="443"/>
      <c r="W106" s="442"/>
      <c r="X106" s="443"/>
      <c r="Z106" s="442"/>
      <c r="AA106" s="443"/>
      <c r="AC106" s="442"/>
      <c r="AD106" s="443"/>
      <c r="AF106" s="15"/>
      <c r="AG106" s="16"/>
      <c r="AI106" s="15"/>
      <c r="AJ106" s="16"/>
      <c r="AL106" s="442"/>
      <c r="AM106" s="443"/>
      <c r="AO106" s="442"/>
      <c r="AP106" s="443"/>
      <c r="AR106" s="442"/>
      <c r="AS106" s="443"/>
      <c r="AU106" s="442"/>
      <c r="AV106" s="443"/>
      <c r="AX106" s="15"/>
      <c r="AY106" s="16"/>
      <c r="BA106" s="442"/>
      <c r="BB106" s="443"/>
      <c r="BD106" s="442"/>
      <c r="BE106" s="443"/>
      <c r="BG106" s="442"/>
      <c r="BH106" s="443"/>
      <c r="BJ106" s="442"/>
      <c r="BK106" s="443"/>
      <c r="BM106" s="442"/>
      <c r="BN106" s="443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339"/>
      <c r="CL106" s="340"/>
      <c r="CN106" s="551"/>
      <c r="CO106" s="552"/>
    </row>
    <row r="107" spans="1:93" ht="24.95" customHeight="1">
      <c r="A107" s="449" t="str">
        <f ca="1">IFERROR(IF(INDIRECT($A$14&amp;ROW())&lt;&gt;"",COUNTIF([2]Summary!$B$30:$B$1029,INDIRECT($A$14&amp;ROW())),""),"")</f>
        <v/>
      </c>
      <c r="B107" s="444"/>
      <c r="C107" s="445"/>
      <c r="E107" s="15"/>
      <c r="F107" s="16"/>
      <c r="H107" s="442"/>
      <c r="I107" s="443"/>
      <c r="K107" s="442"/>
      <c r="L107" s="443"/>
      <c r="N107" s="15"/>
      <c r="O107" s="16"/>
      <c r="Q107" s="442"/>
      <c r="R107" s="443"/>
      <c r="T107" s="442"/>
      <c r="U107" s="443"/>
      <c r="W107" s="442"/>
      <c r="X107" s="443"/>
      <c r="Z107" s="442"/>
      <c r="AA107" s="443"/>
      <c r="AC107" s="442"/>
      <c r="AD107" s="443"/>
      <c r="AF107" s="15"/>
      <c r="AG107" s="16"/>
      <c r="AI107" s="15"/>
      <c r="AJ107" s="16"/>
      <c r="AL107" s="442"/>
      <c r="AM107" s="443"/>
      <c r="AO107" s="442"/>
      <c r="AP107" s="443"/>
      <c r="AR107" s="442"/>
      <c r="AS107" s="443"/>
      <c r="AU107" s="442"/>
      <c r="AV107" s="443"/>
      <c r="AX107" s="15"/>
      <c r="AY107" s="16"/>
      <c r="BA107" s="442"/>
      <c r="BB107" s="443"/>
      <c r="BD107" s="442"/>
      <c r="BE107" s="443"/>
      <c r="BG107" s="442"/>
      <c r="BH107" s="443"/>
      <c r="BJ107" s="442"/>
      <c r="BK107" s="443"/>
      <c r="BM107" s="442"/>
      <c r="BN107" s="443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339"/>
      <c r="CL107" s="340"/>
      <c r="CN107" s="551"/>
      <c r="CO107" s="552"/>
    </row>
    <row r="108" spans="1:93" ht="24.95" customHeight="1">
      <c r="A108" s="449" t="str">
        <f ca="1">IFERROR(IF(INDIRECT($A$14&amp;ROW())&lt;&gt;"",COUNTIF([2]Summary!$B$30:$B$1029,INDIRECT($A$14&amp;ROW())),""),"")</f>
        <v/>
      </c>
      <c r="B108" s="444"/>
      <c r="C108" s="445"/>
      <c r="E108" s="15"/>
      <c r="F108" s="16"/>
      <c r="H108" s="442"/>
      <c r="I108" s="443"/>
      <c r="K108" s="442"/>
      <c r="L108" s="443"/>
      <c r="N108" s="15"/>
      <c r="O108" s="16"/>
      <c r="Q108" s="442"/>
      <c r="R108" s="443"/>
      <c r="T108" s="442"/>
      <c r="U108" s="443"/>
      <c r="W108" s="442"/>
      <c r="X108" s="443"/>
      <c r="Z108" s="442"/>
      <c r="AA108" s="443"/>
      <c r="AC108" s="442"/>
      <c r="AD108" s="443"/>
      <c r="AF108" s="15"/>
      <c r="AG108" s="16"/>
      <c r="AI108" s="15"/>
      <c r="AJ108" s="16"/>
      <c r="AL108" s="442"/>
      <c r="AM108" s="443"/>
      <c r="AO108" s="442"/>
      <c r="AP108" s="443"/>
      <c r="AR108" s="442"/>
      <c r="AS108" s="443"/>
      <c r="AU108" s="442"/>
      <c r="AV108" s="443"/>
      <c r="AX108" s="15"/>
      <c r="AY108" s="16"/>
      <c r="BA108" s="442"/>
      <c r="BB108" s="443"/>
      <c r="BD108" s="442"/>
      <c r="BE108" s="443"/>
      <c r="BG108" s="442"/>
      <c r="BH108" s="443"/>
      <c r="BJ108" s="442"/>
      <c r="BK108" s="443"/>
      <c r="BM108" s="442"/>
      <c r="BN108" s="443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339"/>
      <c r="CL108" s="340"/>
      <c r="CN108" s="551"/>
      <c r="CO108" s="552"/>
    </row>
    <row r="109" spans="1:93" ht="24.95" customHeight="1">
      <c r="A109" s="449" t="str">
        <f ca="1">IFERROR(IF(INDIRECT($A$14&amp;ROW())&lt;&gt;"",COUNTIF([2]Summary!$B$30:$B$1029,INDIRECT($A$14&amp;ROW())),""),"")</f>
        <v/>
      </c>
      <c r="B109" s="444"/>
      <c r="C109" s="445"/>
      <c r="E109" s="15"/>
      <c r="F109" s="16"/>
      <c r="H109" s="442"/>
      <c r="I109" s="443"/>
      <c r="K109" s="442"/>
      <c r="L109" s="443"/>
      <c r="N109" s="15"/>
      <c r="O109" s="16"/>
      <c r="Q109" s="442"/>
      <c r="R109" s="443"/>
      <c r="T109" s="442"/>
      <c r="U109" s="443"/>
      <c r="W109" s="442"/>
      <c r="X109" s="443"/>
      <c r="Z109" s="442"/>
      <c r="AA109" s="443"/>
      <c r="AC109" s="442"/>
      <c r="AD109" s="443"/>
      <c r="AF109" s="15"/>
      <c r="AG109" s="16"/>
      <c r="AI109" s="15"/>
      <c r="AJ109" s="16"/>
      <c r="AL109" s="442"/>
      <c r="AM109" s="443"/>
      <c r="AO109" s="442"/>
      <c r="AP109" s="443"/>
      <c r="AR109" s="442"/>
      <c r="AS109" s="443"/>
      <c r="AU109" s="442"/>
      <c r="AV109" s="443"/>
      <c r="AX109" s="15"/>
      <c r="AY109" s="16"/>
      <c r="BA109" s="442"/>
      <c r="BB109" s="443"/>
      <c r="BD109" s="442"/>
      <c r="BE109" s="443"/>
      <c r="BG109" s="442"/>
      <c r="BH109" s="443"/>
      <c r="BJ109" s="442"/>
      <c r="BK109" s="443"/>
      <c r="BM109" s="442"/>
      <c r="BN109" s="443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339"/>
      <c r="CL109" s="340"/>
      <c r="CN109" s="551"/>
      <c r="CO109" s="552"/>
    </row>
    <row r="110" spans="1:93" ht="24.95" customHeight="1">
      <c r="A110" s="449" t="str">
        <f ca="1">IFERROR(IF(INDIRECT($A$14&amp;ROW())&lt;&gt;"",COUNTIF([2]Summary!$B$30:$B$1029,INDIRECT($A$14&amp;ROW())),""),"")</f>
        <v/>
      </c>
      <c r="B110" s="444"/>
      <c r="C110" s="445"/>
      <c r="E110" s="15"/>
      <c r="F110" s="16"/>
      <c r="H110" s="442"/>
      <c r="I110" s="443"/>
      <c r="K110" s="442"/>
      <c r="L110" s="443"/>
      <c r="N110" s="15"/>
      <c r="O110" s="16"/>
      <c r="Q110" s="442"/>
      <c r="R110" s="443"/>
      <c r="T110" s="442"/>
      <c r="U110" s="443"/>
      <c r="W110" s="442"/>
      <c r="X110" s="443"/>
      <c r="Z110" s="442"/>
      <c r="AA110" s="443"/>
      <c r="AC110" s="442"/>
      <c r="AD110" s="443"/>
      <c r="AF110" s="15"/>
      <c r="AG110" s="16"/>
      <c r="AI110" s="15"/>
      <c r="AJ110" s="16"/>
      <c r="AL110" s="442"/>
      <c r="AM110" s="443"/>
      <c r="AO110" s="442"/>
      <c r="AP110" s="443"/>
      <c r="AR110" s="442"/>
      <c r="AS110" s="443"/>
      <c r="AU110" s="442"/>
      <c r="AV110" s="443"/>
      <c r="AX110" s="15"/>
      <c r="AY110" s="16"/>
      <c r="BA110" s="442"/>
      <c r="BB110" s="443"/>
      <c r="BD110" s="442"/>
      <c r="BE110" s="443"/>
      <c r="BG110" s="442"/>
      <c r="BH110" s="443"/>
      <c r="BJ110" s="442"/>
      <c r="BK110" s="443"/>
      <c r="BM110" s="442"/>
      <c r="BN110" s="443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339"/>
      <c r="CL110" s="340"/>
      <c r="CN110" s="551"/>
      <c r="CO110" s="552"/>
    </row>
    <row r="111" spans="1:93" ht="24.95" customHeight="1">
      <c r="A111" s="449" t="str">
        <f ca="1">IFERROR(IF(INDIRECT($A$14&amp;ROW())&lt;&gt;"",COUNTIF([2]Summary!$B$30:$B$1029,INDIRECT($A$14&amp;ROW())),""),"")</f>
        <v/>
      </c>
      <c r="B111" s="444"/>
      <c r="C111" s="445"/>
      <c r="E111" s="15"/>
      <c r="F111" s="16"/>
      <c r="H111" s="442"/>
      <c r="I111" s="443"/>
      <c r="K111" s="442"/>
      <c r="L111" s="443"/>
      <c r="N111" s="15"/>
      <c r="O111" s="16"/>
      <c r="Q111" s="442"/>
      <c r="R111" s="443"/>
      <c r="T111" s="442"/>
      <c r="U111" s="443"/>
      <c r="W111" s="442"/>
      <c r="X111" s="443"/>
      <c r="Z111" s="442"/>
      <c r="AA111" s="443"/>
      <c r="AC111" s="442"/>
      <c r="AD111" s="443"/>
      <c r="AF111" s="15"/>
      <c r="AG111" s="16"/>
      <c r="AI111" s="15"/>
      <c r="AJ111" s="16"/>
      <c r="AL111" s="442"/>
      <c r="AM111" s="443"/>
      <c r="AO111" s="442"/>
      <c r="AP111" s="443"/>
      <c r="AR111" s="442"/>
      <c r="AS111" s="443"/>
      <c r="AU111" s="442"/>
      <c r="AV111" s="443"/>
      <c r="AX111" s="15"/>
      <c r="AY111" s="16"/>
      <c r="BA111" s="442"/>
      <c r="BB111" s="443"/>
      <c r="BD111" s="442"/>
      <c r="BE111" s="443"/>
      <c r="BG111" s="442"/>
      <c r="BH111" s="443"/>
      <c r="BJ111" s="442"/>
      <c r="BK111" s="443"/>
      <c r="BM111" s="442"/>
      <c r="BN111" s="443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339"/>
      <c r="CL111" s="340"/>
      <c r="CN111" s="551"/>
      <c r="CO111" s="552"/>
    </row>
    <row r="112" spans="1:93" ht="24.95" customHeight="1">
      <c r="A112" s="449" t="str">
        <f ca="1">IFERROR(IF(INDIRECT($A$14&amp;ROW())&lt;&gt;"",COUNTIF([2]Summary!$B$30:$B$1029,INDIRECT($A$14&amp;ROW())),""),"")</f>
        <v/>
      </c>
      <c r="B112" s="444"/>
      <c r="C112" s="445"/>
      <c r="E112" s="15"/>
      <c r="F112" s="16"/>
      <c r="H112" s="442"/>
      <c r="I112" s="443"/>
      <c r="K112" s="442"/>
      <c r="L112" s="443"/>
      <c r="N112" s="15"/>
      <c r="O112" s="16"/>
      <c r="Q112" s="442"/>
      <c r="R112" s="443"/>
      <c r="T112" s="442"/>
      <c r="U112" s="443"/>
      <c r="W112" s="15"/>
      <c r="X112" s="16"/>
      <c r="Z112" s="442"/>
      <c r="AA112" s="443"/>
      <c r="AC112" s="442"/>
      <c r="AD112" s="443"/>
      <c r="AF112" s="15"/>
      <c r="AG112" s="16"/>
      <c r="AI112" s="15"/>
      <c r="AJ112" s="16"/>
      <c r="AL112" s="442"/>
      <c r="AM112" s="443"/>
      <c r="AO112" s="442"/>
      <c r="AP112" s="443"/>
      <c r="AR112" s="442"/>
      <c r="AS112" s="443"/>
      <c r="AU112" s="442"/>
      <c r="AV112" s="443"/>
      <c r="AX112" s="15"/>
      <c r="AY112" s="16"/>
      <c r="BA112" s="442"/>
      <c r="BB112" s="443"/>
      <c r="BD112" s="442"/>
      <c r="BE112" s="443"/>
      <c r="BG112" s="442"/>
      <c r="BH112" s="443"/>
      <c r="BJ112" s="442"/>
      <c r="BK112" s="443"/>
      <c r="BM112" s="442"/>
      <c r="BN112" s="443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339"/>
      <c r="CL112" s="340"/>
      <c r="CN112" s="551"/>
      <c r="CO112" s="552"/>
    </row>
    <row r="113" spans="1:93" ht="24.95" customHeight="1">
      <c r="A113" s="449" t="str">
        <f ca="1">IFERROR(IF(INDIRECT($A$14&amp;ROW())&lt;&gt;"",COUNTIF([2]Summary!$B$30:$B$1029,INDIRECT($A$14&amp;ROW())),""),"")</f>
        <v/>
      </c>
      <c r="B113" s="444"/>
      <c r="C113" s="445"/>
      <c r="E113" s="15"/>
      <c r="F113" s="16"/>
      <c r="H113" s="442"/>
      <c r="I113" s="443"/>
      <c r="K113" s="442"/>
      <c r="L113" s="443"/>
      <c r="N113" s="15"/>
      <c r="O113" s="16"/>
      <c r="Q113" s="442"/>
      <c r="R113" s="443"/>
      <c r="T113" s="442"/>
      <c r="U113" s="443"/>
      <c r="W113" s="15"/>
      <c r="X113" s="16"/>
      <c r="Z113" s="442"/>
      <c r="AA113" s="443"/>
      <c r="AC113" s="442"/>
      <c r="AD113" s="443"/>
      <c r="AF113" s="15"/>
      <c r="AG113" s="16"/>
      <c r="AI113" s="15"/>
      <c r="AJ113" s="16"/>
      <c r="AL113" s="442"/>
      <c r="AM113" s="443"/>
      <c r="AO113" s="442"/>
      <c r="AP113" s="443"/>
      <c r="AR113" s="442"/>
      <c r="AS113" s="443"/>
      <c r="AU113" s="442"/>
      <c r="AV113" s="443"/>
      <c r="AX113" s="15"/>
      <c r="AY113" s="16"/>
      <c r="BA113" s="442"/>
      <c r="BB113" s="443"/>
      <c r="BD113" s="442"/>
      <c r="BE113" s="443"/>
      <c r="BG113" s="442"/>
      <c r="BH113" s="443"/>
      <c r="BJ113" s="442"/>
      <c r="BK113" s="443"/>
      <c r="BM113" s="442"/>
      <c r="BN113" s="443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339"/>
      <c r="CL113" s="340"/>
      <c r="CN113" s="551"/>
      <c r="CO113" s="575"/>
    </row>
    <row r="114" spans="1:93" ht="24.95" customHeight="1">
      <c r="A114" s="449" t="str">
        <f ca="1">IFERROR(IF(INDIRECT($A$14&amp;ROW())&lt;&gt;"",COUNTIF([2]Summary!$B$30:$B$1029,INDIRECT($A$14&amp;ROW())),""),"")</f>
        <v/>
      </c>
      <c r="B114" s="444"/>
      <c r="C114" s="445"/>
      <c r="E114" s="15"/>
      <c r="F114" s="16"/>
      <c r="H114" s="442"/>
      <c r="I114" s="443"/>
      <c r="K114" s="442"/>
      <c r="L114" s="443"/>
      <c r="N114" s="15"/>
      <c r="O114" s="16"/>
      <c r="Q114" s="442"/>
      <c r="R114" s="443"/>
      <c r="T114" s="442"/>
      <c r="U114" s="443"/>
      <c r="W114" s="15"/>
      <c r="X114" s="16"/>
      <c r="Z114" s="442"/>
      <c r="AA114" s="443"/>
      <c r="AC114" s="442"/>
      <c r="AD114" s="443"/>
      <c r="AF114" s="15"/>
      <c r="AG114" s="16"/>
      <c r="AI114" s="15"/>
      <c r="AJ114" s="16"/>
      <c r="AL114" s="442"/>
      <c r="AM114" s="443"/>
      <c r="AO114" s="442"/>
      <c r="AP114" s="443"/>
      <c r="AR114" s="442"/>
      <c r="AS114" s="443"/>
      <c r="AU114" s="442"/>
      <c r="AV114" s="443"/>
      <c r="AX114" s="15"/>
      <c r="AY114" s="16"/>
      <c r="BA114" s="442"/>
      <c r="BB114" s="443"/>
      <c r="BD114" s="442"/>
      <c r="BE114" s="443"/>
      <c r="BG114" s="442"/>
      <c r="BH114" s="443"/>
      <c r="BJ114" s="442"/>
      <c r="BK114" s="443"/>
      <c r="BM114" s="442"/>
      <c r="BN114" s="443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339"/>
      <c r="CL114" s="340"/>
      <c r="CN114" s="551"/>
      <c r="CO114" s="552"/>
    </row>
    <row r="115" spans="1:93" ht="24.95" customHeight="1">
      <c r="A115" s="449" t="str">
        <f ca="1">IFERROR(IF(INDIRECT($A$14&amp;ROW())&lt;&gt;"",COUNTIF([2]Summary!$B$30:$B$1029,INDIRECT($A$14&amp;ROW())),""),"")</f>
        <v/>
      </c>
      <c r="B115" s="444"/>
      <c r="C115" s="445"/>
      <c r="E115" s="15"/>
      <c r="F115" s="16"/>
      <c r="H115" s="442"/>
      <c r="I115" s="443"/>
      <c r="K115" s="442"/>
      <c r="L115" s="443"/>
      <c r="N115" s="15"/>
      <c r="O115" s="16"/>
      <c r="Q115" s="442"/>
      <c r="R115" s="443"/>
      <c r="T115" s="442"/>
      <c r="U115" s="443"/>
      <c r="W115" s="15"/>
      <c r="X115" s="16"/>
      <c r="Z115" s="442"/>
      <c r="AA115" s="443"/>
      <c r="AC115" s="442"/>
      <c r="AD115" s="443"/>
      <c r="AF115" s="15"/>
      <c r="AG115" s="16"/>
      <c r="AI115" s="15"/>
      <c r="AJ115" s="16"/>
      <c r="AL115" s="442"/>
      <c r="AM115" s="443"/>
      <c r="AO115" s="442"/>
      <c r="AP115" s="443"/>
      <c r="AR115" s="442"/>
      <c r="AS115" s="443"/>
      <c r="AU115" s="442"/>
      <c r="AV115" s="443"/>
      <c r="AX115" s="15"/>
      <c r="AY115" s="16"/>
      <c r="BA115" s="442"/>
      <c r="BB115" s="443"/>
      <c r="BD115" s="442"/>
      <c r="BE115" s="443"/>
      <c r="BG115" s="442"/>
      <c r="BH115" s="443"/>
      <c r="BJ115" s="442"/>
      <c r="BK115" s="443"/>
      <c r="BM115" s="442"/>
      <c r="BN115" s="443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339"/>
      <c r="CL115" s="340"/>
      <c r="CN115" s="551"/>
      <c r="CO115" s="552"/>
    </row>
    <row r="116" spans="1:93" ht="24.95" customHeight="1">
      <c r="A116" s="449" t="str">
        <f ca="1">IFERROR(IF(INDIRECT($A$14&amp;ROW())&lt;&gt;"",COUNTIF([2]Summary!$B$30:$B$1029,INDIRECT($A$14&amp;ROW())),""),"")</f>
        <v/>
      </c>
      <c r="B116" s="444"/>
      <c r="C116" s="445"/>
      <c r="E116" s="15"/>
      <c r="F116" s="16"/>
      <c r="H116" s="442"/>
      <c r="I116" s="443"/>
      <c r="K116" s="442"/>
      <c r="L116" s="443"/>
      <c r="N116" s="15"/>
      <c r="O116" s="16"/>
      <c r="Q116" s="442"/>
      <c r="R116" s="443"/>
      <c r="T116" s="442"/>
      <c r="U116" s="443"/>
      <c r="W116" s="15"/>
      <c r="X116" s="16"/>
      <c r="Z116" s="442"/>
      <c r="AA116" s="443"/>
      <c r="AC116" s="442"/>
      <c r="AD116" s="443"/>
      <c r="AF116" s="15"/>
      <c r="AG116" s="16"/>
      <c r="AI116" s="15"/>
      <c r="AJ116" s="16"/>
      <c r="AL116" s="442"/>
      <c r="AM116" s="443"/>
      <c r="AO116" s="442"/>
      <c r="AP116" s="443"/>
      <c r="AR116" s="442"/>
      <c r="AS116" s="443"/>
      <c r="AU116" s="442"/>
      <c r="AV116" s="443"/>
      <c r="AX116" s="15"/>
      <c r="AY116" s="16"/>
      <c r="BA116" s="442"/>
      <c r="BB116" s="443"/>
      <c r="BD116" s="442"/>
      <c r="BE116" s="443"/>
      <c r="BG116" s="442"/>
      <c r="BH116" s="443"/>
      <c r="BJ116" s="442"/>
      <c r="BK116" s="443"/>
      <c r="BM116" s="442"/>
      <c r="BN116" s="443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339"/>
      <c r="CL116" s="340"/>
      <c r="CN116" s="551"/>
      <c r="CO116" s="552"/>
    </row>
    <row r="117" spans="1:93" ht="24.95" customHeight="1">
      <c r="A117" s="449" t="str">
        <f ca="1">IFERROR(IF(INDIRECT($A$14&amp;ROW())&lt;&gt;"",COUNTIF([2]Summary!$B$30:$B$1029,INDIRECT($A$14&amp;ROW())),""),"")</f>
        <v/>
      </c>
      <c r="B117" s="444"/>
      <c r="C117" s="445"/>
      <c r="E117" s="15"/>
      <c r="F117" s="16"/>
      <c r="H117" s="442"/>
      <c r="I117" s="443"/>
      <c r="K117" s="442"/>
      <c r="L117" s="443"/>
      <c r="N117" s="15"/>
      <c r="O117" s="16"/>
      <c r="Q117" s="442"/>
      <c r="R117" s="443"/>
      <c r="T117" s="442"/>
      <c r="U117" s="443"/>
      <c r="W117" s="15"/>
      <c r="X117" s="16"/>
      <c r="Z117" s="442"/>
      <c r="AA117" s="443"/>
      <c r="AC117" s="442"/>
      <c r="AD117" s="443"/>
      <c r="AF117" s="15"/>
      <c r="AG117" s="16"/>
      <c r="AI117" s="15"/>
      <c r="AJ117" s="16"/>
      <c r="AL117" s="442"/>
      <c r="AM117" s="443"/>
      <c r="AO117" s="442"/>
      <c r="AP117" s="443"/>
      <c r="AR117" s="442"/>
      <c r="AS117" s="443"/>
      <c r="AU117" s="442"/>
      <c r="AV117" s="443"/>
      <c r="AX117" s="15"/>
      <c r="AY117" s="16"/>
      <c r="BA117" s="442"/>
      <c r="BB117" s="443"/>
      <c r="BD117" s="442"/>
      <c r="BE117" s="443"/>
      <c r="BG117" s="442"/>
      <c r="BH117" s="443"/>
      <c r="BJ117" s="442"/>
      <c r="BK117" s="443"/>
      <c r="BM117" s="442"/>
      <c r="BN117" s="443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339"/>
      <c r="CL117" s="340"/>
      <c r="CN117" s="551"/>
      <c r="CO117" s="553"/>
    </row>
    <row r="118" spans="1:93" ht="24.95" customHeight="1">
      <c r="A118" s="449" t="str">
        <f ca="1">IFERROR(IF(INDIRECT($A$14&amp;ROW())&lt;&gt;"",COUNTIF([2]Summary!$B$30:$B$1029,INDIRECT($A$14&amp;ROW())),""),"")</f>
        <v/>
      </c>
      <c r="B118" s="444"/>
      <c r="C118" s="445"/>
      <c r="E118" s="15"/>
      <c r="F118" s="16"/>
      <c r="H118" s="442"/>
      <c r="I118" s="443"/>
      <c r="K118" s="442"/>
      <c r="L118" s="443"/>
      <c r="N118" s="15"/>
      <c r="O118" s="16"/>
      <c r="Q118" s="442"/>
      <c r="R118" s="443"/>
      <c r="T118" s="442"/>
      <c r="U118" s="443"/>
      <c r="W118" s="15"/>
      <c r="X118" s="16"/>
      <c r="Z118" s="442"/>
      <c r="AA118" s="443"/>
      <c r="AC118" s="442"/>
      <c r="AD118" s="443"/>
      <c r="AF118" s="15"/>
      <c r="AG118" s="16"/>
      <c r="AI118" s="15"/>
      <c r="AJ118" s="16"/>
      <c r="AL118" s="15"/>
      <c r="AM118" s="16"/>
      <c r="AO118" s="442"/>
      <c r="AP118" s="443"/>
      <c r="AR118" s="442"/>
      <c r="AS118" s="443"/>
      <c r="AU118" s="442"/>
      <c r="AV118" s="443"/>
      <c r="AX118" s="15"/>
      <c r="AY118" s="16"/>
      <c r="BA118" s="442"/>
      <c r="BB118" s="443"/>
      <c r="BD118" s="442"/>
      <c r="BE118" s="443"/>
      <c r="BG118" s="442"/>
      <c r="BH118" s="443"/>
      <c r="BJ118" s="442"/>
      <c r="BK118" s="443"/>
      <c r="BM118" s="442"/>
      <c r="BN118" s="443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339"/>
      <c r="CL118" s="340"/>
      <c r="CN118" s="551"/>
      <c r="CO118" s="552"/>
    </row>
    <row r="119" spans="1:93" ht="24.95" customHeight="1">
      <c r="A119" s="449" t="str">
        <f ca="1">IFERROR(IF(INDIRECT($A$14&amp;ROW())&lt;&gt;"",COUNTIF([2]Summary!$B$30:$B$1029,INDIRECT($A$14&amp;ROW())),""),"")</f>
        <v/>
      </c>
      <c r="B119" s="444"/>
      <c r="C119" s="445"/>
      <c r="E119" s="15"/>
      <c r="F119" s="16"/>
      <c r="H119" s="442"/>
      <c r="I119" s="443"/>
      <c r="K119" s="442"/>
      <c r="L119" s="443"/>
      <c r="N119" s="15"/>
      <c r="O119" s="16"/>
      <c r="Q119" s="442"/>
      <c r="R119" s="443"/>
      <c r="T119" s="442"/>
      <c r="U119" s="443"/>
      <c r="W119" s="15"/>
      <c r="X119" s="16"/>
      <c r="Z119" s="442"/>
      <c r="AA119" s="443"/>
      <c r="AC119" s="442"/>
      <c r="AD119" s="443"/>
      <c r="AF119" s="15"/>
      <c r="AG119" s="16"/>
      <c r="AI119" s="15"/>
      <c r="AJ119" s="16"/>
      <c r="AL119" s="15"/>
      <c r="AM119" s="16"/>
      <c r="AO119" s="442"/>
      <c r="AP119" s="443"/>
      <c r="AR119" s="442"/>
      <c r="AS119" s="443"/>
      <c r="AU119" s="442"/>
      <c r="AV119" s="443"/>
      <c r="AX119" s="15"/>
      <c r="AY119" s="16"/>
      <c r="BA119" s="442"/>
      <c r="BB119" s="443"/>
      <c r="BD119" s="442"/>
      <c r="BE119" s="443"/>
      <c r="BG119" s="442"/>
      <c r="BH119" s="443"/>
      <c r="BJ119" s="442"/>
      <c r="BK119" s="443"/>
      <c r="BM119" s="442"/>
      <c r="BN119" s="443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339"/>
      <c r="CL119" s="340"/>
      <c r="CN119" s="551"/>
      <c r="CO119" s="553"/>
    </row>
    <row r="120" spans="1:93" ht="24.95" customHeight="1">
      <c r="A120" s="449" t="str">
        <f ca="1">IFERROR(IF(INDIRECT($A$14&amp;ROW())&lt;&gt;"",COUNTIF([2]Summary!$B$30:$B$1029,INDIRECT($A$14&amp;ROW())),""),"")</f>
        <v/>
      </c>
      <c r="B120" s="444"/>
      <c r="C120" s="445"/>
      <c r="E120" s="15"/>
      <c r="F120" s="16"/>
      <c r="H120" s="442"/>
      <c r="I120" s="443"/>
      <c r="K120" s="442"/>
      <c r="L120" s="443"/>
      <c r="N120" s="15"/>
      <c r="O120" s="16"/>
      <c r="Q120" s="442"/>
      <c r="R120" s="443"/>
      <c r="T120" s="442"/>
      <c r="U120" s="443"/>
      <c r="W120" s="15"/>
      <c r="X120" s="16"/>
      <c r="Z120" s="442"/>
      <c r="AA120" s="443"/>
      <c r="AC120" s="442"/>
      <c r="AD120" s="443"/>
      <c r="AF120" s="15"/>
      <c r="AG120" s="16"/>
      <c r="AI120" s="15"/>
      <c r="AJ120" s="16"/>
      <c r="AL120" s="15"/>
      <c r="AM120" s="16"/>
      <c r="AO120" s="442"/>
      <c r="AP120" s="443"/>
      <c r="AR120" s="442"/>
      <c r="AS120" s="443"/>
      <c r="AU120" s="442"/>
      <c r="AV120" s="443"/>
      <c r="AX120" s="15"/>
      <c r="AY120" s="16"/>
      <c r="BA120" s="442"/>
      <c r="BB120" s="443"/>
      <c r="BD120" s="442"/>
      <c r="BE120" s="443"/>
      <c r="BG120" s="442"/>
      <c r="BH120" s="443"/>
      <c r="BJ120" s="442"/>
      <c r="BK120" s="443"/>
      <c r="BM120" s="442"/>
      <c r="BN120" s="443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339"/>
      <c r="CL120" s="340"/>
      <c r="CN120" s="551"/>
      <c r="CO120" s="552"/>
    </row>
    <row r="121" spans="1:93" ht="24.95" customHeight="1">
      <c r="A121" s="449" t="str">
        <f ca="1">IFERROR(IF(INDIRECT($A$14&amp;ROW())&lt;&gt;"",COUNTIF([2]Summary!$B$30:$B$1029,INDIRECT($A$14&amp;ROW())),""),"")</f>
        <v/>
      </c>
      <c r="B121" s="444"/>
      <c r="C121" s="445"/>
      <c r="E121" s="15"/>
      <c r="F121" s="16"/>
      <c r="H121" s="442"/>
      <c r="I121" s="443"/>
      <c r="K121" s="442"/>
      <c r="L121" s="443"/>
      <c r="N121" s="15"/>
      <c r="O121" s="16"/>
      <c r="Q121" s="442"/>
      <c r="R121" s="443"/>
      <c r="T121" s="442"/>
      <c r="U121" s="443"/>
      <c r="W121" s="15"/>
      <c r="X121" s="16"/>
      <c r="Z121" s="442"/>
      <c r="AA121" s="443"/>
      <c r="AC121" s="442"/>
      <c r="AD121" s="443"/>
      <c r="AF121" s="15"/>
      <c r="AG121" s="16"/>
      <c r="AI121" s="15"/>
      <c r="AJ121" s="16"/>
      <c r="AL121" s="15"/>
      <c r="AM121" s="16"/>
      <c r="AO121" s="442"/>
      <c r="AP121" s="443"/>
      <c r="AR121" s="442"/>
      <c r="AS121" s="443"/>
      <c r="AU121" s="442"/>
      <c r="AV121" s="443"/>
      <c r="AX121" s="15"/>
      <c r="AY121" s="16"/>
      <c r="BA121" s="442"/>
      <c r="BB121" s="443"/>
      <c r="BD121" s="442"/>
      <c r="BE121" s="443"/>
      <c r="BG121" s="442"/>
      <c r="BH121" s="443"/>
      <c r="BJ121" s="442"/>
      <c r="BK121" s="443"/>
      <c r="BM121" s="442"/>
      <c r="BN121" s="443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339"/>
      <c r="CL121" s="340"/>
      <c r="CN121" s="551"/>
      <c r="CO121" s="552"/>
    </row>
    <row r="122" spans="1:93" ht="24.95" customHeight="1">
      <c r="A122" s="449" t="str">
        <f ca="1">IFERROR(IF(INDIRECT($A$14&amp;ROW())&lt;&gt;"",COUNTIF([2]Summary!$B$30:$B$1029,INDIRECT($A$14&amp;ROW())),""),"")</f>
        <v/>
      </c>
      <c r="B122" s="444"/>
      <c r="C122" s="445"/>
      <c r="E122" s="15"/>
      <c r="F122" s="16"/>
      <c r="H122" s="442"/>
      <c r="I122" s="443"/>
      <c r="K122" s="442"/>
      <c r="L122" s="443"/>
      <c r="N122" s="15"/>
      <c r="O122" s="16"/>
      <c r="Q122" s="442"/>
      <c r="R122" s="443"/>
      <c r="T122" s="442"/>
      <c r="U122" s="443"/>
      <c r="W122" s="15"/>
      <c r="X122" s="16"/>
      <c r="Z122" s="442"/>
      <c r="AA122" s="443"/>
      <c r="AC122" s="442"/>
      <c r="AD122" s="443"/>
      <c r="AF122" s="15"/>
      <c r="AG122" s="16"/>
      <c r="AI122" s="15"/>
      <c r="AJ122" s="16"/>
      <c r="AL122" s="15"/>
      <c r="AM122" s="16"/>
      <c r="AO122" s="442"/>
      <c r="AP122" s="443"/>
      <c r="AR122" s="442"/>
      <c r="AS122" s="443"/>
      <c r="AU122" s="442"/>
      <c r="AV122" s="443"/>
      <c r="AX122" s="15"/>
      <c r="AY122" s="16"/>
      <c r="BA122" s="442"/>
      <c r="BB122" s="443"/>
      <c r="BD122" s="442"/>
      <c r="BE122" s="443"/>
      <c r="BG122" s="442"/>
      <c r="BH122" s="443"/>
      <c r="BJ122" s="442"/>
      <c r="BK122" s="443"/>
      <c r="BM122" s="442"/>
      <c r="BN122" s="443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339"/>
      <c r="CL122" s="340"/>
      <c r="CN122" s="551"/>
      <c r="CO122" s="552"/>
    </row>
    <row r="123" spans="1:93" ht="24.95" customHeight="1">
      <c r="A123" s="449" t="str">
        <f ca="1">IFERROR(IF(INDIRECT($A$14&amp;ROW())&lt;&gt;"",COUNTIF([2]Summary!$B$30:$B$1029,INDIRECT($A$14&amp;ROW())),""),"")</f>
        <v/>
      </c>
      <c r="B123" s="444"/>
      <c r="C123" s="445"/>
      <c r="E123" s="15"/>
      <c r="F123" s="16"/>
      <c r="H123" s="442"/>
      <c r="I123" s="443"/>
      <c r="K123" s="442"/>
      <c r="L123" s="443"/>
      <c r="N123" s="15"/>
      <c r="O123" s="16"/>
      <c r="Q123" s="442"/>
      <c r="R123" s="443"/>
      <c r="T123" s="442"/>
      <c r="U123" s="443"/>
      <c r="W123" s="15"/>
      <c r="X123" s="16"/>
      <c r="Z123" s="442"/>
      <c r="AA123" s="443"/>
      <c r="AC123" s="442"/>
      <c r="AD123" s="443"/>
      <c r="AF123" s="15"/>
      <c r="AG123" s="16"/>
      <c r="AI123" s="15"/>
      <c r="AJ123" s="16"/>
      <c r="AL123" s="15"/>
      <c r="AM123" s="16"/>
      <c r="AO123" s="442"/>
      <c r="AP123" s="443"/>
      <c r="AR123" s="442"/>
      <c r="AS123" s="443"/>
      <c r="AU123" s="442"/>
      <c r="AV123" s="443"/>
      <c r="AX123" s="15"/>
      <c r="AY123" s="16"/>
      <c r="BA123" s="442"/>
      <c r="BB123" s="443"/>
      <c r="BD123" s="442"/>
      <c r="BE123" s="443"/>
      <c r="BG123" s="442"/>
      <c r="BH123" s="443"/>
      <c r="BJ123" s="442"/>
      <c r="BK123" s="443"/>
      <c r="BM123" s="442"/>
      <c r="BN123" s="443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339"/>
      <c r="CL123" s="340"/>
      <c r="CN123" s="551"/>
      <c r="CO123" s="552"/>
    </row>
    <row r="124" spans="1:93" ht="24.95" customHeight="1">
      <c r="A124" s="449" t="str">
        <f ca="1">IFERROR(IF(INDIRECT($A$14&amp;ROW())&lt;&gt;"",COUNTIF([2]Summary!$B$30:$B$1029,INDIRECT($A$14&amp;ROW())),""),"")</f>
        <v/>
      </c>
      <c r="B124" s="444"/>
      <c r="C124" s="445"/>
      <c r="E124" s="15"/>
      <c r="F124" s="16"/>
      <c r="H124" s="442"/>
      <c r="I124" s="443"/>
      <c r="K124" s="442"/>
      <c r="L124" s="443"/>
      <c r="N124" s="15"/>
      <c r="O124" s="16"/>
      <c r="Q124" s="442"/>
      <c r="R124" s="443"/>
      <c r="T124" s="442"/>
      <c r="U124" s="443"/>
      <c r="W124" s="15"/>
      <c r="X124" s="16"/>
      <c r="Z124" s="442"/>
      <c r="AA124" s="443"/>
      <c r="AC124" s="442"/>
      <c r="AD124" s="443"/>
      <c r="AF124" s="15"/>
      <c r="AG124" s="16"/>
      <c r="AI124" s="15"/>
      <c r="AJ124" s="16"/>
      <c r="AL124" s="15"/>
      <c r="AM124" s="16"/>
      <c r="AO124" s="15"/>
      <c r="AP124" s="16"/>
      <c r="AR124" s="442"/>
      <c r="AS124" s="443"/>
      <c r="AU124" s="442"/>
      <c r="AV124" s="443"/>
      <c r="AX124" s="15"/>
      <c r="AY124" s="16"/>
      <c r="BA124" s="442"/>
      <c r="BB124" s="443"/>
      <c r="BD124" s="442"/>
      <c r="BE124" s="443"/>
      <c r="BG124" s="442"/>
      <c r="BH124" s="443"/>
      <c r="BJ124" s="442"/>
      <c r="BK124" s="443"/>
      <c r="BM124" s="442"/>
      <c r="BN124" s="443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339"/>
      <c r="CL124" s="340"/>
      <c r="CN124" s="551"/>
      <c r="CO124" s="552"/>
    </row>
    <row r="125" spans="1:93" ht="24.95" customHeight="1">
      <c r="A125" s="449" t="str">
        <f ca="1">IFERROR(IF(INDIRECT($A$14&amp;ROW())&lt;&gt;"",COUNTIF([2]Summary!$B$30:$B$1029,INDIRECT($A$14&amp;ROW())),""),"")</f>
        <v/>
      </c>
      <c r="B125" s="444"/>
      <c r="C125" s="445"/>
      <c r="E125" s="15"/>
      <c r="F125" s="16"/>
      <c r="H125" s="442"/>
      <c r="I125" s="443"/>
      <c r="K125" s="442"/>
      <c r="L125" s="443"/>
      <c r="N125" s="15"/>
      <c r="O125" s="16"/>
      <c r="Q125" s="442"/>
      <c r="R125" s="443"/>
      <c r="T125" s="442"/>
      <c r="U125" s="443"/>
      <c r="W125" s="15"/>
      <c r="X125" s="16"/>
      <c r="Z125" s="15"/>
      <c r="AA125" s="16"/>
      <c r="AC125" s="442"/>
      <c r="AD125" s="443"/>
      <c r="AF125" s="15"/>
      <c r="AG125" s="16"/>
      <c r="AI125" s="15"/>
      <c r="AJ125" s="16"/>
      <c r="AL125" s="15"/>
      <c r="AM125" s="16"/>
      <c r="AO125" s="15"/>
      <c r="AP125" s="16"/>
      <c r="AR125" s="442"/>
      <c r="AS125" s="443"/>
      <c r="AU125" s="442"/>
      <c r="AV125" s="443"/>
      <c r="AX125" s="15"/>
      <c r="AY125" s="16"/>
      <c r="BA125" s="442"/>
      <c r="BB125" s="443"/>
      <c r="BD125" s="442"/>
      <c r="BE125" s="443"/>
      <c r="BG125" s="442"/>
      <c r="BH125" s="443"/>
      <c r="BJ125" s="442"/>
      <c r="BK125" s="443"/>
      <c r="BM125" s="442"/>
      <c r="BN125" s="443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339"/>
      <c r="CL125" s="340"/>
      <c r="CN125" s="551"/>
      <c r="CO125" s="552"/>
    </row>
    <row r="126" spans="1:93" ht="24.95" customHeight="1">
      <c r="A126" s="449" t="str">
        <f ca="1">IFERROR(IF(INDIRECT($A$14&amp;ROW())&lt;&gt;"",COUNTIF([2]Summary!$B$30:$B$1029,INDIRECT($A$14&amp;ROW())),""),"")</f>
        <v/>
      </c>
      <c r="B126" s="444"/>
      <c r="C126" s="445"/>
      <c r="E126" s="15"/>
      <c r="F126" s="16"/>
      <c r="H126" s="442"/>
      <c r="I126" s="443"/>
      <c r="K126" s="442"/>
      <c r="L126" s="443"/>
      <c r="N126" s="15"/>
      <c r="O126" s="16"/>
      <c r="Q126" s="442"/>
      <c r="R126" s="443"/>
      <c r="T126" s="15"/>
      <c r="U126" s="16"/>
      <c r="W126" s="15"/>
      <c r="X126" s="16"/>
      <c r="Z126" s="15"/>
      <c r="AA126" s="16"/>
      <c r="AC126" s="442"/>
      <c r="AD126" s="443"/>
      <c r="AF126" s="15"/>
      <c r="AG126" s="16"/>
      <c r="AI126" s="15"/>
      <c r="AJ126" s="16"/>
      <c r="AL126" s="15"/>
      <c r="AM126" s="16"/>
      <c r="AO126" s="15"/>
      <c r="AP126" s="16"/>
      <c r="AR126" s="442"/>
      <c r="AS126" s="443"/>
      <c r="AU126" s="442"/>
      <c r="AV126" s="443"/>
      <c r="AX126" s="15"/>
      <c r="AY126" s="16"/>
      <c r="BA126" s="442"/>
      <c r="BB126" s="443"/>
      <c r="BD126" s="442"/>
      <c r="BE126" s="443"/>
      <c r="BG126" s="15"/>
      <c r="BH126" s="16"/>
      <c r="BJ126" s="442"/>
      <c r="BK126" s="443"/>
      <c r="BM126" s="442"/>
      <c r="BN126" s="443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339"/>
      <c r="CL126" s="340"/>
      <c r="CN126" s="551"/>
      <c r="CO126" s="552"/>
    </row>
    <row r="127" spans="1:93" ht="24.95" customHeight="1">
      <c r="A127" s="449" t="str">
        <f ca="1">IFERROR(IF(INDIRECT($A$14&amp;ROW())&lt;&gt;"",COUNTIF([2]Summary!$B$30:$B$1029,INDIRECT($A$14&amp;ROW())),""),"")</f>
        <v/>
      </c>
      <c r="B127" s="444"/>
      <c r="C127" s="445"/>
      <c r="E127" s="15"/>
      <c r="F127" s="16"/>
      <c r="H127" s="442"/>
      <c r="I127" s="443"/>
      <c r="K127" s="442"/>
      <c r="L127" s="443"/>
      <c r="N127" s="15"/>
      <c r="O127" s="16"/>
      <c r="Q127" s="442"/>
      <c r="R127" s="443"/>
      <c r="T127" s="15"/>
      <c r="U127" s="16"/>
      <c r="W127" s="15"/>
      <c r="X127" s="16"/>
      <c r="Z127" s="15"/>
      <c r="AA127" s="16"/>
      <c r="AC127" s="442"/>
      <c r="AD127" s="443"/>
      <c r="AF127" s="15"/>
      <c r="AG127" s="16"/>
      <c r="AI127" s="15"/>
      <c r="AJ127" s="16"/>
      <c r="AL127" s="15"/>
      <c r="AM127" s="16"/>
      <c r="AO127" s="15"/>
      <c r="AP127" s="16"/>
      <c r="AR127" s="442"/>
      <c r="AS127" s="443"/>
      <c r="AU127" s="442"/>
      <c r="AV127" s="443"/>
      <c r="AX127" s="15"/>
      <c r="AY127" s="16"/>
      <c r="BA127" s="442"/>
      <c r="BB127" s="443"/>
      <c r="BD127" s="442"/>
      <c r="BE127" s="443"/>
      <c r="BG127" s="15"/>
      <c r="BH127" s="16"/>
      <c r="BJ127"/>
      <c r="BK127"/>
      <c r="BM127" s="442"/>
      <c r="BN127" s="443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339"/>
      <c r="CL127" s="340"/>
      <c r="CN127" s="551"/>
      <c r="CO127" s="552"/>
    </row>
    <row r="128" spans="1:93" ht="24.95" customHeight="1">
      <c r="A128" s="449" t="str">
        <f ca="1">IFERROR(IF(INDIRECT($A$14&amp;ROW())&lt;&gt;"",COUNTIF([2]Summary!$B$30:$B$1029,INDIRECT($A$14&amp;ROW())),""),"")</f>
        <v/>
      </c>
      <c r="B128" s="444"/>
      <c r="C128" s="445"/>
      <c r="E128" s="15"/>
      <c r="F128" s="16"/>
      <c r="H128" s="442"/>
      <c r="I128" s="443"/>
      <c r="K128" s="442"/>
      <c r="L128" s="443"/>
      <c r="N128" s="15"/>
      <c r="O128" s="16"/>
      <c r="Q128" s="442"/>
      <c r="R128" s="443"/>
      <c r="T128" s="15"/>
      <c r="U128" s="16"/>
      <c r="W128" s="15"/>
      <c r="X128" s="16"/>
      <c r="Z128" s="15"/>
      <c r="AA128" s="16"/>
      <c r="AC128" s="442"/>
      <c r="AD128" s="443"/>
      <c r="AF128" s="15"/>
      <c r="AG128" s="16"/>
      <c r="AI128" s="15"/>
      <c r="AJ128" s="16"/>
      <c r="AL128" s="15"/>
      <c r="AM128" s="16"/>
      <c r="AO128" s="15"/>
      <c r="AP128" s="16"/>
      <c r="AR128" s="442"/>
      <c r="AS128" s="443"/>
      <c r="AU128" s="442"/>
      <c r="AV128" s="443"/>
      <c r="AX128" s="15"/>
      <c r="AY128" s="16"/>
      <c r="BA128" s="442"/>
      <c r="BB128" s="443"/>
      <c r="BD128" s="442"/>
      <c r="BE128" s="443"/>
      <c r="BG128" s="15"/>
      <c r="BH128" s="16"/>
      <c r="BJ128" s="15"/>
      <c r="BK128" s="16"/>
      <c r="BM128" s="442"/>
      <c r="BN128" s="443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339"/>
      <c r="CL128" s="340"/>
      <c r="CN128" s="551"/>
      <c r="CO128" s="552"/>
    </row>
    <row r="129" spans="1:93" ht="24.95" customHeight="1">
      <c r="A129" s="449" t="str">
        <f ca="1">IFERROR(IF(INDIRECT($A$14&amp;ROW())&lt;&gt;"",COUNTIF([2]Summary!$B$30:$B$1029,INDIRECT($A$14&amp;ROW())),""),"")</f>
        <v/>
      </c>
      <c r="B129" s="444"/>
      <c r="C129" s="445"/>
      <c r="E129" s="15"/>
      <c r="F129" s="16"/>
      <c r="H129" s="442"/>
      <c r="I129" s="443"/>
      <c r="K129" s="442"/>
      <c r="L129" s="443"/>
      <c r="N129" s="15"/>
      <c r="O129" s="16"/>
      <c r="Q129" s="442"/>
      <c r="R129" s="443"/>
      <c r="T129" s="15"/>
      <c r="U129" s="16"/>
      <c r="W129" s="15"/>
      <c r="X129" s="16"/>
      <c r="Z129" s="15"/>
      <c r="AA129" s="16"/>
      <c r="AC129" s="442"/>
      <c r="AD129" s="443"/>
      <c r="AF129" s="15"/>
      <c r="AG129" s="16"/>
      <c r="AI129" s="15"/>
      <c r="AJ129" s="16"/>
      <c r="AL129" s="15"/>
      <c r="AM129" s="16"/>
      <c r="AO129" s="15"/>
      <c r="AP129" s="16"/>
      <c r="AR129" s="442"/>
      <c r="AS129" s="443"/>
      <c r="AU129" s="442"/>
      <c r="AV129" s="443"/>
      <c r="AX129" s="15"/>
      <c r="AY129" s="16"/>
      <c r="BA129" s="442"/>
      <c r="BB129" s="443"/>
      <c r="BD129" s="442"/>
      <c r="BE129" s="443"/>
      <c r="BG129" s="15"/>
      <c r="BH129" s="16"/>
      <c r="BJ129" s="15"/>
      <c r="BK129" s="16"/>
      <c r="BM129" s="442"/>
      <c r="BN129" s="443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339"/>
      <c r="CL129" s="340"/>
      <c r="CN129" s="551"/>
      <c r="CO129" s="552"/>
    </row>
    <row r="130" spans="1:93" ht="24.95" customHeight="1">
      <c r="A130" s="449" t="str">
        <f ca="1">IFERROR(IF(INDIRECT($A$14&amp;ROW())&lt;&gt;"",COUNTIF([2]Summary!$B$30:$B$1029,INDIRECT($A$14&amp;ROW())),""),"")</f>
        <v/>
      </c>
      <c r="B130" s="444"/>
      <c r="C130" s="445"/>
      <c r="E130" s="15"/>
      <c r="F130" s="16"/>
      <c r="H130" s="15"/>
      <c r="I130" s="16"/>
      <c r="K130" s="442"/>
      <c r="L130" s="443"/>
      <c r="N130" s="15"/>
      <c r="O130" s="16"/>
      <c r="Q130" s="442"/>
      <c r="R130" s="443"/>
      <c r="T130" s="15"/>
      <c r="U130" s="16"/>
      <c r="W130" s="15"/>
      <c r="X130" s="16"/>
      <c r="Z130" s="15"/>
      <c r="AA130" s="16"/>
      <c r="AC130" s="442"/>
      <c r="AD130" s="443"/>
      <c r="AF130" s="15"/>
      <c r="AG130" s="16"/>
      <c r="AI130" s="15"/>
      <c r="AJ130" s="16"/>
      <c r="AL130" s="15"/>
      <c r="AM130" s="16"/>
      <c r="AO130" s="15"/>
      <c r="AP130" s="16"/>
      <c r="AR130" s="442"/>
      <c r="AS130" s="443"/>
      <c r="AU130" s="442"/>
      <c r="AV130" s="443"/>
      <c r="AX130" s="15"/>
      <c r="AY130" s="16"/>
      <c r="BA130" s="442"/>
      <c r="BB130" s="443"/>
      <c r="BD130" s="442"/>
      <c r="BE130" s="443"/>
      <c r="BG130" s="15"/>
      <c r="BH130" s="16"/>
      <c r="BJ130" s="15"/>
      <c r="BK130" s="16"/>
      <c r="BM130" s="442"/>
      <c r="BN130" s="443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339"/>
      <c r="CL130" s="340"/>
      <c r="CN130" s="551"/>
      <c r="CO130" s="552"/>
    </row>
    <row r="131" spans="1:93" ht="24.95" customHeight="1">
      <c r="A131" s="449" t="str">
        <f ca="1">IFERROR(IF(INDIRECT($A$14&amp;ROW())&lt;&gt;"",COUNTIF([2]Summary!$B$30:$B$1029,INDIRECT($A$14&amp;ROW())),""),"")</f>
        <v/>
      </c>
      <c r="B131" s="444"/>
      <c r="C131" s="445"/>
      <c r="E131" s="15"/>
      <c r="F131" s="16"/>
      <c r="H131" s="15"/>
      <c r="I131" s="16"/>
      <c r="K131" s="442"/>
      <c r="L131" s="443"/>
      <c r="N131" s="15"/>
      <c r="O131" s="16"/>
      <c r="Q131" s="442"/>
      <c r="R131" s="443"/>
      <c r="T131" s="15"/>
      <c r="U131" s="16"/>
      <c r="W131" s="15"/>
      <c r="X131" s="16"/>
      <c r="Z131" s="15"/>
      <c r="AA131" s="16"/>
      <c r="AC131" s="442"/>
      <c r="AD131"/>
      <c r="AF131" s="15"/>
      <c r="AG131" s="16"/>
      <c r="AI131" s="15"/>
      <c r="AJ131" s="16"/>
      <c r="AL131" s="15"/>
      <c r="AM131" s="16"/>
      <c r="AO131" s="15"/>
      <c r="AP131" s="16"/>
      <c r="AR131" s="442"/>
      <c r="AS131" s="443"/>
      <c r="AU131" s="442"/>
      <c r="AV131" s="443"/>
      <c r="AX131" s="15"/>
      <c r="AY131" s="16"/>
      <c r="BA131" s="442"/>
      <c r="BB131" s="443"/>
      <c r="BD131" s="442"/>
      <c r="BE131" s="443"/>
      <c r="BG131" s="15"/>
      <c r="BH131" s="16"/>
      <c r="BJ131" s="15"/>
      <c r="BK131" s="16"/>
      <c r="BM131" s="442"/>
      <c r="BN131" s="443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339"/>
      <c r="CL131" s="340"/>
      <c r="CN131" s="551"/>
      <c r="CO131" s="552"/>
    </row>
    <row r="132" spans="1:93" ht="24.95" customHeight="1">
      <c r="A132" s="449" t="str">
        <f ca="1">IFERROR(IF(INDIRECT($A$14&amp;ROW())&lt;&gt;"",COUNTIF([2]Summary!$B$30:$B$1029,INDIRECT($A$14&amp;ROW())),""),"")</f>
        <v/>
      </c>
      <c r="B132" s="444"/>
      <c r="C132" s="445"/>
      <c r="E132" s="15"/>
      <c r="F132" s="16"/>
      <c r="H132" s="15"/>
      <c r="I132" s="16"/>
      <c r="K132" s="442"/>
      <c r="L132" s="443"/>
      <c r="N132" s="15"/>
      <c r="O132" s="16"/>
      <c r="Q132" s="442"/>
      <c r="R132" s="443"/>
      <c r="T132" s="15"/>
      <c r="U132" s="16"/>
      <c r="W132" s="15"/>
      <c r="X132" s="16"/>
      <c r="Z132" s="15"/>
      <c r="AA132" s="16"/>
      <c r="AC132" s="442"/>
      <c r="AD132" s="443"/>
      <c r="AF132" s="15"/>
      <c r="AG132" s="16"/>
      <c r="AI132" s="15"/>
      <c r="AJ132" s="16"/>
      <c r="AL132" s="15"/>
      <c r="AM132" s="16"/>
      <c r="AO132" s="15"/>
      <c r="AP132" s="16"/>
      <c r="AR132" s="442"/>
      <c r="AS132" s="443"/>
      <c r="AU132" s="442"/>
      <c r="AV132" s="443"/>
      <c r="AX132" s="15"/>
      <c r="AY132" s="16"/>
      <c r="BA132" s="442"/>
      <c r="BB132" s="443"/>
      <c r="BD132" s="442"/>
      <c r="BE132" s="443"/>
      <c r="BG132" s="15"/>
      <c r="BH132" s="16"/>
      <c r="BJ132" s="15"/>
      <c r="BK132" s="16"/>
      <c r="BM132" s="442"/>
      <c r="BN132" s="443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339"/>
      <c r="CL132" s="340"/>
      <c r="CN132" s="551"/>
      <c r="CO132" s="552"/>
    </row>
    <row r="133" spans="1:93" ht="24.95" customHeight="1">
      <c r="A133" s="449" t="str">
        <f ca="1">IFERROR(IF(INDIRECT($A$14&amp;ROW())&lt;&gt;"",COUNTIF([2]Summary!$B$30:$B$1029,INDIRECT($A$14&amp;ROW())),""),"")</f>
        <v/>
      </c>
      <c r="B133" s="444"/>
      <c r="C133" s="445"/>
      <c r="E133" s="15"/>
      <c r="F133" s="16"/>
      <c r="H133" s="15"/>
      <c r="I133" s="16"/>
      <c r="K133" s="442"/>
      <c r="L133" s="443"/>
      <c r="N133" s="15"/>
      <c r="O133" s="16"/>
      <c r="Q133" s="442"/>
      <c r="R133" s="443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442"/>
      <c r="AS133" s="443"/>
      <c r="AU133" s="442"/>
      <c r="AV133" s="443"/>
      <c r="AX133" s="15"/>
      <c r="AY133" s="16"/>
      <c r="BA133" s="442"/>
      <c r="BB133" s="443"/>
      <c r="BD133" s="442"/>
      <c r="BE133" s="443"/>
      <c r="BG133" s="15"/>
      <c r="BH133" s="16"/>
      <c r="BJ133" s="15"/>
      <c r="BK133" s="16"/>
      <c r="BM133" s="442"/>
      <c r="BN133" s="443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339"/>
      <c r="CL133" s="340"/>
      <c r="CN133" s="551"/>
      <c r="CO133" s="552"/>
    </row>
    <row r="134" spans="1:93" ht="24.95" customHeight="1">
      <c r="A134" s="449" t="str">
        <f ca="1">IFERROR(IF(INDIRECT($A$14&amp;ROW())&lt;&gt;"",COUNTIF([2]Summary!$B$30:$B$1029,INDIRECT($A$14&amp;ROW())),""),"")</f>
        <v/>
      </c>
      <c r="B134" s="444"/>
      <c r="C134" s="445"/>
      <c r="E134" s="15"/>
      <c r="F134" s="16"/>
      <c r="H134" s="15"/>
      <c r="I134" s="16"/>
      <c r="K134" s="442"/>
      <c r="L134" s="443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442"/>
      <c r="AV134" s="443"/>
      <c r="AX134" s="15"/>
      <c r="AY134" s="16"/>
      <c r="BA134" s="442"/>
      <c r="BB134" s="443"/>
      <c r="BD134" s="442"/>
      <c r="BE134" s="443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339"/>
      <c r="CL134" s="340"/>
      <c r="CN134" s="551"/>
      <c r="CO134" s="553"/>
    </row>
    <row r="135" spans="1:93" ht="24.95" customHeight="1">
      <c r="A135" s="449" t="str">
        <f ca="1">IFERROR(IF(INDIRECT($A$14&amp;ROW())&lt;&gt;"",COUNTIF([2]Summary!$B$30:$B$1029,INDIRECT($A$14&amp;ROW())),""),"")</f>
        <v/>
      </c>
      <c r="B135" s="444"/>
      <c r="C135" s="445"/>
      <c r="E135" s="15"/>
      <c r="F135" s="16"/>
      <c r="H135" s="15"/>
      <c r="I135" s="16"/>
      <c r="K135" s="442"/>
      <c r="L135" s="443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442"/>
      <c r="AV135" s="443"/>
      <c r="AX135" s="15"/>
      <c r="AY135" s="16"/>
      <c r="BA135" s="442"/>
      <c r="BB135" s="443"/>
      <c r="BD135" s="442"/>
      <c r="BE135" s="443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339"/>
      <c r="CL135" s="340"/>
      <c r="CN135" s="551"/>
      <c r="CO135" s="552"/>
    </row>
    <row r="136" spans="1:93" ht="24.95" customHeight="1">
      <c r="A136" s="449" t="str">
        <f ca="1">IFERROR(IF(INDIRECT($A$14&amp;ROW())&lt;&gt;"",COUNTIF([2]Summary!$B$30:$B$1029,INDIRECT($A$14&amp;ROW())),""),"")</f>
        <v/>
      </c>
      <c r="B136" s="444"/>
      <c r="C136" s="445"/>
      <c r="E136" s="15"/>
      <c r="F136" s="16"/>
      <c r="H136" s="15"/>
      <c r="I136" s="16"/>
      <c r="K136" s="442"/>
      <c r="L136" s="443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442"/>
      <c r="AV136" s="443"/>
      <c r="AX136" s="15"/>
      <c r="AY136" s="16"/>
      <c r="BA136" s="442"/>
      <c r="BB136" s="443"/>
      <c r="BD136" s="442"/>
      <c r="BE136" s="443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339"/>
      <c r="CL136" s="340"/>
      <c r="CN136" s="551"/>
      <c r="CO136" s="553"/>
    </row>
    <row r="137" spans="1:93" ht="24.95" customHeight="1">
      <c r="A137" s="449" t="str">
        <f ca="1">IFERROR(IF(INDIRECT($A$14&amp;ROW())&lt;&gt;"",COUNTIF([2]Summary!$B$30:$B$1029,INDIRECT($A$14&amp;ROW())),""),"")</f>
        <v/>
      </c>
      <c r="B137" s="444"/>
      <c r="C137" s="445"/>
      <c r="E137" s="15"/>
      <c r="F137" s="16"/>
      <c r="H137" s="15"/>
      <c r="I137" s="16"/>
      <c r="K137" s="442"/>
      <c r="L137" s="443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442"/>
      <c r="AV137" s="443"/>
      <c r="AX137" s="15"/>
      <c r="AY137" s="16"/>
      <c r="BA137" s="442"/>
      <c r="BB137" s="443"/>
      <c r="BD137" s="442"/>
      <c r="BE137" s="443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339"/>
      <c r="CL137" s="340"/>
      <c r="CN137" s="551"/>
      <c r="CO137" s="552"/>
    </row>
    <row r="138" spans="1:93" ht="24.95" customHeight="1">
      <c r="A138" s="449" t="str">
        <f ca="1">IFERROR(IF(INDIRECT($A$14&amp;ROW())&lt;&gt;"",COUNTIF([2]Summary!$B$30:$B$1029,INDIRECT($A$14&amp;ROW())),""),"")</f>
        <v/>
      </c>
      <c r="B138" s="444"/>
      <c r="C138" s="445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442"/>
      <c r="BB138" s="443"/>
      <c r="BD138" s="442"/>
      <c r="BE138" s="443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339"/>
      <c r="CL138" s="340"/>
      <c r="CN138" s="551"/>
      <c r="CO138" s="553"/>
    </row>
    <row r="139" spans="1:93" ht="24.95" customHeight="1">
      <c r="A139" s="449" t="str">
        <f ca="1">IFERROR(IF(INDIRECT($A$14&amp;ROW())&lt;&gt;"",COUNTIF([2]Summary!$B$30:$B$1029,INDIRECT($A$14&amp;ROW())),""),"")</f>
        <v/>
      </c>
      <c r="B139" s="444"/>
      <c r="C139" s="445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442"/>
      <c r="BB139" s="443"/>
      <c r="BD139" s="442"/>
      <c r="BE139" s="443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339"/>
      <c r="CL139" s="340"/>
      <c r="CN139" s="551"/>
      <c r="CO139" s="552"/>
    </row>
    <row r="140" spans="1:93" ht="24.95" customHeight="1">
      <c r="A140" s="449" t="str">
        <f ca="1">IFERROR(IF(INDIRECT($A$14&amp;ROW())&lt;&gt;"",COUNTIF([2]Summary!$B$30:$B$1029,INDIRECT($A$14&amp;ROW())),""),"")</f>
        <v/>
      </c>
      <c r="B140" s="444"/>
      <c r="C140" s="445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442"/>
      <c r="BB140" s="443"/>
      <c r="BD140" s="442"/>
      <c r="BE140" s="443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339"/>
      <c r="CL140" s="340"/>
      <c r="CN140" s="551"/>
      <c r="CO140" s="552"/>
    </row>
    <row r="141" spans="1:93" ht="24.95" customHeight="1">
      <c r="A141" s="449" t="str">
        <f ca="1">IFERROR(IF(INDIRECT($A$14&amp;ROW())&lt;&gt;"",COUNTIF([2]Summary!$B$30:$B$1029,INDIRECT($A$14&amp;ROW())),""),"")</f>
        <v/>
      </c>
      <c r="B141" s="444"/>
      <c r="C141" s="445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442"/>
      <c r="BB141" s="443"/>
      <c r="BD141" s="442"/>
      <c r="BE141" s="443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339"/>
      <c r="CL141" s="340"/>
      <c r="CN141" s="551"/>
      <c r="CO141" s="552"/>
    </row>
    <row r="142" spans="1:93" ht="24.95" customHeight="1">
      <c r="A142" s="449" t="str">
        <f ca="1">IFERROR(IF(INDIRECT($A$14&amp;ROW())&lt;&gt;"",COUNTIF([2]Summary!$B$30:$B$1029,INDIRECT($A$14&amp;ROW())),""),"")</f>
        <v/>
      </c>
      <c r="B142" s="15"/>
      <c r="C142" s="16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442"/>
      <c r="BB142" s="443"/>
      <c r="BD142" s="442"/>
      <c r="BE142" s="443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339"/>
      <c r="CL142" s="340"/>
      <c r="CN142" s="551"/>
      <c r="CO142" s="553"/>
    </row>
    <row r="143" spans="1:93" ht="24.95" customHeight="1">
      <c r="A143" s="449" t="str">
        <f ca="1">IFERROR(IF(INDIRECT($A$14&amp;ROW())&lt;&gt;"",COUNTIF([2]Summary!$B$30:$B$1029,INDIRECT($A$14&amp;ROW())),""),"")</f>
        <v/>
      </c>
      <c r="B143" s="15"/>
      <c r="C143" s="16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442"/>
      <c r="BB143" s="443"/>
      <c r="BD143" s="442"/>
      <c r="BE143" s="443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339"/>
      <c r="CL143" s="340"/>
      <c r="CN143" s="551"/>
      <c r="CO143" s="552"/>
    </row>
    <row r="144" spans="1:93" ht="24.95" customHeight="1">
      <c r="A144" s="449" t="str">
        <f ca="1">IFERROR(IF(INDIRECT($A$14&amp;ROW())&lt;&gt;"",COUNTIF([2]Summary!$B$30:$B$1029,INDIRECT($A$14&amp;ROW())),""),"")</f>
        <v/>
      </c>
      <c r="B144" s="15"/>
      <c r="C144" s="16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442"/>
      <c r="BB144" s="443"/>
      <c r="BD144" s="442"/>
      <c r="BE144" s="443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339"/>
      <c r="CL144" s="340"/>
      <c r="CN144" s="551"/>
      <c r="CO144" s="553"/>
    </row>
    <row r="145" spans="1:93" ht="24.95" customHeight="1">
      <c r="A145" s="449" t="str">
        <f ca="1">IFERROR(IF(INDIRECT($A$14&amp;ROW())&lt;&gt;"",COUNTIF([2]Summary!$B$30:$B$1029,INDIRECT($A$14&amp;ROW())),""),"")</f>
        <v/>
      </c>
      <c r="B145" s="15"/>
      <c r="C145" s="16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442"/>
      <c r="BE145" s="443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339"/>
      <c r="CL145" s="340"/>
      <c r="CN145" s="551"/>
      <c r="CO145" s="552"/>
    </row>
    <row r="146" spans="1:93" ht="24.95" customHeight="1">
      <c r="A146" s="449" t="str">
        <f ca="1">IFERROR(IF(INDIRECT($A$14&amp;ROW())&lt;&gt;"",COUNTIF([2]Summary!$B$30:$B$1029,INDIRECT($A$14&amp;ROW())),""),"")</f>
        <v/>
      </c>
      <c r="B146" s="15"/>
      <c r="C146" s="16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442"/>
      <c r="BE146" s="443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339"/>
      <c r="CL146" s="340"/>
      <c r="CN146" s="551"/>
      <c r="CO146" s="552"/>
    </row>
    <row r="147" spans="1:93" ht="24.95" customHeight="1">
      <c r="A147" s="449" t="str">
        <f ca="1">IFERROR(IF(INDIRECT($A$14&amp;ROW())&lt;&gt;"",COUNTIF([2]Summary!$B$30:$B$1029,INDIRECT($A$14&amp;ROW())),""),"")</f>
        <v/>
      </c>
      <c r="B147" s="15"/>
      <c r="C147" s="16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442"/>
      <c r="BE147" s="443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339"/>
      <c r="CL147" s="340"/>
      <c r="CN147" s="551"/>
      <c r="CO147" s="552"/>
    </row>
    <row r="148" spans="1:93" ht="24.95" customHeight="1">
      <c r="A148" s="449" t="str">
        <f ca="1">IFERROR(IF(INDIRECT($A$14&amp;ROW())&lt;&gt;"",COUNTIF([2]Summary!$B$30:$B$1029,INDIRECT($A$14&amp;ROW())),""),"")</f>
        <v/>
      </c>
      <c r="B148" s="15"/>
      <c r="C148" s="16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442"/>
      <c r="BE148" s="443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339"/>
      <c r="CL148" s="340"/>
      <c r="CN148" s="551"/>
      <c r="CO148" s="552"/>
    </row>
    <row r="149" spans="1:93" ht="24.95" customHeight="1">
      <c r="A149" s="449" t="str">
        <f ca="1">IFERROR(IF(INDIRECT($A$14&amp;ROW())&lt;&gt;"",COUNTIF([2]Summary!$B$30:$B$1029,INDIRECT($A$14&amp;ROW())),""),"")</f>
        <v/>
      </c>
      <c r="B149" s="15"/>
      <c r="C149" s="16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442"/>
      <c r="BE149" s="443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339"/>
      <c r="CL149" s="340"/>
      <c r="CN149" s="551"/>
      <c r="CO149" s="552"/>
    </row>
    <row r="150" spans="1:93" ht="24.95" customHeight="1">
      <c r="A150" s="449" t="str">
        <f ca="1">IFERROR(IF(INDIRECT($A$14&amp;ROW())&lt;&gt;"",COUNTIF([2]Summary!$B$30:$B$1029,INDIRECT($A$14&amp;ROW())),""),"")</f>
        <v/>
      </c>
      <c r="B150" s="15"/>
      <c r="C150" s="16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442"/>
      <c r="BE150" s="443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339"/>
      <c r="CL150" s="340"/>
      <c r="CN150" s="551"/>
      <c r="CO150" s="552"/>
    </row>
    <row r="151" spans="1:93" ht="24.95" customHeight="1">
      <c r="A151" s="449" t="str">
        <f ca="1">IFERROR(IF(INDIRECT($A$14&amp;ROW())&lt;&gt;"",COUNTIF([2]Summary!$B$30:$B$1029,INDIRECT($A$14&amp;ROW())),""),"")</f>
        <v/>
      </c>
      <c r="B151" s="15"/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442"/>
      <c r="BE151" s="443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339"/>
      <c r="CL151" s="340"/>
      <c r="CN151" s="551"/>
      <c r="CO151" s="552"/>
    </row>
    <row r="152" spans="1:93" ht="24.95" customHeight="1">
      <c r="A152" s="449" t="str">
        <f ca="1">IFERROR(IF(INDIRECT($A$14&amp;ROW())&lt;&gt;"",COUNTIF([2]Summary!$B$30:$B$1029,INDIRECT($A$14&amp;ROW())),""),"")</f>
        <v/>
      </c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442"/>
      <c r="BE152" s="443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339"/>
      <c r="CL152" s="340"/>
      <c r="CN152" s="551"/>
      <c r="CO152" s="552"/>
    </row>
    <row r="153" spans="1:93" ht="24.95" customHeight="1">
      <c r="A153" s="449" t="str">
        <f ca="1">IFERROR(IF(INDIRECT($A$14&amp;ROW())&lt;&gt;"",COUNTIF([2]Summary!$B$30:$B$1029,INDIRECT($A$14&amp;ROW())),""),"")</f>
        <v/>
      </c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442"/>
      <c r="BE153" s="443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339"/>
      <c r="CL153" s="340"/>
      <c r="CN153" s="551"/>
      <c r="CO153" s="552"/>
    </row>
    <row r="154" spans="1:93" ht="24.95" customHeight="1">
      <c r="A154" s="449" t="str">
        <f ca="1">IFERROR(IF(INDIRECT($A$14&amp;ROW())&lt;&gt;"",COUNTIF([2]Summary!$B$30:$B$1029,INDIRECT($A$14&amp;ROW())),""),"")</f>
        <v/>
      </c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339"/>
      <c r="CL154" s="340"/>
      <c r="CN154" s="551"/>
      <c r="CO154" s="552"/>
    </row>
    <row r="155" spans="1:93" ht="24.95" customHeight="1">
      <c r="A155" s="449" t="str">
        <f ca="1">IFERROR(IF(INDIRECT($A$14&amp;ROW())&lt;&gt;"",COUNTIF([2]Summary!$B$30:$B$1029,INDIRECT($A$14&amp;ROW())),""),"")</f>
        <v/>
      </c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339"/>
      <c r="CL155" s="340"/>
      <c r="CN155" s="551"/>
      <c r="CO155" s="552"/>
    </row>
    <row r="156" spans="1:93" ht="24.95" customHeight="1">
      <c r="A156" s="449" t="str">
        <f ca="1">IFERROR(IF(INDIRECT($A$14&amp;ROW())&lt;&gt;"",COUNTIF([2]Summary!$B$30:$B$1029,INDIRECT($A$14&amp;ROW())),""),"")</f>
        <v/>
      </c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339"/>
      <c r="CL156" s="340"/>
      <c r="CN156" s="551"/>
      <c r="CO156" s="552"/>
    </row>
    <row r="157" spans="1:93" ht="24.95" customHeight="1">
      <c r="A157" s="449" t="str">
        <f ca="1">IFERROR(IF(INDIRECT($A$14&amp;ROW())&lt;&gt;"",COUNTIF([2]Summary!$B$30:$B$1029,INDIRECT($A$14&amp;ROW())),""),"")</f>
        <v/>
      </c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339"/>
      <c r="CL157" s="340"/>
      <c r="CN157" s="551"/>
      <c r="CO157" s="552"/>
    </row>
    <row r="158" spans="1:93" ht="24.95" customHeight="1">
      <c r="A158" s="449" t="str">
        <f ca="1">IFERROR(IF(INDIRECT($A$14&amp;ROW())&lt;&gt;"",COUNTIF([2]Summary!$B$30:$B$1029,INDIRECT($A$14&amp;ROW())),""),"")</f>
        <v/>
      </c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339"/>
      <c r="CL158" s="340"/>
      <c r="CN158" s="551"/>
      <c r="CO158" s="552"/>
    </row>
    <row r="159" spans="1:93" ht="24.95" customHeight="1">
      <c r="A159" s="449" t="str">
        <f ca="1">IFERROR(IF(INDIRECT($A$14&amp;ROW())&lt;&gt;"",COUNTIF([2]Summary!$B$30:$B$1029,INDIRECT($A$14&amp;ROW())),""),"")</f>
        <v/>
      </c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339"/>
      <c r="CL159" s="340"/>
      <c r="CN159" s="551"/>
      <c r="CO159" s="552"/>
    </row>
    <row r="160" spans="1:93" ht="24.95" customHeight="1">
      <c r="A160" s="449" t="str">
        <f ca="1">IFERROR(IF(INDIRECT($A$14&amp;ROW())&lt;&gt;"",COUNTIF([2]Summary!$B$30:$B$1029,INDIRECT($A$14&amp;ROW())),""),"")</f>
        <v/>
      </c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339"/>
      <c r="CL160" s="340"/>
      <c r="CN160" s="551"/>
      <c r="CO160" s="553"/>
    </row>
    <row r="161" spans="1:93" ht="24.95" customHeight="1">
      <c r="A161" s="449" t="str">
        <f ca="1">IFERROR(IF(INDIRECT($A$14&amp;ROW())&lt;&gt;"",COUNTIF([2]Summary!$B$30:$B$1029,INDIRECT($A$14&amp;ROW())),""),"")</f>
        <v/>
      </c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339"/>
      <c r="CL161" s="340"/>
      <c r="CN161" s="551"/>
      <c r="CO161" s="552"/>
    </row>
    <row r="162" spans="1:93" ht="24.95" customHeight="1">
      <c r="A162" s="449" t="str">
        <f ca="1">IFERROR(IF(INDIRECT($A$14&amp;ROW())&lt;&gt;"",COUNTIF([2]Summary!$B$30:$B$1029,INDIRECT($A$14&amp;ROW())),""),"")</f>
        <v/>
      </c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339"/>
      <c r="CL162" s="340"/>
      <c r="CN162" s="551"/>
      <c r="CO162" s="552"/>
    </row>
    <row r="163" spans="1:93" ht="24.95" customHeight="1">
      <c r="A163" s="449" t="str">
        <f ca="1">IFERROR(IF(INDIRECT($A$14&amp;ROW())&lt;&gt;"",COUNTIF([2]Summary!$B$30:$B$1029,INDIRECT($A$14&amp;ROW())),""),"")</f>
        <v/>
      </c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339"/>
      <c r="CL163" s="340"/>
      <c r="CN163" s="551"/>
      <c r="CO163" s="575"/>
    </row>
    <row r="164" spans="1:93" ht="24.95" customHeight="1">
      <c r="A164" s="449" t="str">
        <f ca="1">IFERROR(IF(INDIRECT($A$14&amp;ROW())&lt;&gt;"",COUNTIF([2]Summary!$B$30:$B$1029,INDIRECT($A$14&amp;ROW())),""),"")</f>
        <v/>
      </c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339"/>
      <c r="CL164" s="340"/>
      <c r="CN164" s="551"/>
      <c r="CO164" s="553"/>
    </row>
    <row r="165" spans="1:93" ht="24.95" customHeight="1">
      <c r="A165" s="449" t="str">
        <f ca="1">IFERROR(IF(INDIRECT($A$14&amp;ROW())&lt;&gt;"",COUNTIF([2]Summary!$B$30:$B$1029,INDIRECT($A$14&amp;ROW())),""),"")</f>
        <v/>
      </c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339"/>
      <c r="CL165" s="340"/>
      <c r="CN165" s="551"/>
      <c r="CO165" s="552"/>
    </row>
    <row r="166" spans="1:93" ht="24.95" customHeight="1">
      <c r="A166" s="449" t="str">
        <f ca="1">IFERROR(IF(INDIRECT($A$14&amp;ROW())&lt;&gt;"",COUNTIF([2]Summary!$B$30:$B$1029,INDIRECT($A$14&amp;ROW())),""),"")</f>
        <v/>
      </c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51"/>
      <c r="CL166" s="340"/>
      <c r="CN166" s="551"/>
      <c r="CO166" s="552"/>
    </row>
    <row r="167" spans="1:93" ht="24.95" customHeight="1">
      <c r="A167" s="449" t="str">
        <f ca="1">IFERROR(IF(INDIRECT($A$14&amp;ROW())&lt;&gt;"",COUNTIF([2]Summary!$B$30:$B$1029,INDIRECT($A$14&amp;ROW())),""),"")</f>
        <v/>
      </c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339"/>
      <c r="CL167" s="340"/>
      <c r="CN167" s="551"/>
      <c r="CO167" s="552"/>
    </row>
    <row r="168" spans="1:93" ht="24.95" customHeight="1">
      <c r="A168" s="449" t="str">
        <f ca="1">IFERROR(IF(INDIRECT($A$14&amp;ROW())&lt;&gt;"",COUNTIF([2]Summary!$B$30:$B$1029,INDIRECT($A$14&amp;ROW())),""),"")</f>
        <v/>
      </c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339"/>
      <c r="CL168" s="340"/>
      <c r="CN168" s="551"/>
      <c r="CO168" s="552"/>
    </row>
    <row r="169" spans="1:93" ht="24.95" customHeight="1">
      <c r="A169" s="449" t="str">
        <f ca="1">IFERROR(IF(INDIRECT($A$14&amp;ROW())&lt;&gt;"",COUNTIF([2]Summary!$B$30:$B$1029,INDIRECT($A$14&amp;ROW())),""),"")</f>
        <v/>
      </c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339"/>
      <c r="CL169" s="340"/>
      <c r="CN169" s="551"/>
      <c r="CO169" s="552"/>
    </row>
    <row r="170" spans="1:93" ht="24.95" customHeight="1">
      <c r="A170" s="449" t="str">
        <f ca="1">IFERROR(IF(INDIRECT($A$14&amp;ROW())&lt;&gt;"",COUNTIF([2]Summary!$B$30:$B$1029,INDIRECT($A$14&amp;ROW())),""),"")</f>
        <v/>
      </c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339"/>
      <c r="CL170" s="340"/>
      <c r="CN170" s="551"/>
      <c r="CO170" s="552"/>
    </row>
    <row r="171" spans="1:93" ht="24.95" customHeight="1">
      <c r="A171" s="449" t="str">
        <f ca="1">IFERROR(IF(INDIRECT($A$14&amp;ROW())&lt;&gt;"",COUNTIF([2]Summary!$B$30:$B$1029,INDIRECT($A$14&amp;ROW())),""),"")</f>
        <v/>
      </c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339"/>
      <c r="CL171" s="340"/>
      <c r="CN171" s="551"/>
      <c r="CO171" s="552"/>
    </row>
    <row r="172" spans="1:93" ht="24.95" customHeight="1">
      <c r="A172" s="449" t="str">
        <f ca="1">IFERROR(IF(INDIRECT($A$14&amp;ROW())&lt;&gt;"",COUNTIF([2]Summary!$B$30:$B$1029,INDIRECT($A$14&amp;ROW())),""),"")</f>
        <v/>
      </c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339"/>
      <c r="CL172" s="340"/>
      <c r="CN172" s="551"/>
      <c r="CO172" s="553"/>
    </row>
    <row r="173" spans="1:93" ht="24.95" customHeight="1">
      <c r="A173" s="449" t="str">
        <f ca="1">IFERROR(IF(INDIRECT($A$14&amp;ROW())&lt;&gt;"",COUNTIF([2]Summary!$B$30:$B$1029,INDIRECT($A$14&amp;ROW())),""),"")</f>
        <v/>
      </c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339"/>
      <c r="CL173" s="340"/>
      <c r="CN173" s="551"/>
      <c r="CO173" s="552"/>
    </row>
    <row r="174" spans="1:93" ht="24.95" customHeight="1">
      <c r="A174" s="449" t="str">
        <f ca="1">IFERROR(IF(INDIRECT($A$14&amp;ROW())&lt;&gt;"",COUNTIF([2]Summary!$B$30:$B$1029,INDIRECT($A$14&amp;ROW())),""),"")</f>
        <v/>
      </c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339"/>
      <c r="CL174" s="340"/>
      <c r="CN174" s="551"/>
      <c r="CO174" s="552"/>
    </row>
    <row r="175" spans="1:93" ht="24.95" customHeight="1">
      <c r="A175" s="449" t="str">
        <f ca="1">IFERROR(IF(INDIRECT($A$14&amp;ROW())&lt;&gt;"",COUNTIF([2]Summary!$B$30:$B$1029,INDIRECT($A$14&amp;ROW())),""),"")</f>
        <v/>
      </c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339"/>
      <c r="CL175" s="340"/>
      <c r="CN175" s="551"/>
      <c r="CO175" s="552"/>
    </row>
    <row r="176" spans="1:93" ht="24.95" customHeight="1">
      <c r="A176" s="449" t="str">
        <f ca="1">IFERROR(IF(INDIRECT($A$14&amp;ROW())&lt;&gt;"",COUNTIF([2]Summary!$B$30:$B$1029,INDIRECT($A$14&amp;ROW())),""),"")</f>
        <v/>
      </c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339"/>
      <c r="CL176" s="340"/>
      <c r="CN176" s="551"/>
      <c r="CO176" s="552"/>
    </row>
    <row r="177" spans="1:93" ht="24.95" customHeight="1">
      <c r="A177" s="449" t="str">
        <f ca="1">IFERROR(IF(INDIRECT($A$14&amp;ROW())&lt;&gt;"",COUNTIF([2]Summary!$B$30:$B$1029,INDIRECT($A$14&amp;ROW())),""),"")</f>
        <v/>
      </c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339"/>
      <c r="CL177" s="340"/>
      <c r="CN177" s="551"/>
      <c r="CO177" s="552"/>
    </row>
    <row r="178" spans="1:93" ht="24.95" customHeight="1">
      <c r="A178" s="449" t="str">
        <f ca="1">IFERROR(IF(INDIRECT($A$14&amp;ROW())&lt;&gt;"",COUNTIF([2]Summary!$B$30:$B$1029,INDIRECT($A$14&amp;ROW())),""),"")</f>
        <v/>
      </c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339"/>
      <c r="CL178" s="340"/>
      <c r="CN178" s="551"/>
      <c r="CO178" s="552"/>
    </row>
    <row r="179" spans="1:93" ht="24.95" customHeight="1">
      <c r="A179" s="449" t="str">
        <f ca="1">IFERROR(IF(INDIRECT($A$14&amp;ROW())&lt;&gt;"",COUNTIF([2]Summary!$B$30:$B$1029,INDIRECT($A$14&amp;ROW())),""),"")</f>
        <v/>
      </c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339"/>
      <c r="CL179" s="340"/>
      <c r="CN179" s="551"/>
      <c r="CO179" s="552"/>
    </row>
    <row r="180" spans="1:93" ht="24.95" customHeight="1">
      <c r="A180" s="449" t="str">
        <f ca="1">IFERROR(IF(INDIRECT($A$14&amp;ROW())&lt;&gt;"",COUNTIF([2]Summary!$B$30:$B$1029,INDIRECT($A$14&amp;ROW())),""),"")</f>
        <v/>
      </c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339"/>
      <c r="CL180" s="340"/>
      <c r="CN180" s="551"/>
      <c r="CO180" s="552"/>
    </row>
    <row r="181" spans="1:93" ht="24.95" customHeight="1">
      <c r="A181" s="449" t="str">
        <f ca="1">IFERROR(IF(INDIRECT($A$14&amp;ROW())&lt;&gt;"",COUNTIF([2]Summary!$B$30:$B$1029,INDIRECT($A$14&amp;ROW())),""),"")</f>
        <v/>
      </c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339"/>
      <c r="CL181" s="340"/>
      <c r="CN181" s="551"/>
      <c r="CO181" s="552"/>
    </row>
    <row r="182" spans="1:93" ht="24.95" customHeight="1">
      <c r="A182" s="449" t="str">
        <f ca="1">IFERROR(IF(INDIRECT($A$14&amp;ROW())&lt;&gt;"",COUNTIF([2]Summary!$B$30:$B$1029,INDIRECT($A$14&amp;ROW())),""),"")</f>
        <v/>
      </c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339"/>
      <c r="CL182" s="340"/>
      <c r="CN182" s="551"/>
      <c r="CO182" s="552"/>
    </row>
    <row r="183" spans="1:93" ht="24.95" customHeight="1">
      <c r="A183" s="449" t="str">
        <f ca="1">IFERROR(IF(INDIRECT($A$14&amp;ROW())&lt;&gt;"",COUNTIF([2]Summary!$B$30:$B$1029,INDIRECT($A$14&amp;ROW())),""),"")</f>
        <v/>
      </c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339"/>
      <c r="CL183" s="340"/>
      <c r="CN183" s="551"/>
      <c r="CO183" s="552"/>
    </row>
    <row r="184" spans="1:93" ht="24.95" customHeight="1">
      <c r="A184" s="449" t="str">
        <f ca="1">IFERROR(IF(INDIRECT($A$14&amp;ROW())&lt;&gt;"",COUNTIF([2]Summary!$B$30:$B$1029,INDIRECT($A$14&amp;ROW())),""),"")</f>
        <v/>
      </c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339"/>
      <c r="CL184" s="340"/>
      <c r="CN184" s="551"/>
      <c r="CO184" s="552"/>
    </row>
    <row r="185" spans="1:93" ht="24.95" customHeight="1">
      <c r="A185" s="449" t="str">
        <f ca="1">IFERROR(IF(INDIRECT($A$14&amp;ROW())&lt;&gt;"",COUNTIF([2]Summary!$B$30:$B$1029,INDIRECT($A$14&amp;ROW())),""),"")</f>
        <v/>
      </c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339"/>
      <c r="CL185" s="340"/>
      <c r="CN185" s="551"/>
      <c r="CO185" s="552"/>
    </row>
    <row r="186" spans="1:93" ht="24.95" customHeight="1">
      <c r="A186" s="449" t="str">
        <f ca="1">IFERROR(IF(INDIRECT($A$14&amp;ROW())&lt;&gt;"",COUNTIF([2]Summary!$B$30:$B$1029,INDIRECT($A$14&amp;ROW())),""),"")</f>
        <v/>
      </c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339"/>
      <c r="CL186" s="340"/>
      <c r="CN186" s="551"/>
      <c r="CO186" s="552"/>
    </row>
    <row r="187" spans="1:93" ht="24.95" customHeight="1">
      <c r="A187" s="449" t="str">
        <f ca="1">IFERROR(IF(INDIRECT($A$14&amp;ROW())&lt;&gt;"",COUNTIF([2]Summary!$B$30:$B$1029,INDIRECT($A$14&amp;ROW())),""),"")</f>
        <v/>
      </c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339"/>
      <c r="CL187" s="340"/>
      <c r="CN187" s="551"/>
      <c r="CO187" s="552"/>
    </row>
    <row r="188" spans="1:93" ht="24.95" customHeight="1">
      <c r="A188" s="449" t="str">
        <f ca="1">IFERROR(IF(INDIRECT($A$14&amp;ROW())&lt;&gt;"",COUNTIF([2]Summary!$B$30:$B$1029,INDIRECT($A$14&amp;ROW())),""),"")</f>
        <v/>
      </c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339"/>
      <c r="CL188" s="340"/>
      <c r="CN188" s="551"/>
      <c r="CO188" s="552"/>
    </row>
    <row r="189" spans="1:93" ht="24.95" customHeight="1">
      <c r="A189" s="449" t="str">
        <f ca="1">IFERROR(IF(INDIRECT($A$14&amp;ROW())&lt;&gt;"",COUNTIF([2]Summary!$B$30:$B$1029,INDIRECT($A$14&amp;ROW())),""),"")</f>
        <v/>
      </c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339"/>
      <c r="CL189" s="340"/>
      <c r="CN189" s="551"/>
      <c r="CO189" s="552"/>
    </row>
    <row r="190" spans="1:93" ht="24.95" customHeight="1">
      <c r="A190" s="449" t="str">
        <f ca="1">IFERROR(IF(INDIRECT($A$14&amp;ROW())&lt;&gt;"",COUNTIF([2]Summary!$B$30:$B$1029,INDIRECT($A$14&amp;ROW())),""),"")</f>
        <v/>
      </c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339"/>
      <c r="CL190" s="340"/>
      <c r="CN190" s="551"/>
      <c r="CO190" s="552"/>
    </row>
    <row r="191" spans="1:93" ht="24.95" customHeight="1">
      <c r="A191" s="449" t="str">
        <f ca="1">IFERROR(IF(INDIRECT($A$14&amp;ROW())&lt;&gt;"",COUNTIF([2]Summary!$B$30:$B$1029,INDIRECT($A$14&amp;ROW())),""),"")</f>
        <v/>
      </c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339"/>
      <c r="CL191" s="340"/>
      <c r="CN191" s="551"/>
      <c r="CO191" s="552"/>
    </row>
    <row r="192" spans="1:93" ht="24.95" customHeight="1">
      <c r="A192" s="449" t="str">
        <f ca="1">IFERROR(IF(INDIRECT($A$14&amp;ROW())&lt;&gt;"",COUNTIF([2]Summary!$B$30:$B$1029,INDIRECT($A$14&amp;ROW())),""),"")</f>
        <v/>
      </c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339"/>
      <c r="CL192" s="340"/>
      <c r="CN192" s="551"/>
      <c r="CO192" s="552"/>
    </row>
    <row r="193" spans="1:93" ht="24.95" customHeight="1">
      <c r="A193" s="449" t="str">
        <f ca="1">IFERROR(IF(INDIRECT($A$14&amp;ROW())&lt;&gt;"",COUNTIF([2]Summary!$B$30:$B$1029,INDIRECT($A$14&amp;ROW())),""),"")</f>
        <v/>
      </c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339"/>
      <c r="CL193" s="340"/>
      <c r="CN193" s="551"/>
      <c r="CO193" s="552"/>
    </row>
    <row r="194" spans="1:93" ht="24.95" customHeight="1">
      <c r="A194" s="449" t="str">
        <f ca="1">IFERROR(IF(INDIRECT($A$14&amp;ROW())&lt;&gt;"",COUNTIF([2]Summary!$B$30:$B$1029,INDIRECT($A$14&amp;ROW())),""),"")</f>
        <v/>
      </c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339"/>
      <c r="CL194" s="340"/>
      <c r="CN194" s="551"/>
      <c r="CO194" s="552"/>
    </row>
    <row r="195" spans="1:93" ht="24.95" customHeight="1">
      <c r="A195" s="449" t="str">
        <f ca="1">IFERROR(IF(INDIRECT($A$14&amp;ROW())&lt;&gt;"",COUNTIF([2]Summary!$B$30:$B$1029,INDIRECT($A$14&amp;ROW())),""),"")</f>
        <v/>
      </c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339"/>
      <c r="CL195" s="340"/>
      <c r="CN195" s="551"/>
      <c r="CO195" s="552"/>
    </row>
    <row r="196" spans="1:93" ht="24.95" customHeight="1">
      <c r="A196" s="449" t="str">
        <f ca="1">IFERROR(IF(INDIRECT($A$14&amp;ROW())&lt;&gt;"",COUNTIF([2]Summary!$B$30:$B$1029,INDIRECT($A$14&amp;ROW())),""),"")</f>
        <v/>
      </c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339"/>
      <c r="CL196" s="340"/>
      <c r="CN196" s="551"/>
      <c r="CO196" s="552"/>
    </row>
    <row r="197" spans="1:93" ht="24.95" customHeight="1">
      <c r="A197" s="449" t="str">
        <f ca="1">IFERROR(IF(INDIRECT($A$14&amp;ROW())&lt;&gt;"",COUNTIF([2]Summary!$B$30:$B$1029,INDIRECT($A$14&amp;ROW())),""),"")</f>
        <v/>
      </c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339"/>
      <c r="CL197" s="340"/>
      <c r="CN197" s="551"/>
      <c r="CO197" s="552"/>
    </row>
    <row r="198" spans="1:93" ht="24.95" customHeight="1">
      <c r="A198" s="449" t="str">
        <f ca="1">IFERROR(IF(INDIRECT($A$14&amp;ROW())&lt;&gt;"",COUNTIF([2]Summary!$B$30:$B$1029,INDIRECT($A$14&amp;ROW())),""),"")</f>
        <v/>
      </c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339"/>
      <c r="CL198" s="340"/>
      <c r="CN198" s="551"/>
      <c r="CO198" s="552"/>
    </row>
    <row r="199" spans="1:93" ht="24.95" customHeight="1">
      <c r="A199" s="449" t="str">
        <f ca="1">IFERROR(IF(INDIRECT($A$14&amp;ROW())&lt;&gt;"",COUNTIF([2]Summary!$B$30:$B$1029,INDIRECT($A$14&amp;ROW())),""),"")</f>
        <v/>
      </c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339"/>
      <c r="CL199" s="340"/>
      <c r="CN199" s="551"/>
      <c r="CO199" s="552"/>
    </row>
    <row r="200" spans="1:93" ht="24.95" customHeight="1">
      <c r="A200" s="449" t="str">
        <f ca="1">IFERROR(IF(INDIRECT($A$14&amp;ROW())&lt;&gt;"",COUNTIF([2]Summary!$B$30:$B$1029,INDIRECT($A$14&amp;ROW())),""),"")</f>
        <v/>
      </c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339"/>
      <c r="CL200" s="340"/>
      <c r="CN200" s="551"/>
      <c r="CO200" s="552"/>
    </row>
    <row r="201" spans="1:93" ht="24.95" customHeight="1">
      <c r="A201" s="449" t="str">
        <f ca="1">IFERROR(IF(INDIRECT($A$14&amp;ROW())&lt;&gt;"",COUNTIF([2]Summary!$B$30:$B$1029,INDIRECT($A$14&amp;ROW())),""),"")</f>
        <v/>
      </c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339"/>
      <c r="CL201" s="340"/>
      <c r="CN201" s="551"/>
      <c r="CO201" s="552"/>
    </row>
    <row r="202" spans="1:93" ht="24.95" customHeight="1">
      <c r="A202" s="449" t="str">
        <f ca="1">IFERROR(IF(INDIRECT($A$14&amp;ROW())&lt;&gt;"",COUNTIF([2]Summary!$B$30:$B$1029,INDIRECT($A$14&amp;ROW())),""),"")</f>
        <v/>
      </c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339"/>
      <c r="CL202" s="340"/>
      <c r="CN202" s="551"/>
      <c r="CO202" s="552"/>
    </row>
    <row r="203" spans="1:93" ht="24.95" customHeight="1">
      <c r="A203" s="449" t="str">
        <f ca="1">IFERROR(IF(INDIRECT($A$14&amp;ROW())&lt;&gt;"",COUNTIF([2]Summary!$B$30:$B$1029,INDIRECT($A$14&amp;ROW())),""),"")</f>
        <v/>
      </c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339"/>
      <c r="CL203" s="340"/>
      <c r="CN203" s="551"/>
      <c r="CO203" s="552"/>
    </row>
    <row r="204" spans="1:93" ht="24.95" customHeight="1">
      <c r="A204" s="449" t="str">
        <f ca="1">IFERROR(IF(INDIRECT($A$14&amp;ROW())&lt;&gt;"",COUNTIF([2]Summary!$B$30:$B$1029,INDIRECT($A$14&amp;ROW())),""),"")</f>
        <v/>
      </c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339"/>
      <c r="CL204" s="340"/>
      <c r="CN204" s="551"/>
      <c r="CO204" s="552"/>
    </row>
    <row r="205" spans="1:93" ht="24.95" customHeight="1">
      <c r="A205" s="449" t="str">
        <f ca="1">IFERROR(IF(INDIRECT($A$14&amp;ROW())&lt;&gt;"",COUNTIF([2]Summary!$B$30:$B$1029,INDIRECT($A$14&amp;ROW())),""),"")</f>
        <v/>
      </c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339"/>
      <c r="CL205" s="340"/>
      <c r="CN205" s="551"/>
      <c r="CO205" s="552"/>
    </row>
    <row r="206" spans="1:93" ht="24.95" customHeight="1">
      <c r="A206" s="449" t="str">
        <f ca="1">IFERROR(IF(INDIRECT($A$14&amp;ROW())&lt;&gt;"",COUNTIF([2]Summary!$B$30:$B$1029,INDIRECT($A$14&amp;ROW())),""),"")</f>
        <v/>
      </c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339"/>
      <c r="CL206" s="340"/>
      <c r="CN206" s="551"/>
      <c r="CO206" s="552"/>
    </row>
    <row r="207" spans="1:93" ht="24.95" customHeight="1">
      <c r="A207" s="449" t="str">
        <f ca="1">IFERROR(IF(INDIRECT($A$14&amp;ROW())&lt;&gt;"",COUNTIF([2]Summary!$B$30:$B$1029,INDIRECT($A$14&amp;ROW())),""),"")</f>
        <v/>
      </c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339"/>
      <c r="CL207" s="340"/>
      <c r="CN207" s="551"/>
      <c r="CO207" s="552"/>
    </row>
    <row r="208" spans="1:93" ht="24.95" customHeight="1">
      <c r="A208" s="449" t="str">
        <f ca="1">IFERROR(IF(INDIRECT($A$14&amp;ROW())&lt;&gt;"",COUNTIF([2]Summary!$B$30:$B$1029,INDIRECT($A$14&amp;ROW())),""),"")</f>
        <v/>
      </c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339"/>
      <c r="CL208" s="340"/>
      <c r="CN208" s="551"/>
      <c r="CO208" s="552"/>
    </row>
    <row r="209" spans="1:93" ht="24.95" customHeight="1">
      <c r="A209" s="449" t="str">
        <f ca="1">IFERROR(IF(INDIRECT($A$14&amp;ROW())&lt;&gt;"",COUNTIF([2]Summary!$B$30:$B$1029,INDIRECT($A$14&amp;ROW())),""),"")</f>
        <v/>
      </c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339"/>
      <c r="CL209" s="340"/>
      <c r="CN209" s="551"/>
      <c r="CO209" s="552"/>
    </row>
    <row r="210" spans="1:93" ht="24.95" customHeight="1">
      <c r="A210" s="449" t="str">
        <f ca="1">IFERROR(IF(INDIRECT($A$14&amp;ROW())&lt;&gt;"",COUNTIF([2]Summary!$B$30:$B$1029,INDIRECT($A$14&amp;ROW())),""),"")</f>
        <v/>
      </c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339"/>
      <c r="CL210" s="340"/>
      <c r="CN210" s="551"/>
      <c r="CO210" s="552"/>
    </row>
    <row r="211" spans="1:93" ht="24.95" customHeight="1">
      <c r="A211" s="449" t="str">
        <f ca="1">IFERROR(IF(INDIRECT($A$14&amp;ROW())&lt;&gt;"",COUNTIF([2]Summary!$B$30:$B$1029,INDIRECT($A$14&amp;ROW())),""),"")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339"/>
      <c r="CL211" s="340"/>
      <c r="CN211" s="551"/>
      <c r="CO211" s="552"/>
    </row>
    <row r="212" spans="1:93" ht="24.95" customHeight="1">
      <c r="A212" s="449" t="str">
        <f ca="1">IFERROR(IF(INDIRECT($A$14&amp;ROW())&lt;&gt;"",COUNTIF([2]Summary!$B$30:$B$1029,INDIRECT($A$14&amp;ROW())),""),"")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339"/>
      <c r="CL212" s="340"/>
      <c r="CN212" s="551"/>
      <c r="CO212" s="552"/>
    </row>
    <row r="213" spans="1:93" ht="24.95" customHeight="1">
      <c r="A213" s="449" t="str">
        <f ca="1">IFERROR(IF(INDIRECT($A$14&amp;ROW())&lt;&gt;"",COUNTIF([2]Summary!$B$30:$B$1029,INDIRECT($A$14&amp;ROW())),""),"")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339"/>
      <c r="CL213" s="340"/>
      <c r="CN213" s="551"/>
      <c r="CO213" s="552"/>
    </row>
    <row r="214" spans="1:93" ht="24.95" customHeight="1">
      <c r="A214" s="449" t="str">
        <f ca="1">IFERROR(IF(INDIRECT($A$14&amp;ROW())&lt;&gt;"",COUNTIF([2]Summary!$B$30:$B$1029,INDIRECT($A$14&amp;ROW())),""),"")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339"/>
      <c r="CL214" s="340"/>
      <c r="CN214" s="551"/>
      <c r="CO214" s="552"/>
    </row>
    <row r="215" spans="1:93" ht="24.95" customHeight="1">
      <c r="A215" s="449" t="str">
        <f ca="1">IFERROR(IF(INDIRECT($A$14&amp;ROW())&lt;&gt;"",COUNTIF([2]Summary!$B$30:$B$1029,INDIRECT($A$14&amp;ROW())),""),"")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339"/>
      <c r="CL215" s="340"/>
      <c r="CN215" s="551"/>
      <c r="CO215" s="552"/>
    </row>
    <row r="216" spans="1:93" ht="24.95" customHeight="1">
      <c r="A216" s="449" t="str">
        <f ca="1">IFERROR(IF(INDIRECT($A$14&amp;ROW())&lt;&gt;"",COUNTIF([2]Summary!$B$30:$B$1029,INDIRECT($A$14&amp;ROW())),""),"")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339"/>
      <c r="CL216" s="340"/>
      <c r="CN216" s="551"/>
      <c r="CO216" s="552"/>
    </row>
    <row r="217" spans="1:93" ht="24.95" customHeight="1">
      <c r="A217" s="449" t="str">
        <f ca="1">IFERROR(IF(INDIRECT($A$14&amp;ROW())&lt;&gt;"",COUNTIF([2]Summary!$B$30:$B$1029,INDIRECT($A$14&amp;ROW())),""),"")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339"/>
      <c r="CL217" s="340"/>
      <c r="CN217" s="551"/>
      <c r="CO217" s="552"/>
    </row>
    <row r="218" spans="1:93" ht="24.95" customHeight="1">
      <c r="A218" s="449" t="str">
        <f ca="1">IFERROR(IF(INDIRECT($A$14&amp;ROW())&lt;&gt;"",COUNTIF([2]Summary!$B$30:$B$1029,INDIRECT($A$14&amp;ROW())),""),"")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339"/>
      <c r="CL218" s="340"/>
      <c r="CN218" s="551"/>
      <c r="CO218" s="552"/>
    </row>
    <row r="219" spans="1:93" ht="24.95" customHeight="1">
      <c r="A219" s="449" t="str">
        <f ca="1">IFERROR(IF(INDIRECT($A$14&amp;ROW())&lt;&gt;"",COUNTIF([2]Summary!$B$30:$B$1029,INDIRECT($A$14&amp;ROW())),""),"")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339"/>
      <c r="CL219" s="340"/>
      <c r="CN219" s="551"/>
      <c r="CO219" s="552"/>
    </row>
    <row r="220" spans="1:93" ht="24.95" customHeight="1">
      <c r="A220" s="449" t="str">
        <f ca="1">IFERROR(IF(INDIRECT($A$14&amp;ROW())&lt;&gt;"",COUNTIF([2]Summary!$B$30:$B$1029,INDIRECT($A$14&amp;ROW())),""),"")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339"/>
      <c r="CL220" s="340"/>
      <c r="CN220" s="551"/>
      <c r="CO220" s="552"/>
    </row>
    <row r="221" spans="1:93" ht="24.95" customHeight="1">
      <c r="A221" s="449" t="str">
        <f ca="1">IFERROR(IF(INDIRECT($A$14&amp;ROW())&lt;&gt;"",COUNTIF([2]Summary!$B$30:$B$1029,INDIRECT($A$14&amp;ROW())),""),"")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339"/>
      <c r="CL221" s="340"/>
      <c r="CN221" s="551"/>
      <c r="CO221" s="552"/>
    </row>
    <row r="222" spans="1:93" ht="24.95" customHeight="1">
      <c r="A222" s="449" t="str">
        <f ca="1">IFERROR(IF(INDIRECT($A$14&amp;ROW())&lt;&gt;"",COUNTIF([2]Summary!$B$30:$B$1029,INDIRECT($A$14&amp;ROW())),""),"")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339"/>
      <c r="CL222" s="340"/>
      <c r="CN222" s="551"/>
      <c r="CO222" s="552"/>
    </row>
    <row r="223" spans="1:93" ht="24.95" customHeight="1">
      <c r="A223" s="449" t="str">
        <f ca="1">IFERROR(IF(INDIRECT($A$14&amp;ROW())&lt;&gt;"",COUNTIF([2]Summary!$B$30:$B$1029,INDIRECT($A$14&amp;ROW())),""),"")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339"/>
      <c r="CL223" s="340"/>
      <c r="CN223" s="551"/>
      <c r="CO223" s="552"/>
    </row>
    <row r="224" spans="1:93" ht="24.95" customHeight="1">
      <c r="A224" s="449" t="str">
        <f ca="1">IFERROR(IF(INDIRECT($A$14&amp;ROW())&lt;&gt;"",COUNTIF([2]Summary!$B$30:$B$1029,INDIRECT($A$14&amp;ROW())),""),"")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339"/>
      <c r="CL224" s="340"/>
      <c r="CN224" s="551"/>
      <c r="CO224" s="552"/>
    </row>
    <row r="225" spans="1:93" ht="24.95" customHeight="1">
      <c r="A225" s="449" t="str">
        <f ca="1">IFERROR(IF(INDIRECT($A$14&amp;ROW())&lt;&gt;"",COUNTIF([2]Summary!$B$30:$B$1029,INDIRECT($A$14&amp;ROW())),""),"")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339"/>
      <c r="CL225" s="340"/>
      <c r="CN225" s="551"/>
      <c r="CO225" s="552"/>
    </row>
    <row r="226" spans="1:93" ht="24.95" customHeight="1">
      <c r="A226" s="449" t="str">
        <f ca="1">IFERROR(IF(INDIRECT($A$14&amp;ROW())&lt;&gt;"",COUNTIF([2]Summary!$B$30:$B$1029,INDIRECT($A$14&amp;ROW())),""),"")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339"/>
      <c r="CL226" s="340"/>
      <c r="CN226" s="551"/>
      <c r="CO226" s="552"/>
    </row>
    <row r="227" spans="1:93" ht="24.95" customHeight="1">
      <c r="A227" s="449" t="str">
        <f ca="1">IFERROR(IF(INDIRECT($A$14&amp;ROW())&lt;&gt;"",COUNTIF([2]Summary!$B$30:$B$1029,INDIRECT($A$14&amp;ROW())),""),"")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339"/>
      <c r="CL227" s="340"/>
      <c r="CN227" s="551"/>
      <c r="CO227" s="552"/>
    </row>
    <row r="228" spans="1:93" ht="24.95" customHeight="1">
      <c r="A228" s="449" t="str">
        <f ca="1">IFERROR(IF(INDIRECT($A$14&amp;ROW())&lt;&gt;"",COUNTIF([2]Summary!$B$30:$B$1029,INDIRECT($A$14&amp;ROW())),""),"")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339"/>
      <c r="CL228" s="340"/>
      <c r="CN228" s="551"/>
      <c r="CO228" s="552"/>
    </row>
    <row r="229" spans="1:93" ht="24.95" customHeight="1">
      <c r="A229" s="449" t="str">
        <f ca="1">IFERROR(IF(INDIRECT($A$14&amp;ROW())&lt;&gt;"",COUNTIF([2]Summary!$B$30:$B$1029,INDIRECT($A$14&amp;ROW())),""),"")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339"/>
      <c r="CL229" s="340"/>
      <c r="CN229" s="551"/>
      <c r="CO229" s="552"/>
    </row>
    <row r="230" spans="1:93" ht="24.95" customHeight="1">
      <c r="A230" s="449" t="str">
        <f ca="1">IFERROR(IF(INDIRECT($A$14&amp;ROW())&lt;&gt;"",COUNTIF([2]Summary!$B$30:$B$1029,INDIRECT($A$14&amp;ROW())),""),"")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339"/>
      <c r="CL230" s="340"/>
      <c r="CN230" s="551"/>
      <c r="CO230" s="552"/>
    </row>
    <row r="231" spans="1:93" ht="24.95" customHeight="1">
      <c r="A231" s="449" t="str">
        <f ca="1">IFERROR(IF(INDIRECT($A$14&amp;ROW())&lt;&gt;"",COUNTIF([2]Summary!$B$30:$B$1029,INDIRECT($A$14&amp;ROW())),""),"")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339"/>
      <c r="CL231" s="340"/>
      <c r="CN231" s="551"/>
      <c r="CO231" s="552"/>
    </row>
    <row r="232" spans="1:93" ht="24.95" customHeight="1">
      <c r="A232" s="449" t="str">
        <f ca="1">IFERROR(IF(INDIRECT($A$14&amp;ROW())&lt;&gt;"",COUNTIF([2]Summary!$B$30:$B$1029,INDIRECT($A$14&amp;ROW())),""),"")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339"/>
      <c r="CL232" s="340"/>
      <c r="CN232" s="551"/>
      <c r="CO232" s="552"/>
    </row>
    <row r="233" spans="1:93" ht="24.95" customHeight="1">
      <c r="A233" s="449" t="str">
        <f ca="1">IFERROR(IF(INDIRECT($A$14&amp;ROW())&lt;&gt;"",COUNTIF([2]Summary!$B$30:$B$1029,INDIRECT($A$14&amp;ROW())),""),"")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339"/>
      <c r="CL233" s="340"/>
      <c r="CN233" s="551"/>
      <c r="CO233" s="552"/>
    </row>
    <row r="234" spans="1:93" ht="24.95" customHeight="1">
      <c r="A234" s="449" t="str">
        <f ca="1">IFERROR(IF(INDIRECT($A$14&amp;ROW())&lt;&gt;"",COUNTIF([2]Summary!$B$30:$B$1029,INDIRECT($A$14&amp;ROW())),""),"")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339"/>
      <c r="CL234" s="340"/>
      <c r="CN234" s="551"/>
      <c r="CO234" s="552"/>
    </row>
    <row r="235" spans="1:93" ht="24.95" customHeight="1">
      <c r="A235" s="449" t="str">
        <f ca="1">IFERROR(IF(INDIRECT($A$14&amp;ROW())&lt;&gt;"",COUNTIF([2]Summary!$B$30:$B$1029,INDIRECT($A$14&amp;ROW())),""),"")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339"/>
      <c r="CL235" s="340"/>
      <c r="CN235" s="551"/>
      <c r="CO235" s="552"/>
    </row>
    <row r="236" spans="1:93" ht="24.95" customHeight="1">
      <c r="A236" s="449" t="str">
        <f ca="1">IFERROR(IF(INDIRECT($A$14&amp;ROW())&lt;&gt;"",COUNTIF([2]Summary!$B$30:$B$1029,INDIRECT($A$14&amp;ROW())),""),"")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339"/>
      <c r="CL236" s="340"/>
      <c r="CN236" s="551"/>
      <c r="CO236" s="552"/>
    </row>
    <row r="237" spans="1:93" ht="24.95" customHeight="1">
      <c r="A237" s="449" t="str">
        <f ca="1">IFERROR(IF(INDIRECT($A$14&amp;ROW())&lt;&gt;"",COUNTIF([2]Summary!$B$30:$B$1029,INDIRECT($A$14&amp;ROW())),""),"")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339"/>
      <c r="CL237" s="340"/>
      <c r="CN237" s="551"/>
      <c r="CO237" s="552"/>
    </row>
    <row r="238" spans="1:93" ht="24.95" customHeight="1">
      <c r="A238" s="449" t="str">
        <f ca="1">IFERROR(IF(INDIRECT($A$14&amp;ROW())&lt;&gt;"",COUNTIF([2]Summary!$B$30:$B$1029,INDIRECT($A$14&amp;ROW())),""),"")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339"/>
      <c r="CL238" s="340"/>
      <c r="CN238" s="551"/>
      <c r="CO238" s="552"/>
    </row>
    <row r="239" spans="1:93" ht="24.95" customHeight="1">
      <c r="A239" s="449" t="str">
        <f ca="1">IFERROR(IF(INDIRECT($A$14&amp;ROW())&lt;&gt;"",COUNTIF([2]Summary!$B$30:$B$1029,INDIRECT($A$14&amp;ROW())),""),"")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339"/>
      <c r="CL239" s="340"/>
      <c r="CN239" s="551"/>
      <c r="CO239" s="552"/>
    </row>
    <row r="240" spans="1:93" ht="24.95" customHeight="1">
      <c r="A240" s="449" t="str">
        <f ca="1">IFERROR(IF(INDIRECT($A$14&amp;ROW())&lt;&gt;"",COUNTIF([2]Summary!$B$30:$B$1029,INDIRECT($A$14&amp;ROW())),""),"")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339"/>
      <c r="CL240" s="340"/>
      <c r="CN240" s="551"/>
      <c r="CO240" s="552"/>
    </row>
    <row r="241" spans="1:93" ht="24.95" customHeight="1">
      <c r="A241" s="449" t="str">
        <f ca="1">IFERROR(IF(INDIRECT($A$14&amp;ROW())&lt;&gt;"",COUNTIF([2]Summary!$B$30:$B$1029,INDIRECT($A$14&amp;ROW())),""),"")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339"/>
      <c r="CL241" s="340"/>
      <c r="CN241" s="551"/>
      <c r="CO241" s="552"/>
    </row>
    <row r="242" spans="1:93" ht="24.95" customHeight="1">
      <c r="A242" s="449" t="str">
        <f ca="1">IFERROR(IF(INDIRECT($A$14&amp;ROW())&lt;&gt;"",COUNTIF([2]Summary!$B$30:$B$1029,INDIRECT($A$14&amp;ROW())),""),"")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339"/>
      <c r="CL242" s="340"/>
      <c r="CN242" s="551"/>
      <c r="CO242" s="552"/>
    </row>
    <row r="243" spans="1:93" ht="24.95" customHeight="1">
      <c r="A243" s="449" t="str">
        <f ca="1">IFERROR(IF(INDIRECT($A$14&amp;ROW())&lt;&gt;"",COUNTIF([2]Summary!$B$30:$B$1029,INDIRECT($A$14&amp;ROW())),""),"")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339"/>
      <c r="CL243" s="340"/>
      <c r="CN243" s="551"/>
      <c r="CO243" s="552"/>
    </row>
    <row r="244" spans="1:93" ht="24.95" customHeight="1">
      <c r="A244" s="449" t="str">
        <f ca="1">IFERROR(IF(INDIRECT($A$14&amp;ROW())&lt;&gt;"",COUNTIF([2]Summary!$B$30:$B$1029,INDIRECT($A$14&amp;ROW())),""),"")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339"/>
      <c r="CL244" s="340"/>
      <c r="CN244" s="551"/>
      <c r="CO244" s="552"/>
    </row>
    <row r="245" spans="1:93" ht="24.95" customHeight="1">
      <c r="A245" s="449" t="str">
        <f ca="1">IFERROR(IF(INDIRECT($A$14&amp;ROW())&lt;&gt;"",COUNTIF([2]Summary!$B$30:$B$1029,INDIRECT($A$14&amp;ROW())),""),"")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339"/>
      <c r="CL245" s="340"/>
      <c r="CN245" s="551"/>
      <c r="CO245" s="552"/>
    </row>
    <row r="246" spans="1:93" ht="24.95" customHeight="1">
      <c r="A246" s="449" t="str">
        <f ca="1">IFERROR(IF(INDIRECT($A$14&amp;ROW())&lt;&gt;"",COUNTIF([2]Summary!$B$30:$B$1029,INDIRECT($A$14&amp;ROW())),""),"")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339"/>
      <c r="CL246" s="340"/>
      <c r="CN246" s="551"/>
      <c r="CO246" s="552"/>
    </row>
    <row r="247" spans="1:93" ht="24.95" customHeight="1">
      <c r="A247" s="449" t="str">
        <f ca="1">IFERROR(IF(INDIRECT($A$14&amp;ROW())&lt;&gt;"",COUNTIF([2]Summary!$B$30:$B$1029,INDIRECT($A$14&amp;ROW())),""),"")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339"/>
      <c r="CL247" s="340"/>
      <c r="CN247" s="551"/>
      <c r="CO247" s="552"/>
    </row>
    <row r="248" spans="1:93" ht="24.95" customHeight="1">
      <c r="A248" s="449" t="str">
        <f ca="1">IFERROR(IF(INDIRECT($A$14&amp;ROW())&lt;&gt;"",COUNTIF([2]Summary!$B$30:$B$1029,INDIRECT($A$14&amp;ROW())),""),"")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339"/>
      <c r="CL248" s="340"/>
      <c r="CN248" s="551"/>
      <c r="CO248" s="552"/>
    </row>
    <row r="249" spans="1:93" ht="24.95" customHeight="1">
      <c r="A249" s="449" t="str">
        <f ca="1">IFERROR(IF(INDIRECT($A$14&amp;ROW())&lt;&gt;"",COUNTIF([2]Summary!$B$30:$B$1029,INDIRECT($A$14&amp;ROW())),""),"")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339"/>
      <c r="CL249" s="340"/>
      <c r="CN249" s="551"/>
      <c r="CO249" s="552"/>
    </row>
    <row r="250" spans="1:93" ht="24.95" customHeight="1">
      <c r="A250" s="449" t="str">
        <f ca="1">IFERROR(IF(INDIRECT($A$14&amp;ROW())&lt;&gt;"",COUNTIF([2]Summary!$B$30:$B$1029,INDIRECT($A$14&amp;ROW())),""),"")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339"/>
      <c r="CL250" s="340"/>
      <c r="CN250" s="551"/>
      <c r="CO250" s="552"/>
    </row>
    <row r="251" spans="1:93" ht="24.95" customHeight="1">
      <c r="A251" s="449" t="str">
        <f ca="1">IFERROR(IF(INDIRECT($A$14&amp;ROW())&lt;&gt;"",COUNTIF([2]Summary!$B$30:$B$1029,INDIRECT($A$14&amp;ROW())),""),"")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339"/>
      <c r="CL251" s="340"/>
      <c r="CN251" s="551"/>
      <c r="CO251" s="552"/>
    </row>
    <row r="252" spans="1:93" ht="24.95" customHeight="1">
      <c r="A252" s="449" t="str">
        <f ca="1">IFERROR(IF(INDIRECT($A$14&amp;ROW())&lt;&gt;"",COUNTIF([2]Summary!$B$30:$B$1029,INDIRECT($A$14&amp;ROW())),""),"")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339"/>
      <c r="CL252" s="340"/>
      <c r="CN252" s="551"/>
      <c r="CO252" s="552"/>
    </row>
    <row r="253" spans="1:93" ht="24.95" customHeight="1">
      <c r="A253" s="449" t="str">
        <f ca="1">IFERROR(IF(INDIRECT($A$14&amp;ROW())&lt;&gt;"",COUNTIF([2]Summary!$B$30:$B$1029,INDIRECT($A$14&amp;ROW())),""),"")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339"/>
      <c r="CL253" s="340"/>
      <c r="CN253" s="551"/>
      <c r="CO253" s="552"/>
    </row>
    <row r="254" spans="1:93" ht="24.95" customHeight="1">
      <c r="A254" s="449" t="str">
        <f ca="1">IFERROR(IF(INDIRECT($A$14&amp;ROW())&lt;&gt;"",COUNTIF([2]Summary!$B$30:$B$1029,INDIRECT($A$14&amp;ROW())),""),"")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339"/>
      <c r="CL254" s="340"/>
      <c r="CN254" s="551"/>
      <c r="CO254" s="552"/>
    </row>
    <row r="255" spans="1:93" ht="24.95" customHeight="1">
      <c r="A255" s="449" t="str">
        <f ca="1">IFERROR(IF(INDIRECT($A$14&amp;ROW())&lt;&gt;"",COUNTIF([2]Summary!$B$30:$B$1029,INDIRECT($A$14&amp;ROW())),""),"")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339"/>
      <c r="CL255" s="340"/>
      <c r="CN255" s="551"/>
      <c r="CO255" s="552"/>
    </row>
    <row r="256" spans="1:93" ht="24.95" customHeight="1">
      <c r="A256" s="449" t="str">
        <f ca="1">IFERROR(IF(INDIRECT($A$14&amp;ROW())&lt;&gt;"",COUNTIF([2]Summary!$B$30:$B$1029,INDIRECT($A$14&amp;ROW())),""),"")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339"/>
      <c r="CL256" s="340"/>
      <c r="CN256" s="551"/>
      <c r="CO256" s="552"/>
    </row>
    <row r="257" spans="1:93" ht="24.95" customHeight="1">
      <c r="A257" s="449" t="str">
        <f ca="1">IFERROR(IF(INDIRECT($A$14&amp;ROW())&lt;&gt;"",COUNTIF([2]Summary!$B$30:$B$1029,INDIRECT($A$14&amp;ROW())),""),"")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339"/>
      <c r="CL257" s="340"/>
      <c r="CN257" s="551"/>
      <c r="CO257" s="552"/>
    </row>
    <row r="258" spans="1:93" ht="24.95" customHeight="1">
      <c r="A258" s="449" t="str">
        <f ca="1">IFERROR(IF(INDIRECT($A$14&amp;ROW())&lt;&gt;"",COUNTIF([2]Summary!$B$30:$B$1029,INDIRECT($A$14&amp;ROW())),""),"")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339"/>
      <c r="CL258" s="340"/>
      <c r="CN258" s="551"/>
      <c r="CO258" s="552"/>
    </row>
    <row r="259" spans="1:93" ht="24.95" customHeight="1">
      <c r="A259" s="449" t="str">
        <f ca="1">IFERROR(IF(INDIRECT($A$14&amp;ROW())&lt;&gt;"",COUNTIF([2]Summary!$B$30:$B$1029,INDIRECT($A$14&amp;ROW())),""),"")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339"/>
      <c r="CL259" s="340"/>
      <c r="CN259" s="551"/>
      <c r="CO259" s="552"/>
    </row>
    <row r="260" spans="1:93" ht="24.95" customHeight="1">
      <c r="A260" s="449" t="str">
        <f ca="1">IFERROR(IF(INDIRECT($A$14&amp;ROW())&lt;&gt;"",COUNTIF([2]Summary!$B$30:$B$1029,INDIRECT($A$14&amp;ROW())),""),"")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339"/>
      <c r="CL260" s="340"/>
      <c r="CN260" s="551"/>
      <c r="CO260" s="552"/>
    </row>
    <row r="261" spans="1:93" ht="24.95" customHeight="1">
      <c r="A261" s="449" t="str">
        <f ca="1">IFERROR(IF(INDIRECT($A$14&amp;ROW())&lt;&gt;"",COUNTIF([2]Summary!$B$30:$B$1029,INDIRECT($A$14&amp;ROW())),""),"")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339"/>
      <c r="CL261" s="340"/>
      <c r="CN261" s="551"/>
      <c r="CO261" s="552"/>
    </row>
    <row r="262" spans="1:93" ht="24.95" customHeight="1">
      <c r="A262" s="449" t="str">
        <f ca="1">IFERROR(IF(INDIRECT($A$14&amp;ROW())&lt;&gt;"",COUNTIF([2]Summary!$B$30:$B$1029,INDIRECT($A$14&amp;ROW())),""),"")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339"/>
      <c r="CL262" s="340"/>
      <c r="CN262" s="551"/>
      <c r="CO262" s="552"/>
    </row>
    <row r="263" spans="1:93" ht="24.95" customHeight="1">
      <c r="A263" s="449" t="str">
        <f ca="1">IFERROR(IF(INDIRECT($A$14&amp;ROW())&lt;&gt;"",COUNTIF([2]Summary!$B$30:$B$1029,INDIRECT($A$14&amp;ROW())),""),"")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339"/>
      <c r="CL263" s="340"/>
      <c r="CN263" s="551"/>
      <c r="CO263" s="552"/>
    </row>
    <row r="264" spans="1:93" ht="24.95" customHeight="1">
      <c r="A264" s="449" t="str">
        <f ca="1">IFERROR(IF(INDIRECT($A$14&amp;ROW())&lt;&gt;"",COUNTIF([2]Summary!$B$30:$B$1029,INDIRECT($A$14&amp;ROW())),""),"")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339"/>
      <c r="CL264" s="340"/>
      <c r="CN264" s="551"/>
      <c r="CO264" s="552"/>
    </row>
    <row r="265" spans="1:93" ht="24.95" customHeight="1">
      <c r="A265" s="449" t="str">
        <f ca="1">IFERROR(IF(INDIRECT($A$14&amp;ROW())&lt;&gt;"",COUNTIF([2]Summary!$B$30:$B$1029,INDIRECT($A$14&amp;ROW())),""),"")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339"/>
      <c r="CL265" s="340"/>
      <c r="CN265" s="551"/>
      <c r="CO265" s="552"/>
    </row>
    <row r="266" spans="1:93" ht="24.95" customHeight="1">
      <c r="A266" s="449" t="str">
        <f ca="1">IFERROR(IF(INDIRECT($A$14&amp;ROW())&lt;&gt;"",COUNTIF([2]Summary!$B$30:$B$1029,INDIRECT($A$14&amp;ROW())),""),"")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339"/>
      <c r="CL266" s="340"/>
      <c r="CN266" s="551"/>
      <c r="CO266" s="552"/>
    </row>
    <row r="267" spans="1:93" ht="24.95" customHeight="1">
      <c r="A267" s="449" t="str">
        <f ca="1">IFERROR(IF(INDIRECT($A$14&amp;ROW())&lt;&gt;"",COUNTIF([2]Summary!$B$30:$B$1029,INDIRECT($A$14&amp;ROW())),""),"")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339"/>
      <c r="CL267" s="340"/>
      <c r="CN267" s="551"/>
      <c r="CO267" s="552"/>
    </row>
    <row r="268" spans="1:93" ht="24.95" customHeight="1">
      <c r="A268" s="449" t="str">
        <f ca="1">IFERROR(IF(INDIRECT($A$14&amp;ROW())&lt;&gt;"",COUNTIF([2]Summary!$B$30:$B$1029,INDIRECT($A$14&amp;ROW())),""),"")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339"/>
      <c r="CL268" s="340"/>
      <c r="CN268" s="551"/>
      <c r="CO268" s="552"/>
    </row>
    <row r="269" spans="1:93" ht="24.95" customHeight="1">
      <c r="A269" s="449" t="str">
        <f ca="1">IFERROR(IF(INDIRECT($A$14&amp;ROW())&lt;&gt;"",COUNTIF([2]Summary!$B$30:$B$1029,INDIRECT($A$14&amp;ROW())),""),"")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339"/>
      <c r="CL269" s="340"/>
      <c r="CN269" s="551"/>
      <c r="CO269" s="552"/>
    </row>
    <row r="270" spans="1:93" ht="24.95" customHeight="1">
      <c r="A270" s="449" t="str">
        <f ca="1">IFERROR(IF(INDIRECT($A$14&amp;ROW())&lt;&gt;"",COUNTIF([2]Summary!$B$30:$B$1029,INDIRECT($A$14&amp;ROW())),""),"")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339"/>
      <c r="CL270" s="340"/>
      <c r="CN270" s="551"/>
      <c r="CO270" s="552"/>
    </row>
    <row r="271" spans="1:93" ht="24.95" customHeight="1">
      <c r="A271" s="449" t="str">
        <f ca="1">IFERROR(IF(INDIRECT($A$14&amp;ROW())&lt;&gt;"",COUNTIF([2]Summary!$B$30:$B$1029,INDIRECT($A$14&amp;ROW())),""),"")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339"/>
      <c r="CL271" s="340"/>
      <c r="CN271" s="551"/>
      <c r="CO271" s="552"/>
    </row>
    <row r="272" spans="1:93" ht="24.95" customHeight="1">
      <c r="A272" s="449" t="str">
        <f ca="1">IFERROR(IF(INDIRECT($A$14&amp;ROW())&lt;&gt;"",COUNTIF([2]Summary!$B$30:$B$1029,INDIRECT($A$14&amp;ROW())),""),"")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339"/>
      <c r="CL272" s="340"/>
      <c r="CN272" s="551"/>
      <c r="CO272" s="552"/>
    </row>
    <row r="273" spans="1:93" ht="24.95" customHeight="1">
      <c r="A273" s="449" t="str">
        <f ca="1">IFERROR(IF(INDIRECT($A$14&amp;ROW())&lt;&gt;"",COUNTIF([2]Summary!$B$30:$B$1029,INDIRECT($A$14&amp;ROW())),""),"")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339"/>
      <c r="CL273" s="340"/>
      <c r="CN273" s="551"/>
      <c r="CO273" s="552"/>
    </row>
    <row r="274" spans="1:93" ht="24.95" customHeight="1">
      <c r="A274" s="449" t="str">
        <f ca="1">IFERROR(IF(INDIRECT($A$14&amp;ROW())&lt;&gt;"",COUNTIF([2]Summary!$B$30:$B$1029,INDIRECT($A$14&amp;ROW())),""),"")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339"/>
      <c r="CL274" s="340"/>
      <c r="CN274" s="551"/>
      <c r="CO274" s="552"/>
    </row>
    <row r="275" spans="1:93" ht="24.95" customHeight="1">
      <c r="A275" s="449" t="str">
        <f ca="1">IFERROR(IF(INDIRECT($A$14&amp;ROW())&lt;&gt;"",COUNTIF([2]Summary!$B$30:$B$1029,INDIRECT($A$14&amp;ROW())),""),"")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339"/>
      <c r="CL275" s="340"/>
      <c r="CN275" s="551"/>
      <c r="CO275" s="552"/>
    </row>
    <row r="276" spans="1:93" ht="24.95" customHeight="1">
      <c r="A276" s="449" t="str">
        <f ca="1">IFERROR(IF(INDIRECT($A$14&amp;ROW())&lt;&gt;"",COUNTIF([2]Summary!$B$30:$B$1029,INDIRECT($A$14&amp;ROW())),""),"")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339"/>
      <c r="CL276" s="340"/>
      <c r="CN276" s="551"/>
      <c r="CO276" s="552"/>
    </row>
    <row r="277" spans="1:93" ht="24.95" customHeight="1">
      <c r="A277" s="449" t="str">
        <f ca="1">IFERROR(IF(INDIRECT($A$14&amp;ROW())&lt;&gt;"",COUNTIF([2]Summary!$B$30:$B$1029,INDIRECT($A$14&amp;ROW())),""),"")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339"/>
      <c r="CL277" s="340"/>
      <c r="CN277" s="551"/>
      <c r="CO277" s="552"/>
    </row>
    <row r="278" spans="1:93" ht="24.95" customHeight="1">
      <c r="A278" s="449" t="str">
        <f ca="1">IFERROR(IF(INDIRECT($A$14&amp;ROW())&lt;&gt;"",COUNTIF([2]Summary!$B$30:$B$1029,INDIRECT($A$14&amp;ROW())),""),"")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339"/>
      <c r="CL278" s="340"/>
      <c r="CN278" s="551"/>
      <c r="CO278" s="552"/>
    </row>
    <row r="279" spans="1:93" ht="24.95" customHeight="1">
      <c r="A279" s="449" t="str">
        <f ca="1">IFERROR(IF(INDIRECT($A$14&amp;ROW())&lt;&gt;"",COUNTIF([2]Summary!$B$30:$B$1029,INDIRECT($A$14&amp;ROW())),""),"")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339"/>
      <c r="CL279" s="340"/>
      <c r="CN279" s="551"/>
      <c r="CO279" s="552"/>
    </row>
    <row r="280" spans="1:93" ht="24.95" customHeight="1">
      <c r="A280" s="449" t="str">
        <f ca="1">IFERROR(IF(INDIRECT($A$14&amp;ROW())&lt;&gt;"",COUNTIF([2]Summary!$B$30:$B$1029,INDIRECT($A$14&amp;ROW())),""),"")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339"/>
      <c r="CL280" s="340"/>
      <c r="CN280" s="551"/>
      <c r="CO280" s="552"/>
    </row>
    <row r="281" spans="1:93" ht="24.95" customHeight="1">
      <c r="A281" s="449" t="str">
        <f ca="1">IFERROR(IF(INDIRECT($A$14&amp;ROW())&lt;&gt;"",COUNTIF([2]Summary!$B$30:$B$1029,INDIRECT($A$14&amp;ROW())),""),"")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339"/>
      <c r="CL281" s="340"/>
      <c r="CN281" s="551"/>
      <c r="CO281" s="552"/>
    </row>
    <row r="282" spans="1:93" ht="24.95" customHeight="1">
      <c r="A282" s="449" t="str">
        <f ca="1">IFERROR(IF(INDIRECT($A$14&amp;ROW())&lt;&gt;"",COUNTIF([2]Summary!$B$30:$B$1029,INDIRECT($A$14&amp;ROW())),""),"")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339"/>
      <c r="CL282" s="340"/>
      <c r="CN282" s="551"/>
      <c r="CO282" s="552"/>
    </row>
    <row r="283" spans="1:93" ht="24.95" customHeight="1">
      <c r="A283" s="449" t="str">
        <f ca="1">IFERROR(IF(INDIRECT($A$14&amp;ROW())&lt;&gt;"",COUNTIF([2]Summary!$B$30:$B$1029,INDIRECT($A$14&amp;ROW())),""),"")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339"/>
      <c r="CL283" s="340"/>
      <c r="CN283" s="551"/>
      <c r="CO283" s="552"/>
    </row>
    <row r="284" spans="1:93" ht="24.95" customHeight="1">
      <c r="A284" s="449" t="str">
        <f ca="1">IFERROR(IF(INDIRECT($A$14&amp;ROW())&lt;&gt;"",COUNTIF([2]Summary!$B$30:$B$1029,INDIRECT($A$14&amp;ROW())),""),"")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339"/>
      <c r="CL284" s="340"/>
      <c r="CN284" s="551"/>
      <c r="CO284" s="552"/>
    </row>
    <row r="285" spans="1:93" ht="24.95" customHeight="1">
      <c r="A285" s="449" t="str">
        <f ca="1">IFERROR(IF(INDIRECT($A$14&amp;ROW())&lt;&gt;"",COUNTIF([2]Summary!$B$30:$B$1029,INDIRECT($A$14&amp;ROW())),""),"")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339"/>
      <c r="CL285" s="340"/>
      <c r="CN285" s="339"/>
      <c r="CO285" s="585"/>
    </row>
    <row r="286" spans="1:93" ht="24.95" customHeight="1">
      <c r="A286" s="449" t="str">
        <f ca="1">IFERROR(IF(INDIRECT($A$14&amp;ROW())&lt;&gt;"",COUNTIF([2]Summary!$B$30:$B$1029,INDIRECT($A$14&amp;ROW())),""),"")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339"/>
      <c r="CL286" s="340"/>
      <c r="CN286" s="339"/>
      <c r="CO286" s="585"/>
    </row>
    <row r="287" spans="1:93" ht="24.95" customHeight="1">
      <c r="A287" s="449" t="str">
        <f ca="1">IFERROR(IF(INDIRECT($A$14&amp;ROW())&lt;&gt;"",COUNTIF([2]Summary!$B$30:$B$1029,INDIRECT($A$14&amp;ROW())),""),"")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339"/>
      <c r="CL287" s="340"/>
      <c r="CN287" s="339"/>
      <c r="CO287" s="585"/>
    </row>
    <row r="288" spans="1:93" ht="24.95" customHeight="1">
      <c r="A288" s="449" t="str">
        <f ca="1">IFERROR(IF(INDIRECT($A$14&amp;ROW())&lt;&gt;"",COUNTIF([2]Summary!$B$30:$B$1029,INDIRECT($A$14&amp;ROW())),""),"")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339"/>
      <c r="CL288" s="340"/>
      <c r="CN288" s="339"/>
      <c r="CO288" s="585"/>
    </row>
    <row r="289" spans="1:93" ht="24.95" customHeight="1">
      <c r="A289" s="449" t="str">
        <f ca="1">IFERROR(IF(INDIRECT($A$14&amp;ROW())&lt;&gt;"",COUNTIF([2]Summary!$B$30:$B$1029,INDIRECT($A$14&amp;ROW())),""),"")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339"/>
      <c r="CL289" s="340"/>
      <c r="CN289" s="339"/>
      <c r="CO289" s="585"/>
    </row>
    <row r="290" spans="1:93" ht="24.95" customHeight="1">
      <c r="A290" s="449" t="str">
        <f ca="1">IFERROR(IF(INDIRECT($A$14&amp;ROW())&lt;&gt;"",COUNTIF([2]Summary!$B$30:$B$1029,INDIRECT($A$14&amp;ROW())),""),"")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339"/>
      <c r="CL290" s="340"/>
      <c r="CN290" s="339"/>
      <c r="CO290" s="585"/>
    </row>
    <row r="291" spans="1:93" ht="24.95" customHeight="1">
      <c r="A291" s="449" t="str">
        <f ca="1">IFERROR(IF(INDIRECT($A$14&amp;ROW())&lt;&gt;"",COUNTIF([2]Summary!$B$30:$B$1029,INDIRECT($A$14&amp;ROW())),""),"")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339"/>
      <c r="CL291" s="340"/>
      <c r="CN291" s="339"/>
      <c r="CO291" s="585"/>
    </row>
    <row r="292" spans="1:93" ht="24.95" customHeight="1">
      <c r="A292" s="449" t="str">
        <f ca="1">IFERROR(IF(INDIRECT($A$14&amp;ROW())&lt;&gt;"",COUNTIF([2]Summary!$B$30:$B$1029,INDIRECT($A$14&amp;ROW())),""),"")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339"/>
      <c r="CL292" s="340"/>
      <c r="CN292" s="339"/>
      <c r="CO292" s="585"/>
    </row>
    <row r="293" spans="1:93" ht="24.95" customHeight="1">
      <c r="A293" s="449" t="str">
        <f ca="1">IFERROR(IF(INDIRECT($A$14&amp;ROW())&lt;&gt;"",COUNTIF([2]Summary!$B$30:$B$1029,INDIRECT($A$14&amp;ROW())),""),"")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339"/>
      <c r="CL293" s="340"/>
      <c r="CN293" s="339"/>
      <c r="CO293" s="585"/>
    </row>
    <row r="294" spans="1:93" ht="24.95" customHeight="1">
      <c r="A294" s="449" t="str">
        <f ca="1">IFERROR(IF(INDIRECT($A$14&amp;ROW())&lt;&gt;"",COUNTIF([2]Summary!$B$30:$B$1029,INDIRECT($A$14&amp;ROW())),""),"")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339"/>
      <c r="CL294" s="340"/>
      <c r="CN294" s="339"/>
      <c r="CO294" s="585"/>
    </row>
    <row r="295" spans="1:93" ht="24.95" customHeight="1">
      <c r="A295" s="449" t="str">
        <f ca="1">IFERROR(IF(INDIRECT($A$14&amp;ROW())&lt;&gt;"",COUNTIF([2]Summary!$B$30:$B$1029,INDIRECT($A$14&amp;ROW())),""),"")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339"/>
      <c r="CL295" s="340"/>
      <c r="CN295" s="339"/>
      <c r="CO295" s="585"/>
    </row>
    <row r="296" spans="1:93" ht="24.95" customHeight="1">
      <c r="A296" s="449" t="str">
        <f ca="1">IFERROR(IF(INDIRECT($A$14&amp;ROW())&lt;&gt;"",COUNTIF([2]Summary!$B$30:$B$1029,INDIRECT($A$14&amp;ROW())),""),"")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339"/>
      <c r="CL296" s="340"/>
      <c r="CN296" s="339"/>
      <c r="CO296" s="585"/>
    </row>
    <row r="297" spans="1:93" ht="24.95" customHeight="1">
      <c r="A297" s="449" t="str">
        <f ca="1">IFERROR(IF(INDIRECT($A$14&amp;ROW())&lt;&gt;"",COUNTIF([2]Summary!$B$30:$B$1029,INDIRECT($A$14&amp;ROW())),""),"")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339"/>
      <c r="CL297" s="340"/>
      <c r="CN297" s="339"/>
      <c r="CO297" s="585"/>
    </row>
    <row r="298" spans="1:93" ht="24.95" customHeight="1">
      <c r="A298" s="449" t="str">
        <f ca="1">IFERROR(IF(INDIRECT($A$14&amp;ROW())&lt;&gt;"",COUNTIF([2]Summary!$B$30:$B$1029,INDIRECT($A$14&amp;ROW())),""),"")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339"/>
      <c r="CL298" s="340"/>
      <c r="CN298" s="339"/>
      <c r="CO298" s="585"/>
    </row>
    <row r="299" spans="1:93" ht="24.95" customHeight="1">
      <c r="A299" s="449" t="str">
        <f ca="1">IFERROR(IF(INDIRECT($A$14&amp;ROW())&lt;&gt;"",COUNTIF([2]Summary!$B$30:$B$1029,INDIRECT($A$14&amp;ROW())),""),"")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339"/>
      <c r="CL299" s="340"/>
      <c r="CN299" s="339"/>
      <c r="CO299" s="585"/>
    </row>
    <row r="300" spans="1:93" ht="24.95" customHeight="1">
      <c r="A300" s="449" t="str">
        <f ca="1">IFERROR(IF(INDIRECT($A$14&amp;ROW())&lt;&gt;"",COUNTIF([2]Summary!$B$30:$B$1029,INDIRECT($A$14&amp;ROW())),""),"")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339"/>
      <c r="CL300" s="340"/>
      <c r="CN300" s="339"/>
      <c r="CO300" s="585"/>
    </row>
    <row r="301" spans="1:93" ht="24.95" customHeight="1">
      <c r="A301" s="449" t="str">
        <f ca="1">IFERROR(IF(INDIRECT($A$14&amp;ROW())&lt;&gt;"",COUNTIF([2]Summary!$B$30:$B$1029,INDIRECT($A$14&amp;ROW())),""),"")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339"/>
      <c r="CL301" s="340"/>
      <c r="CN301" s="339"/>
      <c r="CO301" s="585"/>
    </row>
    <row r="302" spans="1:93" ht="24.95" customHeight="1">
      <c r="A302" s="449" t="str">
        <f ca="1">IFERROR(IF(INDIRECT($A$14&amp;ROW())&lt;&gt;"",COUNTIF([2]Summary!$B$30:$B$1029,INDIRECT($A$14&amp;ROW())),""),"")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339"/>
      <c r="CL302" s="340"/>
      <c r="CN302" s="339"/>
      <c r="CO302" s="585"/>
    </row>
    <row r="303" spans="1:93" ht="24.95" customHeight="1">
      <c r="A303" s="449" t="str">
        <f ca="1">IFERROR(IF(INDIRECT($A$14&amp;ROW())&lt;&gt;"",COUNTIF([2]Summary!$B$30:$B$1029,INDIRECT($A$14&amp;ROW())),""),"")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339"/>
      <c r="CL303" s="340"/>
      <c r="CN303" s="339"/>
      <c r="CO303" s="585"/>
    </row>
    <row r="304" spans="1:93" ht="24.95" customHeight="1">
      <c r="A304" s="449" t="str">
        <f ca="1">IFERROR(IF(INDIRECT($A$14&amp;ROW())&lt;&gt;"",COUNTIF([2]Summary!$B$30:$B$1029,INDIRECT($A$14&amp;ROW())),""),"")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339"/>
      <c r="CL304" s="340"/>
      <c r="CN304" s="339"/>
      <c r="CO304" s="585"/>
    </row>
    <row r="305" spans="1:93" ht="24.95" customHeight="1">
      <c r="A305" s="449" t="str">
        <f ca="1">IFERROR(IF(INDIRECT($A$14&amp;ROW())&lt;&gt;"",COUNTIF([2]Summary!$B$30:$B$1029,INDIRECT($A$14&amp;ROW())),""),"")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339"/>
      <c r="CL305" s="340"/>
      <c r="CN305" s="339"/>
      <c r="CO305" s="585"/>
    </row>
    <row r="306" spans="1:93" ht="24.95" customHeight="1">
      <c r="A306" s="449" t="str">
        <f ca="1">IFERROR(IF(INDIRECT($A$14&amp;ROW())&lt;&gt;"",COUNTIF([2]Summary!$B$30:$B$1029,INDIRECT($A$14&amp;ROW())),""),"")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339"/>
      <c r="CL306" s="340"/>
      <c r="CN306" s="339"/>
      <c r="CO306" s="585"/>
    </row>
    <row r="307" spans="1:93" ht="24.95" customHeight="1">
      <c r="A307" s="449" t="str">
        <f ca="1">IFERROR(IF(INDIRECT($A$14&amp;ROW())&lt;&gt;"",COUNTIF([2]Summary!$B$30:$B$1029,INDIRECT($A$14&amp;ROW())),""),"")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339"/>
      <c r="CL307" s="340"/>
      <c r="CN307" s="339"/>
      <c r="CO307" s="585"/>
    </row>
    <row r="308" spans="1:93" ht="24.95" customHeight="1">
      <c r="A308" s="449" t="str">
        <f ca="1">IFERROR(IF(INDIRECT($A$14&amp;ROW())&lt;&gt;"",COUNTIF([2]Summary!$B$30:$B$1029,INDIRECT($A$14&amp;ROW())),""),"")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339"/>
      <c r="CL308" s="340"/>
      <c r="CN308" s="339"/>
      <c r="CO308" s="585"/>
    </row>
    <row r="309" spans="1:93" ht="24.95" customHeight="1">
      <c r="A309" s="449" t="str">
        <f ca="1">IFERROR(IF(INDIRECT($A$14&amp;ROW())&lt;&gt;"",COUNTIF([2]Summary!$B$30:$B$1029,INDIRECT($A$14&amp;ROW())),""),"")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339"/>
      <c r="CL309" s="340"/>
      <c r="CN309" s="339"/>
      <c r="CO309" s="585"/>
    </row>
    <row r="310" spans="1:93" ht="24.95" customHeight="1">
      <c r="A310" s="449" t="str">
        <f ca="1">IFERROR(IF(INDIRECT($A$14&amp;ROW())&lt;&gt;"",COUNTIF([2]Summary!$B$30:$B$1029,INDIRECT($A$14&amp;ROW())),""),"")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339"/>
      <c r="CL310" s="340"/>
      <c r="CN310" s="339"/>
      <c r="CO310" s="585"/>
    </row>
    <row r="311" spans="1:93" ht="24.95" customHeight="1">
      <c r="A311" s="449" t="str">
        <f ca="1">IFERROR(IF(INDIRECT($A$14&amp;ROW())&lt;&gt;"",COUNTIF([2]Summary!$B$30:$B$1029,INDIRECT($A$14&amp;ROW())),""),"")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339"/>
      <c r="CL311" s="340"/>
      <c r="CN311" s="339"/>
      <c r="CO311" s="585"/>
    </row>
    <row r="312" spans="1:93" ht="24.95" customHeight="1">
      <c r="A312" s="449" t="str">
        <f ca="1">IFERROR(IF(INDIRECT($A$14&amp;ROW())&lt;&gt;"",COUNTIF([2]Summary!$B$30:$B$1029,INDIRECT($A$14&amp;ROW())),""),"")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339"/>
      <c r="CL312" s="340"/>
      <c r="CN312" s="339"/>
      <c r="CO312" s="585"/>
    </row>
    <row r="313" spans="1:93" ht="24.95" customHeight="1">
      <c r="A313" s="449" t="str">
        <f ca="1">IFERROR(IF(INDIRECT($A$14&amp;ROW())&lt;&gt;"",COUNTIF([2]Summary!$B$30:$B$1029,INDIRECT($A$14&amp;ROW())),""),"")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339"/>
      <c r="CL313" s="340"/>
      <c r="CN313" s="339"/>
      <c r="CO313" s="585"/>
    </row>
    <row r="314" spans="1:93" ht="24.95" customHeight="1">
      <c r="A314" s="449" t="str">
        <f ca="1">IFERROR(IF(INDIRECT($A$14&amp;ROW())&lt;&gt;"",COUNTIF([2]Summary!$B$30:$B$1029,INDIRECT($A$14&amp;ROW())),""),"")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339"/>
      <c r="CL314" s="340"/>
      <c r="CN314" s="339"/>
      <c r="CO314" s="585"/>
    </row>
    <row r="315" spans="1:93" ht="24.95" customHeight="1">
      <c r="A315" s="449" t="str">
        <f ca="1">IFERROR(IF(INDIRECT($A$14&amp;ROW())&lt;&gt;"",COUNTIF([2]Summary!$B$30:$B$1029,INDIRECT($A$14&amp;ROW())),""),"")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339"/>
      <c r="CL315" s="340"/>
      <c r="CN315" s="339"/>
      <c r="CO315" s="585"/>
    </row>
    <row r="316" spans="1:93" ht="24.95" customHeight="1">
      <c r="A316" s="449" t="str">
        <f ca="1">IFERROR(IF(INDIRECT($A$14&amp;ROW())&lt;&gt;"",COUNTIF([2]Summary!$B$30:$B$1029,INDIRECT($A$14&amp;ROW())),""),"")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339"/>
      <c r="CL316" s="340"/>
      <c r="CN316" s="339"/>
      <c r="CO316" s="585"/>
    </row>
    <row r="317" spans="1:93" ht="24.95" customHeight="1">
      <c r="A317" s="449" t="str">
        <f ca="1">IFERROR(IF(INDIRECT($A$14&amp;ROW())&lt;&gt;"",COUNTIF([2]Summary!$B$30:$B$1029,INDIRECT($A$14&amp;ROW())),""),"")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339"/>
      <c r="CL317" s="340"/>
      <c r="CN317" s="339"/>
      <c r="CO317" s="585"/>
    </row>
    <row r="318" spans="1:93" ht="24.95" customHeight="1">
      <c r="A318" s="449" t="str">
        <f ca="1">IFERROR(IF(INDIRECT($A$14&amp;ROW())&lt;&gt;"",COUNTIF([2]Summary!$B$30:$B$1029,INDIRECT($A$14&amp;ROW())),""),"")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339"/>
      <c r="CL318" s="340"/>
      <c r="CN318" s="339"/>
      <c r="CO318" s="585"/>
    </row>
    <row r="319" spans="1:93" ht="24.95" customHeight="1">
      <c r="A319" s="449" t="str">
        <f ca="1">IFERROR(IF(INDIRECT($A$14&amp;ROW())&lt;&gt;"",COUNTIF([2]Summary!$B$30:$B$1029,INDIRECT($A$14&amp;ROW())),""),"")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339"/>
      <c r="CL319" s="340"/>
      <c r="CN319" s="339"/>
      <c r="CO319" s="585"/>
    </row>
    <row r="320" spans="1:93" ht="24.95" customHeight="1">
      <c r="A320" s="449" t="str">
        <f ca="1">IFERROR(IF(INDIRECT($A$14&amp;ROW())&lt;&gt;"",COUNTIF([2]Summary!$B$30:$B$1029,INDIRECT($A$14&amp;ROW())),""),"")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339"/>
      <c r="CL320" s="340"/>
      <c r="CN320" s="339"/>
      <c r="CO320" s="585"/>
    </row>
    <row r="321" spans="1:93" ht="24.95" customHeight="1">
      <c r="A321" s="449" t="str">
        <f ca="1">IFERROR(IF(INDIRECT($A$14&amp;ROW())&lt;&gt;"",COUNTIF([2]Summary!$B$30:$B$1029,INDIRECT($A$14&amp;ROW())),""),"")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339"/>
      <c r="CL321" s="340"/>
      <c r="CN321" s="339"/>
      <c r="CO321" s="585"/>
    </row>
    <row r="322" spans="1:93" ht="24.95" customHeight="1">
      <c r="A322" s="449" t="str">
        <f ca="1">IFERROR(IF(INDIRECT($A$14&amp;ROW())&lt;&gt;"",COUNTIF([2]Summary!$B$30:$B$1029,INDIRECT($A$14&amp;ROW())),""),"")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339"/>
      <c r="CL322" s="340"/>
      <c r="CN322" s="339"/>
      <c r="CO322" s="585"/>
    </row>
    <row r="323" spans="1:93" ht="24.95" customHeight="1">
      <c r="A323" s="449" t="str">
        <f ca="1">IFERROR(IF(INDIRECT($A$14&amp;ROW())&lt;&gt;"",COUNTIF([2]Summary!$B$30:$B$1029,INDIRECT($A$14&amp;ROW())),""),"")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339"/>
      <c r="CL323" s="340"/>
      <c r="CN323" s="339"/>
      <c r="CO323" s="585"/>
    </row>
    <row r="324" spans="1:93" ht="24.95" customHeight="1">
      <c r="A324" s="449" t="str">
        <f ca="1">IFERROR(IF(INDIRECT($A$14&amp;ROW())&lt;&gt;"",COUNTIF([2]Summary!$B$30:$B$1029,INDIRECT($A$14&amp;ROW())),""),"")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339"/>
      <c r="CL324" s="340"/>
      <c r="CN324" s="339"/>
      <c r="CO324" s="585"/>
    </row>
    <row r="325" spans="1:93" ht="24.95" customHeight="1">
      <c r="A325" s="449" t="str">
        <f ca="1">IFERROR(IF(INDIRECT($A$14&amp;ROW())&lt;&gt;"",COUNTIF([2]Summary!$B$30:$B$1029,INDIRECT($A$14&amp;ROW())),""),"")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339"/>
      <c r="CL325" s="340"/>
      <c r="CN325" s="339"/>
      <c r="CO325" s="585"/>
    </row>
    <row r="326" spans="1:93" ht="24.95" customHeight="1">
      <c r="A326" s="449" t="str">
        <f ca="1">IFERROR(IF(INDIRECT($A$14&amp;ROW())&lt;&gt;"",COUNTIF([2]Summary!$B$30:$B$1029,INDIRECT($A$14&amp;ROW())),""),"")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339"/>
      <c r="CL326" s="340"/>
      <c r="CN326" s="339"/>
      <c r="CO326" s="585"/>
    </row>
    <row r="327" spans="1:93" ht="24.95" customHeight="1">
      <c r="A327" s="449" t="str">
        <f ca="1">IFERROR(IF(INDIRECT($A$14&amp;ROW())&lt;&gt;"",COUNTIF([2]Summary!$B$30:$B$1029,INDIRECT($A$14&amp;ROW())),""),"")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339"/>
      <c r="CL327" s="340"/>
      <c r="CN327" s="339"/>
      <c r="CO327" s="585"/>
    </row>
    <row r="328" spans="1:93" ht="24.95" customHeight="1">
      <c r="A328" s="449" t="str">
        <f ca="1">IFERROR(IF(INDIRECT($A$14&amp;ROW())&lt;&gt;"",COUNTIF([2]Summary!$B$30:$B$1029,INDIRECT($A$14&amp;ROW())),""),"")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339"/>
      <c r="CL328" s="340"/>
      <c r="CN328" s="339"/>
      <c r="CO328" s="585"/>
    </row>
    <row r="329" spans="1:93" ht="24.95" customHeight="1">
      <c r="A329" s="449" t="str">
        <f ca="1">IFERROR(IF(INDIRECT($A$14&amp;ROW())&lt;&gt;"",COUNTIF([2]Summary!$B$30:$B$1029,INDIRECT($A$14&amp;ROW())),""),"")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339"/>
      <c r="CL329" s="340"/>
      <c r="CN329" s="339"/>
      <c r="CO329" s="585"/>
    </row>
    <row r="330" spans="1:93" ht="24.95" customHeight="1">
      <c r="A330" s="449" t="str">
        <f ca="1">IFERROR(IF(INDIRECT($A$14&amp;ROW())&lt;&gt;"",COUNTIF([2]Summary!$B$30:$B$1029,INDIRECT($A$14&amp;ROW())),""),"")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339"/>
      <c r="CL330" s="340"/>
      <c r="CN330" s="339"/>
      <c r="CO330" s="585"/>
    </row>
    <row r="331" spans="1:93" ht="24.95" customHeight="1">
      <c r="A331" s="449" t="str">
        <f ca="1">IFERROR(IF(INDIRECT($A$14&amp;ROW())&lt;&gt;"",COUNTIF([2]Summary!$B$30:$B$1029,INDIRECT($A$14&amp;ROW())),""),"")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339"/>
      <c r="CL331" s="340"/>
      <c r="CN331" s="339"/>
      <c r="CO331" s="585"/>
    </row>
    <row r="332" spans="1:93" ht="24.95" customHeight="1">
      <c r="A332" s="449" t="str">
        <f ca="1">IFERROR(IF(INDIRECT($A$14&amp;ROW())&lt;&gt;"",COUNTIF([2]Summary!$B$30:$B$1029,INDIRECT($A$14&amp;ROW())),""),"")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339"/>
      <c r="CL332" s="340"/>
      <c r="CN332" s="339"/>
      <c r="CO332" s="585"/>
    </row>
    <row r="333" spans="1:93" ht="24.95" customHeight="1">
      <c r="A333" s="449" t="str">
        <f ca="1">IFERROR(IF(INDIRECT($A$14&amp;ROW())&lt;&gt;"",COUNTIF([2]Summary!$B$30:$B$1029,INDIRECT($A$14&amp;ROW())),""),"")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339"/>
      <c r="CL333" s="340"/>
      <c r="CN333" s="339"/>
      <c r="CO333" s="585"/>
    </row>
    <row r="334" spans="1:93" ht="24.95" customHeight="1">
      <c r="A334" s="449" t="str">
        <f ca="1">IFERROR(IF(INDIRECT($A$14&amp;ROW())&lt;&gt;"",COUNTIF([2]Summary!$B$30:$B$1029,INDIRECT($A$14&amp;ROW())),""),"")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339"/>
      <c r="CL334" s="340"/>
      <c r="CN334" s="339"/>
      <c r="CO334" s="585"/>
    </row>
    <row r="335" spans="1:93" ht="24.95" customHeight="1">
      <c r="A335" s="449" t="str">
        <f ca="1">IFERROR(IF(INDIRECT($A$14&amp;ROW())&lt;&gt;"",COUNTIF([2]Summary!$B$30:$B$1029,INDIRECT($A$14&amp;ROW())),""),"")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339"/>
      <c r="CL335" s="340"/>
      <c r="CN335" s="339"/>
      <c r="CO335" s="585"/>
    </row>
    <row r="336" spans="1:93" ht="24.95" customHeight="1">
      <c r="A336" s="449" t="str">
        <f ca="1">IFERROR(IF(INDIRECT($A$14&amp;ROW())&lt;&gt;"",COUNTIF([2]Summary!$B$30:$B$1029,INDIRECT($A$14&amp;ROW())),""),"")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339"/>
      <c r="CL336" s="340"/>
      <c r="CN336" s="339"/>
      <c r="CO336" s="585"/>
    </row>
    <row r="337" spans="1:93" ht="24.95" customHeight="1">
      <c r="A337" s="449" t="str">
        <f ca="1">IFERROR(IF(INDIRECT($A$14&amp;ROW())&lt;&gt;"",COUNTIF([2]Summary!$B$30:$B$1029,INDIRECT($A$14&amp;ROW())),""),"")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339"/>
      <c r="CL337" s="340"/>
      <c r="CN337" s="339"/>
      <c r="CO337" s="585"/>
    </row>
    <row r="338" spans="1:93" ht="24.95" customHeight="1">
      <c r="A338" s="449" t="str">
        <f ca="1">IFERROR(IF(INDIRECT($A$14&amp;ROW())&lt;&gt;"",COUNTIF([2]Summary!$B$30:$B$1029,INDIRECT($A$14&amp;ROW())),""),"")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339"/>
      <c r="CL338" s="340"/>
      <c r="CN338" s="339"/>
      <c r="CO338" s="585"/>
    </row>
    <row r="339" spans="1:93" ht="24.95" customHeight="1">
      <c r="A339" s="449" t="str">
        <f ca="1">IFERROR(IF(INDIRECT($A$14&amp;ROW())&lt;&gt;"",COUNTIF([2]Summary!$B$30:$B$1029,INDIRECT($A$14&amp;ROW())),""),"")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339"/>
      <c r="CL339" s="340"/>
      <c r="CN339" s="339"/>
      <c r="CO339" s="585"/>
    </row>
    <row r="340" spans="1:93" ht="24.95" customHeight="1">
      <c r="A340" s="449" t="str">
        <f ca="1">IFERROR(IF(INDIRECT($A$14&amp;ROW())&lt;&gt;"",COUNTIF([2]Summary!$B$30:$B$1029,INDIRECT($A$14&amp;ROW())),""),"")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339"/>
      <c r="CL340" s="340"/>
      <c r="CN340" s="339"/>
      <c r="CO340" s="585"/>
    </row>
    <row r="341" spans="1:93" ht="24.95" customHeight="1">
      <c r="A341" s="449" t="str">
        <f ca="1">IFERROR(IF(INDIRECT($A$14&amp;ROW())&lt;&gt;"",COUNTIF([2]Summary!$B$30:$B$1029,INDIRECT($A$14&amp;ROW())),""),"")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339"/>
      <c r="CL341" s="340"/>
      <c r="CN341" s="339"/>
      <c r="CO341" s="585"/>
    </row>
    <row r="342" spans="1:93" ht="24.95" customHeight="1">
      <c r="A342" s="449" t="str">
        <f ca="1">IFERROR(IF(INDIRECT($A$14&amp;ROW())&lt;&gt;"",COUNTIF([2]Summary!$B$30:$B$1029,INDIRECT($A$14&amp;ROW())),""),"")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339"/>
      <c r="CL342" s="340"/>
      <c r="CN342" s="339"/>
      <c r="CO342" s="585"/>
    </row>
    <row r="343" spans="1:93" ht="24.95" customHeight="1">
      <c r="A343" s="449" t="str">
        <f ca="1">IFERROR(IF(INDIRECT($A$14&amp;ROW())&lt;&gt;"",COUNTIF([2]Summary!$B$30:$B$1029,INDIRECT($A$14&amp;ROW())),""),"")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339"/>
      <c r="CL343" s="340"/>
      <c r="CN343" s="339"/>
      <c r="CO343" s="585"/>
    </row>
    <row r="344" spans="1:93" ht="24.95" customHeight="1">
      <c r="A344" s="449" t="str">
        <f ca="1">IFERROR(IF(INDIRECT($A$14&amp;ROW())&lt;&gt;"",COUNTIF([2]Summary!$B$30:$B$1029,INDIRECT($A$14&amp;ROW())),""),"")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339"/>
      <c r="CL344" s="340"/>
      <c r="CN344" s="339"/>
      <c r="CO344" s="585"/>
    </row>
    <row r="345" spans="1:93" ht="24.95" customHeight="1">
      <c r="A345" s="449" t="str">
        <f ca="1">IFERROR(IF(INDIRECT($A$14&amp;ROW())&lt;&gt;"",COUNTIF([2]Summary!$B$30:$B$1029,INDIRECT($A$14&amp;ROW())),""),"")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339"/>
      <c r="CL345" s="340"/>
      <c r="CN345" s="339"/>
      <c r="CO345" s="585"/>
    </row>
    <row r="346" spans="1:93" ht="24.95" customHeight="1">
      <c r="A346" s="449" t="str">
        <f ca="1">IFERROR(IF(INDIRECT($A$14&amp;ROW())&lt;&gt;"",COUNTIF([2]Summary!$B$30:$B$1029,INDIRECT($A$14&amp;ROW())),""),"")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339"/>
      <c r="CL346" s="340"/>
      <c r="CN346" s="339"/>
      <c r="CO346" s="585"/>
    </row>
    <row r="347" spans="1:93" ht="24.95" customHeight="1">
      <c r="A347" s="449" t="str">
        <f ca="1">IFERROR(IF(INDIRECT($A$14&amp;ROW())&lt;&gt;"",COUNTIF([2]Summary!$B$30:$B$1029,INDIRECT($A$14&amp;ROW())),""),"")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339"/>
      <c r="CL347" s="340"/>
      <c r="CN347" s="339"/>
      <c r="CO347" s="585"/>
    </row>
    <row r="348" spans="1:93" ht="24.95" customHeight="1">
      <c r="A348" s="449" t="str">
        <f ca="1">IFERROR(IF(INDIRECT($A$14&amp;ROW())&lt;&gt;"",COUNTIF([2]Summary!$B$30:$B$1029,INDIRECT($A$14&amp;ROW())),""),"")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339"/>
      <c r="CL348" s="340"/>
      <c r="CN348" s="339"/>
      <c r="CO348" s="585"/>
    </row>
    <row r="349" spans="1:93" ht="24.95" customHeight="1">
      <c r="A349" s="449" t="str">
        <f ca="1">IFERROR(IF(INDIRECT($A$14&amp;ROW())&lt;&gt;"",COUNTIF([2]Summary!$B$30:$B$1029,INDIRECT($A$14&amp;ROW())),""),"")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339"/>
      <c r="CL349" s="340"/>
      <c r="CN349" s="339"/>
      <c r="CO349" s="585"/>
    </row>
    <row r="350" spans="1:93" ht="24.95" customHeight="1">
      <c r="A350" s="449" t="str">
        <f ca="1">IFERROR(IF(INDIRECT($A$14&amp;ROW())&lt;&gt;"",COUNTIF([2]Summary!$B$30:$B$1029,INDIRECT($A$14&amp;ROW())),""),"")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339"/>
      <c r="CL350" s="340"/>
      <c r="CN350" s="339"/>
      <c r="CO350" s="585"/>
    </row>
    <row r="351" spans="1:93" ht="24.95" customHeight="1">
      <c r="A351" s="449" t="str">
        <f ca="1">IFERROR(IF(INDIRECT($A$14&amp;ROW())&lt;&gt;"",COUNTIF([2]Summary!$B$30:$B$1029,INDIRECT($A$14&amp;ROW())),""),"")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339"/>
      <c r="CL351" s="340"/>
      <c r="CN351" s="339"/>
      <c r="CO351" s="585"/>
    </row>
    <row r="352" spans="1:93" ht="24.95" customHeight="1">
      <c r="A352" s="449" t="str">
        <f ca="1">IFERROR(IF(INDIRECT($A$14&amp;ROW())&lt;&gt;"",COUNTIF([2]Summary!$B$30:$B$1029,INDIRECT($A$14&amp;ROW())),""),"")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339"/>
      <c r="CL352" s="340"/>
      <c r="CN352" s="339"/>
      <c r="CO352" s="585"/>
    </row>
    <row r="353" spans="1:93" ht="24.95" customHeight="1">
      <c r="A353" s="449" t="str">
        <f ca="1">IFERROR(IF(INDIRECT($A$14&amp;ROW())&lt;&gt;"",COUNTIF([2]Summary!$B$30:$B$1029,INDIRECT($A$14&amp;ROW())),""),"")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339"/>
      <c r="CL353" s="340"/>
      <c r="CN353" s="339"/>
      <c r="CO353" s="585"/>
    </row>
    <row r="354" spans="1:93" ht="24.95" customHeight="1">
      <c r="A354" s="449" t="str">
        <f ca="1">IFERROR(IF(INDIRECT($A$14&amp;ROW())&lt;&gt;"",COUNTIF([2]Summary!$B$30:$B$1029,INDIRECT($A$14&amp;ROW())),""),"")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339"/>
      <c r="CL354" s="340"/>
      <c r="CN354" s="339"/>
      <c r="CO354" s="585"/>
    </row>
    <row r="355" spans="1:93" ht="24.95" customHeight="1">
      <c r="A355" s="449" t="str">
        <f ca="1">IFERROR(IF(INDIRECT($A$14&amp;ROW())&lt;&gt;"",COUNTIF([2]Summary!$B$30:$B$1029,INDIRECT($A$14&amp;ROW())),""),"")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339"/>
      <c r="CL355" s="340"/>
      <c r="CN355" s="339"/>
      <c r="CO355" s="585"/>
    </row>
    <row r="356" spans="1:93" ht="24.95" customHeight="1">
      <c r="A356" s="449" t="str">
        <f ca="1">IFERROR(IF(INDIRECT($A$14&amp;ROW())&lt;&gt;"",COUNTIF([2]Summary!$B$30:$B$1029,INDIRECT($A$14&amp;ROW())),""),"")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339"/>
      <c r="CL356" s="340"/>
      <c r="CN356" s="339"/>
      <c r="CO356" s="585"/>
    </row>
    <row r="357" spans="1:93" ht="24.95" customHeight="1">
      <c r="A357" s="449" t="str">
        <f ca="1">IFERROR(IF(INDIRECT($A$14&amp;ROW())&lt;&gt;"",COUNTIF([2]Summary!$B$30:$B$1029,INDIRECT($A$14&amp;ROW())),""),"")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339"/>
      <c r="CL357" s="340"/>
      <c r="CN357" s="339"/>
      <c r="CO357" s="585"/>
    </row>
    <row r="358" spans="1:93" ht="24.95" customHeight="1">
      <c r="A358" s="449" t="str">
        <f ca="1">IFERROR(IF(INDIRECT($A$14&amp;ROW())&lt;&gt;"",COUNTIF([2]Summary!$B$30:$B$1029,INDIRECT($A$14&amp;ROW())),""),"")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339"/>
      <c r="CL358" s="340"/>
      <c r="CN358" s="339"/>
      <c r="CO358" s="585"/>
    </row>
    <row r="359" spans="1:93" ht="24.95" customHeight="1">
      <c r="A359" s="449" t="str">
        <f ca="1">IFERROR(IF(INDIRECT($A$14&amp;ROW())&lt;&gt;"",COUNTIF([2]Summary!$B$30:$B$1029,INDIRECT($A$14&amp;ROW())),""),"")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339"/>
      <c r="CL359" s="340"/>
      <c r="CN359" s="339"/>
      <c r="CO359" s="585"/>
    </row>
    <row r="360" spans="1:93" ht="24.95" customHeight="1">
      <c r="A360" s="449" t="str">
        <f ca="1">IFERROR(IF(INDIRECT($A$14&amp;ROW())&lt;&gt;"",COUNTIF([2]Summary!$B$30:$B$1029,INDIRECT($A$14&amp;ROW())),""),"")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339"/>
      <c r="CL360" s="340"/>
      <c r="CN360" s="339"/>
      <c r="CO360" s="585"/>
    </row>
    <row r="361" spans="1:93" ht="24.95" customHeight="1">
      <c r="A361" s="449" t="str">
        <f ca="1">IFERROR(IF(INDIRECT($A$14&amp;ROW())&lt;&gt;"",COUNTIF([2]Summary!$B$30:$B$1029,INDIRECT($A$14&amp;ROW())),""),"")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339"/>
      <c r="CL361" s="340"/>
      <c r="CN361" s="339"/>
      <c r="CO361" s="585"/>
    </row>
    <row r="362" spans="1:93" ht="24.95" customHeight="1">
      <c r="A362" s="449" t="str">
        <f ca="1">IFERROR(IF(INDIRECT($A$14&amp;ROW())&lt;&gt;"",COUNTIF([2]Summary!$B$30:$B$1029,INDIRECT($A$14&amp;ROW())),""),"")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339"/>
      <c r="CL362" s="340"/>
      <c r="CN362" s="339"/>
      <c r="CO362" s="585"/>
    </row>
    <row r="363" spans="1:93" ht="24.95" customHeight="1">
      <c r="A363" s="449" t="str">
        <f ca="1">IFERROR(IF(INDIRECT($A$14&amp;ROW())&lt;&gt;"",COUNTIF([2]Summary!$B$30:$B$1029,INDIRECT($A$14&amp;ROW())),""),"")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339"/>
      <c r="CL363" s="340"/>
      <c r="CN363" s="339"/>
      <c r="CO363" s="585"/>
    </row>
    <row r="364" spans="1:93" ht="24.95" customHeight="1">
      <c r="A364" s="449" t="str">
        <f ca="1">IFERROR(IF(INDIRECT($A$14&amp;ROW())&lt;&gt;"",COUNTIF([2]Summary!$B$30:$B$1029,INDIRECT($A$14&amp;ROW())),""),"")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339"/>
      <c r="CL364" s="340"/>
      <c r="CN364" s="339"/>
      <c r="CO364" s="585"/>
    </row>
    <row r="365" spans="1:93" ht="24.95" customHeight="1">
      <c r="A365" s="449" t="str">
        <f ca="1">IFERROR(IF(INDIRECT($A$14&amp;ROW())&lt;&gt;"",COUNTIF([2]Summary!$B$30:$B$1029,INDIRECT($A$14&amp;ROW())),""),"")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339"/>
      <c r="CL365" s="340"/>
      <c r="CN365" s="339"/>
      <c r="CO365" s="585"/>
    </row>
    <row r="366" spans="1:93" ht="24.95" customHeight="1">
      <c r="A366" s="449" t="str">
        <f ca="1">IFERROR(IF(INDIRECT($A$14&amp;ROW())&lt;&gt;"",COUNTIF([2]Summary!$B$30:$B$1029,INDIRECT($A$14&amp;ROW())),""),"")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339"/>
      <c r="CL366" s="340"/>
      <c r="CN366" s="339"/>
      <c r="CO366" s="585"/>
    </row>
    <row r="367" spans="1:93" ht="24.95" customHeight="1">
      <c r="A367" s="449" t="str">
        <f ca="1">IFERROR(IF(INDIRECT($A$14&amp;ROW())&lt;&gt;"",COUNTIF([2]Summary!$B$30:$B$1029,INDIRECT($A$14&amp;ROW())),""),"")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339"/>
      <c r="CL367" s="340"/>
      <c r="CN367" s="339"/>
      <c r="CO367" s="585"/>
    </row>
    <row r="368" spans="1:93" ht="24.95" customHeight="1">
      <c r="A368" s="449" t="str">
        <f ca="1">IFERROR(IF(INDIRECT($A$14&amp;ROW())&lt;&gt;"",COUNTIF([2]Summary!$B$30:$B$1029,INDIRECT($A$14&amp;ROW())),""),"")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339"/>
      <c r="CL368" s="340"/>
      <c r="CN368" s="339"/>
      <c r="CO368" s="585"/>
    </row>
    <row r="369" spans="1:93" ht="24.95" customHeight="1">
      <c r="A369" s="449" t="str">
        <f ca="1">IFERROR(IF(INDIRECT($A$14&amp;ROW())&lt;&gt;"",COUNTIF([2]Summary!$B$30:$B$1029,INDIRECT($A$14&amp;ROW())),""),"")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339"/>
      <c r="CL369" s="340"/>
      <c r="CN369" s="339"/>
      <c r="CO369" s="585"/>
    </row>
    <row r="370" spans="1:93" ht="24.95" customHeight="1">
      <c r="A370" s="449" t="str">
        <f ca="1">IFERROR(IF(INDIRECT($A$14&amp;ROW())&lt;&gt;"",COUNTIF([2]Summary!$B$30:$B$1029,INDIRECT($A$14&amp;ROW())),""),"")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339"/>
      <c r="CL370" s="340"/>
      <c r="CN370" s="339"/>
      <c r="CO370" s="585"/>
    </row>
    <row r="371" spans="1:93" ht="24.95" customHeight="1">
      <c r="A371" s="449" t="str">
        <f ca="1">IFERROR(IF(INDIRECT($A$14&amp;ROW())&lt;&gt;"",COUNTIF([2]Summary!$B$30:$B$1029,INDIRECT($A$14&amp;ROW())),""),"")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339"/>
      <c r="CL371" s="340"/>
      <c r="CN371" s="339"/>
      <c r="CO371" s="585"/>
    </row>
    <row r="372" spans="1:93" ht="24.95" customHeight="1">
      <c r="A372" s="449" t="str">
        <f ca="1">IFERROR(IF(INDIRECT($A$14&amp;ROW())&lt;&gt;"",COUNTIF([2]Summary!$B$30:$B$1029,INDIRECT($A$14&amp;ROW())),""),"")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339"/>
      <c r="CL372" s="340"/>
      <c r="CN372" s="339"/>
      <c r="CO372" s="585"/>
    </row>
    <row r="373" spans="1:93" ht="24.95" customHeight="1">
      <c r="A373" s="449" t="str">
        <f ca="1">IFERROR(IF(INDIRECT($A$14&amp;ROW())&lt;&gt;"",COUNTIF([2]Summary!$B$30:$B$1029,INDIRECT($A$14&amp;ROW())),""),"")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339"/>
      <c r="CL373" s="340"/>
      <c r="CN373" s="339"/>
      <c r="CO373" s="585"/>
    </row>
    <row r="374" spans="1:93" ht="24.95" customHeight="1">
      <c r="A374" s="449" t="str">
        <f ca="1">IFERROR(IF(INDIRECT($A$14&amp;ROW())&lt;&gt;"",COUNTIF([2]Summary!$B$30:$B$1029,INDIRECT($A$14&amp;ROW())),""),"")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339"/>
      <c r="CL374" s="340"/>
      <c r="CN374" s="339"/>
      <c r="CO374" s="585"/>
    </row>
    <row r="375" spans="1:93" ht="24.95" customHeight="1">
      <c r="A375" s="449" t="str">
        <f ca="1">IFERROR(IF(INDIRECT($A$14&amp;ROW())&lt;&gt;"",COUNTIF([2]Summary!$B$30:$B$1029,INDIRECT($A$14&amp;ROW())),""),"")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339"/>
      <c r="CL375" s="340"/>
      <c r="CN375" s="339"/>
      <c r="CO375" s="585"/>
    </row>
    <row r="376" spans="1:93" ht="24.95" customHeight="1">
      <c r="A376" s="449" t="str">
        <f ca="1">IFERROR(IF(INDIRECT($A$14&amp;ROW())&lt;&gt;"",COUNTIF([2]Summary!$B$30:$B$1029,INDIRECT($A$14&amp;ROW())),""),"")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339"/>
      <c r="CL376" s="340"/>
      <c r="CN376" s="339"/>
      <c r="CO376" s="585"/>
    </row>
    <row r="377" spans="1:93" ht="24.95" customHeight="1">
      <c r="A377" s="449" t="str">
        <f ca="1">IFERROR(IF(INDIRECT($A$14&amp;ROW())&lt;&gt;"",COUNTIF([2]Summary!$B$30:$B$1029,INDIRECT($A$14&amp;ROW())),""),"")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339"/>
      <c r="CL377" s="340"/>
      <c r="CN377" s="339"/>
      <c r="CO377" s="585"/>
    </row>
    <row r="378" spans="1:93" ht="24.95" customHeight="1">
      <c r="A378" s="449" t="str">
        <f ca="1">IFERROR(IF(INDIRECT($A$14&amp;ROW())&lt;&gt;"",COUNTIF([2]Summary!$B$30:$B$1029,INDIRECT($A$14&amp;ROW())),""),"")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339"/>
      <c r="CL378" s="340"/>
      <c r="CN378" s="339"/>
      <c r="CO378" s="585"/>
    </row>
    <row r="379" spans="1:93" ht="24.95" customHeight="1">
      <c r="A379" s="449" t="str">
        <f ca="1">IFERROR(IF(INDIRECT($A$14&amp;ROW())&lt;&gt;"",COUNTIF([2]Summary!$B$30:$B$1029,INDIRECT($A$14&amp;ROW())),""),"")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339"/>
      <c r="CL379" s="340"/>
      <c r="CN379" s="339"/>
      <c r="CO379" s="585"/>
    </row>
    <row r="380" spans="1:93" ht="24.95" customHeight="1">
      <c r="A380" s="449" t="str">
        <f ca="1">IFERROR(IF(INDIRECT($A$14&amp;ROW())&lt;&gt;"",COUNTIF([2]Summary!$B$30:$B$1029,INDIRECT($A$14&amp;ROW())),""),"")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339"/>
      <c r="CL380" s="340"/>
      <c r="CN380" s="339"/>
      <c r="CO380" s="585"/>
    </row>
    <row r="381" spans="1:93" ht="24.95" customHeight="1">
      <c r="A381" s="449" t="str">
        <f ca="1">IFERROR(IF(INDIRECT($A$14&amp;ROW())&lt;&gt;"",COUNTIF([2]Summary!$B$30:$B$1029,INDIRECT($A$14&amp;ROW())),""),"")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339"/>
      <c r="CL381" s="340"/>
      <c r="CN381" s="339"/>
      <c r="CO381" s="585"/>
    </row>
    <row r="382" spans="1:93" ht="24.95" customHeight="1">
      <c r="A382" s="449" t="str">
        <f ca="1">IFERROR(IF(INDIRECT($A$14&amp;ROW())&lt;&gt;"",COUNTIF([2]Summary!$B$30:$B$1029,INDIRECT($A$14&amp;ROW())),""),"")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339"/>
      <c r="CL382" s="340"/>
      <c r="CN382" s="339"/>
      <c r="CO382" s="585"/>
    </row>
    <row r="383" spans="1:93" ht="24.95" customHeight="1">
      <c r="A383" s="449" t="str">
        <f ca="1">IFERROR(IF(INDIRECT($A$14&amp;ROW())&lt;&gt;"",COUNTIF([2]Summary!$B$30:$B$1029,INDIRECT($A$14&amp;ROW())),""),"")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339"/>
      <c r="CL383" s="340"/>
      <c r="CN383" s="339"/>
      <c r="CO383" s="585"/>
    </row>
    <row r="384" spans="1:93" ht="24.95" customHeight="1">
      <c r="A384" s="449" t="str">
        <f ca="1">IFERROR(IF(INDIRECT($A$14&amp;ROW())&lt;&gt;"",COUNTIF([2]Summary!$B$30:$B$1029,INDIRECT($A$14&amp;ROW())),""),"")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339"/>
      <c r="CL384" s="340"/>
      <c r="CN384" s="339"/>
      <c r="CO384" s="585"/>
    </row>
    <row r="385" spans="1:93" ht="24.95" customHeight="1">
      <c r="A385" s="449" t="str">
        <f ca="1">IFERROR(IF(INDIRECT($A$14&amp;ROW())&lt;&gt;"",COUNTIF([2]Summary!$B$30:$B$1029,INDIRECT($A$14&amp;ROW())),""),"")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339"/>
      <c r="CL385" s="340"/>
      <c r="CN385" s="339"/>
      <c r="CO385" s="585"/>
    </row>
    <row r="386" spans="1:93" ht="24.95" customHeight="1">
      <c r="A386" s="449" t="str">
        <f ca="1">IFERROR(IF(INDIRECT($A$14&amp;ROW())&lt;&gt;"",COUNTIF([2]Summary!$B$30:$B$1029,INDIRECT($A$14&amp;ROW())),""),"")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339"/>
      <c r="CL386" s="340"/>
      <c r="CN386" s="339"/>
      <c r="CO386" s="585"/>
    </row>
    <row r="387" spans="1:93" ht="24.95" customHeight="1">
      <c r="A387" s="449" t="str">
        <f ca="1">IFERROR(IF(INDIRECT($A$14&amp;ROW())&lt;&gt;"",COUNTIF([2]Summary!$B$30:$B$1029,INDIRECT($A$14&amp;ROW())),""),"")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339"/>
      <c r="CL387" s="340"/>
      <c r="CN387" s="339"/>
      <c r="CO387" s="585"/>
    </row>
    <row r="388" spans="1:93" ht="24.95" customHeight="1">
      <c r="A388" s="449" t="str">
        <f ca="1">IFERROR(IF(INDIRECT($A$14&amp;ROW())&lt;&gt;"",COUNTIF([2]Summary!$B$30:$B$1029,INDIRECT($A$14&amp;ROW())),""),"")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339"/>
      <c r="CL388" s="340"/>
      <c r="CN388" s="339"/>
      <c r="CO388" s="585"/>
    </row>
    <row r="389" spans="1:93" ht="24.95" customHeight="1">
      <c r="A389" s="449" t="str">
        <f ca="1">IFERROR(IF(INDIRECT($A$14&amp;ROW())&lt;&gt;"",COUNTIF([2]Summary!$B$30:$B$1029,INDIRECT($A$14&amp;ROW())),""),"")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339"/>
      <c r="CL389" s="340"/>
      <c r="CN389" s="339"/>
      <c r="CO389" s="585"/>
    </row>
    <row r="390" spans="1:93" ht="24.95" customHeight="1">
      <c r="A390" s="449" t="str">
        <f ca="1">IFERROR(IF(INDIRECT($A$14&amp;ROW())&lt;&gt;"",COUNTIF([2]Summary!$B$30:$B$1029,INDIRECT($A$14&amp;ROW())),""),"")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339"/>
      <c r="CL390" s="340"/>
      <c r="CN390" s="339"/>
      <c r="CO390" s="585"/>
    </row>
    <row r="391" spans="1:93" ht="24.95" customHeight="1">
      <c r="A391" s="449" t="str">
        <f ca="1">IFERROR(IF(INDIRECT($A$14&amp;ROW())&lt;&gt;"",COUNTIF([2]Summary!$B$30:$B$1029,INDIRECT($A$14&amp;ROW())),""),"")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339"/>
      <c r="CL391" s="340"/>
      <c r="CN391" s="339"/>
      <c r="CO391" s="585"/>
    </row>
    <row r="392" spans="1:93" ht="24.95" customHeight="1">
      <c r="A392" s="449" t="str">
        <f ca="1">IFERROR(IF(INDIRECT($A$14&amp;ROW())&lt;&gt;"",COUNTIF([2]Summary!$B$30:$B$1029,INDIRECT($A$14&amp;ROW())),""),"")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339"/>
      <c r="CL392" s="340"/>
      <c r="CN392" s="339"/>
      <c r="CO392" s="585"/>
    </row>
    <row r="393" spans="1:93" ht="24.95" customHeight="1">
      <c r="A393" s="449" t="str">
        <f ca="1">IFERROR(IF(INDIRECT($A$14&amp;ROW())&lt;&gt;"",COUNTIF([2]Summary!$B$30:$B$1029,INDIRECT($A$14&amp;ROW())),""),"")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339"/>
      <c r="CL393" s="340"/>
      <c r="CN393" s="339"/>
      <c r="CO393" s="585"/>
    </row>
    <row r="394" spans="1:93" ht="24.95" customHeight="1">
      <c r="A394" s="449" t="str">
        <f ca="1">IFERROR(IF(INDIRECT($A$14&amp;ROW())&lt;&gt;"",COUNTIF([2]Summary!$B$30:$B$1029,INDIRECT($A$14&amp;ROW())),""),"")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339"/>
      <c r="CL394" s="340"/>
      <c r="CN394" s="339"/>
      <c r="CO394" s="585"/>
    </row>
    <row r="395" spans="1:93" ht="24.95" customHeight="1">
      <c r="A395" s="449" t="str">
        <f ca="1">IFERROR(IF(INDIRECT($A$14&amp;ROW())&lt;&gt;"",COUNTIF([2]Summary!$B$30:$B$1029,INDIRECT($A$14&amp;ROW())),""),"")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339"/>
      <c r="CL395" s="340"/>
      <c r="CN395" s="339"/>
      <c r="CO395" s="585"/>
    </row>
    <row r="396" spans="1:93" ht="24.95" customHeight="1">
      <c r="A396" s="449" t="str">
        <f ca="1">IFERROR(IF(INDIRECT($A$14&amp;ROW())&lt;&gt;"",COUNTIF([2]Summary!$B$30:$B$1029,INDIRECT($A$14&amp;ROW())),""),"")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339"/>
      <c r="CL396" s="340"/>
      <c r="CN396" s="339"/>
      <c r="CO396" s="585"/>
    </row>
    <row r="397" spans="1:93" ht="24.95" customHeight="1">
      <c r="A397" s="449" t="str">
        <f ca="1">IFERROR(IF(INDIRECT($A$14&amp;ROW())&lt;&gt;"",COUNTIF([2]Summary!$B$30:$B$1029,INDIRECT($A$14&amp;ROW())),""),"")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339"/>
      <c r="CL397" s="340"/>
      <c r="CN397" s="339"/>
      <c r="CO397" s="585"/>
    </row>
    <row r="398" spans="1:93" ht="24.95" customHeight="1">
      <c r="A398" s="449" t="str">
        <f ca="1">IFERROR(IF(INDIRECT($A$14&amp;ROW())&lt;&gt;"",COUNTIF([2]Summary!$B$30:$B$1029,INDIRECT($A$14&amp;ROW())),""),"")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339"/>
      <c r="CL398" s="340"/>
      <c r="CN398" s="339"/>
      <c r="CO398" s="585"/>
    </row>
    <row r="399" spans="1:93" ht="24.95" customHeight="1">
      <c r="A399" s="449" t="str">
        <f ca="1">IFERROR(IF(INDIRECT($A$14&amp;ROW())&lt;&gt;"",COUNTIF([2]Summary!$B$30:$B$1029,INDIRECT($A$14&amp;ROW())),""),"")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339"/>
      <c r="CL399" s="340"/>
      <c r="CN399" s="339"/>
      <c r="CO399" s="585"/>
    </row>
    <row r="400" spans="1:93" ht="24.95" customHeight="1">
      <c r="A400" s="449" t="str">
        <f ca="1">IFERROR(IF(INDIRECT($A$14&amp;ROW())&lt;&gt;"",COUNTIF([2]Summary!$B$30:$B$1029,INDIRECT($A$14&amp;ROW())),""),"")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339"/>
      <c r="CL400" s="340"/>
      <c r="CN400" s="339"/>
      <c r="CO400" s="585"/>
    </row>
    <row r="401" spans="1:93" ht="24.95" customHeight="1">
      <c r="A401" s="449" t="str">
        <f ca="1">IFERROR(IF(INDIRECT($A$14&amp;ROW())&lt;&gt;"",COUNTIF([2]Summary!$B$30:$B$1029,INDIRECT($A$14&amp;ROW())),""),"")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339"/>
      <c r="CL401" s="340"/>
      <c r="CN401" s="339"/>
      <c r="CO401" s="585"/>
    </row>
    <row r="402" spans="1:93" ht="24.95" customHeight="1">
      <c r="A402" s="449" t="str">
        <f ca="1">IFERROR(IF(INDIRECT($A$14&amp;ROW())&lt;&gt;"",COUNTIF([2]Summary!$B$30:$B$1029,INDIRECT($A$14&amp;ROW())),""),"")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339"/>
      <c r="CL402" s="340"/>
      <c r="CN402" s="339"/>
      <c r="CO402" s="585"/>
    </row>
    <row r="403" spans="1:93" ht="24.95" customHeight="1">
      <c r="A403" s="449" t="str">
        <f ca="1">IFERROR(IF(INDIRECT($A$14&amp;ROW())&lt;&gt;"",COUNTIF([2]Summary!$B$30:$B$1029,INDIRECT($A$14&amp;ROW())),""),"")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339"/>
      <c r="CL403" s="340"/>
      <c r="CN403" s="339"/>
      <c r="CO403" s="585"/>
    </row>
    <row r="404" spans="1:93" ht="24.95" customHeight="1">
      <c r="A404" s="449" t="str">
        <f ca="1">IFERROR(IF(INDIRECT($A$14&amp;ROW())&lt;&gt;"",COUNTIF([2]Summary!$B$30:$B$1029,INDIRECT($A$14&amp;ROW())),""),"")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339"/>
      <c r="CL404" s="340"/>
      <c r="CN404" s="339"/>
      <c r="CO404" s="585"/>
    </row>
    <row r="405" spans="1:93" ht="24.95" customHeight="1">
      <c r="A405" s="449" t="str">
        <f ca="1">IFERROR(IF(INDIRECT($A$14&amp;ROW())&lt;&gt;"",COUNTIF([2]Summary!$B$30:$B$1029,INDIRECT($A$14&amp;ROW())),""),"")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339"/>
      <c r="CL405" s="340"/>
      <c r="CN405" s="339"/>
      <c r="CO405" s="585"/>
    </row>
    <row r="406" spans="1:93" ht="24.95" customHeight="1">
      <c r="A406" s="449" t="str">
        <f ca="1">IFERROR(IF(INDIRECT($A$14&amp;ROW())&lt;&gt;"",COUNTIF([2]Summary!$B$30:$B$1029,INDIRECT($A$14&amp;ROW())),""),"")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339"/>
      <c r="CL406" s="340"/>
      <c r="CN406" s="339"/>
      <c r="CO406" s="585"/>
    </row>
    <row r="407" spans="1:93" ht="24.95" customHeight="1">
      <c r="A407" s="449" t="str">
        <f ca="1">IFERROR(IF(INDIRECT($A$14&amp;ROW())&lt;&gt;"",COUNTIF([2]Summary!$B$30:$B$1029,INDIRECT($A$14&amp;ROW())),""),"")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339"/>
      <c r="CL407" s="340"/>
      <c r="CN407" s="339"/>
      <c r="CO407" s="585"/>
    </row>
    <row r="408" spans="1:93" ht="24.95" customHeight="1">
      <c r="A408" s="449" t="str">
        <f ca="1">IFERROR(IF(INDIRECT($A$14&amp;ROW())&lt;&gt;"",COUNTIF([2]Summary!$B$30:$B$1029,INDIRECT($A$14&amp;ROW())),""),"")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339"/>
      <c r="CL408" s="340"/>
      <c r="CN408" s="339"/>
      <c r="CO408" s="585"/>
    </row>
    <row r="409" spans="1:93" ht="24.95" customHeight="1">
      <c r="A409" s="449" t="str">
        <f ca="1">IFERROR(IF(INDIRECT($A$14&amp;ROW())&lt;&gt;"",COUNTIF([2]Summary!$B$30:$B$1029,INDIRECT($A$14&amp;ROW())),""),"")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339"/>
      <c r="CL409" s="340"/>
      <c r="CN409" s="339"/>
      <c r="CO409" s="585"/>
    </row>
    <row r="410" spans="1:93" ht="24.95" customHeight="1">
      <c r="A410" s="449" t="str">
        <f ca="1">IFERROR(IF(INDIRECT($A$14&amp;ROW())&lt;&gt;"",COUNTIF([2]Summary!$B$30:$B$1029,INDIRECT($A$14&amp;ROW())),""),"")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339"/>
      <c r="CL410" s="340"/>
      <c r="CN410" s="339"/>
      <c r="CO410" s="585"/>
    </row>
    <row r="411" spans="1:93" ht="24.95" customHeight="1">
      <c r="A411" s="449" t="str">
        <f ca="1">IFERROR(IF(INDIRECT($A$14&amp;ROW())&lt;&gt;"",COUNTIF([2]Summary!$B$30:$B$1029,INDIRECT($A$14&amp;ROW())),""),"")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339"/>
      <c r="CL411" s="340"/>
      <c r="CN411" s="339"/>
      <c r="CO411" s="585"/>
    </row>
    <row r="412" spans="1:93" ht="24.95" customHeight="1">
      <c r="A412" s="449" t="str">
        <f ca="1">IFERROR(IF(INDIRECT($A$14&amp;ROW())&lt;&gt;"",COUNTIF([2]Summary!$B$30:$B$1029,INDIRECT($A$14&amp;ROW())),""),"")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339"/>
      <c r="CL412" s="340"/>
      <c r="CN412" s="339"/>
      <c r="CO412" s="585"/>
    </row>
    <row r="413" spans="1:93" ht="24.95" customHeight="1">
      <c r="A413" s="449" t="str">
        <f ca="1">IFERROR(IF(INDIRECT($A$14&amp;ROW())&lt;&gt;"",COUNTIF([2]Summary!$B$30:$B$1029,INDIRECT($A$14&amp;ROW())),""),"")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339"/>
      <c r="CL413" s="340"/>
      <c r="CN413" s="339"/>
      <c r="CO413" s="585"/>
    </row>
    <row r="414" spans="1:93" ht="24.95" customHeight="1">
      <c r="A414" s="449" t="str">
        <f ca="1">IFERROR(IF(INDIRECT($A$14&amp;ROW())&lt;&gt;"",COUNTIF([2]Summary!$B$30:$B$1029,INDIRECT($A$14&amp;ROW())),""),"")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339"/>
      <c r="CL414" s="340"/>
      <c r="CN414" s="339"/>
      <c r="CO414" s="585"/>
    </row>
    <row r="415" spans="1:93" ht="24.95" customHeight="1">
      <c r="A415" s="449" t="str">
        <f ca="1">IFERROR(IF(INDIRECT($A$14&amp;ROW())&lt;&gt;"",COUNTIF([2]Summary!$B$30:$B$1029,INDIRECT($A$14&amp;ROW())),""),"")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339"/>
      <c r="CL415" s="340"/>
      <c r="CN415" s="339"/>
      <c r="CO415" s="585"/>
    </row>
    <row r="416" spans="1:93" ht="24.95" customHeight="1">
      <c r="A416" s="449" t="str">
        <f ca="1">IFERROR(IF(INDIRECT($A$14&amp;ROW())&lt;&gt;"",COUNTIF([2]Summary!$B$30:$B$1029,INDIRECT($A$14&amp;ROW())),""),"")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339"/>
      <c r="CL416" s="340"/>
      <c r="CN416" s="339"/>
      <c r="CO416" s="585"/>
    </row>
    <row r="417" spans="1:93" ht="24.95" customHeight="1">
      <c r="A417" s="449" t="str">
        <f ca="1">IFERROR(IF(INDIRECT($A$14&amp;ROW())&lt;&gt;"",COUNTIF([2]Summary!$B$30:$B$1029,INDIRECT($A$14&amp;ROW())),""),"")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339"/>
      <c r="CL417" s="340"/>
      <c r="CN417" s="339"/>
      <c r="CO417" s="585"/>
    </row>
    <row r="418" spans="1:93" ht="24.95" customHeight="1">
      <c r="A418" s="449" t="str">
        <f ca="1">IFERROR(IF(INDIRECT($A$14&amp;ROW())&lt;&gt;"",COUNTIF([2]Summary!$B$30:$B$1029,INDIRECT($A$14&amp;ROW())),""),"")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339"/>
      <c r="CL418" s="340"/>
      <c r="CN418" s="339"/>
      <c r="CO418" s="585"/>
    </row>
    <row r="419" spans="1:93" ht="24.95" customHeight="1">
      <c r="A419" s="449" t="str">
        <f ca="1">IFERROR(IF(INDIRECT($A$14&amp;ROW())&lt;&gt;"",COUNTIF([2]Summary!$B$30:$B$1029,INDIRECT($A$14&amp;ROW())),""),"")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339"/>
      <c r="CL419" s="340"/>
      <c r="CN419" s="339"/>
      <c r="CO419" s="585"/>
    </row>
    <row r="420" spans="1:93" ht="24.95" customHeight="1">
      <c r="A420" s="449" t="str">
        <f ca="1">IFERROR(IF(INDIRECT($A$14&amp;ROW())&lt;&gt;"",COUNTIF([2]Summary!$B$30:$B$1029,INDIRECT($A$14&amp;ROW())),""),"")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339"/>
      <c r="CL420" s="340"/>
      <c r="CN420" s="339"/>
      <c r="CO420" s="585"/>
    </row>
    <row r="421" spans="1:93" ht="24.95" customHeight="1">
      <c r="A421" s="449" t="str">
        <f ca="1">IFERROR(IF(INDIRECT($A$14&amp;ROW())&lt;&gt;"",COUNTIF([2]Summary!$B$30:$B$1029,INDIRECT($A$14&amp;ROW())),""),"")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339"/>
      <c r="CL421" s="340"/>
      <c r="CN421" s="339"/>
      <c r="CO421" s="585"/>
    </row>
    <row r="422" spans="1:93" ht="24.95" customHeight="1">
      <c r="A422" s="449" t="str">
        <f ca="1">IFERROR(IF(INDIRECT($A$14&amp;ROW())&lt;&gt;"",COUNTIF([2]Summary!$B$30:$B$1029,INDIRECT($A$14&amp;ROW())),""),"")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339"/>
      <c r="CL422" s="340"/>
      <c r="CN422" s="339"/>
      <c r="CO422" s="585"/>
    </row>
    <row r="423" spans="1:93" ht="24.95" customHeight="1">
      <c r="A423" s="449" t="str">
        <f ca="1">IFERROR(IF(INDIRECT($A$14&amp;ROW())&lt;&gt;"",COUNTIF([2]Summary!$B$30:$B$1029,INDIRECT($A$14&amp;ROW())),""),"")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339"/>
      <c r="CL423" s="340"/>
      <c r="CN423" s="339"/>
      <c r="CO423" s="585"/>
    </row>
    <row r="424" spans="1:93" ht="24.95" customHeight="1">
      <c r="A424" s="449" t="str">
        <f ca="1">IFERROR(IF(INDIRECT($A$14&amp;ROW())&lt;&gt;"",COUNTIF([2]Summary!$B$30:$B$1029,INDIRECT($A$14&amp;ROW())),""),"")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339"/>
      <c r="CL424" s="340"/>
      <c r="CN424" s="339"/>
      <c r="CO424" s="585"/>
    </row>
    <row r="425" spans="1:93" ht="24.95" customHeight="1">
      <c r="A425" s="449" t="str">
        <f ca="1">IFERROR(IF(INDIRECT($A$14&amp;ROW())&lt;&gt;"",COUNTIF([2]Summary!$B$30:$B$1029,INDIRECT($A$14&amp;ROW())),""),"")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339"/>
      <c r="CL425" s="340"/>
      <c r="CN425" s="339"/>
      <c r="CO425" s="585"/>
    </row>
    <row r="426" spans="1:93" ht="24.95" customHeight="1">
      <c r="A426" s="449" t="str">
        <f ca="1">IFERROR(IF(INDIRECT($A$14&amp;ROW())&lt;&gt;"",COUNTIF([2]Summary!$B$30:$B$1029,INDIRECT($A$14&amp;ROW())),""),"")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339"/>
      <c r="CL426" s="340"/>
      <c r="CN426" s="339"/>
      <c r="CO426" s="585"/>
    </row>
    <row r="427" spans="1:93" ht="24.95" customHeight="1">
      <c r="A427" s="449" t="str">
        <f ca="1">IFERROR(IF(INDIRECT($A$14&amp;ROW())&lt;&gt;"",COUNTIF([2]Summary!$B$30:$B$1029,INDIRECT($A$14&amp;ROW())),""),"")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339"/>
      <c r="CL427" s="340"/>
      <c r="CN427" s="339"/>
      <c r="CO427" s="585"/>
    </row>
    <row r="428" spans="1:93" ht="24.95" customHeight="1">
      <c r="A428" s="449" t="str">
        <f ca="1">IFERROR(IF(INDIRECT($A$14&amp;ROW())&lt;&gt;"",COUNTIF([2]Summary!$B$30:$B$1029,INDIRECT($A$14&amp;ROW())),""),"")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339"/>
      <c r="CL428" s="340"/>
      <c r="CN428" s="339"/>
      <c r="CO428" s="585"/>
    </row>
    <row r="429" spans="1:93" ht="24.95" customHeight="1">
      <c r="A429" s="449" t="str">
        <f ca="1">IFERROR(IF(INDIRECT($A$14&amp;ROW())&lt;&gt;"",COUNTIF([2]Summary!$B$30:$B$1029,INDIRECT($A$14&amp;ROW())),""),"")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339"/>
      <c r="CL429" s="340"/>
      <c r="CN429" s="339"/>
      <c r="CO429" s="585"/>
    </row>
    <row r="430" spans="1:93" ht="24.95" customHeight="1">
      <c r="A430" s="449" t="str">
        <f ca="1">IFERROR(IF(INDIRECT($A$14&amp;ROW())&lt;&gt;"",COUNTIF([2]Summary!$B$30:$B$1029,INDIRECT($A$14&amp;ROW())),""),"")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339"/>
      <c r="CL430" s="340"/>
      <c r="CN430" s="339"/>
      <c r="CO430" s="585"/>
    </row>
    <row r="431" spans="1:93" ht="24.95" customHeight="1">
      <c r="A431" s="449" t="str">
        <f ca="1">IFERROR(IF(INDIRECT($A$14&amp;ROW())&lt;&gt;"",COUNTIF([2]Summary!$B$30:$B$1029,INDIRECT($A$14&amp;ROW())),""),"")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339"/>
      <c r="CL431" s="340"/>
      <c r="CN431" s="339"/>
      <c r="CO431" s="585"/>
    </row>
    <row r="432" spans="1:93" ht="24.95" customHeight="1">
      <c r="A432" s="449" t="str">
        <f ca="1">IFERROR(IF(INDIRECT($A$14&amp;ROW())&lt;&gt;"",COUNTIF([2]Summary!$B$30:$B$1029,INDIRECT($A$14&amp;ROW())),""),"")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339"/>
      <c r="CL432" s="340"/>
      <c r="CN432" s="339"/>
      <c r="CO432" s="585"/>
    </row>
    <row r="433" spans="1:93" ht="24.95" customHeight="1">
      <c r="A433" s="449" t="str">
        <f ca="1">IFERROR(IF(INDIRECT($A$14&amp;ROW())&lt;&gt;"",COUNTIF([2]Summary!$B$30:$B$1029,INDIRECT($A$14&amp;ROW())),""),"")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339"/>
      <c r="CL433" s="340"/>
      <c r="CN433" s="339"/>
      <c r="CO433" s="585"/>
    </row>
    <row r="434" spans="1:93" ht="24.95" customHeight="1">
      <c r="A434" s="449" t="str">
        <f ca="1">IFERROR(IF(INDIRECT($A$14&amp;ROW())&lt;&gt;"",COUNTIF([2]Summary!$B$30:$B$1029,INDIRECT($A$14&amp;ROW())),""),"")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339"/>
      <c r="CL434" s="340"/>
      <c r="CN434" s="339"/>
      <c r="CO434" s="585"/>
    </row>
    <row r="435" spans="1:93" ht="24.95" customHeight="1">
      <c r="A435" s="449" t="str">
        <f ca="1">IFERROR(IF(INDIRECT($A$14&amp;ROW())&lt;&gt;"",COUNTIF([2]Summary!$B$30:$B$1029,INDIRECT($A$14&amp;ROW())),""),"")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339"/>
      <c r="CL435" s="340"/>
      <c r="CN435" s="339"/>
      <c r="CO435" s="585"/>
    </row>
    <row r="436" spans="1:93" ht="24.95" customHeight="1">
      <c r="A436" s="449" t="str">
        <f ca="1">IFERROR(IF(INDIRECT($A$14&amp;ROW())&lt;&gt;"",COUNTIF([2]Summary!$B$30:$B$1029,INDIRECT($A$14&amp;ROW())),""),"")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339"/>
      <c r="CL436" s="340"/>
      <c r="CN436" s="339"/>
      <c r="CO436" s="585"/>
    </row>
    <row r="437" spans="1:93" ht="24.95" customHeight="1">
      <c r="A437" s="449" t="str">
        <f ca="1">IFERROR(IF(INDIRECT($A$14&amp;ROW())&lt;&gt;"",COUNTIF([2]Summary!$B$30:$B$1029,INDIRECT($A$14&amp;ROW())),""),"")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339"/>
      <c r="CL437" s="340"/>
      <c r="CN437" s="339"/>
      <c r="CO437" s="585"/>
    </row>
    <row r="438" spans="1:93" ht="24.95" customHeight="1">
      <c r="A438" s="449" t="str">
        <f ca="1">IFERROR(IF(INDIRECT($A$14&amp;ROW())&lt;&gt;"",COUNTIF([2]Summary!$B$30:$B$1029,INDIRECT($A$14&amp;ROW())),""),"")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339"/>
      <c r="CL438" s="340"/>
      <c r="CN438" s="339"/>
      <c r="CO438" s="585"/>
    </row>
    <row r="439" spans="1:93" ht="24.95" customHeight="1">
      <c r="A439" s="449" t="str">
        <f ca="1">IFERROR(IF(INDIRECT($A$14&amp;ROW())&lt;&gt;"",COUNTIF([2]Summary!$B$30:$B$1029,INDIRECT($A$14&amp;ROW())),""),"")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339"/>
      <c r="CL439" s="340"/>
      <c r="CN439" s="339"/>
      <c r="CO439" s="585"/>
    </row>
    <row r="440" spans="1:93" ht="24.95" customHeight="1">
      <c r="A440" s="449" t="str">
        <f ca="1">IFERROR(IF(INDIRECT($A$14&amp;ROW())&lt;&gt;"",COUNTIF([2]Summary!$B$30:$B$1029,INDIRECT($A$14&amp;ROW())),""),"")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339"/>
      <c r="CL440" s="340"/>
      <c r="CN440" s="339"/>
      <c r="CO440" s="585"/>
    </row>
    <row r="441" spans="1:93" ht="24.95" customHeight="1">
      <c r="A441" s="449" t="str">
        <f ca="1">IFERROR(IF(INDIRECT($A$14&amp;ROW())&lt;&gt;"",COUNTIF([2]Summary!$B$30:$B$1029,INDIRECT($A$14&amp;ROW())),""),"")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339"/>
      <c r="CL441" s="340"/>
      <c r="CN441" s="339"/>
      <c r="CO441" s="585"/>
    </row>
    <row r="442" spans="1:93" ht="24.95" customHeight="1">
      <c r="A442" s="449" t="str">
        <f ca="1">IFERROR(IF(INDIRECT($A$14&amp;ROW())&lt;&gt;"",COUNTIF([2]Summary!$B$30:$B$1029,INDIRECT($A$14&amp;ROW())),""),"")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339"/>
      <c r="CL442" s="340"/>
      <c r="CN442" s="339"/>
      <c r="CO442" s="585"/>
    </row>
    <row r="443" spans="1:93" ht="24.95" customHeight="1">
      <c r="A443" s="449" t="str">
        <f ca="1">IFERROR(IF(INDIRECT($A$14&amp;ROW())&lt;&gt;"",COUNTIF([2]Summary!$B$30:$B$1029,INDIRECT($A$14&amp;ROW())),""),"")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339"/>
      <c r="CL443" s="340"/>
      <c r="CN443" s="339"/>
      <c r="CO443" s="585"/>
    </row>
    <row r="444" spans="1:93" ht="24.95" customHeight="1">
      <c r="A444" s="449" t="str">
        <f ca="1">IFERROR(IF(INDIRECT($A$14&amp;ROW())&lt;&gt;"",COUNTIF([2]Summary!$B$30:$B$1029,INDIRECT($A$14&amp;ROW())),""),"")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339"/>
      <c r="CL444" s="340"/>
      <c r="CN444" s="339"/>
      <c r="CO444" s="585"/>
    </row>
    <row r="445" spans="1:93" ht="24.95" customHeight="1">
      <c r="A445" s="449" t="str">
        <f ca="1">IFERROR(IF(INDIRECT($A$14&amp;ROW())&lt;&gt;"",COUNTIF([2]Summary!$B$30:$B$1029,INDIRECT($A$14&amp;ROW())),""),"")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339"/>
      <c r="CL445" s="340"/>
      <c r="CN445" s="339"/>
      <c r="CO445" s="585"/>
    </row>
    <row r="446" spans="1:93" ht="24.95" customHeight="1">
      <c r="A446" s="449" t="str">
        <f ca="1">IFERROR(IF(INDIRECT($A$14&amp;ROW())&lt;&gt;"",COUNTIF([2]Summary!$B$30:$B$1029,INDIRECT($A$14&amp;ROW())),""),"")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339"/>
      <c r="CL446" s="340"/>
      <c r="CN446" s="339"/>
      <c r="CO446" s="585"/>
    </row>
    <row r="447" spans="1:93" ht="24.95" customHeight="1">
      <c r="A447" s="449" t="str">
        <f ca="1">IFERROR(IF(INDIRECT($A$14&amp;ROW())&lt;&gt;"",COUNTIF([2]Summary!$B$30:$B$1029,INDIRECT($A$14&amp;ROW())),""),"")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339"/>
      <c r="CL447" s="340"/>
      <c r="CN447" s="339"/>
      <c r="CO447" s="585"/>
    </row>
    <row r="448" spans="1:93" ht="24.95" customHeight="1">
      <c r="A448" s="449" t="str">
        <f ca="1">IFERROR(IF(INDIRECT($A$14&amp;ROW())&lt;&gt;"",COUNTIF([2]Summary!$B$30:$B$1029,INDIRECT($A$14&amp;ROW())),""),"")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339"/>
      <c r="CL448" s="340"/>
      <c r="CN448" s="339"/>
      <c r="CO448" s="585"/>
    </row>
    <row r="449" spans="1:93" ht="24.95" customHeight="1">
      <c r="A449" s="449" t="str">
        <f ca="1">IFERROR(IF(INDIRECT($A$14&amp;ROW())&lt;&gt;"",COUNTIF([2]Summary!$B$30:$B$1029,INDIRECT($A$14&amp;ROW())),""),"")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339"/>
      <c r="CL449" s="340"/>
      <c r="CN449" s="339"/>
      <c r="CO449" s="585"/>
    </row>
    <row r="450" spans="1:93" ht="24.95" customHeight="1">
      <c r="A450" s="449" t="str">
        <f ca="1">IFERROR(IF(INDIRECT($A$14&amp;ROW())&lt;&gt;"",COUNTIF([2]Summary!$B$30:$B$1029,INDIRECT($A$14&amp;ROW())),""),"")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339"/>
      <c r="CL450" s="340"/>
      <c r="CN450" s="339"/>
      <c r="CO450" s="585"/>
    </row>
    <row r="451" spans="1:93" ht="24.95" customHeight="1">
      <c r="A451" s="449" t="str">
        <f ca="1">IFERROR(IF(INDIRECT($A$14&amp;ROW())&lt;&gt;"",COUNTIF([2]Summary!$B$30:$B$1029,INDIRECT($A$14&amp;ROW())),""),"")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339"/>
      <c r="CL451" s="340"/>
      <c r="CN451" s="339"/>
      <c r="CO451" s="585"/>
    </row>
    <row r="452" spans="1:93" ht="24.95" customHeight="1">
      <c r="A452" s="449" t="str">
        <f ca="1">IFERROR(IF(INDIRECT($A$14&amp;ROW())&lt;&gt;"",COUNTIF([2]Summary!$B$30:$B$1029,INDIRECT($A$14&amp;ROW())),""),"")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339"/>
      <c r="CL452" s="340"/>
      <c r="CN452" s="339"/>
      <c r="CO452" s="585"/>
    </row>
    <row r="453" spans="1:93" ht="24.95" customHeight="1">
      <c r="A453" s="449" t="str">
        <f ca="1">IFERROR(IF(INDIRECT($A$14&amp;ROW())&lt;&gt;"",COUNTIF([2]Summary!$B$30:$B$1029,INDIRECT($A$14&amp;ROW())),""),"")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339"/>
      <c r="CL453" s="340"/>
      <c r="CN453" s="339"/>
      <c r="CO453" s="585"/>
    </row>
    <row r="454" spans="1:93" ht="24.95" customHeight="1">
      <c r="A454" s="449" t="str">
        <f ca="1">IFERROR(IF(INDIRECT($A$14&amp;ROW())&lt;&gt;"",COUNTIF([2]Summary!$B$30:$B$1029,INDIRECT($A$14&amp;ROW())),""),"")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339"/>
      <c r="CL454" s="340"/>
      <c r="CN454" s="339"/>
      <c r="CO454" s="585"/>
    </row>
    <row r="455" spans="1:93" ht="24.95" customHeight="1">
      <c r="A455" s="449" t="str">
        <f ca="1">IFERROR(IF(INDIRECT($A$14&amp;ROW())&lt;&gt;"",COUNTIF([2]Summary!$B$30:$B$1029,INDIRECT($A$14&amp;ROW())),""),"")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339"/>
      <c r="CL455" s="340"/>
      <c r="CN455" s="339"/>
      <c r="CO455" s="585"/>
    </row>
    <row r="456" spans="1:93" ht="24.95" customHeight="1">
      <c r="A456" s="449" t="str">
        <f ca="1">IFERROR(IF(INDIRECT($A$14&amp;ROW())&lt;&gt;"",COUNTIF([2]Summary!$B$30:$B$1029,INDIRECT($A$14&amp;ROW())),""),"")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339"/>
      <c r="CL456" s="340"/>
      <c r="CN456" s="339"/>
      <c r="CO456" s="585"/>
    </row>
    <row r="457" spans="1:93" ht="24.95" customHeight="1">
      <c r="A457" s="449" t="str">
        <f ca="1">IFERROR(IF(INDIRECT($A$14&amp;ROW())&lt;&gt;"",COUNTIF([2]Summary!$B$30:$B$1029,INDIRECT($A$14&amp;ROW())),""),"")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339"/>
      <c r="CL457" s="340"/>
      <c r="CN457" s="339"/>
      <c r="CO457" s="585"/>
    </row>
    <row r="458" spans="1:93" ht="24.95" customHeight="1">
      <c r="A458" s="449" t="str">
        <f ca="1">IFERROR(IF(INDIRECT($A$14&amp;ROW())&lt;&gt;"",COUNTIF([2]Summary!$B$30:$B$1029,INDIRECT($A$14&amp;ROW())),""),"")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339"/>
      <c r="CL458" s="340"/>
      <c r="CN458" s="339"/>
      <c r="CO458" s="585"/>
    </row>
    <row r="459" spans="1:93" ht="24.95" customHeight="1">
      <c r="A459" s="449" t="str">
        <f ca="1">IFERROR(IF(INDIRECT($A$14&amp;ROW())&lt;&gt;"",COUNTIF([2]Summary!$B$30:$B$1029,INDIRECT($A$14&amp;ROW())),""),"")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339"/>
      <c r="CL459" s="340"/>
      <c r="CN459" s="339"/>
      <c r="CO459" s="585"/>
    </row>
    <row r="460" spans="1:93" ht="24.95" customHeight="1">
      <c r="A460" s="449" t="str">
        <f ca="1">IFERROR(IF(INDIRECT($A$14&amp;ROW())&lt;&gt;"",COUNTIF([2]Summary!$B$30:$B$1029,INDIRECT($A$14&amp;ROW())),""),"")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339"/>
      <c r="CL460" s="340"/>
      <c r="CN460" s="339"/>
      <c r="CO460" s="585"/>
    </row>
    <row r="461" spans="1:93" ht="24.95" customHeight="1">
      <c r="A461" s="449" t="str">
        <f ca="1">IFERROR(IF(INDIRECT($A$14&amp;ROW())&lt;&gt;"",COUNTIF([2]Summary!$B$30:$B$1029,INDIRECT($A$14&amp;ROW())),""),"")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339"/>
      <c r="CL461" s="340"/>
      <c r="CN461" s="339"/>
      <c r="CO461" s="585"/>
    </row>
    <row r="462" spans="1:93" ht="24.95" customHeight="1">
      <c r="A462" s="449" t="str">
        <f ca="1">IFERROR(IF(INDIRECT($A$14&amp;ROW())&lt;&gt;"",COUNTIF([2]Summary!$B$30:$B$1029,INDIRECT($A$14&amp;ROW())),""),"")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339"/>
      <c r="CL462" s="340"/>
      <c r="CN462" s="339"/>
      <c r="CO462" s="585"/>
    </row>
    <row r="463" spans="1:93" ht="24.95" customHeight="1">
      <c r="A463" s="449" t="str">
        <f ca="1">IFERROR(IF(INDIRECT($A$14&amp;ROW())&lt;&gt;"",COUNTIF([2]Summary!$B$30:$B$1029,INDIRECT($A$14&amp;ROW())),""),"")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339"/>
      <c r="CL463" s="340"/>
      <c r="CN463" s="339"/>
      <c r="CO463" s="585"/>
    </row>
    <row r="464" spans="1:93" ht="24.95" customHeight="1">
      <c r="A464" s="449" t="str">
        <f ca="1">IFERROR(IF(INDIRECT($A$14&amp;ROW())&lt;&gt;"",COUNTIF([2]Summary!$B$30:$B$1029,INDIRECT($A$14&amp;ROW())),""),"")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339"/>
      <c r="CL464" s="340"/>
      <c r="CN464" s="339"/>
      <c r="CO464" s="585"/>
    </row>
    <row r="465" spans="1:93" ht="24.95" customHeight="1">
      <c r="A465" s="449" t="str">
        <f ca="1">IFERROR(IF(INDIRECT($A$14&amp;ROW())&lt;&gt;"",COUNTIF([2]Summary!$B$30:$B$1029,INDIRECT($A$14&amp;ROW())),""),"")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339"/>
      <c r="CL465" s="340"/>
      <c r="CN465" s="339"/>
      <c r="CO465" s="585"/>
    </row>
    <row r="466" spans="1:93" ht="24.95" customHeight="1">
      <c r="A466" s="449" t="str">
        <f ca="1">IFERROR(IF(INDIRECT($A$14&amp;ROW())&lt;&gt;"",COUNTIF([2]Summary!$B$30:$B$1029,INDIRECT($A$14&amp;ROW())),""),"")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339"/>
      <c r="CL466" s="340"/>
      <c r="CN466" s="339"/>
      <c r="CO466" s="585"/>
    </row>
    <row r="467" spans="1:93" ht="24.95" customHeight="1">
      <c r="A467" s="449" t="str">
        <f ca="1">IFERROR(IF(INDIRECT($A$14&amp;ROW())&lt;&gt;"",COUNTIF([2]Summary!$B$30:$B$1029,INDIRECT($A$14&amp;ROW())),""),"")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339"/>
      <c r="CL467" s="340"/>
      <c r="CN467" s="339"/>
      <c r="CO467" s="585"/>
    </row>
    <row r="468" spans="1:93" ht="24.95" customHeight="1">
      <c r="A468" s="449" t="str">
        <f ca="1">IFERROR(IF(INDIRECT($A$14&amp;ROW())&lt;&gt;"",COUNTIF([2]Summary!$B$30:$B$1029,INDIRECT($A$14&amp;ROW())),""),"")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339"/>
      <c r="CL468" s="340"/>
      <c r="CN468" s="339"/>
      <c r="CO468" s="585"/>
    </row>
    <row r="469" spans="1:93" ht="24.95" customHeight="1">
      <c r="A469" s="449" t="str">
        <f ca="1">IFERROR(IF(INDIRECT($A$14&amp;ROW())&lt;&gt;"",COUNTIF([2]Summary!$B$30:$B$1029,INDIRECT($A$14&amp;ROW())),""),"")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339"/>
      <c r="CL469" s="340"/>
      <c r="CN469" s="339"/>
      <c r="CO469" s="585"/>
    </row>
    <row r="470" spans="1:93" ht="24.95" customHeight="1">
      <c r="A470" s="449" t="str">
        <f ca="1">IFERROR(IF(INDIRECT($A$14&amp;ROW())&lt;&gt;"",COUNTIF([2]Summary!$B$30:$B$1029,INDIRECT($A$14&amp;ROW())),""),"")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339"/>
      <c r="CL470" s="340"/>
      <c r="CN470" s="339"/>
      <c r="CO470" s="585"/>
    </row>
    <row r="471" spans="1:93" ht="24.95" customHeight="1">
      <c r="A471" s="449" t="str">
        <f ca="1">IFERROR(IF(INDIRECT($A$14&amp;ROW())&lt;&gt;"",COUNTIF([2]Summary!$B$30:$B$1029,INDIRECT($A$14&amp;ROW())),""),"")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339"/>
      <c r="CL471" s="340"/>
      <c r="CN471" s="339"/>
      <c r="CO471" s="585"/>
    </row>
    <row r="472" spans="1:93" ht="24.95" customHeight="1">
      <c r="A472" s="449" t="str">
        <f ca="1">IFERROR(IF(INDIRECT($A$14&amp;ROW())&lt;&gt;"",COUNTIF([2]Summary!$B$30:$B$1029,INDIRECT($A$14&amp;ROW())),""),"")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339"/>
      <c r="CL472" s="340"/>
      <c r="CN472" s="339"/>
      <c r="CO472" s="585"/>
    </row>
    <row r="473" spans="1:93" ht="24.95" customHeight="1">
      <c r="A473" s="449" t="str">
        <f ca="1">IFERROR(IF(INDIRECT($A$14&amp;ROW())&lt;&gt;"",COUNTIF([2]Summary!$B$30:$B$1029,INDIRECT($A$14&amp;ROW())),""),"")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6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339"/>
      <c r="CL473" s="340"/>
      <c r="CN473" s="339"/>
      <c r="CO473" s="585"/>
    </row>
    <row r="474" spans="1:93" ht="24.95" customHeight="1">
      <c r="A474" s="449" t="str">
        <f ca="1">IFERROR(IF(INDIRECT($A$14&amp;ROW())&lt;&gt;"",COUNTIF([2]Summary!$B$30:$B$1029,INDIRECT($A$14&amp;ROW())),""),"")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339"/>
      <c r="CL474" s="340"/>
      <c r="CN474" s="339"/>
      <c r="CO474" s="585"/>
    </row>
    <row r="475" spans="1:93" ht="24.95" customHeight="1">
      <c r="A475" s="449" t="str">
        <f ca="1">IFERROR(IF(INDIRECT($A$14&amp;ROW())&lt;&gt;"",COUNTIF([2]Summary!$B$30:$B$1029,INDIRECT($A$14&amp;ROW())),""),"")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339"/>
      <c r="CL475" s="340"/>
      <c r="CN475" s="339"/>
      <c r="CO475" s="585"/>
    </row>
    <row r="476" spans="1:93" ht="24.95" customHeight="1">
      <c r="A476" s="449" t="str">
        <f ca="1">IFERROR(IF(INDIRECT($A$14&amp;ROW())&lt;&gt;"",COUNTIF([2]Summary!$B$30:$B$1029,INDIRECT($A$14&amp;ROW())),""),"")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339"/>
      <c r="CL476" s="340"/>
      <c r="CN476" s="339"/>
      <c r="CO476" s="585"/>
    </row>
    <row r="477" spans="1:93" ht="24.95" customHeight="1">
      <c r="A477" s="449" t="str">
        <f ca="1">IFERROR(IF(INDIRECT($A$14&amp;ROW())&lt;&gt;"",COUNTIF([2]Summary!$B$30:$B$1029,INDIRECT($A$14&amp;ROW())),""),"")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339"/>
      <c r="CL477" s="340"/>
      <c r="CN477" s="339"/>
      <c r="CO477" s="585"/>
    </row>
    <row r="478" spans="1:93" ht="24.95" customHeight="1">
      <c r="A478" s="449" t="str">
        <f ca="1">IFERROR(IF(INDIRECT($A$14&amp;ROW())&lt;&gt;"",COUNTIF([2]Summary!$B$30:$B$1029,INDIRECT($A$14&amp;ROW())),""),"")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339"/>
      <c r="CL478" s="340"/>
      <c r="CN478" s="339"/>
      <c r="CO478" s="585"/>
    </row>
    <row r="479" spans="1:93" ht="24.95" customHeight="1">
      <c r="A479" s="449" t="str">
        <f ca="1">IFERROR(IF(INDIRECT($A$14&amp;ROW())&lt;&gt;"",COUNTIF([2]Summary!$B$30:$B$1029,INDIRECT($A$14&amp;ROW())),""),"")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339"/>
      <c r="CL479" s="340"/>
      <c r="CN479" s="339"/>
      <c r="CO479" s="585"/>
    </row>
    <row r="480" spans="1:93" ht="24.95" customHeight="1">
      <c r="A480" s="449" t="str">
        <f ca="1">IFERROR(IF(INDIRECT($A$14&amp;ROW())&lt;&gt;"",COUNTIF([2]Summary!$B$30:$B$1029,INDIRECT($A$14&amp;ROW())),""),"")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339"/>
      <c r="CL480" s="340"/>
      <c r="CN480" s="339"/>
      <c r="CO480" s="585"/>
    </row>
    <row r="481" spans="1:93" ht="24.95" customHeight="1">
      <c r="A481" s="449" t="str">
        <f ca="1">IFERROR(IF(INDIRECT($A$14&amp;ROW())&lt;&gt;"",COUNTIF([2]Summary!$B$30:$B$1029,INDIRECT($A$14&amp;ROW())),""),"")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339"/>
      <c r="CL481" s="340"/>
      <c r="CN481" s="339"/>
      <c r="CO481" s="585"/>
    </row>
    <row r="482" spans="1:93" ht="24.95" customHeight="1">
      <c r="A482" s="449" t="str">
        <f ca="1">IFERROR(IF(INDIRECT($A$14&amp;ROW())&lt;&gt;"",COUNTIF([2]Summary!$B$30:$B$1029,INDIRECT($A$14&amp;ROW())),""),"")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339"/>
      <c r="CL482" s="340"/>
      <c r="CN482" s="339"/>
      <c r="CO482" s="585"/>
    </row>
    <row r="483" spans="1:93" ht="24.95" customHeight="1">
      <c r="A483" s="449" t="str">
        <f ca="1">IFERROR(IF(INDIRECT($A$14&amp;ROW())&lt;&gt;"",COUNTIF([2]Summary!$B$30:$B$1029,INDIRECT($A$14&amp;ROW())),""),"")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339"/>
      <c r="CL483" s="340"/>
      <c r="CN483" s="339"/>
      <c r="CO483" s="585"/>
    </row>
    <row r="484" spans="1:93" ht="24.95" customHeight="1">
      <c r="A484" s="449" t="str">
        <f ca="1">IFERROR(IF(INDIRECT($A$14&amp;ROW())&lt;&gt;"",COUNTIF([2]Summary!$B$30:$B$1029,INDIRECT($A$14&amp;ROW())),""),"")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339"/>
      <c r="CL484" s="340"/>
      <c r="CN484" s="339"/>
      <c r="CO484" s="585"/>
    </row>
    <row r="485" spans="1:93" ht="24.95" customHeight="1">
      <c r="A485" s="449" t="str">
        <f ca="1">IFERROR(IF(INDIRECT($A$14&amp;ROW())&lt;&gt;"",COUNTIF([2]Summary!$B$30:$B$1029,INDIRECT($A$14&amp;ROW())),""),"")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339"/>
      <c r="CL485" s="340"/>
      <c r="CN485" s="339"/>
      <c r="CO485" s="585"/>
    </row>
    <row r="486" spans="1:93" ht="24.95" customHeight="1">
      <c r="A486" s="449" t="str">
        <f ca="1">IFERROR(IF(INDIRECT($A$14&amp;ROW())&lt;&gt;"",COUNTIF([2]Summary!$B$30:$B$1029,INDIRECT($A$14&amp;ROW())),""),"")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339"/>
      <c r="CL486" s="340"/>
      <c r="CN486" s="339"/>
      <c r="CO486" s="585"/>
    </row>
    <row r="487" spans="1:93" ht="24.95" customHeight="1">
      <c r="A487" s="449" t="str">
        <f ca="1">IFERROR(IF(INDIRECT($A$14&amp;ROW())&lt;&gt;"",COUNTIF([2]Summary!$B$30:$B$1029,INDIRECT($A$14&amp;ROW())),""),"")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339"/>
      <c r="CL487" s="340"/>
      <c r="CN487" s="339"/>
      <c r="CO487" s="585"/>
    </row>
    <row r="488" spans="1:93" ht="24.95" customHeight="1">
      <c r="A488" s="449" t="str">
        <f ca="1">IFERROR(IF(INDIRECT($A$14&amp;ROW())&lt;&gt;"",COUNTIF([2]Summary!$B$30:$B$1029,INDIRECT($A$14&amp;ROW())),""),"")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339"/>
      <c r="CL488" s="340"/>
      <c r="CN488" s="339"/>
      <c r="CO488" s="585"/>
    </row>
    <row r="489" spans="1:93" ht="24.95" customHeight="1">
      <c r="A489" s="449" t="str">
        <f ca="1">IFERROR(IF(INDIRECT($A$14&amp;ROW())&lt;&gt;"",COUNTIF([2]Summary!$B$30:$B$1029,INDIRECT($A$14&amp;ROW())),""),"")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339"/>
      <c r="CL489" s="340"/>
      <c r="CN489" s="339"/>
      <c r="CO489" s="585"/>
    </row>
    <row r="490" spans="1:93" ht="24.95" customHeight="1">
      <c r="A490" s="449" t="str">
        <f ca="1">IFERROR(IF(INDIRECT($A$14&amp;ROW())&lt;&gt;"",COUNTIF([2]Summary!$B$30:$B$1029,INDIRECT($A$14&amp;ROW())),""),"")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339"/>
      <c r="CL490" s="340"/>
      <c r="CN490" s="339"/>
      <c r="CO490" s="585"/>
    </row>
    <row r="491" spans="1:93" ht="24.95" customHeight="1">
      <c r="A491" s="449" t="str">
        <f ca="1">IFERROR(IF(INDIRECT($A$14&amp;ROW())&lt;&gt;"",COUNTIF([2]Summary!$B$30:$B$1029,INDIRECT($A$14&amp;ROW())),""),"")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339"/>
      <c r="CL491" s="340"/>
      <c r="CN491" s="339"/>
      <c r="CO491" s="585"/>
    </row>
    <row r="492" spans="1:93" ht="24.95" customHeight="1">
      <c r="A492" s="449" t="str">
        <f ca="1">IFERROR(IF(INDIRECT($A$14&amp;ROW())&lt;&gt;"",COUNTIF([2]Summary!$B$30:$B$1029,INDIRECT($A$14&amp;ROW())),""),"")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339"/>
      <c r="CL492" s="340"/>
      <c r="CN492" s="339"/>
      <c r="CO492" s="585"/>
    </row>
    <row r="493" spans="1:93" ht="24.95" customHeight="1">
      <c r="A493" s="449" t="str">
        <f ca="1">IFERROR(IF(INDIRECT($A$14&amp;ROW())&lt;&gt;"",COUNTIF([2]Summary!$B$30:$B$1029,INDIRECT($A$14&amp;ROW())),""),"")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339"/>
      <c r="CL493" s="340"/>
      <c r="CN493" s="339"/>
      <c r="CO493" s="585"/>
    </row>
    <row r="494" spans="1:93" ht="24.95" customHeight="1">
      <c r="A494" s="449" t="str">
        <f ca="1">IFERROR(IF(INDIRECT($A$14&amp;ROW())&lt;&gt;"",COUNTIF([2]Summary!$B$30:$B$1029,INDIRECT($A$14&amp;ROW())),""),"")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339"/>
      <c r="CL494" s="340"/>
      <c r="CN494" s="339"/>
      <c r="CO494" s="585"/>
    </row>
    <row r="495" spans="1:93" ht="24.95" customHeight="1">
      <c r="A495" s="449" t="str">
        <f ca="1">IFERROR(IF(INDIRECT($A$14&amp;ROW())&lt;&gt;"",COUNTIF([2]Summary!$B$30:$B$1029,INDIRECT($A$14&amp;ROW())),""),"")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339"/>
      <c r="CL495" s="340"/>
      <c r="CN495" s="339"/>
      <c r="CO495" s="585"/>
    </row>
    <row r="496" spans="1:93" ht="24.95" customHeight="1">
      <c r="A496" s="449" t="str">
        <f ca="1">IFERROR(IF(INDIRECT($A$14&amp;ROW())&lt;&gt;"",COUNTIF([2]Summary!$B$30:$B$1029,INDIRECT($A$14&amp;ROW())),""),"")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339"/>
      <c r="CL496" s="340"/>
      <c r="CN496" s="339"/>
      <c r="CO496" s="585"/>
    </row>
    <row r="497" spans="1:93" ht="24.95" customHeight="1">
      <c r="A497" s="449" t="str">
        <f ca="1">IFERROR(IF(INDIRECT($A$14&amp;ROW())&lt;&gt;"",COUNTIF([2]Summary!$B$30:$B$1029,INDIRECT($A$14&amp;ROW())),""),"")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339"/>
      <c r="CL497" s="340"/>
      <c r="CN497" s="339"/>
      <c r="CO497" s="585"/>
    </row>
    <row r="498" spans="1:93" ht="24.95" customHeight="1">
      <c r="A498" s="449" t="str">
        <f ca="1">IFERROR(IF(INDIRECT($A$14&amp;ROW())&lt;&gt;"",COUNTIF([2]Summary!$B$30:$B$1029,INDIRECT($A$14&amp;ROW())),""),"")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339"/>
      <c r="CL498" s="340"/>
      <c r="CN498" s="339"/>
      <c r="CO498" s="585"/>
    </row>
    <row r="499" spans="1:93" ht="24.95" customHeight="1">
      <c r="A499" s="449" t="str">
        <f ca="1">IFERROR(IF(INDIRECT($A$14&amp;ROW())&lt;&gt;"",COUNTIF([2]Summary!$B$30:$B$1029,INDIRECT($A$14&amp;ROW())),""),"")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339"/>
      <c r="CL499" s="340"/>
      <c r="CN499" s="339"/>
      <c r="CO499" s="585"/>
    </row>
    <row r="500" spans="1:93" ht="24.95" customHeight="1">
      <c r="A500" s="449" t="str">
        <f ca="1">IFERROR(IF(INDIRECT($A$14&amp;ROW())&lt;&gt;"",COUNTIF([2]Summary!$B$30:$B$1029,INDIRECT($A$14&amp;ROW())),""),"")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339"/>
      <c r="CL500" s="340"/>
      <c r="CN500" s="339"/>
      <c r="CO500" s="585"/>
    </row>
    <row r="501" spans="1:93" ht="24.95" customHeight="1">
      <c r="A501" s="449" t="str">
        <f ca="1">IFERROR(IF(INDIRECT($A$14&amp;ROW())&lt;&gt;"",COUNTIF([2]Summary!$B$30:$B$1029,INDIRECT($A$14&amp;ROW())),""),"")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339"/>
      <c r="CL501" s="340"/>
      <c r="CN501" s="339"/>
      <c r="CO501" s="585"/>
    </row>
    <row r="502" spans="1:93" ht="24.95" customHeight="1">
      <c r="A502" s="449" t="str">
        <f ca="1">IFERROR(IF(INDIRECT($A$14&amp;ROW())&lt;&gt;"",COUNTIF([2]Summary!$B$30:$B$1029,INDIRECT($A$14&amp;ROW())),""),"")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339"/>
      <c r="CL502" s="340"/>
      <c r="CN502" s="339"/>
      <c r="CO502" s="585"/>
    </row>
    <row r="503" spans="1:93" ht="24.95" customHeight="1">
      <c r="A503" s="449" t="str">
        <f ca="1">IFERROR(IF(INDIRECT($A$14&amp;ROW())&lt;&gt;"",COUNTIF([2]Summary!$B$30:$B$1029,INDIRECT($A$14&amp;ROW())),""),"")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339"/>
      <c r="CL503" s="340"/>
      <c r="CN503" s="339"/>
      <c r="CO503" s="585"/>
    </row>
    <row r="504" spans="1:93" ht="24.95" customHeight="1">
      <c r="A504" s="449" t="str">
        <f ca="1">IFERROR(IF(INDIRECT($A$14&amp;ROW())&lt;&gt;"",COUNTIF([2]Summary!$B$30:$B$1029,INDIRECT($A$14&amp;ROW())),""),"")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339"/>
      <c r="CL504" s="340"/>
      <c r="CN504" s="339"/>
      <c r="CO504" s="585"/>
    </row>
    <row r="505" spans="1:93" ht="24.95" customHeight="1">
      <c r="A505" s="449" t="str">
        <f ca="1">IFERROR(IF(INDIRECT($A$14&amp;ROW())&lt;&gt;"",COUNTIF([2]Summary!$B$30:$B$1029,INDIRECT($A$14&amp;ROW())),""),"")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339"/>
      <c r="CL505" s="340"/>
      <c r="CN505" s="339"/>
      <c r="CO505" s="585"/>
    </row>
    <row r="506" spans="1:93" ht="24.95" customHeight="1">
      <c r="A506" s="449" t="str">
        <f ca="1">IFERROR(IF(INDIRECT($A$14&amp;ROW())&lt;&gt;"",COUNTIF([2]Summary!$B$30:$B$1029,INDIRECT($A$14&amp;ROW())),""),"")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339"/>
      <c r="CL506" s="340"/>
      <c r="CN506" s="339"/>
      <c r="CO506" s="585"/>
    </row>
    <row r="507" spans="1:93" ht="24.95" customHeight="1">
      <c r="A507" s="449" t="str">
        <f ca="1">IFERROR(IF(INDIRECT($A$14&amp;ROW())&lt;&gt;"",COUNTIF([2]Summary!$B$30:$B$1029,INDIRECT($A$14&amp;ROW())),""),"")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339"/>
      <c r="CL507" s="340"/>
      <c r="CN507" s="339"/>
      <c r="CO507" s="585"/>
    </row>
    <row r="508" spans="1:93" ht="24.95" customHeight="1">
      <c r="A508" s="449" t="str">
        <f ca="1">IFERROR(IF(INDIRECT($A$14&amp;ROW())&lt;&gt;"",COUNTIF([2]Summary!$B$30:$B$1029,INDIRECT($A$14&amp;ROW())),""),"")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339"/>
      <c r="CL508" s="340"/>
      <c r="CN508" s="339"/>
      <c r="CO508" s="585"/>
    </row>
    <row r="509" spans="1:93" ht="24.95" customHeight="1">
      <c r="A509" s="449" t="str">
        <f ca="1">IFERROR(IF(INDIRECT($A$14&amp;ROW())&lt;&gt;"",COUNTIF([2]Summary!$B$30:$B$1029,INDIRECT($A$14&amp;ROW())),""),"")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339"/>
      <c r="CL509" s="340"/>
      <c r="CN509" s="339"/>
      <c r="CO509" s="585"/>
    </row>
    <row r="510" spans="1:93" ht="24.95" customHeight="1">
      <c r="A510" s="449" t="str">
        <f ca="1">IFERROR(IF(INDIRECT($A$14&amp;ROW())&lt;&gt;"",COUNTIF([2]Summary!$B$30:$B$1029,INDIRECT($A$14&amp;ROW())),""),"")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339"/>
      <c r="CL510" s="340"/>
      <c r="CN510" s="339"/>
      <c r="CO510" s="585"/>
    </row>
    <row r="511" spans="1:93" ht="24.95" customHeight="1">
      <c r="A511" s="449" t="str">
        <f ca="1">IFERROR(IF(INDIRECT($A$14&amp;ROW())&lt;&gt;"",COUNTIF([2]Summary!$B$30:$B$1029,INDIRECT($A$14&amp;ROW())),""),"")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339"/>
      <c r="CL511" s="340"/>
      <c r="CN511" s="339"/>
      <c r="CO511" s="585"/>
    </row>
    <row r="512" spans="1:93" ht="24.95" customHeight="1">
      <c r="A512" s="449" t="str">
        <f ca="1">IFERROR(IF(INDIRECT($A$14&amp;ROW())&lt;&gt;"",COUNTIF([2]Summary!$B$30:$B$1029,INDIRECT($A$14&amp;ROW())),""),"")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339"/>
      <c r="CL512" s="340"/>
      <c r="CN512" s="339"/>
      <c r="CO512" s="585"/>
    </row>
    <row r="513" spans="1:93" ht="24.95" customHeight="1">
      <c r="A513" s="449" t="str">
        <f ca="1">IFERROR(IF(INDIRECT($A$14&amp;ROW())&lt;&gt;"",COUNTIF([2]Summary!$B$30:$B$1029,INDIRECT($A$14&amp;ROW())),""),"")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339"/>
      <c r="CL513" s="340"/>
      <c r="CN513" s="339"/>
      <c r="CO513" s="585"/>
    </row>
    <row r="514" spans="1:93" ht="24.95" customHeight="1">
      <c r="A514" s="449" t="str">
        <f ca="1">IFERROR(IF(INDIRECT($A$14&amp;ROW())&lt;&gt;"",COUNTIF([2]Summary!$B$30:$B$1029,INDIRECT($A$14&amp;ROW())),""),"")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339"/>
      <c r="CL514" s="340"/>
      <c r="CN514" s="339"/>
      <c r="CO514" s="585"/>
    </row>
    <row r="515" spans="1:93" ht="24.95" customHeight="1">
      <c r="A515" s="449" t="str">
        <f ca="1">IFERROR(IF(INDIRECT($A$14&amp;ROW())&lt;&gt;"",COUNTIF([2]Summary!$B$30:$B$1029,INDIRECT($A$14&amp;ROW())),""),"")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339"/>
      <c r="CL515" s="340"/>
      <c r="CN515" s="339"/>
      <c r="CO515" s="585"/>
    </row>
    <row r="516" spans="1:93" ht="24.95" customHeight="1">
      <c r="A516" s="449" t="str">
        <f ca="1">IFERROR(IF(INDIRECT($A$14&amp;ROW())&lt;&gt;"",COUNTIF([2]Summary!$B$30:$B$1029,INDIRECT($A$14&amp;ROW())),""),"")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339"/>
      <c r="CL516" s="340"/>
      <c r="CN516" s="339"/>
      <c r="CO516" s="585"/>
    </row>
    <row r="517" spans="1:93" ht="24.95" customHeight="1">
      <c r="A517" s="449" t="str">
        <f ca="1">IFERROR(IF(INDIRECT($A$14&amp;ROW())&lt;&gt;"",COUNTIF([2]Summary!$B$30:$B$1029,INDIRECT($A$14&amp;ROW())),""),"")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339"/>
      <c r="CL517" s="340"/>
      <c r="CN517" s="339"/>
      <c r="CO517" s="585"/>
    </row>
    <row r="518" spans="1:93" ht="24.95" customHeight="1">
      <c r="A518" s="449" t="str">
        <f ca="1">IFERROR(IF(INDIRECT($A$14&amp;ROW())&lt;&gt;"",COUNTIF([2]Summary!$B$30:$B$1029,INDIRECT($A$14&amp;ROW())),""),"")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339"/>
      <c r="CL518" s="340"/>
      <c r="CN518" s="339"/>
      <c r="CO518" s="585"/>
    </row>
    <row r="519" spans="1:93" ht="24.95" customHeight="1">
      <c r="A519" s="449" t="str">
        <f ca="1">IFERROR(IF(INDIRECT($A$14&amp;ROW())&lt;&gt;"",COUNTIF([2]Summary!$B$30:$B$1029,INDIRECT($A$14&amp;ROW())),""),"")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339"/>
      <c r="CL519" s="340"/>
      <c r="CN519" s="339"/>
      <c r="CO519" s="585"/>
    </row>
    <row r="520" spans="1:93" ht="24.95" customHeight="1">
      <c r="A520" s="449" t="str">
        <f ca="1">IFERROR(IF(INDIRECT($A$14&amp;ROW())&lt;&gt;"",COUNTIF([2]Summary!$B$30:$B$1029,INDIRECT($A$14&amp;ROW())),""),"")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339"/>
      <c r="CL520" s="340"/>
      <c r="CN520" s="339"/>
      <c r="CO520" s="585"/>
    </row>
    <row r="521" spans="1:93" ht="24.95" customHeight="1">
      <c r="A521" s="449" t="str">
        <f ca="1">IFERROR(IF(INDIRECT($A$14&amp;ROW())&lt;&gt;"",COUNTIF([2]Summary!$B$30:$B$1029,INDIRECT($A$14&amp;ROW())),""),"")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339"/>
      <c r="CL521" s="340"/>
      <c r="CN521" s="339"/>
      <c r="CO521" s="585"/>
    </row>
    <row r="522" spans="1:93" ht="24.95" customHeight="1">
      <c r="A522" s="449" t="str">
        <f ca="1">IFERROR(IF(INDIRECT($A$14&amp;ROW())&lt;&gt;"",COUNTIF([2]Summary!$B$30:$B$1029,INDIRECT($A$14&amp;ROW())),""),"")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339"/>
      <c r="CL522" s="340"/>
      <c r="CN522" s="339"/>
      <c r="CO522" s="585"/>
    </row>
    <row r="523" spans="1:93" ht="24.95" customHeight="1">
      <c r="A523" s="449" t="str">
        <f ca="1">IFERROR(IF(INDIRECT($A$14&amp;ROW())&lt;&gt;"",COUNTIF([2]Summary!$B$30:$B$1029,INDIRECT($A$14&amp;ROW())),""),"")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339"/>
      <c r="CL523" s="340"/>
      <c r="CN523" s="339"/>
      <c r="CO523" s="585"/>
    </row>
    <row r="524" spans="1:93" ht="24.95" customHeight="1">
      <c r="A524" s="449" t="str">
        <f ca="1">IFERROR(IF(INDIRECT($A$14&amp;ROW())&lt;&gt;"",COUNTIF([2]Summary!$B$30:$B$1029,INDIRECT($A$14&amp;ROW())),""),"")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339"/>
      <c r="CL524" s="340"/>
      <c r="CN524" s="339"/>
      <c r="CO524" s="585"/>
    </row>
    <row r="525" spans="1:93" ht="24.95" customHeight="1">
      <c r="A525" s="449" t="str">
        <f ca="1">IFERROR(IF(INDIRECT($A$14&amp;ROW())&lt;&gt;"",COUNTIF([2]Summary!$B$30:$B$1029,INDIRECT($A$14&amp;ROW())),""),"")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339"/>
      <c r="CL525" s="340"/>
      <c r="CN525" s="339"/>
      <c r="CO525" s="585"/>
    </row>
    <row r="526" spans="1:93" ht="24.95" customHeight="1">
      <c r="A526" s="449" t="str">
        <f ca="1">IFERROR(IF(INDIRECT($A$14&amp;ROW())&lt;&gt;"",COUNTIF([2]Summary!$B$30:$B$1029,INDIRECT($A$14&amp;ROW())),""),"")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339"/>
      <c r="CL526" s="340"/>
      <c r="CN526" s="339"/>
      <c r="CO526" s="585"/>
    </row>
    <row r="527" spans="1:93" ht="24.95" customHeight="1">
      <c r="A527" s="449" t="str">
        <f ca="1">IFERROR(IF(INDIRECT($A$14&amp;ROW())&lt;&gt;"",COUNTIF([2]Summary!$B$30:$B$1029,INDIRECT($A$14&amp;ROW())),""),"")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339"/>
      <c r="CL527" s="340"/>
      <c r="CN527" s="339"/>
      <c r="CO527" s="585"/>
    </row>
    <row r="528" spans="1:93" ht="24.95" customHeight="1">
      <c r="A528" s="449" t="str">
        <f ca="1">IFERROR(IF(INDIRECT($A$14&amp;ROW())&lt;&gt;"",COUNTIF([2]Summary!$B$30:$B$1029,INDIRECT($A$14&amp;ROW())),""),"")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339"/>
      <c r="CL528" s="340"/>
      <c r="CN528" s="339"/>
      <c r="CO528" s="585"/>
    </row>
    <row r="529" spans="1:93" ht="24.95" customHeight="1">
      <c r="A529" s="449" t="str">
        <f ca="1">IFERROR(IF(INDIRECT($A$14&amp;ROW())&lt;&gt;"",COUNTIF([2]Summary!$B$30:$B$1029,INDIRECT($A$14&amp;ROW())),""),"")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339"/>
      <c r="CL529" s="340"/>
      <c r="CN529" s="339"/>
      <c r="CO529" s="585"/>
    </row>
    <row r="530" spans="1:93" ht="24.95" customHeight="1">
      <c r="A530" s="449" t="str">
        <f ca="1">IFERROR(IF(INDIRECT($A$14&amp;ROW())&lt;&gt;"",COUNTIF([2]Summary!$B$30:$B$1029,INDIRECT($A$14&amp;ROW())),""),"")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339"/>
      <c r="CL530" s="340"/>
      <c r="CN530" s="339"/>
      <c r="CO530" s="585"/>
    </row>
    <row r="531" spans="1:93" ht="24.95" customHeight="1">
      <c r="A531" s="449" t="str">
        <f ca="1">IFERROR(IF(INDIRECT($A$14&amp;ROW())&lt;&gt;"",COUNTIF([2]Summary!$B$30:$B$1029,INDIRECT($A$14&amp;ROW())),""),"")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339"/>
      <c r="CL531" s="340"/>
      <c r="CN531" s="339"/>
      <c r="CO531" s="585"/>
    </row>
    <row r="532" spans="1:93" ht="24.95" customHeight="1">
      <c r="A532" s="449" t="str">
        <f ca="1">IFERROR(IF(INDIRECT($A$14&amp;ROW())&lt;&gt;"",COUNTIF([2]Summary!$B$30:$B$1029,INDIRECT($A$14&amp;ROW())),""),"")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339"/>
      <c r="CL532" s="340"/>
      <c r="CN532" s="339"/>
      <c r="CO532" s="585"/>
    </row>
    <row r="533" spans="1:93" ht="24.95" customHeight="1">
      <c r="A533" s="449" t="str">
        <f ca="1">IFERROR(IF(INDIRECT($A$14&amp;ROW())&lt;&gt;"",COUNTIF([2]Summary!$B$30:$B$1029,INDIRECT($A$14&amp;ROW())),""),"")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339"/>
      <c r="CL533" s="340"/>
      <c r="CN533" s="339"/>
      <c r="CO533" s="585"/>
    </row>
    <row r="534" spans="1:93" ht="24.95" customHeight="1">
      <c r="A534" s="449" t="str">
        <f ca="1">IFERROR(IF(INDIRECT($A$14&amp;ROW())&lt;&gt;"",COUNTIF([2]Summary!$B$30:$B$1029,INDIRECT($A$14&amp;ROW())),""),"")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339"/>
      <c r="CL534" s="340"/>
      <c r="CN534" s="339"/>
      <c r="CO534" s="585"/>
    </row>
    <row r="535" spans="1:93" ht="24.95" customHeight="1">
      <c r="A535" s="449" t="str">
        <f ca="1">IFERROR(IF(INDIRECT($A$14&amp;ROW())&lt;&gt;"",COUNTIF([2]Summary!$B$30:$B$1029,INDIRECT($A$14&amp;ROW())),""),"")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339"/>
      <c r="CL535" s="340"/>
      <c r="CN535" s="339"/>
      <c r="CO535" s="585"/>
    </row>
    <row r="536" spans="1:93" ht="24.95" customHeight="1">
      <c r="A536" s="449" t="str">
        <f ca="1">IFERROR(IF(INDIRECT($A$14&amp;ROW())&lt;&gt;"",COUNTIF([2]Summary!$B$30:$B$1029,INDIRECT($A$14&amp;ROW())),""),"")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339"/>
      <c r="CL536" s="340"/>
      <c r="CN536" s="339"/>
      <c r="CO536" s="585"/>
    </row>
    <row r="537" spans="1:93" ht="24.95" customHeight="1">
      <c r="A537" s="449" t="str">
        <f ca="1">IFERROR(IF(INDIRECT($A$14&amp;ROW())&lt;&gt;"",COUNTIF([2]Summary!$B$30:$B$1029,INDIRECT($A$14&amp;ROW())),""),"")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339"/>
      <c r="CL537" s="340"/>
      <c r="CN537" s="339"/>
      <c r="CO537" s="585"/>
    </row>
    <row r="538" spans="1:93" ht="24.95" customHeight="1">
      <c r="A538" s="449" t="str">
        <f ca="1">IFERROR(IF(INDIRECT($A$14&amp;ROW())&lt;&gt;"",COUNTIF([2]Summary!$B$30:$B$1029,INDIRECT($A$14&amp;ROW())),""),"")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339"/>
      <c r="CL538" s="340"/>
      <c r="CN538" s="339"/>
      <c r="CO538" s="585"/>
    </row>
    <row r="539" spans="1:93" ht="24.95" customHeight="1">
      <c r="A539" s="449" t="str">
        <f ca="1">IFERROR(IF(INDIRECT($A$14&amp;ROW())&lt;&gt;"",COUNTIF([2]Summary!$B$30:$B$1029,INDIRECT($A$14&amp;ROW())),""),"")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339"/>
      <c r="CL539" s="340"/>
      <c r="CN539" s="339"/>
      <c r="CO539" s="585"/>
    </row>
    <row r="540" spans="1:93" ht="24.95" customHeight="1">
      <c r="A540" s="449" t="str">
        <f ca="1">IFERROR(IF(INDIRECT($A$14&amp;ROW())&lt;&gt;"",COUNTIF([2]Summary!$B$30:$B$1029,INDIRECT($A$14&amp;ROW())),""),"")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339"/>
      <c r="CL540" s="340"/>
      <c r="CN540" s="339"/>
      <c r="CO540" s="585"/>
    </row>
    <row r="541" spans="1:93" ht="24.95" customHeight="1">
      <c r="A541" s="449" t="str">
        <f ca="1">IFERROR(IF(INDIRECT($A$14&amp;ROW())&lt;&gt;"",COUNTIF([2]Summary!$B$30:$B$1029,INDIRECT($A$14&amp;ROW())),""),"")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339"/>
      <c r="CL541" s="340"/>
      <c r="CN541" s="339"/>
      <c r="CO541" s="585"/>
    </row>
    <row r="542" spans="1:93" ht="24.95" customHeight="1">
      <c r="A542" s="449" t="str">
        <f ca="1">IFERROR(IF(INDIRECT($A$14&amp;ROW())&lt;&gt;"",COUNTIF([2]Summary!$B$30:$B$1029,INDIRECT($A$14&amp;ROW())),""),"")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339"/>
      <c r="CL542" s="340"/>
      <c r="CN542" s="339"/>
      <c r="CO542" s="585"/>
    </row>
    <row r="543" spans="1:93" ht="24.95" customHeight="1">
      <c r="A543" s="449" t="str">
        <f ca="1">IFERROR(IF(INDIRECT($A$14&amp;ROW())&lt;&gt;"",COUNTIF([2]Summary!$B$30:$B$1029,INDIRECT($A$14&amp;ROW())),""),"")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339"/>
      <c r="CL543" s="340"/>
      <c r="CN543" s="339"/>
      <c r="CO543" s="585"/>
    </row>
    <row r="544" spans="1:93" ht="24.95" customHeight="1">
      <c r="A544" s="449" t="str">
        <f ca="1">IFERROR(IF(INDIRECT($A$14&amp;ROW())&lt;&gt;"",COUNTIF([2]Summary!$B$30:$B$1029,INDIRECT($A$14&amp;ROW())),""),"")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339"/>
      <c r="CL544" s="340"/>
      <c r="CN544" s="339"/>
      <c r="CO544" s="585"/>
    </row>
    <row r="545" spans="1:93" ht="24.95" customHeight="1">
      <c r="A545" s="449" t="str">
        <f ca="1">IFERROR(IF(INDIRECT($A$14&amp;ROW())&lt;&gt;"",COUNTIF([2]Summary!$B$30:$B$1029,INDIRECT($A$14&amp;ROW())),""),"")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339"/>
      <c r="CL545" s="340"/>
      <c r="CN545" s="339"/>
      <c r="CO545" s="585"/>
    </row>
    <row r="546" spans="1:93" ht="24.95" customHeight="1">
      <c r="A546" s="449" t="str">
        <f ca="1">IFERROR(IF(INDIRECT($A$14&amp;ROW())&lt;&gt;"",COUNTIF([2]Summary!$B$30:$B$1029,INDIRECT($A$14&amp;ROW())),""),"")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339"/>
      <c r="CL546" s="340"/>
      <c r="CN546" s="339"/>
      <c r="CO546" s="585"/>
    </row>
    <row r="547" spans="1:93" ht="24.95" customHeight="1">
      <c r="A547" s="449" t="str">
        <f ca="1">IFERROR(IF(INDIRECT($A$14&amp;ROW())&lt;&gt;"",COUNTIF([2]Summary!$B$30:$B$1029,INDIRECT($A$14&amp;ROW())),""),"")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339"/>
      <c r="CL547" s="340"/>
      <c r="CN547" s="339"/>
      <c r="CO547" s="585"/>
    </row>
    <row r="548" spans="1:93" ht="24.95" customHeight="1">
      <c r="A548" s="449" t="str">
        <f ca="1">IFERROR(IF(INDIRECT($A$14&amp;ROW())&lt;&gt;"",COUNTIF([2]Summary!$B$30:$B$1029,INDIRECT($A$14&amp;ROW())),""),"")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339"/>
      <c r="CL548" s="340"/>
      <c r="CN548" s="339"/>
      <c r="CO548" s="585"/>
    </row>
    <row r="549" spans="1:93" ht="24.95" customHeight="1">
      <c r="A549" s="449" t="str">
        <f ca="1">IFERROR(IF(INDIRECT($A$14&amp;ROW())&lt;&gt;"",COUNTIF([2]Summary!$B$30:$B$1029,INDIRECT($A$14&amp;ROW())),""),"")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339"/>
      <c r="CL549" s="340"/>
      <c r="CN549" s="339"/>
      <c r="CO549" s="585"/>
    </row>
    <row r="550" spans="1:93" ht="24.95" customHeight="1">
      <c r="A550" s="449" t="str">
        <f ca="1">IFERROR(IF(INDIRECT($A$14&amp;ROW())&lt;&gt;"",COUNTIF([2]Summary!$B$30:$B$1029,INDIRECT($A$14&amp;ROW())),""),"")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339"/>
      <c r="CL550" s="340"/>
      <c r="CN550" s="339"/>
      <c r="CO550" s="585"/>
    </row>
    <row r="551" spans="1:93" ht="24.95" customHeight="1">
      <c r="A551" s="449" t="str">
        <f ca="1">IFERROR(IF(INDIRECT($A$14&amp;ROW())&lt;&gt;"",COUNTIF([2]Summary!$B$30:$B$1029,INDIRECT($A$14&amp;ROW())),""),"")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339"/>
      <c r="CL551" s="340"/>
      <c r="CN551" s="339"/>
      <c r="CO551" s="585"/>
    </row>
    <row r="552" spans="1:93" ht="24.95" customHeight="1">
      <c r="A552" s="449" t="str">
        <f ca="1">IFERROR(IF(INDIRECT($A$14&amp;ROW())&lt;&gt;"",COUNTIF([2]Summary!$B$30:$B$1029,INDIRECT($A$14&amp;ROW())),""),"")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339"/>
      <c r="CL552" s="340"/>
      <c r="CN552" s="339"/>
      <c r="CO552" s="585"/>
    </row>
    <row r="553" spans="1:93" ht="24.95" customHeight="1">
      <c r="A553" s="449" t="str">
        <f ca="1">IFERROR(IF(INDIRECT($A$14&amp;ROW())&lt;&gt;"",COUNTIF([2]Summary!$B$30:$B$1029,INDIRECT($A$14&amp;ROW())),""),"")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339"/>
      <c r="CL553" s="340"/>
      <c r="CN553" s="339"/>
      <c r="CO553" s="585"/>
    </row>
    <row r="554" spans="1:93" ht="24.95" customHeight="1">
      <c r="A554" s="449" t="str">
        <f ca="1">IFERROR(IF(INDIRECT($A$14&amp;ROW())&lt;&gt;"",COUNTIF([2]Summary!$B$30:$B$1029,INDIRECT($A$14&amp;ROW())),""),"")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339"/>
      <c r="CL554" s="340"/>
      <c r="CN554" s="339"/>
      <c r="CO554" s="585"/>
    </row>
    <row r="555" spans="1:93" ht="24.95" customHeight="1">
      <c r="A555" s="449" t="str">
        <f ca="1">IFERROR(IF(INDIRECT($A$14&amp;ROW())&lt;&gt;"",COUNTIF([2]Summary!$B$30:$B$1029,INDIRECT($A$14&amp;ROW())),""),"")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339"/>
      <c r="CL555" s="340"/>
      <c r="CN555" s="339"/>
      <c r="CO555" s="585"/>
    </row>
    <row r="556" spans="1:93" ht="24.95" customHeight="1">
      <c r="A556" s="449" t="str">
        <f ca="1">IFERROR(IF(INDIRECT($A$14&amp;ROW())&lt;&gt;"",COUNTIF([2]Summary!$B$30:$B$1029,INDIRECT($A$14&amp;ROW())),""),"")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339"/>
      <c r="CL556" s="340"/>
      <c r="CN556" s="339"/>
      <c r="CO556" s="585"/>
    </row>
    <row r="557" spans="1:93" ht="24.95" customHeight="1">
      <c r="A557" s="449" t="str">
        <f ca="1">IFERROR(IF(INDIRECT($A$14&amp;ROW())&lt;&gt;"",COUNTIF([2]Summary!$B$30:$B$1029,INDIRECT($A$14&amp;ROW())),""),"")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339"/>
      <c r="CL557" s="340"/>
      <c r="CN557" s="339"/>
      <c r="CO557" s="585"/>
    </row>
    <row r="558" spans="1:93" ht="24.95" customHeight="1">
      <c r="A558" s="449" t="str">
        <f ca="1">IFERROR(IF(INDIRECT($A$14&amp;ROW())&lt;&gt;"",COUNTIF([2]Summary!$B$30:$B$1029,INDIRECT($A$14&amp;ROW())),""),"")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339"/>
      <c r="CL558" s="340"/>
      <c r="CN558" s="339"/>
      <c r="CO558" s="585"/>
    </row>
    <row r="559" spans="1:93" ht="24.95" customHeight="1">
      <c r="A559" s="449" t="str">
        <f ca="1">IFERROR(IF(INDIRECT($A$14&amp;ROW())&lt;&gt;"",COUNTIF([2]Summary!$B$30:$B$1029,INDIRECT($A$14&amp;ROW())),""),"")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339"/>
      <c r="CL559" s="340"/>
      <c r="CN559" s="339"/>
      <c r="CO559" s="585"/>
    </row>
    <row r="560" spans="1:93" ht="24.95" customHeight="1">
      <c r="A560" s="449" t="str">
        <f ca="1">IFERROR(IF(INDIRECT($A$14&amp;ROW())&lt;&gt;"",COUNTIF([2]Summary!$B$30:$B$1029,INDIRECT($A$14&amp;ROW())),""),"")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339"/>
      <c r="CL560" s="340"/>
      <c r="CN560" s="339"/>
      <c r="CO560" s="585"/>
    </row>
    <row r="561" spans="1:93" ht="24.95" customHeight="1">
      <c r="A561" s="449" t="str">
        <f ca="1">IFERROR(IF(INDIRECT($A$14&amp;ROW())&lt;&gt;"",COUNTIF([2]Summary!$B$30:$B$1029,INDIRECT($A$14&amp;ROW())),""),"")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339"/>
      <c r="CL561" s="340"/>
      <c r="CN561" s="339"/>
      <c r="CO561" s="585"/>
    </row>
    <row r="562" spans="1:93" ht="24.95" customHeight="1">
      <c r="A562" s="449" t="str">
        <f ca="1">IFERROR(IF(INDIRECT($A$14&amp;ROW())&lt;&gt;"",COUNTIF([2]Summary!$B$30:$B$1029,INDIRECT($A$14&amp;ROW())),""),"")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339"/>
      <c r="CL562" s="340"/>
      <c r="CN562" s="339"/>
      <c r="CO562" s="585"/>
    </row>
    <row r="563" spans="1:93" ht="24.95" customHeight="1">
      <c r="A563" s="449" t="str">
        <f ca="1">IFERROR(IF(INDIRECT($A$14&amp;ROW())&lt;&gt;"",COUNTIF([2]Summary!$B$30:$B$1029,INDIRECT($A$14&amp;ROW())),""),"")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339"/>
      <c r="CL563" s="340"/>
      <c r="CN563" s="339"/>
      <c r="CO563" s="585"/>
    </row>
    <row r="564" spans="1:93" ht="24.95" customHeight="1">
      <c r="A564" s="449" t="str">
        <f ca="1">IFERROR(IF(INDIRECT($A$14&amp;ROW())&lt;&gt;"",COUNTIF([2]Summary!$B$30:$B$1029,INDIRECT($A$14&amp;ROW())),""),"")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339"/>
      <c r="CL564" s="340"/>
      <c r="CN564" s="339"/>
      <c r="CO564" s="585"/>
    </row>
    <row r="565" spans="1:93" ht="24.95" customHeight="1">
      <c r="A565" s="449" t="str">
        <f ca="1">IFERROR(IF(INDIRECT($A$14&amp;ROW())&lt;&gt;"",COUNTIF([2]Summary!$B$30:$B$1029,INDIRECT($A$14&amp;ROW())),""),"")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339"/>
      <c r="CL565" s="340"/>
      <c r="CN565" s="339"/>
      <c r="CO565" s="585"/>
    </row>
    <row r="566" spans="1:93" ht="24.95" customHeight="1">
      <c r="A566" s="449" t="str">
        <f ca="1">IFERROR(IF(INDIRECT($A$14&amp;ROW())&lt;&gt;"",COUNTIF([2]Summary!$B$30:$B$1029,INDIRECT($A$14&amp;ROW())),""),"")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339"/>
      <c r="CL566" s="340"/>
      <c r="CN566" s="339"/>
      <c r="CO566" s="585"/>
    </row>
    <row r="567" spans="1:93" ht="24.95" customHeight="1">
      <c r="A567" s="449" t="str">
        <f ca="1">IFERROR(IF(INDIRECT($A$14&amp;ROW())&lt;&gt;"",COUNTIF([2]Summary!$B$30:$B$1029,INDIRECT($A$14&amp;ROW())),""),"")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339"/>
      <c r="CL567" s="340"/>
      <c r="CN567" s="339"/>
      <c r="CO567" s="585"/>
    </row>
    <row r="568" spans="1:93" ht="24.95" customHeight="1">
      <c r="A568" s="449" t="str">
        <f ca="1">IFERROR(IF(INDIRECT($A$14&amp;ROW())&lt;&gt;"",COUNTIF([2]Summary!$B$30:$B$1029,INDIRECT($A$14&amp;ROW())),""),"")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339"/>
      <c r="CL568" s="340"/>
      <c r="CN568" s="339"/>
      <c r="CO568" s="585"/>
    </row>
    <row r="569" spans="1:93" ht="24.95" customHeight="1">
      <c r="A569" s="449" t="str">
        <f ca="1">IFERROR(IF(INDIRECT($A$14&amp;ROW())&lt;&gt;"",COUNTIF([2]Summary!$B$30:$B$1029,INDIRECT($A$14&amp;ROW())),""),"")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339"/>
      <c r="CL569" s="340"/>
      <c r="CN569" s="339"/>
      <c r="CO569" s="585"/>
    </row>
    <row r="570" spans="1:93" ht="24.95" customHeight="1">
      <c r="A570" s="449" t="str">
        <f ca="1">IFERROR(IF(INDIRECT($A$14&amp;ROW())&lt;&gt;"",COUNTIF([2]Summary!$B$30:$B$1029,INDIRECT($A$14&amp;ROW())),""),"")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339"/>
      <c r="CL570" s="340"/>
      <c r="CN570" s="339"/>
      <c r="CO570" s="585"/>
    </row>
    <row r="571" spans="1:93" ht="24.95" customHeight="1">
      <c r="A571" s="449" t="str">
        <f ca="1">IFERROR(IF(INDIRECT($A$14&amp;ROW())&lt;&gt;"",COUNTIF([2]Summary!$B$30:$B$1029,INDIRECT($A$14&amp;ROW())),""),"")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339"/>
      <c r="CL571" s="340"/>
      <c r="CN571" s="339"/>
      <c r="CO571" s="585"/>
    </row>
    <row r="572" spans="1:93" ht="24.95" customHeight="1">
      <c r="A572" s="449" t="str">
        <f ca="1">IFERROR(IF(INDIRECT($A$14&amp;ROW())&lt;&gt;"",COUNTIF([2]Summary!$B$30:$B$1029,INDIRECT($A$14&amp;ROW())),""),"")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339"/>
      <c r="CL572" s="340"/>
      <c r="CN572" s="339"/>
      <c r="CO572" s="585"/>
    </row>
    <row r="573" spans="1:93" ht="24.95" customHeight="1">
      <c r="A573" s="449" t="str">
        <f ca="1">IFERROR(IF(INDIRECT($A$14&amp;ROW())&lt;&gt;"",COUNTIF([2]Summary!$B$30:$B$1029,INDIRECT($A$14&amp;ROW())),""),"")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339"/>
      <c r="CL573" s="340"/>
      <c r="CN573" s="339"/>
      <c r="CO573" s="585"/>
    </row>
    <row r="574" spans="1:93" ht="24.95" customHeight="1">
      <c r="A574" s="449" t="str">
        <f ca="1">IFERROR(IF(INDIRECT($A$14&amp;ROW())&lt;&gt;"",COUNTIF([2]Summary!$B$30:$B$1029,INDIRECT($A$14&amp;ROW())),""),"")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339"/>
      <c r="CL574" s="340"/>
      <c r="CN574" s="339"/>
      <c r="CO574" s="585"/>
    </row>
    <row r="575" spans="1:93" ht="24.95" customHeight="1">
      <c r="A575" s="449" t="str">
        <f ca="1">IFERROR(IF(INDIRECT($A$14&amp;ROW())&lt;&gt;"",COUNTIF([2]Summary!$B$30:$B$1029,INDIRECT($A$14&amp;ROW())),""),"")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339"/>
      <c r="CL575" s="340"/>
      <c r="CN575" s="339"/>
      <c r="CO575" s="585"/>
    </row>
    <row r="576" spans="1:93" ht="24.95" customHeight="1">
      <c r="A576" s="449" t="str">
        <f ca="1">IFERROR(IF(INDIRECT($A$14&amp;ROW())&lt;&gt;"",COUNTIF([2]Summary!$B$30:$B$1029,INDIRECT($A$14&amp;ROW())),""),"")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339"/>
      <c r="CL576" s="340"/>
      <c r="CN576" s="339"/>
      <c r="CO576" s="585"/>
    </row>
    <row r="577" spans="1:93" ht="24.95" customHeight="1">
      <c r="A577" s="449" t="str">
        <f ca="1">IFERROR(IF(INDIRECT($A$14&amp;ROW())&lt;&gt;"",COUNTIF([2]Summary!$B$30:$B$1029,INDIRECT($A$14&amp;ROW())),""),"")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339"/>
      <c r="CL577" s="340"/>
      <c r="CN577" s="339"/>
      <c r="CO577" s="585"/>
    </row>
    <row r="578" spans="1:93" ht="24.95" customHeight="1">
      <c r="A578" s="449" t="str">
        <f ca="1">IFERROR(IF(INDIRECT($A$14&amp;ROW())&lt;&gt;"",COUNTIF([2]Summary!$B$30:$B$1029,INDIRECT($A$14&amp;ROW())),""),"")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339"/>
      <c r="CL578" s="340"/>
      <c r="CN578" s="339"/>
      <c r="CO578" s="585"/>
    </row>
    <row r="579" spans="1:93" ht="24.95" customHeight="1">
      <c r="A579" s="449" t="str">
        <f ca="1">IFERROR(IF(INDIRECT($A$14&amp;ROW())&lt;&gt;"",COUNTIF([2]Summary!$B$30:$B$1029,INDIRECT($A$14&amp;ROW())),""),"")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339"/>
      <c r="CL579" s="340"/>
      <c r="CN579" s="339"/>
      <c r="CO579" s="585"/>
    </row>
    <row r="580" spans="1:93" ht="24.95" customHeight="1">
      <c r="A580" s="449" t="str">
        <f ca="1">IFERROR(IF(INDIRECT($A$14&amp;ROW())&lt;&gt;"",COUNTIF([2]Summary!$B$30:$B$1029,INDIRECT($A$14&amp;ROW())),""),"")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339"/>
      <c r="CL580" s="340"/>
      <c r="CN580" s="339"/>
      <c r="CO580" s="585"/>
    </row>
    <row r="581" spans="1:93" ht="24.95" customHeight="1">
      <c r="A581" s="449" t="str">
        <f ca="1">IFERROR(IF(INDIRECT($A$14&amp;ROW())&lt;&gt;"",COUNTIF([2]Summary!$B$30:$B$1029,INDIRECT($A$14&amp;ROW())),""),"")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339"/>
      <c r="CL581" s="340"/>
      <c r="CN581" s="339"/>
      <c r="CO581" s="585"/>
    </row>
    <row r="582" spans="1:93" ht="24.95" customHeight="1">
      <c r="A582" s="449" t="str">
        <f ca="1">IFERROR(IF(INDIRECT($A$14&amp;ROW())&lt;&gt;"",COUNTIF([2]Summary!$B$30:$B$1029,INDIRECT($A$14&amp;ROW())),""),"")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339"/>
      <c r="CL582" s="340"/>
      <c r="CN582" s="339"/>
      <c r="CO582" s="585"/>
    </row>
    <row r="583" spans="1:93" ht="24.95" customHeight="1">
      <c r="A583" s="449" t="str">
        <f ca="1">IFERROR(IF(INDIRECT($A$14&amp;ROW())&lt;&gt;"",COUNTIF([2]Summary!$B$30:$B$1029,INDIRECT($A$14&amp;ROW())),""),"")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339"/>
      <c r="CL583" s="340"/>
      <c r="CN583" s="339"/>
      <c r="CO583" s="585"/>
    </row>
    <row r="584" spans="1:93" ht="24.95" customHeight="1">
      <c r="A584" s="449" t="str">
        <f ca="1">IFERROR(IF(INDIRECT($A$14&amp;ROW())&lt;&gt;"",COUNTIF([2]Summary!$B$30:$B$1029,INDIRECT($A$14&amp;ROW())),""),"")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339"/>
      <c r="CL584" s="340"/>
      <c r="CN584" s="339"/>
      <c r="CO584" s="585"/>
    </row>
    <row r="585" spans="1:93" ht="24.95" customHeight="1">
      <c r="A585" s="449" t="str">
        <f ca="1">IFERROR(IF(INDIRECT($A$14&amp;ROW())&lt;&gt;"",COUNTIF([2]Summary!$B$30:$B$1029,INDIRECT($A$14&amp;ROW())),""),"")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339"/>
      <c r="CL585" s="340"/>
      <c r="CN585" s="339"/>
      <c r="CO585" s="585"/>
    </row>
    <row r="586" spans="1:93" ht="24.95" customHeight="1">
      <c r="A586" s="449" t="str">
        <f ca="1">IFERROR(IF(INDIRECT($A$14&amp;ROW())&lt;&gt;"",COUNTIF([2]Summary!$B$30:$B$1029,INDIRECT($A$14&amp;ROW())),""),"")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339"/>
      <c r="CL586" s="340"/>
      <c r="CN586" s="339"/>
      <c r="CO586" s="585"/>
    </row>
    <row r="587" spans="1:93" ht="24.95" customHeight="1">
      <c r="A587" s="449" t="str">
        <f ca="1">IFERROR(IF(INDIRECT($A$14&amp;ROW())&lt;&gt;"",COUNTIF([2]Summary!$B$30:$B$1029,INDIRECT($A$14&amp;ROW())),""),"")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339"/>
      <c r="CL587" s="340"/>
      <c r="CN587" s="339"/>
      <c r="CO587" s="585"/>
    </row>
    <row r="588" spans="1:93" ht="24.95" customHeight="1">
      <c r="A588" s="449" t="str">
        <f ca="1">IFERROR(IF(INDIRECT($A$14&amp;ROW())&lt;&gt;"",COUNTIF([2]Summary!$B$30:$B$1029,INDIRECT($A$14&amp;ROW())),""),"")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339"/>
      <c r="CL588" s="340"/>
      <c r="CN588" s="339"/>
      <c r="CO588" s="585"/>
    </row>
    <row r="589" spans="1:93" ht="24.95" customHeight="1">
      <c r="A589" s="449" t="str">
        <f ca="1">IFERROR(IF(INDIRECT($A$14&amp;ROW())&lt;&gt;"",COUNTIF([2]Summary!$B$30:$B$1029,INDIRECT($A$14&amp;ROW())),""),"")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339"/>
      <c r="CL589" s="340"/>
      <c r="CN589" s="339"/>
      <c r="CO589" s="585"/>
    </row>
    <row r="590" spans="1:93" ht="24.95" customHeight="1">
      <c r="A590" s="449" t="str">
        <f ca="1">IFERROR(IF(INDIRECT($A$14&amp;ROW())&lt;&gt;"",COUNTIF([2]Summary!$B$30:$B$1029,INDIRECT($A$14&amp;ROW())),""),"")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339"/>
      <c r="CL590" s="340"/>
      <c r="CN590" s="339"/>
      <c r="CO590" s="585"/>
    </row>
    <row r="591" spans="1:93" ht="24.95" customHeight="1">
      <c r="A591" s="449" t="str">
        <f ca="1">IFERROR(IF(INDIRECT($A$14&amp;ROW())&lt;&gt;"",COUNTIF([2]Summary!$B$30:$B$1029,INDIRECT($A$14&amp;ROW())),""),"")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339"/>
      <c r="CL591" s="340"/>
      <c r="CN591" s="339"/>
      <c r="CO591" s="585"/>
    </row>
    <row r="592" spans="1:93" ht="24.95" customHeight="1">
      <c r="A592" s="449" t="str">
        <f ca="1">IFERROR(IF(INDIRECT($A$14&amp;ROW())&lt;&gt;"",COUNTIF([2]Summary!$B$30:$B$1029,INDIRECT($A$14&amp;ROW())),""),"")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339"/>
      <c r="CL592" s="340"/>
      <c r="CN592" s="339"/>
      <c r="CO592" s="585"/>
    </row>
    <row r="593" spans="1:93" ht="24.95" customHeight="1">
      <c r="A593" s="449" t="str">
        <f ca="1">IFERROR(IF(INDIRECT($A$14&amp;ROW())&lt;&gt;"",COUNTIF([2]Summary!$B$30:$B$1029,INDIRECT($A$14&amp;ROW())),""),"")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339"/>
      <c r="CL593" s="340"/>
      <c r="CN593" s="339"/>
      <c r="CO593" s="585"/>
    </row>
    <row r="594" spans="1:93" ht="24.95" customHeight="1">
      <c r="A594" s="449" t="str">
        <f ca="1">IFERROR(IF(INDIRECT($A$14&amp;ROW())&lt;&gt;"",COUNTIF([2]Summary!$B$30:$B$1029,INDIRECT($A$14&amp;ROW())),""),"")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339"/>
      <c r="CL594" s="340"/>
      <c r="CN594" s="339"/>
      <c r="CO594" s="585"/>
    </row>
    <row r="595" spans="1:93" ht="24.95" customHeight="1">
      <c r="A595" s="449" t="str">
        <f ca="1">IFERROR(IF(INDIRECT($A$14&amp;ROW())&lt;&gt;"",COUNTIF([2]Summary!$B$30:$B$1029,INDIRECT($A$14&amp;ROW())),""),"")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339"/>
      <c r="CL595" s="340"/>
      <c r="CN595" s="339"/>
      <c r="CO595" s="585"/>
    </row>
    <row r="596" spans="1:93" ht="24.95" customHeight="1">
      <c r="A596" s="449" t="str">
        <f ca="1">IFERROR(IF(INDIRECT($A$14&amp;ROW())&lt;&gt;"",COUNTIF([2]Summary!$B$30:$B$1029,INDIRECT($A$14&amp;ROW())),""),"")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339"/>
      <c r="CL596" s="340"/>
      <c r="CN596" s="339"/>
      <c r="CO596" s="585"/>
    </row>
    <row r="597" spans="1:93" ht="24.95" customHeight="1">
      <c r="A597" s="449" t="str">
        <f ca="1">IFERROR(IF(INDIRECT($A$14&amp;ROW())&lt;&gt;"",COUNTIF([2]Summary!$B$30:$B$1029,INDIRECT($A$14&amp;ROW())),""),"")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339"/>
      <c r="CL597" s="340"/>
      <c r="CN597" s="339"/>
      <c r="CO597" s="585"/>
    </row>
    <row r="598" spans="1:93" ht="24.95" customHeight="1">
      <c r="A598" s="449" t="str">
        <f ca="1">IFERROR(IF(INDIRECT($A$14&amp;ROW())&lt;&gt;"",COUNTIF([2]Summary!$B$30:$B$1029,INDIRECT($A$14&amp;ROW())),""),"")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339"/>
      <c r="CL598" s="340"/>
      <c r="CN598" s="339"/>
      <c r="CO598" s="585"/>
    </row>
    <row r="599" spans="1:93" ht="24.95" customHeight="1">
      <c r="A599" s="449" t="str">
        <f ca="1">IFERROR(IF(INDIRECT($A$14&amp;ROW())&lt;&gt;"",COUNTIF([2]Summary!$B$30:$B$1029,INDIRECT($A$14&amp;ROW())),""),"")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339"/>
      <c r="CL599" s="340"/>
      <c r="CN599" s="339"/>
      <c r="CO599" s="585"/>
    </row>
    <row r="600" spans="1:93" ht="24.95" customHeight="1">
      <c r="A600" s="449" t="str">
        <f ca="1">IFERROR(IF(INDIRECT($A$14&amp;ROW())&lt;&gt;"",COUNTIF([2]Summary!$B$30:$B$1029,INDIRECT($A$14&amp;ROW())),""),"")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339"/>
      <c r="CL600" s="340"/>
      <c r="CN600" s="339"/>
      <c r="CO600" s="585"/>
    </row>
    <row r="601" spans="1:93" ht="24.95" customHeight="1">
      <c r="A601" s="449" t="str">
        <f ca="1">IFERROR(IF(INDIRECT($A$14&amp;ROW())&lt;&gt;"",COUNTIF([2]Summary!$B$30:$B$1029,INDIRECT($A$14&amp;ROW())),""),"")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339"/>
      <c r="CL601" s="340"/>
      <c r="CN601" s="339"/>
      <c r="CO601" s="585"/>
    </row>
    <row r="602" spans="1:93" ht="24.95" customHeight="1">
      <c r="A602" s="449" t="str">
        <f ca="1">IFERROR(IF(INDIRECT($A$14&amp;ROW())&lt;&gt;"",COUNTIF([2]Summary!$B$30:$B$1029,INDIRECT($A$14&amp;ROW())),""),"")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339"/>
      <c r="CL602" s="340"/>
      <c r="CN602" s="339"/>
      <c r="CO602" s="585"/>
    </row>
    <row r="603" spans="1:93" ht="24.95" customHeight="1">
      <c r="A603" s="449" t="str">
        <f ca="1">IFERROR(IF(INDIRECT($A$14&amp;ROW())&lt;&gt;"",COUNTIF([2]Summary!$B$30:$B$1029,INDIRECT($A$14&amp;ROW())),""),"")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339"/>
      <c r="CL603" s="340"/>
      <c r="CN603" s="339"/>
      <c r="CO603" s="585"/>
    </row>
    <row r="604" spans="1:93" ht="24.95" customHeight="1">
      <c r="A604" s="449" t="str">
        <f ca="1">IFERROR(IF(INDIRECT($A$14&amp;ROW())&lt;&gt;"",COUNTIF([2]Summary!$B$30:$B$1029,INDIRECT($A$14&amp;ROW())),""),"")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339"/>
      <c r="CL604" s="340"/>
      <c r="CN604" s="339"/>
      <c r="CO604" s="585"/>
    </row>
    <row r="605" spans="1:93" ht="24.95" customHeight="1">
      <c r="A605" s="449" t="str">
        <f ca="1">IFERROR(IF(INDIRECT($A$14&amp;ROW())&lt;&gt;"",COUNTIF([2]Summary!$B$30:$B$1029,INDIRECT($A$14&amp;ROW())),""),"")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339"/>
      <c r="CL605" s="340"/>
      <c r="CN605" s="339"/>
      <c r="CO605" s="585"/>
    </row>
    <row r="606" spans="1:93" ht="24.95" customHeight="1">
      <c r="A606" s="449" t="str">
        <f ca="1">IFERROR(IF(INDIRECT($A$14&amp;ROW())&lt;&gt;"",COUNTIF([2]Summary!$B$30:$B$1029,INDIRECT($A$14&amp;ROW())),""),"")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339"/>
      <c r="CL606" s="340"/>
      <c r="CN606" s="339"/>
      <c r="CO606" s="585"/>
    </row>
    <row r="607" spans="1:93" ht="24.95" customHeight="1">
      <c r="A607" s="449" t="str">
        <f ca="1">IFERROR(IF(INDIRECT($A$14&amp;ROW())&lt;&gt;"",COUNTIF([2]Summary!$B$30:$B$1029,INDIRECT($A$14&amp;ROW())),""),"")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339"/>
      <c r="CL607" s="340"/>
      <c r="CN607" s="339"/>
      <c r="CO607" s="585"/>
    </row>
    <row r="608" spans="1:93" ht="24.95" customHeight="1">
      <c r="A608" s="449" t="str">
        <f ca="1">IFERROR(IF(INDIRECT($A$14&amp;ROW())&lt;&gt;"",COUNTIF([2]Summary!$B$30:$B$1029,INDIRECT($A$14&amp;ROW())),""),"")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339"/>
      <c r="CL608" s="340"/>
      <c r="CN608" s="339"/>
      <c r="CO608" s="585"/>
    </row>
    <row r="609" spans="1:93" ht="24.95" customHeight="1">
      <c r="A609" s="449" t="str">
        <f ca="1">IFERROR(IF(INDIRECT($A$14&amp;ROW())&lt;&gt;"",COUNTIF([2]Summary!$B$30:$B$1029,INDIRECT($A$14&amp;ROW())),""),"")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339"/>
      <c r="CL609" s="340"/>
      <c r="CN609" s="339"/>
      <c r="CO609" s="585"/>
    </row>
    <row r="610" spans="1:93" ht="24.95" customHeight="1">
      <c r="A610" s="449" t="str">
        <f ca="1">IFERROR(IF(INDIRECT($A$14&amp;ROW())&lt;&gt;"",COUNTIF([2]Summary!$B$30:$B$1029,INDIRECT($A$14&amp;ROW())),""),"")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339"/>
      <c r="CL610" s="340"/>
      <c r="CN610" s="339"/>
      <c r="CO610" s="585"/>
    </row>
    <row r="611" spans="1:93" ht="24.95" customHeight="1">
      <c r="A611" s="449" t="str">
        <f ca="1">IFERROR(IF(INDIRECT($A$14&amp;ROW())&lt;&gt;"",COUNTIF([2]Summary!$B$30:$B$1029,INDIRECT($A$14&amp;ROW())),""),"")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339"/>
      <c r="CL611" s="340"/>
      <c r="CN611" s="339"/>
      <c r="CO611" s="585"/>
    </row>
    <row r="612" spans="1:93" ht="24.95" customHeight="1">
      <c r="A612" s="449" t="str">
        <f ca="1">IFERROR(IF(INDIRECT($A$14&amp;ROW())&lt;&gt;"",COUNTIF([2]Summary!$B$30:$B$1029,INDIRECT($A$14&amp;ROW())),""),"")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339"/>
      <c r="CL612" s="340"/>
      <c r="CN612" s="339"/>
      <c r="CO612" s="585"/>
    </row>
    <row r="613" spans="1:93" ht="24.95" customHeight="1">
      <c r="A613" s="449" t="str">
        <f ca="1">IFERROR(IF(INDIRECT($A$14&amp;ROW())&lt;&gt;"",COUNTIF([2]Summary!$B$30:$B$1029,INDIRECT($A$14&amp;ROW())),""),"")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339"/>
      <c r="CL613" s="340"/>
      <c r="CN613" s="339"/>
      <c r="CO613" s="585"/>
    </row>
    <row r="614" spans="1:93" ht="24.95" customHeight="1">
      <c r="A614" s="449" t="str">
        <f ca="1">IFERROR(IF(INDIRECT($A$14&amp;ROW())&lt;&gt;"",COUNTIF([2]Summary!$B$30:$B$1029,INDIRECT($A$14&amp;ROW())),""),"")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339"/>
      <c r="CL614" s="340"/>
      <c r="CN614" s="339"/>
      <c r="CO614" s="585"/>
    </row>
    <row r="615" spans="1:93" ht="24.95" customHeight="1">
      <c r="A615" s="449" t="str">
        <f ca="1">IFERROR(IF(INDIRECT($A$14&amp;ROW())&lt;&gt;"",COUNTIF([2]Summary!$B$30:$B$1029,INDIRECT($A$14&amp;ROW())),""),"")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339"/>
      <c r="CL615" s="340"/>
      <c r="CN615" s="339"/>
      <c r="CO615" s="585"/>
    </row>
    <row r="616" spans="1:93" ht="24.95" customHeight="1">
      <c r="A616" s="449" t="str">
        <f ca="1">IFERROR(IF(INDIRECT($A$14&amp;ROW())&lt;&gt;"",COUNTIF([2]Summary!$B$30:$B$1029,INDIRECT($A$14&amp;ROW())),""),"")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339"/>
      <c r="CL616" s="340"/>
      <c r="CN616" s="339"/>
      <c r="CO616" s="585"/>
    </row>
    <row r="617" spans="1:93" ht="24.95" customHeight="1">
      <c r="A617" s="449" t="str">
        <f ca="1">IFERROR(IF(INDIRECT($A$14&amp;ROW())&lt;&gt;"",COUNTIF([2]Summary!$B$30:$B$1029,INDIRECT($A$14&amp;ROW())),""),"")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339"/>
      <c r="CL617" s="340"/>
      <c r="CN617" s="339"/>
      <c r="CO617" s="585"/>
    </row>
    <row r="618" spans="1:93" ht="24.95" customHeight="1">
      <c r="A618" s="449" t="str">
        <f ca="1">IFERROR(IF(INDIRECT($A$14&amp;ROW())&lt;&gt;"",COUNTIF([2]Summary!$B$30:$B$1029,INDIRECT($A$14&amp;ROW())),""),"")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339"/>
      <c r="CL618" s="340"/>
      <c r="CN618" s="339"/>
      <c r="CO618" s="585"/>
    </row>
    <row r="619" spans="1:93" ht="24.95" customHeight="1">
      <c r="A619" s="449" t="str">
        <f ca="1">IFERROR(IF(INDIRECT($A$14&amp;ROW())&lt;&gt;"",COUNTIF([2]Summary!$B$30:$B$1029,INDIRECT($A$14&amp;ROW())),""),"")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339"/>
      <c r="CL619" s="340"/>
      <c r="CN619" s="339"/>
      <c r="CO619" s="585"/>
    </row>
    <row r="620" spans="1:93" ht="24.95" customHeight="1">
      <c r="A620" s="449" t="str">
        <f ca="1">IFERROR(IF(INDIRECT($A$14&amp;ROW())&lt;&gt;"",COUNTIF([2]Summary!$B$30:$B$1029,INDIRECT($A$14&amp;ROW())),""),"")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339"/>
      <c r="CL620" s="340"/>
      <c r="CN620" s="339"/>
      <c r="CO620" s="585"/>
    </row>
    <row r="621" spans="1:93" ht="24.95" customHeight="1">
      <c r="A621" s="449" t="str">
        <f ca="1">IFERROR(IF(INDIRECT($A$14&amp;ROW())&lt;&gt;"",COUNTIF([2]Summary!$B$30:$B$1029,INDIRECT($A$14&amp;ROW())),""),"")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339"/>
      <c r="CL621" s="340"/>
      <c r="CN621" s="339"/>
      <c r="CO621" s="585"/>
    </row>
    <row r="622" spans="1:93" ht="24.95" customHeight="1">
      <c r="A622" s="449" t="str">
        <f ca="1">IFERROR(IF(INDIRECT($A$14&amp;ROW())&lt;&gt;"",COUNTIF([2]Summary!$B$30:$B$1029,INDIRECT($A$14&amp;ROW())),""),"")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339"/>
      <c r="CL622" s="340"/>
      <c r="CN622" s="339"/>
      <c r="CO622" s="585"/>
    </row>
    <row r="623" spans="1:93" ht="24.95" customHeight="1">
      <c r="A623" s="449" t="str">
        <f ca="1">IFERROR(IF(INDIRECT($A$14&amp;ROW())&lt;&gt;"",COUNTIF([2]Summary!$B$30:$B$1029,INDIRECT($A$14&amp;ROW())),""),"")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339"/>
      <c r="CL623" s="340"/>
      <c r="CN623" s="339"/>
      <c r="CO623" s="585"/>
    </row>
    <row r="624" spans="1:93" ht="24.95" customHeight="1">
      <c r="A624" s="449" t="str">
        <f ca="1">IFERROR(IF(INDIRECT($A$14&amp;ROW())&lt;&gt;"",COUNTIF([2]Summary!$B$30:$B$1029,INDIRECT($A$14&amp;ROW())),""),"")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339"/>
      <c r="CL624" s="340"/>
      <c r="CN624" s="339"/>
      <c r="CO624" s="585"/>
    </row>
    <row r="625" spans="1:93" ht="24.95" customHeight="1">
      <c r="A625" s="449" t="str">
        <f ca="1">IFERROR(IF(INDIRECT($A$14&amp;ROW())&lt;&gt;"",COUNTIF([2]Summary!$B$30:$B$1029,INDIRECT($A$14&amp;ROW())),""),"")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339"/>
      <c r="CL625" s="340"/>
      <c r="CN625" s="339"/>
      <c r="CO625" s="585"/>
    </row>
    <row r="626" spans="1:93" ht="24.95" customHeight="1">
      <c r="A626" s="449" t="str">
        <f ca="1">IFERROR(IF(INDIRECT($A$14&amp;ROW())&lt;&gt;"",COUNTIF([2]Summary!$B$30:$B$1029,INDIRECT($A$14&amp;ROW())),""),"")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339"/>
      <c r="CL626" s="340"/>
      <c r="CN626" s="339"/>
      <c r="CO626" s="585"/>
    </row>
    <row r="627" spans="1:93" ht="24.95" customHeight="1">
      <c r="A627" s="449" t="str">
        <f ca="1">IFERROR(IF(INDIRECT($A$14&amp;ROW())&lt;&gt;"",COUNTIF([2]Summary!$B$30:$B$1029,INDIRECT($A$14&amp;ROW())),""),"")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339"/>
      <c r="CL627" s="340"/>
      <c r="CN627" s="339"/>
      <c r="CO627" s="585"/>
    </row>
    <row r="628" spans="1:93" ht="24.95" customHeight="1">
      <c r="A628" s="449" t="str">
        <f ca="1">IFERROR(IF(INDIRECT($A$14&amp;ROW())&lt;&gt;"",COUNTIF([2]Summary!$B$30:$B$1029,INDIRECT($A$14&amp;ROW())),""),"")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339"/>
      <c r="CL628" s="340"/>
      <c r="CN628" s="339"/>
      <c r="CO628" s="585"/>
    </row>
    <row r="629" spans="1:93" ht="24.95" customHeight="1">
      <c r="A629" s="449" t="str">
        <f ca="1">IFERROR(IF(INDIRECT($A$14&amp;ROW())&lt;&gt;"",COUNTIF([2]Summary!$B$30:$B$1029,INDIRECT($A$14&amp;ROW())),""),"")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339"/>
      <c r="CL629" s="340"/>
      <c r="CN629" s="339"/>
      <c r="CO629" s="585"/>
    </row>
    <row r="630" spans="1:93" ht="24.95" customHeight="1">
      <c r="A630" s="449" t="str">
        <f ca="1">IFERROR(IF(INDIRECT($A$14&amp;ROW())&lt;&gt;"",COUNTIF([2]Summary!$B$30:$B$1029,INDIRECT($A$14&amp;ROW())),""),"")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339"/>
      <c r="CL630" s="340"/>
      <c r="CN630" s="339"/>
      <c r="CO630" s="585"/>
    </row>
    <row r="631" spans="1:93" ht="24.95" customHeight="1">
      <c r="A631" s="449" t="str">
        <f ca="1">IFERROR(IF(INDIRECT($A$14&amp;ROW())&lt;&gt;"",COUNTIF([2]Summary!$B$30:$B$1029,INDIRECT($A$14&amp;ROW())),""),"")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339"/>
      <c r="CL631" s="340"/>
      <c r="CN631" s="339"/>
      <c r="CO631" s="585"/>
    </row>
    <row r="632" spans="1:93" ht="24.95" customHeight="1">
      <c r="A632" s="449" t="str">
        <f ca="1">IFERROR(IF(INDIRECT($A$14&amp;ROW())&lt;&gt;"",COUNTIF([2]Summary!$B$30:$B$1029,INDIRECT($A$14&amp;ROW())),""),"")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339"/>
      <c r="CL632" s="340"/>
      <c r="CN632" s="339"/>
      <c r="CO632" s="585"/>
    </row>
    <row r="633" spans="1:93" ht="24.95" customHeight="1">
      <c r="A633" s="449" t="str">
        <f ca="1">IFERROR(IF(INDIRECT($A$14&amp;ROW())&lt;&gt;"",COUNTIF([2]Summary!$B$30:$B$1029,INDIRECT($A$14&amp;ROW())),""),"")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339"/>
      <c r="CL633" s="340"/>
      <c r="CN633" s="339"/>
      <c r="CO633" s="585"/>
    </row>
    <row r="634" spans="1:93" ht="24.95" customHeight="1">
      <c r="A634" s="449" t="str">
        <f ca="1">IFERROR(IF(INDIRECT($A$14&amp;ROW())&lt;&gt;"",COUNTIF([2]Summary!$B$30:$B$1029,INDIRECT($A$14&amp;ROW())),""),"")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339"/>
      <c r="CL634" s="340"/>
      <c r="CN634" s="339"/>
      <c r="CO634" s="585"/>
    </row>
    <row r="635" spans="1:93" ht="24.95" customHeight="1">
      <c r="A635" s="449" t="str">
        <f ca="1">IFERROR(IF(INDIRECT($A$14&amp;ROW())&lt;&gt;"",COUNTIF([2]Summary!$B$30:$B$1029,INDIRECT($A$14&amp;ROW())),""),"")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339"/>
      <c r="CL635" s="340"/>
      <c r="CN635" s="339"/>
      <c r="CO635" s="585"/>
    </row>
    <row r="636" spans="1:93" ht="24.95" customHeight="1">
      <c r="A636" s="449" t="str">
        <f ca="1">IFERROR(IF(INDIRECT($A$14&amp;ROW())&lt;&gt;"",COUNTIF([2]Summary!$B$30:$B$1029,INDIRECT($A$14&amp;ROW())),""),"")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339"/>
      <c r="CL636" s="340"/>
      <c r="CN636" s="339"/>
      <c r="CO636" s="585"/>
    </row>
    <row r="637" spans="1:93" ht="24.95" customHeight="1">
      <c r="A637" s="449" t="str">
        <f ca="1">IFERROR(IF(INDIRECT($A$14&amp;ROW())&lt;&gt;"",COUNTIF([2]Summary!$B$30:$B$1029,INDIRECT($A$14&amp;ROW())),""),"")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339"/>
      <c r="CL637" s="340"/>
      <c r="CN637" s="339"/>
      <c r="CO637" s="585"/>
    </row>
    <row r="638" spans="1:93" ht="24.95" customHeight="1">
      <c r="A638" s="449" t="str">
        <f ca="1">IFERROR(IF(INDIRECT($A$14&amp;ROW())&lt;&gt;"",COUNTIF([2]Summary!$B$30:$B$1029,INDIRECT($A$14&amp;ROW())),""),"")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339"/>
      <c r="CL638" s="340"/>
      <c r="CN638" s="339"/>
      <c r="CO638" s="585"/>
    </row>
    <row r="639" spans="1:93" ht="24.95" customHeight="1">
      <c r="A639" s="449" t="str">
        <f ca="1">IFERROR(IF(INDIRECT($A$14&amp;ROW())&lt;&gt;"",COUNTIF([2]Summary!$B$30:$B$1029,INDIRECT($A$14&amp;ROW())),""),"")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339"/>
      <c r="CL639" s="340"/>
      <c r="CN639" s="339"/>
      <c r="CO639" s="585"/>
    </row>
    <row r="640" spans="1:93" ht="24.95" customHeight="1">
      <c r="A640" s="449" t="str">
        <f ca="1">IFERROR(IF(INDIRECT($A$14&amp;ROW())&lt;&gt;"",COUNTIF([2]Summary!$B$30:$B$1029,INDIRECT($A$14&amp;ROW())),""),"")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339"/>
      <c r="CL640" s="340"/>
      <c r="CN640" s="339"/>
      <c r="CO640" s="585"/>
    </row>
    <row r="641" spans="1:93" ht="24.95" customHeight="1">
      <c r="A641" s="449" t="str">
        <f ca="1">IFERROR(IF(INDIRECT($A$14&amp;ROW())&lt;&gt;"",COUNTIF([2]Summary!$B$30:$B$1029,INDIRECT($A$14&amp;ROW())),""),"")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339"/>
      <c r="CL641" s="340"/>
      <c r="CN641" s="339"/>
      <c r="CO641" s="585"/>
    </row>
    <row r="642" spans="1:93" ht="24.95" customHeight="1">
      <c r="A642" s="449" t="str">
        <f ca="1">IFERROR(IF(INDIRECT($A$14&amp;ROW())&lt;&gt;"",COUNTIF([2]Summary!$B$30:$B$1029,INDIRECT($A$14&amp;ROW())),""),"")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339"/>
      <c r="CL642" s="340"/>
      <c r="CN642" s="339"/>
      <c r="CO642" s="585"/>
    </row>
    <row r="643" spans="1:93" ht="24.95" customHeight="1">
      <c r="A643" s="449" t="str">
        <f ca="1">IFERROR(IF(INDIRECT($A$14&amp;ROW())&lt;&gt;"",COUNTIF([2]Summary!$B$30:$B$1029,INDIRECT($A$14&amp;ROW())),""),"")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339"/>
      <c r="CL643" s="340"/>
      <c r="CN643" s="339"/>
      <c r="CO643" s="585"/>
    </row>
    <row r="644" spans="1:93" ht="24.95" customHeight="1">
      <c r="A644" s="449" t="str">
        <f ca="1">IFERROR(IF(INDIRECT($A$14&amp;ROW())&lt;&gt;"",COUNTIF([2]Summary!$B$30:$B$1029,INDIRECT($A$14&amp;ROW())),""),"")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339"/>
      <c r="CL644" s="340"/>
      <c r="CN644" s="339"/>
      <c r="CO644" s="585"/>
    </row>
    <row r="645" spans="1:93" ht="24.95" customHeight="1">
      <c r="A645" s="449" t="str">
        <f ca="1">IFERROR(IF(INDIRECT($A$14&amp;ROW())&lt;&gt;"",COUNTIF([2]Summary!$B$30:$B$1029,INDIRECT($A$14&amp;ROW())),""),"")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339"/>
      <c r="CL645" s="340"/>
      <c r="CN645" s="339"/>
      <c r="CO645" s="585"/>
    </row>
    <row r="646" spans="1:93" ht="24.95" customHeight="1">
      <c r="A646" s="449" t="str">
        <f ca="1">IFERROR(IF(INDIRECT($A$14&amp;ROW())&lt;&gt;"",COUNTIF([2]Summary!$B$30:$B$1029,INDIRECT($A$14&amp;ROW())),""),"")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339"/>
      <c r="CL646" s="340"/>
      <c r="CN646" s="339"/>
      <c r="CO646" s="585"/>
    </row>
    <row r="647" spans="1:93" ht="24.95" customHeight="1">
      <c r="A647" s="449" t="str">
        <f ca="1">IFERROR(IF(INDIRECT($A$14&amp;ROW())&lt;&gt;"",COUNTIF([2]Summary!$B$30:$B$1029,INDIRECT($A$14&amp;ROW())),""),"")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339"/>
      <c r="CL647" s="340"/>
      <c r="CN647" s="339"/>
      <c r="CO647" s="585"/>
    </row>
    <row r="648" spans="1:93" ht="24.95" customHeight="1">
      <c r="A648" s="449" t="str">
        <f ca="1">IFERROR(IF(INDIRECT($A$14&amp;ROW())&lt;&gt;"",COUNTIF([2]Summary!$B$30:$B$1029,INDIRECT($A$14&amp;ROW())),""),"")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339"/>
      <c r="CL648" s="340"/>
      <c r="CN648" s="339"/>
      <c r="CO648" s="585"/>
    </row>
    <row r="649" spans="1:93" ht="24.95" customHeight="1">
      <c r="A649" s="449" t="str">
        <f ca="1">IFERROR(IF(INDIRECT($A$14&amp;ROW())&lt;&gt;"",COUNTIF([2]Summary!$B$30:$B$1029,INDIRECT($A$14&amp;ROW())),""),"")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339"/>
      <c r="CL649" s="340"/>
      <c r="CN649" s="339"/>
      <c r="CO649" s="585"/>
    </row>
    <row r="650" spans="1:93" ht="24.95" customHeight="1">
      <c r="A650" s="449" t="str">
        <f ca="1">IFERROR(IF(INDIRECT($A$14&amp;ROW())&lt;&gt;"",COUNTIF([2]Summary!$B$30:$B$1029,INDIRECT($A$14&amp;ROW())),""),"")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339"/>
      <c r="CL650" s="340"/>
      <c r="CN650" s="339"/>
      <c r="CO650" s="585"/>
    </row>
    <row r="651" spans="1:93" ht="24.95" customHeight="1">
      <c r="A651" s="449" t="str">
        <f ca="1">IFERROR(IF(INDIRECT($A$14&amp;ROW())&lt;&gt;"",COUNTIF([2]Summary!$B$30:$B$1029,INDIRECT($A$14&amp;ROW())),""),"")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339"/>
      <c r="CL651" s="340"/>
      <c r="CN651" s="339"/>
      <c r="CO651" s="585"/>
    </row>
    <row r="652" spans="1:93" ht="24.95" customHeight="1">
      <c r="A652" s="449" t="str">
        <f ca="1">IFERROR(IF(INDIRECT($A$14&amp;ROW())&lt;&gt;"",COUNTIF([2]Summary!$B$30:$B$1029,INDIRECT($A$14&amp;ROW())),""),"")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339"/>
      <c r="CL652" s="340"/>
      <c r="CN652" s="339"/>
      <c r="CO652" s="585"/>
    </row>
    <row r="653" spans="1:93" ht="24.95" customHeight="1">
      <c r="A653" s="449" t="str">
        <f ca="1">IFERROR(IF(INDIRECT($A$14&amp;ROW())&lt;&gt;"",COUNTIF([2]Summary!$B$30:$B$1029,INDIRECT($A$14&amp;ROW())),""),"")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339"/>
      <c r="CL653" s="340"/>
      <c r="CN653" s="339"/>
      <c r="CO653" s="585"/>
    </row>
    <row r="654" spans="1:93" ht="24.95" customHeight="1">
      <c r="A654" s="449" t="str">
        <f ca="1">IFERROR(IF(INDIRECT($A$14&amp;ROW())&lt;&gt;"",COUNTIF([2]Summary!$B$30:$B$1029,INDIRECT($A$14&amp;ROW())),""),"")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339"/>
      <c r="CL654" s="340"/>
      <c r="CN654" s="339"/>
      <c r="CO654" s="585"/>
    </row>
    <row r="655" spans="1:93" ht="24.95" customHeight="1">
      <c r="A655" s="449" t="str">
        <f ca="1">IFERROR(IF(INDIRECT($A$14&amp;ROW())&lt;&gt;"",COUNTIF([2]Summary!$B$30:$B$1029,INDIRECT($A$14&amp;ROW())),""),"")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339"/>
      <c r="CL655" s="340"/>
      <c r="CN655" s="339"/>
      <c r="CO655" s="585"/>
    </row>
    <row r="656" spans="1:93" ht="24.95" customHeight="1">
      <c r="A656" s="449" t="str">
        <f ca="1">IFERROR(IF(INDIRECT($A$14&amp;ROW())&lt;&gt;"",COUNTIF([2]Summary!$B$30:$B$1029,INDIRECT($A$14&amp;ROW())),""),"")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339"/>
      <c r="CL656" s="340"/>
      <c r="CN656" s="339"/>
      <c r="CO656" s="585"/>
    </row>
    <row r="657" spans="1:93" ht="24.95" customHeight="1">
      <c r="A657" s="449" t="str">
        <f ca="1">IFERROR(IF(INDIRECT($A$14&amp;ROW())&lt;&gt;"",COUNTIF([2]Summary!$B$30:$B$1029,INDIRECT($A$14&amp;ROW())),""),"")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339"/>
      <c r="CL657" s="340"/>
      <c r="CN657" s="339"/>
      <c r="CO657" s="585"/>
    </row>
    <row r="658" spans="1:93" ht="24.95" customHeight="1">
      <c r="A658" s="449" t="str">
        <f ca="1">IFERROR(IF(INDIRECT($A$14&amp;ROW())&lt;&gt;"",COUNTIF([2]Summary!$B$30:$B$1029,INDIRECT($A$14&amp;ROW())),""),"")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339"/>
      <c r="CL658" s="340"/>
      <c r="CN658" s="339"/>
      <c r="CO658" s="585"/>
    </row>
    <row r="659" spans="1:93" ht="24.95" customHeight="1">
      <c r="A659" s="449" t="str">
        <f ca="1">IFERROR(IF(INDIRECT($A$14&amp;ROW())&lt;&gt;"",COUNTIF([2]Summary!$B$30:$B$1029,INDIRECT($A$14&amp;ROW())),""),"")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339"/>
      <c r="CL659" s="340"/>
      <c r="CN659" s="339"/>
      <c r="CO659" s="585"/>
    </row>
    <row r="660" spans="1:93" ht="24.95" customHeight="1">
      <c r="A660" s="449" t="str">
        <f ca="1">IFERROR(IF(INDIRECT($A$14&amp;ROW())&lt;&gt;"",COUNTIF([2]Summary!$B$30:$B$1029,INDIRECT($A$14&amp;ROW())),""),"")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339"/>
      <c r="CL660" s="340"/>
      <c r="CN660" s="339"/>
      <c r="CO660" s="585"/>
    </row>
    <row r="661" spans="1:93" ht="24.95" customHeight="1">
      <c r="A661" s="449" t="str">
        <f ca="1">IFERROR(IF(INDIRECT($A$14&amp;ROW())&lt;&gt;"",COUNTIF([2]Summary!$B$30:$B$1029,INDIRECT($A$14&amp;ROW())),""),"")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339"/>
      <c r="CL661" s="340"/>
      <c r="CN661" s="339"/>
      <c r="CO661" s="585"/>
    </row>
    <row r="662" spans="1:93" ht="24.95" customHeight="1">
      <c r="A662" s="449" t="str">
        <f ca="1">IFERROR(IF(INDIRECT($A$14&amp;ROW())&lt;&gt;"",COUNTIF([2]Summary!$B$30:$B$1029,INDIRECT($A$14&amp;ROW())),""),"")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339"/>
      <c r="CL662" s="340"/>
      <c r="CN662" s="339"/>
      <c r="CO662" s="585"/>
    </row>
    <row r="663" spans="1:93" ht="24.95" customHeight="1">
      <c r="A663" s="449" t="str">
        <f ca="1">IFERROR(IF(INDIRECT($A$14&amp;ROW())&lt;&gt;"",COUNTIF([2]Summary!$B$30:$B$1029,INDIRECT($A$14&amp;ROW())),""),"")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339"/>
      <c r="CL663" s="340"/>
      <c r="CN663" s="339"/>
      <c r="CO663" s="585"/>
    </row>
    <row r="664" spans="1:93" ht="24.95" customHeight="1">
      <c r="A664" s="449" t="str">
        <f ca="1">IFERROR(IF(INDIRECT($A$14&amp;ROW())&lt;&gt;"",COUNTIF([2]Summary!$B$30:$B$1029,INDIRECT($A$14&amp;ROW())),""),"")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339"/>
      <c r="CL664" s="340"/>
      <c r="CN664" s="339"/>
      <c r="CO664" s="585"/>
    </row>
    <row r="665" spans="1:93" ht="24.95" customHeight="1">
      <c r="A665" s="449" t="str">
        <f ca="1">IFERROR(IF(INDIRECT($A$14&amp;ROW())&lt;&gt;"",COUNTIF([2]Summary!$B$30:$B$1029,INDIRECT($A$14&amp;ROW())),""),"")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339"/>
      <c r="CL665" s="340"/>
      <c r="CN665" s="339"/>
      <c r="CO665" s="585"/>
    </row>
    <row r="666" spans="1:93" ht="24.95" customHeight="1">
      <c r="A666" s="449" t="str">
        <f ca="1">IFERROR(IF(INDIRECT($A$14&amp;ROW())&lt;&gt;"",COUNTIF([2]Summary!$B$30:$B$1029,INDIRECT($A$14&amp;ROW())),""),"")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339"/>
      <c r="CL666" s="340"/>
      <c r="CN666" s="339"/>
      <c r="CO666" s="585"/>
    </row>
    <row r="667" spans="1:93" ht="24.95" customHeight="1">
      <c r="A667" s="449" t="str">
        <f ca="1">IFERROR(IF(INDIRECT($A$14&amp;ROW())&lt;&gt;"",COUNTIF([2]Summary!$B$30:$B$1029,INDIRECT($A$14&amp;ROW())),""),"")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339"/>
      <c r="CL667" s="340"/>
      <c r="CN667" s="339"/>
      <c r="CO667" s="585"/>
    </row>
    <row r="668" spans="1:93" ht="24.95" customHeight="1">
      <c r="A668" s="449" t="str">
        <f ca="1">IFERROR(IF(INDIRECT($A$14&amp;ROW())&lt;&gt;"",COUNTIF([2]Summary!$B$30:$B$1029,INDIRECT($A$14&amp;ROW())),""),"")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339"/>
      <c r="CL668" s="340"/>
      <c r="CN668" s="339"/>
      <c r="CO668" s="585"/>
    </row>
    <row r="669" spans="1:93" ht="24.95" customHeight="1">
      <c r="A669" s="449" t="str">
        <f ca="1">IFERROR(IF(INDIRECT($A$14&amp;ROW())&lt;&gt;"",COUNTIF([2]Summary!$B$30:$B$1029,INDIRECT($A$14&amp;ROW())),""),"")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339"/>
      <c r="CL669" s="340"/>
      <c r="CN669" s="339"/>
      <c r="CO669" s="585"/>
    </row>
    <row r="670" spans="1:93" ht="24.95" customHeight="1">
      <c r="A670" s="449" t="str">
        <f ca="1">IFERROR(IF(INDIRECT($A$14&amp;ROW())&lt;&gt;"",COUNTIF([2]Summary!$B$30:$B$1029,INDIRECT($A$14&amp;ROW())),""),"")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339"/>
      <c r="CL670" s="340"/>
      <c r="CN670" s="339"/>
      <c r="CO670" s="585"/>
    </row>
    <row r="671" spans="1:93" ht="24.95" customHeight="1">
      <c r="A671" s="449" t="str">
        <f ca="1">IFERROR(IF(INDIRECT($A$14&amp;ROW())&lt;&gt;"",COUNTIF([2]Summary!$B$30:$B$1029,INDIRECT($A$14&amp;ROW())),""),"")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339"/>
      <c r="CL671" s="340"/>
      <c r="CN671" s="339"/>
      <c r="CO671" s="585"/>
    </row>
    <row r="672" spans="1:93" ht="24.95" customHeight="1">
      <c r="A672" s="449" t="str">
        <f ca="1">IFERROR(IF(INDIRECT($A$14&amp;ROW())&lt;&gt;"",COUNTIF([2]Summary!$B$30:$B$1029,INDIRECT($A$14&amp;ROW())),""),"")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339"/>
      <c r="CL672" s="340"/>
      <c r="CN672" s="339"/>
      <c r="CO672" s="585"/>
    </row>
    <row r="673" spans="1:93" ht="24.95" customHeight="1">
      <c r="A673" s="449" t="str">
        <f ca="1">IFERROR(IF(INDIRECT($A$14&amp;ROW())&lt;&gt;"",COUNTIF([2]Summary!$B$30:$B$1029,INDIRECT($A$14&amp;ROW())),""),"")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339"/>
      <c r="CL673" s="340"/>
      <c r="CN673" s="339"/>
      <c r="CO673" s="585"/>
    </row>
    <row r="674" spans="1:93" ht="24.95" customHeight="1">
      <c r="A674" s="449" t="str">
        <f ca="1">IFERROR(IF(INDIRECT($A$14&amp;ROW())&lt;&gt;"",COUNTIF([2]Summary!$B$30:$B$1029,INDIRECT($A$14&amp;ROW())),""),"")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339"/>
      <c r="CL674" s="340"/>
      <c r="CN674" s="339"/>
      <c r="CO674" s="585"/>
    </row>
    <row r="675" spans="1:93" ht="24.95" customHeight="1">
      <c r="A675" s="449" t="str">
        <f ca="1">IFERROR(IF(INDIRECT($A$14&amp;ROW())&lt;&gt;"",COUNTIF([2]Summary!$B$30:$B$1029,INDIRECT($A$14&amp;ROW())),""),"")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339"/>
      <c r="CL675" s="340"/>
      <c r="CN675" s="339"/>
      <c r="CO675" s="585"/>
    </row>
    <row r="676" spans="1:93" ht="24.95" customHeight="1">
      <c r="A676" s="449" t="str">
        <f ca="1">IFERROR(IF(INDIRECT($A$14&amp;ROW())&lt;&gt;"",COUNTIF([2]Summary!$B$30:$B$1029,INDIRECT($A$14&amp;ROW())),""),"")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339"/>
      <c r="CL676" s="340"/>
      <c r="CN676" s="339"/>
      <c r="CO676" s="585"/>
    </row>
    <row r="677" spans="1:93" ht="24.95" customHeight="1">
      <c r="A677" s="449" t="str">
        <f ca="1">IFERROR(IF(INDIRECT($A$14&amp;ROW())&lt;&gt;"",COUNTIF([2]Summary!$B$30:$B$1029,INDIRECT($A$14&amp;ROW())),""),"")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339"/>
      <c r="CL677" s="340"/>
      <c r="CN677" s="339"/>
      <c r="CO677" s="585"/>
    </row>
    <row r="678" spans="1:93" ht="24.95" customHeight="1">
      <c r="A678" s="449" t="str">
        <f ca="1">IFERROR(IF(INDIRECT($A$14&amp;ROW())&lt;&gt;"",COUNTIF([2]Summary!$B$30:$B$1029,INDIRECT($A$14&amp;ROW())),""),"")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339"/>
      <c r="CL678" s="340"/>
      <c r="CN678" s="339"/>
      <c r="CO678" s="585"/>
    </row>
    <row r="679" spans="1:93" ht="24.95" customHeight="1">
      <c r="A679" s="449" t="str">
        <f ca="1">IFERROR(IF(INDIRECT($A$14&amp;ROW())&lt;&gt;"",COUNTIF([2]Summary!$B$30:$B$1029,INDIRECT($A$14&amp;ROW())),""),"")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339"/>
      <c r="CL679" s="340"/>
      <c r="CN679" s="339"/>
      <c r="CO679" s="585"/>
    </row>
    <row r="680" spans="1:93" ht="24.95" customHeight="1">
      <c r="A680" s="449" t="str">
        <f ca="1">IFERROR(IF(INDIRECT($A$14&amp;ROW())&lt;&gt;"",COUNTIF([2]Summary!$B$30:$B$1029,INDIRECT($A$14&amp;ROW())),""),"")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339"/>
      <c r="CL680" s="340"/>
      <c r="CN680" s="339"/>
      <c r="CO680" s="585"/>
    </row>
    <row r="681" spans="1:93" ht="24.95" customHeight="1">
      <c r="A681" s="449" t="str">
        <f ca="1">IFERROR(IF(INDIRECT($A$14&amp;ROW())&lt;&gt;"",COUNTIF([2]Summary!$B$30:$B$1029,INDIRECT($A$14&amp;ROW())),""),"")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339"/>
      <c r="CL681" s="340"/>
      <c r="CN681" s="339"/>
      <c r="CO681" s="585"/>
    </row>
    <row r="682" spans="1:93" ht="24.95" customHeight="1">
      <c r="A682" s="449" t="str">
        <f ca="1">IFERROR(IF(INDIRECT($A$14&amp;ROW())&lt;&gt;"",COUNTIF([2]Summary!$B$30:$B$1029,INDIRECT($A$14&amp;ROW())),""),"")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339"/>
      <c r="CL682" s="340"/>
      <c r="CN682" s="339"/>
      <c r="CO682" s="585"/>
    </row>
    <row r="683" spans="1:93" ht="24.95" customHeight="1">
      <c r="A683" s="449" t="str">
        <f ca="1">IFERROR(IF(INDIRECT($A$14&amp;ROW())&lt;&gt;"",COUNTIF([2]Summary!$B$30:$B$1029,INDIRECT($A$14&amp;ROW())),""),"")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339"/>
      <c r="CL683" s="340"/>
      <c r="CN683" s="339"/>
      <c r="CO683" s="585"/>
    </row>
    <row r="684" spans="1:93" ht="24.95" customHeight="1">
      <c r="A684" s="449" t="str">
        <f ca="1">IFERROR(IF(INDIRECT($A$14&amp;ROW())&lt;&gt;"",COUNTIF([2]Summary!$B$30:$B$1029,INDIRECT($A$14&amp;ROW())),""),"")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339"/>
      <c r="CL684" s="340"/>
      <c r="CN684" s="339"/>
      <c r="CO684" s="585"/>
    </row>
    <row r="685" spans="1:93" ht="24.95" customHeight="1">
      <c r="A685" s="449" t="str">
        <f ca="1">IFERROR(IF(INDIRECT($A$14&amp;ROW())&lt;&gt;"",COUNTIF([2]Summary!$B$30:$B$1029,INDIRECT($A$14&amp;ROW())),""),"")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339"/>
      <c r="CL685" s="340"/>
      <c r="CN685" s="339"/>
      <c r="CO685" s="585"/>
    </row>
    <row r="686" spans="1:93" ht="24.95" customHeight="1">
      <c r="A686" s="449" t="str">
        <f ca="1">IFERROR(IF(INDIRECT($A$14&amp;ROW())&lt;&gt;"",COUNTIF([2]Summary!$B$30:$B$1029,INDIRECT($A$14&amp;ROW())),""),"")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339"/>
      <c r="CL686" s="340"/>
      <c r="CN686" s="339"/>
      <c r="CO686" s="585"/>
    </row>
    <row r="687" spans="1:93" ht="24.95" customHeight="1">
      <c r="A687" s="449" t="str">
        <f ca="1">IFERROR(IF(INDIRECT($A$14&amp;ROW())&lt;&gt;"",COUNTIF([2]Summary!$B$30:$B$1029,INDIRECT($A$14&amp;ROW())),""),"")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339"/>
      <c r="CL687" s="340"/>
      <c r="CN687" s="339"/>
      <c r="CO687" s="585"/>
    </row>
    <row r="688" spans="1:93" ht="24.95" customHeight="1">
      <c r="A688" s="449" t="str">
        <f ca="1">IFERROR(IF(INDIRECT($A$14&amp;ROW())&lt;&gt;"",COUNTIF([2]Summary!$B$30:$B$1029,INDIRECT($A$14&amp;ROW())),""),"")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339"/>
      <c r="CL688" s="340"/>
      <c r="CN688" s="339"/>
      <c r="CO688" s="585"/>
    </row>
    <row r="689" spans="1:93" ht="24.95" customHeight="1">
      <c r="A689" s="449" t="str">
        <f ca="1">IFERROR(IF(INDIRECT($A$14&amp;ROW())&lt;&gt;"",COUNTIF([2]Summary!$B$30:$B$1029,INDIRECT($A$14&amp;ROW())),""),"")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339"/>
      <c r="CL689" s="340"/>
      <c r="CN689" s="339"/>
      <c r="CO689" s="585"/>
    </row>
    <row r="690" spans="1:93" ht="24.95" customHeight="1">
      <c r="A690" s="449" t="str">
        <f ca="1">IFERROR(IF(INDIRECT($A$14&amp;ROW())&lt;&gt;"",COUNTIF([2]Summary!$B$30:$B$1029,INDIRECT($A$14&amp;ROW())),""),"")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339"/>
      <c r="CL690" s="340"/>
      <c r="CN690" s="339"/>
      <c r="CO690" s="585"/>
    </row>
    <row r="691" spans="1:93" ht="24.95" customHeight="1">
      <c r="A691" s="449" t="str">
        <f ca="1">IFERROR(IF(INDIRECT($A$14&amp;ROW())&lt;&gt;"",COUNTIF([2]Summary!$B$30:$B$1029,INDIRECT($A$14&amp;ROW())),""),"")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339"/>
      <c r="CL691" s="340"/>
      <c r="CN691" s="339"/>
      <c r="CO691" s="585"/>
    </row>
    <row r="692" spans="1:93" ht="24.95" customHeight="1">
      <c r="A692" s="449" t="str">
        <f ca="1">IFERROR(IF(INDIRECT($A$14&amp;ROW())&lt;&gt;"",COUNTIF([2]Summary!$B$30:$B$1029,INDIRECT($A$14&amp;ROW())),""),"")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339"/>
      <c r="CL692" s="340"/>
      <c r="CN692" s="339"/>
      <c r="CO692" s="585"/>
    </row>
    <row r="693" spans="1:93" ht="24.95" customHeight="1">
      <c r="A693" s="449" t="str">
        <f ca="1">IFERROR(IF(INDIRECT($A$14&amp;ROW())&lt;&gt;"",COUNTIF([2]Summary!$B$30:$B$1029,INDIRECT($A$14&amp;ROW())),""),"")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339"/>
      <c r="CL693" s="340"/>
      <c r="CN693" s="339"/>
      <c r="CO693" s="585"/>
    </row>
    <row r="694" spans="1:93" ht="24.95" customHeight="1">
      <c r="A694" s="449" t="str">
        <f ca="1">IFERROR(IF(INDIRECT($A$14&amp;ROW())&lt;&gt;"",COUNTIF([2]Summary!$B$30:$B$1029,INDIRECT($A$14&amp;ROW())),""),"")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339"/>
      <c r="CL694" s="340"/>
      <c r="CN694" s="339"/>
      <c r="CO694" s="585"/>
    </row>
    <row r="695" spans="1:93" ht="24.95" customHeight="1">
      <c r="A695" s="449" t="str">
        <f ca="1">IFERROR(IF(INDIRECT($A$14&amp;ROW())&lt;&gt;"",COUNTIF([2]Summary!$B$30:$B$1029,INDIRECT($A$14&amp;ROW())),""),"")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339"/>
      <c r="CL695" s="340"/>
      <c r="CN695" s="339"/>
      <c r="CO695" s="585"/>
    </row>
    <row r="696" spans="1:93" ht="24.95" customHeight="1">
      <c r="A696" s="449" t="str">
        <f ca="1">IFERROR(IF(INDIRECT($A$14&amp;ROW())&lt;&gt;"",COUNTIF([2]Summary!$B$30:$B$1029,INDIRECT($A$14&amp;ROW())),""),"")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339"/>
      <c r="CL696" s="340"/>
      <c r="CN696" s="339"/>
      <c r="CO696" s="585"/>
    </row>
    <row r="697" spans="1:93" ht="24.95" customHeight="1">
      <c r="A697" s="449" t="str">
        <f ca="1">IFERROR(IF(INDIRECT($A$14&amp;ROW())&lt;&gt;"",COUNTIF([2]Summary!$B$30:$B$1029,INDIRECT($A$14&amp;ROW())),""),"")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339"/>
      <c r="CL697" s="340"/>
      <c r="CN697" s="339"/>
      <c r="CO697" s="585"/>
    </row>
    <row r="698" spans="1:93" ht="24.95" customHeight="1">
      <c r="A698" s="449" t="str">
        <f ca="1">IFERROR(IF(INDIRECT($A$14&amp;ROW())&lt;&gt;"",COUNTIF([2]Summary!$B$30:$B$1029,INDIRECT($A$14&amp;ROW())),""),"")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339"/>
      <c r="CL698" s="340"/>
      <c r="CN698" s="339"/>
      <c r="CO698" s="585"/>
    </row>
    <row r="699" spans="1:93" ht="24.95" customHeight="1">
      <c r="A699" s="449" t="str">
        <f ca="1">IFERROR(IF(INDIRECT($A$14&amp;ROW())&lt;&gt;"",COUNTIF([2]Summary!$B$30:$B$1029,INDIRECT($A$14&amp;ROW())),""),"")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339"/>
      <c r="CL699" s="340"/>
      <c r="CN699" s="339"/>
      <c r="CO699" s="585"/>
    </row>
    <row r="700" spans="1:93" ht="24.95" customHeight="1">
      <c r="A700" s="449" t="str">
        <f ca="1">IFERROR(IF(INDIRECT($A$14&amp;ROW())&lt;&gt;"",COUNTIF([2]Summary!$B$30:$B$1029,INDIRECT($A$14&amp;ROW())),""),"")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339"/>
      <c r="CL700" s="340"/>
      <c r="CN700" s="339"/>
      <c r="CO700" s="585"/>
    </row>
    <row r="701" spans="1:93" ht="24.95" customHeight="1">
      <c r="A701" s="449" t="str">
        <f ca="1">IFERROR(IF(INDIRECT($A$14&amp;ROW())&lt;&gt;"",COUNTIF([2]Summary!$B$30:$B$1029,INDIRECT($A$14&amp;ROW())),""),"")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339"/>
      <c r="CL701" s="340"/>
      <c r="CN701" s="339"/>
      <c r="CO701" s="585"/>
    </row>
    <row r="702" spans="1:93" ht="24.95" customHeight="1">
      <c r="A702" s="449" t="str">
        <f ca="1">IFERROR(IF(INDIRECT($A$14&amp;ROW())&lt;&gt;"",COUNTIF([2]Summary!$B$30:$B$1029,INDIRECT($A$14&amp;ROW())),""),"")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339"/>
      <c r="CL702" s="340"/>
      <c r="CN702" s="339"/>
      <c r="CO702" s="585"/>
    </row>
    <row r="703" spans="1:93" ht="24.95" customHeight="1">
      <c r="A703" s="449" t="str">
        <f ca="1">IFERROR(IF(INDIRECT($A$14&amp;ROW())&lt;&gt;"",COUNTIF([2]Summary!$B$30:$B$1029,INDIRECT($A$14&amp;ROW())),""),"")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339"/>
      <c r="CL703" s="340"/>
      <c r="CN703" s="339"/>
      <c r="CO703" s="585"/>
    </row>
    <row r="704" spans="1:93" ht="24.95" customHeight="1">
      <c r="A704" s="449" t="str">
        <f ca="1">IFERROR(IF(INDIRECT($A$14&amp;ROW())&lt;&gt;"",COUNTIF([2]Summary!$B$30:$B$1029,INDIRECT($A$14&amp;ROW())),""),"")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339"/>
      <c r="CL704" s="340"/>
      <c r="CN704" s="339"/>
      <c r="CO704" s="585"/>
    </row>
    <row r="705" spans="1:93" ht="24.95" customHeight="1">
      <c r="A705" s="449" t="str">
        <f ca="1">IFERROR(IF(INDIRECT($A$14&amp;ROW())&lt;&gt;"",COUNTIF([2]Summary!$B$30:$B$1029,INDIRECT($A$14&amp;ROW())),""),"")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339"/>
      <c r="CL705" s="340"/>
      <c r="CN705" s="339"/>
      <c r="CO705" s="585"/>
    </row>
    <row r="706" spans="1:93" ht="24.95" customHeight="1">
      <c r="A706" s="449" t="str">
        <f ca="1">IFERROR(IF(INDIRECT($A$14&amp;ROW())&lt;&gt;"",COUNTIF([2]Summary!$B$30:$B$1029,INDIRECT($A$14&amp;ROW())),""),"")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339"/>
      <c r="CL706" s="340"/>
      <c r="CN706" s="339"/>
      <c r="CO706" s="585"/>
    </row>
    <row r="707" spans="1:93" ht="24.95" customHeight="1">
      <c r="A707" s="449" t="str">
        <f ca="1">IFERROR(IF(INDIRECT($A$14&amp;ROW())&lt;&gt;"",COUNTIF([2]Summary!$B$30:$B$1029,INDIRECT($A$14&amp;ROW())),""),"")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339"/>
      <c r="CL707" s="340"/>
      <c r="CN707" s="339"/>
      <c r="CO707" s="585"/>
    </row>
    <row r="708" spans="1:93" ht="24.95" customHeight="1">
      <c r="A708" s="449" t="str">
        <f ca="1">IFERROR(IF(INDIRECT($A$14&amp;ROW())&lt;&gt;"",COUNTIF([2]Summary!$B$30:$B$1029,INDIRECT($A$14&amp;ROW())),""),"")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339"/>
      <c r="CL708" s="340"/>
      <c r="CN708" s="339"/>
      <c r="CO708" s="585"/>
    </row>
    <row r="709" spans="1:93" ht="24.95" customHeight="1">
      <c r="A709" s="449" t="str">
        <f ca="1">IFERROR(IF(INDIRECT($A$14&amp;ROW())&lt;&gt;"",COUNTIF([2]Summary!$B$30:$B$1029,INDIRECT($A$14&amp;ROW())),""),"")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339"/>
      <c r="CL709" s="340"/>
      <c r="CN709" s="339"/>
      <c r="CO709" s="585"/>
    </row>
    <row r="710" spans="1:93" ht="24.95" customHeight="1">
      <c r="A710" s="449" t="str">
        <f ca="1">IFERROR(IF(INDIRECT($A$14&amp;ROW())&lt;&gt;"",COUNTIF([2]Summary!$B$30:$B$1029,INDIRECT($A$14&amp;ROW())),""),"")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339"/>
      <c r="CL710" s="340"/>
      <c r="CN710" s="339"/>
      <c r="CO710" s="585"/>
    </row>
    <row r="711" spans="1:93" ht="24.95" customHeight="1">
      <c r="A711" s="449" t="str">
        <f ca="1">IFERROR(IF(INDIRECT($A$14&amp;ROW())&lt;&gt;"",COUNTIF([2]Summary!$B$30:$B$1029,INDIRECT($A$14&amp;ROW())),""),"")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339"/>
      <c r="CL711" s="340"/>
      <c r="CN711" s="339"/>
      <c r="CO711" s="585"/>
    </row>
    <row r="712" spans="1:93" ht="24.95" customHeight="1">
      <c r="A712" s="449" t="str">
        <f ca="1">IFERROR(IF(INDIRECT($A$14&amp;ROW())&lt;&gt;"",COUNTIF([2]Summary!$B$30:$B$1029,INDIRECT($A$14&amp;ROW())),""),"")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339"/>
      <c r="CL712" s="340"/>
      <c r="CN712" s="339"/>
      <c r="CO712" s="585"/>
    </row>
    <row r="713" spans="1:93" ht="24.95" customHeight="1">
      <c r="A713" s="449" t="str">
        <f ca="1">IFERROR(IF(INDIRECT($A$14&amp;ROW())&lt;&gt;"",COUNTIF([2]Summary!$B$30:$B$1029,INDIRECT($A$14&amp;ROW())),""),"")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339"/>
      <c r="CL713" s="340"/>
      <c r="CN713" s="339"/>
      <c r="CO713" s="585"/>
    </row>
    <row r="714" spans="1:93" ht="24.95" customHeight="1">
      <c r="A714" s="449" t="str">
        <f ca="1">IFERROR(IF(INDIRECT($A$14&amp;ROW())&lt;&gt;"",COUNTIF([2]Summary!$B$30:$B$1029,INDIRECT($A$14&amp;ROW())),""),"")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339"/>
      <c r="CL714" s="340"/>
      <c r="CN714" s="339"/>
      <c r="CO714" s="585"/>
    </row>
    <row r="715" spans="1:93" ht="24.95" customHeight="1">
      <c r="A715" s="449" t="str">
        <f ca="1">IFERROR(IF(INDIRECT($A$14&amp;ROW())&lt;&gt;"",COUNTIF([2]Summary!$B$30:$B$1029,INDIRECT($A$14&amp;ROW())),""),"")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339"/>
      <c r="CL715" s="340"/>
      <c r="CN715" s="339"/>
      <c r="CO715" s="585"/>
    </row>
    <row r="716" spans="1:93" ht="24.95" customHeight="1">
      <c r="A716" s="449" t="str">
        <f ca="1">IFERROR(IF(INDIRECT($A$14&amp;ROW())&lt;&gt;"",COUNTIF([2]Summary!$B$30:$B$1029,INDIRECT($A$14&amp;ROW())),""),"")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339"/>
      <c r="CL716" s="340"/>
      <c r="CN716" s="339"/>
      <c r="CO716" s="585"/>
    </row>
    <row r="717" spans="1:93" ht="24.95" customHeight="1">
      <c r="A717" s="449" t="str">
        <f ca="1">IFERROR(IF(INDIRECT($A$14&amp;ROW())&lt;&gt;"",COUNTIF([2]Summary!$B$30:$B$1029,INDIRECT($A$14&amp;ROW())),""),"")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339"/>
      <c r="CL717" s="340"/>
      <c r="CN717" s="339"/>
      <c r="CO717" s="585"/>
    </row>
    <row r="718" spans="1:93" ht="24.95" customHeight="1">
      <c r="A718" s="449" t="str">
        <f ca="1">IFERROR(IF(INDIRECT($A$14&amp;ROW())&lt;&gt;"",COUNTIF([2]Summary!$B$30:$B$1029,INDIRECT($A$14&amp;ROW())),""),"")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339"/>
      <c r="CL718" s="340"/>
      <c r="CN718" s="339"/>
      <c r="CO718" s="585"/>
    </row>
    <row r="719" spans="1:93" ht="24.95" customHeight="1">
      <c r="A719" s="449" t="str">
        <f ca="1">IFERROR(IF(INDIRECT($A$14&amp;ROW())&lt;&gt;"",COUNTIF([2]Summary!$B$30:$B$1029,INDIRECT($A$14&amp;ROW())),""),"")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339"/>
      <c r="CL719" s="340"/>
      <c r="CN719" s="339"/>
      <c r="CO719" s="585"/>
    </row>
    <row r="720" spans="1:93" ht="24.95" customHeight="1">
      <c r="A720" s="449" t="str">
        <f ca="1">IFERROR(IF(INDIRECT($A$14&amp;ROW())&lt;&gt;"",COUNTIF([2]Summary!$B$30:$B$1029,INDIRECT($A$14&amp;ROW())),""),"")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339"/>
      <c r="CL720" s="340"/>
      <c r="CN720" s="339"/>
      <c r="CO720" s="585"/>
    </row>
    <row r="721" spans="1:93" ht="24.95" customHeight="1">
      <c r="A721" s="449" t="str">
        <f ca="1">IFERROR(IF(INDIRECT($A$14&amp;ROW())&lt;&gt;"",COUNTIF([2]Summary!$B$30:$B$1029,INDIRECT($A$14&amp;ROW())),""),"")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339"/>
      <c r="CL721" s="340"/>
      <c r="CN721" s="339"/>
      <c r="CO721" s="585"/>
    </row>
    <row r="722" spans="1:93" ht="24.95" customHeight="1">
      <c r="A722" s="449" t="str">
        <f ca="1">IFERROR(IF(INDIRECT($A$14&amp;ROW())&lt;&gt;"",COUNTIF([2]Summary!$B$30:$B$1029,INDIRECT($A$14&amp;ROW())),""),"")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339"/>
      <c r="CL722" s="340"/>
      <c r="CN722" s="339"/>
      <c r="CO722" s="585"/>
    </row>
    <row r="723" spans="1:93" ht="24.95" customHeight="1">
      <c r="A723" s="449" t="str">
        <f ca="1">IFERROR(IF(INDIRECT($A$14&amp;ROW())&lt;&gt;"",COUNTIF([2]Summary!$B$30:$B$1029,INDIRECT($A$14&amp;ROW())),""),"")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339"/>
      <c r="CL723" s="340"/>
      <c r="CN723" s="339"/>
      <c r="CO723" s="585"/>
    </row>
    <row r="724" spans="1:93" ht="24.95" customHeight="1">
      <c r="A724" s="449" t="str">
        <f ca="1">IFERROR(IF(INDIRECT($A$14&amp;ROW())&lt;&gt;"",COUNTIF([2]Summary!$B$30:$B$1029,INDIRECT($A$14&amp;ROW())),""),"")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339"/>
      <c r="CL724" s="340"/>
      <c r="CN724" s="339"/>
      <c r="CO724" s="585"/>
    </row>
    <row r="725" spans="1:93" ht="24.95" customHeight="1">
      <c r="A725" s="449" t="str">
        <f ca="1">IFERROR(IF(INDIRECT($A$14&amp;ROW())&lt;&gt;"",COUNTIF([2]Summary!$B$30:$B$1029,INDIRECT($A$14&amp;ROW())),""),"")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339"/>
      <c r="CL725" s="340"/>
      <c r="CN725" s="339"/>
      <c r="CO725" s="585"/>
    </row>
    <row r="726" spans="1:93" ht="24.95" customHeight="1">
      <c r="A726" s="449" t="str">
        <f ca="1">IFERROR(IF(INDIRECT($A$14&amp;ROW())&lt;&gt;"",COUNTIF([2]Summary!$B$30:$B$1029,INDIRECT($A$14&amp;ROW())),""),"")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339"/>
      <c r="CL726" s="340"/>
      <c r="CN726" s="339"/>
      <c r="CO726" s="585"/>
    </row>
    <row r="727" spans="1:93" ht="24.95" customHeight="1">
      <c r="A727" s="449" t="str">
        <f ca="1">IFERROR(IF(INDIRECT($A$14&amp;ROW())&lt;&gt;"",COUNTIF([2]Summary!$B$30:$B$1029,INDIRECT($A$14&amp;ROW())),""),"")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339"/>
      <c r="CL727" s="340"/>
      <c r="CN727" s="339"/>
      <c r="CO727" s="585"/>
    </row>
    <row r="728" spans="1:93" ht="24.95" customHeight="1">
      <c r="A728" s="449" t="str">
        <f ca="1">IFERROR(IF(INDIRECT($A$14&amp;ROW())&lt;&gt;"",COUNTIF([2]Summary!$B$30:$B$1029,INDIRECT($A$14&amp;ROW())),""),"")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339"/>
      <c r="CL728" s="340"/>
      <c r="CN728" s="339"/>
      <c r="CO728" s="585"/>
    </row>
    <row r="729" spans="1:93" ht="24.95" customHeight="1">
      <c r="A729" s="449" t="str">
        <f ca="1">IFERROR(IF(INDIRECT($A$14&amp;ROW())&lt;&gt;"",COUNTIF([2]Summary!$B$30:$B$1029,INDIRECT($A$14&amp;ROW())),""),"")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339"/>
      <c r="CL729" s="340"/>
      <c r="CN729" s="339"/>
      <c r="CO729" s="585"/>
    </row>
    <row r="730" spans="1:93" ht="24.95" customHeight="1">
      <c r="A730" s="449" t="str">
        <f ca="1">IFERROR(IF(INDIRECT($A$14&amp;ROW())&lt;&gt;"",COUNTIF([2]Summary!$B$30:$B$1029,INDIRECT($A$14&amp;ROW())),""),"")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339"/>
      <c r="CL730" s="340"/>
      <c r="CN730" s="339"/>
      <c r="CO730" s="585"/>
    </row>
    <row r="731" spans="1:93" ht="24.95" customHeight="1">
      <c r="A731" s="449" t="str">
        <f ca="1">IFERROR(IF(INDIRECT($A$14&amp;ROW())&lt;&gt;"",COUNTIF([2]Summary!$B$30:$B$1029,INDIRECT($A$14&amp;ROW())),""),"")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339"/>
      <c r="CL731" s="340"/>
      <c r="CN731" s="339"/>
      <c r="CO731" s="585"/>
    </row>
    <row r="732" spans="1:93" ht="24.95" customHeight="1">
      <c r="A732" s="449" t="str">
        <f ca="1">IFERROR(IF(INDIRECT($A$14&amp;ROW())&lt;&gt;"",COUNTIF([2]Summary!$B$30:$B$1029,INDIRECT($A$14&amp;ROW())),""),"")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339"/>
      <c r="CL732" s="340"/>
      <c r="CN732" s="339"/>
      <c r="CO732" s="585"/>
    </row>
    <row r="733" spans="1:93" ht="24.95" customHeight="1">
      <c r="A733" s="449" t="str">
        <f ca="1">IFERROR(IF(INDIRECT($A$14&amp;ROW())&lt;&gt;"",COUNTIF([2]Summary!$B$30:$B$1029,INDIRECT($A$14&amp;ROW())),""),"")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339"/>
      <c r="CL733" s="340"/>
      <c r="CN733" s="339"/>
      <c r="CO733" s="585"/>
    </row>
    <row r="734" spans="1:93" ht="24.95" customHeight="1">
      <c r="A734" s="449" t="str">
        <f ca="1">IFERROR(IF(INDIRECT($A$14&amp;ROW())&lt;&gt;"",COUNTIF([2]Summary!$B$30:$B$1029,INDIRECT($A$14&amp;ROW())),""),"")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339"/>
      <c r="CL734" s="340"/>
      <c r="CN734" s="339"/>
      <c r="CO734" s="585"/>
    </row>
    <row r="735" spans="1:93" ht="24.95" customHeight="1">
      <c r="A735" s="449" t="str">
        <f ca="1">IFERROR(IF(INDIRECT($A$14&amp;ROW())&lt;&gt;"",COUNTIF([2]Summary!$B$30:$B$1029,INDIRECT($A$14&amp;ROW())),""),"")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339"/>
      <c r="CL735" s="340"/>
      <c r="CN735" s="339"/>
      <c r="CO735" s="585"/>
    </row>
    <row r="736" spans="1:93" ht="24.95" customHeight="1">
      <c r="A736" s="449" t="str">
        <f ca="1">IFERROR(IF(INDIRECT($A$14&amp;ROW())&lt;&gt;"",COUNTIF([2]Summary!$B$30:$B$1029,INDIRECT($A$14&amp;ROW())),""),"")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339"/>
      <c r="CL736" s="340"/>
      <c r="CN736" s="339"/>
      <c r="CO736" s="585"/>
    </row>
    <row r="737" spans="1:93" ht="24.95" customHeight="1">
      <c r="A737" s="449" t="str">
        <f ca="1">IFERROR(IF(INDIRECT($A$14&amp;ROW())&lt;&gt;"",COUNTIF([2]Summary!$B$30:$B$1029,INDIRECT($A$14&amp;ROW())),""),"")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339"/>
      <c r="CL737" s="340"/>
      <c r="CN737" s="339"/>
      <c r="CO737" s="585"/>
    </row>
    <row r="738" spans="1:93" ht="24.95" customHeight="1">
      <c r="A738" s="449" t="str">
        <f ca="1">IFERROR(IF(INDIRECT($A$14&amp;ROW())&lt;&gt;"",COUNTIF([2]Summary!$B$30:$B$1029,INDIRECT($A$14&amp;ROW())),""),"")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339"/>
      <c r="CL738" s="340"/>
      <c r="CN738" s="339"/>
      <c r="CO738" s="585"/>
    </row>
    <row r="739" spans="1:93" ht="24.95" customHeight="1">
      <c r="A739" s="449" t="str">
        <f ca="1">IFERROR(IF(INDIRECT($A$14&amp;ROW())&lt;&gt;"",COUNTIF([2]Summary!$B$30:$B$1029,INDIRECT($A$14&amp;ROW())),""),"")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339"/>
      <c r="CL739" s="340"/>
      <c r="CN739" s="339"/>
      <c r="CO739" s="585"/>
    </row>
    <row r="740" spans="1:93" ht="24.95" customHeight="1">
      <c r="A740" s="449" t="str">
        <f ca="1">IFERROR(IF(INDIRECT($A$14&amp;ROW())&lt;&gt;"",COUNTIF([2]Summary!$B$30:$B$1029,INDIRECT($A$14&amp;ROW())),""),"")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339"/>
      <c r="CL740" s="340"/>
      <c r="CN740" s="339"/>
      <c r="CO740" s="585"/>
    </row>
    <row r="741" spans="1:93" ht="24.95" customHeight="1">
      <c r="A741" s="449" t="str">
        <f ca="1">IFERROR(IF(INDIRECT($A$14&amp;ROW())&lt;&gt;"",COUNTIF([2]Summary!$B$30:$B$1029,INDIRECT($A$14&amp;ROW())),""),"")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339"/>
      <c r="CL741" s="340"/>
      <c r="CN741" s="339"/>
      <c r="CO741" s="585"/>
    </row>
    <row r="742" spans="1:93" ht="24.95" customHeight="1">
      <c r="A742" s="449" t="str">
        <f ca="1">IFERROR(IF(INDIRECT($A$14&amp;ROW())&lt;&gt;"",COUNTIF([2]Summary!$B$30:$B$1029,INDIRECT($A$14&amp;ROW())),""),"")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339"/>
      <c r="CL742" s="340"/>
      <c r="CN742" s="339"/>
      <c r="CO742" s="585"/>
    </row>
    <row r="743" spans="1:93" ht="24.95" customHeight="1">
      <c r="A743" s="449" t="str">
        <f ca="1">IFERROR(IF(INDIRECT($A$14&amp;ROW())&lt;&gt;"",COUNTIF([2]Summary!$B$30:$B$1029,INDIRECT($A$14&amp;ROW())),""),"")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339"/>
      <c r="CL743" s="340"/>
      <c r="CN743" s="339"/>
      <c r="CO743" s="585"/>
    </row>
    <row r="744" spans="1:93" ht="24.95" customHeight="1">
      <c r="A744" s="449" t="str">
        <f ca="1">IFERROR(IF(INDIRECT($A$14&amp;ROW())&lt;&gt;"",COUNTIF([2]Summary!$B$30:$B$1029,INDIRECT($A$14&amp;ROW())),""),"")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339"/>
      <c r="CL744" s="340"/>
      <c r="CN744" s="339"/>
      <c r="CO744" s="585"/>
    </row>
    <row r="745" spans="1:93" ht="24.95" customHeight="1">
      <c r="A745" s="449" t="str">
        <f ca="1">IFERROR(IF(INDIRECT($A$14&amp;ROW())&lt;&gt;"",COUNTIF([2]Summary!$B$30:$B$1029,INDIRECT($A$14&amp;ROW())),""),"")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339"/>
      <c r="CL745" s="340"/>
      <c r="CN745" s="339"/>
      <c r="CO745" s="585"/>
    </row>
    <row r="746" spans="1:93" ht="24.95" customHeight="1">
      <c r="A746" s="449" t="str">
        <f ca="1">IFERROR(IF(INDIRECT($A$14&amp;ROW())&lt;&gt;"",COUNTIF([2]Summary!$B$30:$B$1029,INDIRECT($A$14&amp;ROW())),""),"")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339"/>
      <c r="CL746" s="340"/>
      <c r="CN746" s="339"/>
      <c r="CO746" s="585"/>
    </row>
    <row r="747" spans="1:93" ht="24.95" customHeight="1">
      <c r="A747" s="449" t="str">
        <f ca="1">IFERROR(IF(INDIRECT($A$14&amp;ROW())&lt;&gt;"",COUNTIF([2]Summary!$B$30:$B$1029,INDIRECT($A$14&amp;ROW())),""),"")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339"/>
      <c r="CL747" s="340"/>
      <c r="CN747" s="339"/>
      <c r="CO747" s="585"/>
    </row>
    <row r="748" spans="1:93" ht="24.95" customHeight="1">
      <c r="A748" s="449" t="str">
        <f ca="1">IFERROR(IF(INDIRECT($A$14&amp;ROW())&lt;&gt;"",COUNTIF([2]Summary!$B$30:$B$1029,INDIRECT($A$14&amp;ROW())),""),"")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339"/>
      <c r="CL748" s="340"/>
      <c r="CN748" s="339"/>
      <c r="CO748" s="585"/>
    </row>
    <row r="749" spans="1:93" ht="24.95" customHeight="1">
      <c r="A749" s="449" t="str">
        <f ca="1">IFERROR(IF(INDIRECT($A$14&amp;ROW())&lt;&gt;"",COUNTIF([2]Summary!$B$30:$B$1029,INDIRECT($A$14&amp;ROW())),""),"")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339"/>
      <c r="CL749" s="340"/>
      <c r="CN749" s="339"/>
      <c r="CO749" s="585"/>
    </row>
    <row r="750" spans="1:93" ht="24.95" customHeight="1">
      <c r="A750" s="449" t="str">
        <f ca="1">IFERROR(IF(INDIRECT($A$14&amp;ROW())&lt;&gt;"",COUNTIF([2]Summary!$B$30:$B$1029,INDIRECT($A$14&amp;ROW())),""),"")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339"/>
      <c r="CL750" s="340"/>
      <c r="CN750" s="339"/>
      <c r="CO750" s="585"/>
    </row>
    <row r="751" spans="1:93" ht="24.95" customHeight="1">
      <c r="A751" s="449" t="str">
        <f ca="1">IFERROR(IF(INDIRECT($A$14&amp;ROW())&lt;&gt;"",COUNTIF([2]Summary!$B$30:$B$1029,INDIRECT($A$14&amp;ROW())),""),"")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339"/>
      <c r="CL751" s="340"/>
      <c r="CN751" s="339"/>
      <c r="CO751" s="585"/>
    </row>
    <row r="752" spans="1:93" ht="24.95" customHeight="1">
      <c r="A752" s="449" t="str">
        <f ca="1">IFERROR(IF(INDIRECT($A$14&amp;ROW())&lt;&gt;"",COUNTIF([2]Summary!$B$30:$B$1029,INDIRECT($A$14&amp;ROW())),""),"")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339"/>
      <c r="CL752" s="340"/>
      <c r="CN752" s="339"/>
      <c r="CO752" s="585"/>
    </row>
    <row r="753" spans="1:93" ht="24.95" customHeight="1">
      <c r="A753" s="449" t="str">
        <f ca="1">IFERROR(IF(INDIRECT($A$14&amp;ROW())&lt;&gt;"",COUNTIF([2]Summary!$B$30:$B$1029,INDIRECT($A$14&amp;ROW())),""),"")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339"/>
      <c r="CL753" s="340"/>
      <c r="CN753" s="339"/>
      <c r="CO753" s="585"/>
    </row>
    <row r="754" spans="1:93" ht="24.95" customHeight="1">
      <c r="A754" s="449" t="str">
        <f ca="1">IFERROR(IF(INDIRECT($A$14&amp;ROW())&lt;&gt;"",COUNTIF([2]Summary!$B$30:$B$1029,INDIRECT($A$14&amp;ROW())),""),"")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339"/>
      <c r="CL754" s="340"/>
      <c r="CN754" s="339"/>
      <c r="CO754" s="585"/>
    </row>
    <row r="755" spans="1:93" ht="24.95" customHeight="1">
      <c r="A755" s="449" t="str">
        <f ca="1">IFERROR(IF(INDIRECT($A$14&amp;ROW())&lt;&gt;"",COUNTIF([2]Summary!$B$30:$B$1029,INDIRECT($A$14&amp;ROW())),""),"")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339"/>
      <c r="CL755" s="340"/>
      <c r="CN755" s="339"/>
      <c r="CO755" s="585"/>
    </row>
    <row r="756" spans="1:93" ht="24.95" customHeight="1">
      <c r="A756" s="449" t="str">
        <f ca="1">IFERROR(IF(INDIRECT($A$14&amp;ROW())&lt;&gt;"",COUNTIF([2]Summary!$B$30:$B$1029,INDIRECT($A$14&amp;ROW())),""),"")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339"/>
      <c r="CL756" s="340"/>
      <c r="CN756" s="339"/>
      <c r="CO756" s="585"/>
    </row>
    <row r="757" spans="1:93" ht="24.95" customHeight="1">
      <c r="A757" s="449" t="str">
        <f ca="1">IFERROR(IF(INDIRECT($A$14&amp;ROW())&lt;&gt;"",COUNTIF([2]Summary!$B$30:$B$1029,INDIRECT($A$14&amp;ROW())),""),"")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339"/>
      <c r="CL757" s="340"/>
      <c r="CN757" s="339"/>
      <c r="CO757" s="585"/>
    </row>
    <row r="758" spans="1:93" ht="24.95" customHeight="1">
      <c r="A758" s="449" t="str">
        <f ca="1">IFERROR(IF(INDIRECT($A$14&amp;ROW())&lt;&gt;"",COUNTIF([2]Summary!$B$30:$B$1029,INDIRECT($A$14&amp;ROW())),""),"")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339"/>
      <c r="CL758" s="340"/>
      <c r="CN758" s="339"/>
      <c r="CO758" s="585"/>
    </row>
    <row r="759" spans="1:93" ht="24.95" customHeight="1">
      <c r="A759" s="449" t="str">
        <f ca="1">IFERROR(IF(INDIRECT($A$14&amp;ROW())&lt;&gt;"",COUNTIF([2]Summary!$B$30:$B$1029,INDIRECT($A$14&amp;ROW())),""),"")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339"/>
      <c r="CL759" s="340"/>
      <c r="CN759" s="339"/>
      <c r="CO759" s="585"/>
    </row>
    <row r="760" spans="1:93" ht="24.95" customHeight="1">
      <c r="A760" s="449" t="str">
        <f ca="1">IFERROR(IF(INDIRECT($A$14&amp;ROW())&lt;&gt;"",COUNTIF([2]Summary!$B$30:$B$1029,INDIRECT($A$14&amp;ROW())),""),"")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339"/>
      <c r="CL760" s="340"/>
      <c r="CN760" s="339"/>
      <c r="CO760" s="585"/>
    </row>
    <row r="761" spans="1:93" ht="24.95" customHeight="1">
      <c r="A761" s="449" t="str">
        <f ca="1">IFERROR(IF(INDIRECT($A$14&amp;ROW())&lt;&gt;"",COUNTIF([2]Summary!$B$30:$B$1029,INDIRECT($A$14&amp;ROW())),""),"")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339"/>
      <c r="CL761" s="340"/>
      <c r="CN761" s="339"/>
      <c r="CO761" s="585"/>
    </row>
    <row r="762" spans="1:93" ht="24.95" customHeight="1">
      <c r="A762" s="449" t="str">
        <f ca="1">IFERROR(IF(INDIRECT($A$14&amp;ROW())&lt;&gt;"",COUNTIF([2]Summary!$B$30:$B$1029,INDIRECT($A$14&amp;ROW())),""),"")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339"/>
      <c r="CL762" s="340"/>
      <c r="CN762" s="339"/>
      <c r="CO762" s="585"/>
    </row>
    <row r="763" spans="1:93" ht="24.95" customHeight="1">
      <c r="A763" s="449" t="str">
        <f ca="1">IFERROR(IF(INDIRECT($A$14&amp;ROW())&lt;&gt;"",COUNTIF([2]Summary!$B$30:$B$1029,INDIRECT($A$14&amp;ROW())),""),"")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339"/>
      <c r="CL763" s="340"/>
      <c r="CN763" s="339"/>
      <c r="CO763" s="585"/>
    </row>
    <row r="764" spans="1:93" ht="24.95" customHeight="1">
      <c r="A764" s="449" t="str">
        <f ca="1">IFERROR(IF(INDIRECT($A$14&amp;ROW())&lt;&gt;"",COUNTIF([2]Summary!$B$30:$B$1029,INDIRECT($A$14&amp;ROW())),""),"")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339"/>
      <c r="CL764" s="340"/>
      <c r="CN764" s="339"/>
      <c r="CO764" s="585"/>
    </row>
    <row r="765" spans="1:93" ht="24.95" customHeight="1">
      <c r="A765" s="449" t="str">
        <f ca="1">IFERROR(IF(INDIRECT($A$14&amp;ROW())&lt;&gt;"",COUNTIF([2]Summary!$B$30:$B$1029,INDIRECT($A$14&amp;ROW())),""),"")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339"/>
      <c r="CL765" s="340"/>
      <c r="CN765" s="339"/>
      <c r="CO765" s="585"/>
    </row>
    <row r="766" spans="1:93" ht="24.95" customHeight="1">
      <c r="A766" s="449" t="str">
        <f ca="1">IFERROR(IF(INDIRECT($A$14&amp;ROW())&lt;&gt;"",COUNTIF([2]Summary!$B$30:$B$1029,INDIRECT($A$14&amp;ROW())),""),"")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339"/>
      <c r="CL766" s="340"/>
      <c r="CN766" s="339"/>
      <c r="CO766" s="585"/>
    </row>
    <row r="767" spans="1:93" ht="24.95" customHeight="1">
      <c r="A767" s="449" t="str">
        <f ca="1">IFERROR(IF(INDIRECT($A$14&amp;ROW())&lt;&gt;"",COUNTIF([2]Summary!$B$30:$B$1029,INDIRECT($A$14&amp;ROW())),""),"")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339"/>
      <c r="CL767" s="340"/>
      <c r="CN767" s="339"/>
      <c r="CO767" s="585"/>
    </row>
    <row r="768" spans="1:93" ht="24.95" customHeight="1">
      <c r="A768" s="449" t="str">
        <f ca="1">IFERROR(IF(INDIRECT($A$14&amp;ROW())&lt;&gt;"",COUNTIF([2]Summary!$B$30:$B$1029,INDIRECT($A$14&amp;ROW())),""),"")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339"/>
      <c r="CL768" s="340"/>
      <c r="CN768" s="339"/>
      <c r="CO768" s="585"/>
    </row>
    <row r="769" spans="1:93" ht="24.95" customHeight="1">
      <c r="A769" s="449" t="str">
        <f ca="1">IFERROR(IF(INDIRECT($A$14&amp;ROW())&lt;&gt;"",COUNTIF([2]Summary!$B$30:$B$1029,INDIRECT($A$14&amp;ROW())),""),"")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339"/>
      <c r="CL769" s="340"/>
      <c r="CN769" s="339"/>
      <c r="CO769" s="585"/>
    </row>
    <row r="770" spans="1:93" ht="24.95" customHeight="1">
      <c r="A770" s="449" t="str">
        <f ca="1">IFERROR(IF(INDIRECT($A$14&amp;ROW())&lt;&gt;"",COUNTIF([2]Summary!$B$30:$B$1029,INDIRECT($A$14&amp;ROW())),""),"")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339"/>
      <c r="CL770" s="340"/>
      <c r="CN770" s="339"/>
      <c r="CO770" s="585"/>
    </row>
    <row r="771" spans="1:93" ht="24.95" customHeight="1">
      <c r="A771" s="449" t="str">
        <f ca="1">IFERROR(IF(INDIRECT($A$14&amp;ROW())&lt;&gt;"",COUNTIF([2]Summary!$B$30:$B$1029,INDIRECT($A$14&amp;ROW())),""),"")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339"/>
      <c r="CL771" s="340"/>
      <c r="CN771" s="339"/>
      <c r="CO771" s="585"/>
    </row>
    <row r="772" spans="1:93" ht="24.95" customHeight="1">
      <c r="A772" s="449" t="str">
        <f ca="1">IFERROR(IF(INDIRECT($A$14&amp;ROW())&lt;&gt;"",COUNTIF([2]Summary!$B$30:$B$1029,INDIRECT($A$14&amp;ROW())),""),"")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339"/>
      <c r="CL772" s="340"/>
      <c r="CN772" s="339"/>
      <c r="CO772" s="585"/>
    </row>
    <row r="773" spans="1:93" ht="24.95" customHeight="1">
      <c r="A773" s="449" t="str">
        <f ca="1">IFERROR(IF(INDIRECT($A$14&amp;ROW())&lt;&gt;"",COUNTIF([2]Summary!$B$30:$B$1029,INDIRECT($A$14&amp;ROW())),""),"")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339"/>
      <c r="CL773" s="340"/>
      <c r="CN773" s="339"/>
      <c r="CO773" s="585"/>
    </row>
    <row r="774" spans="1:93" ht="24.95" customHeight="1">
      <c r="A774" s="449" t="str">
        <f ca="1">IFERROR(IF(INDIRECT($A$14&amp;ROW())&lt;&gt;"",COUNTIF([2]Summary!$B$30:$B$1029,INDIRECT($A$14&amp;ROW())),""),"")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339"/>
      <c r="CL774" s="340"/>
      <c r="CN774" s="339"/>
      <c r="CO774" s="585"/>
    </row>
    <row r="775" spans="1:93" ht="24.95" customHeight="1">
      <c r="A775" s="449" t="str">
        <f ca="1">IFERROR(IF(INDIRECT($A$14&amp;ROW())&lt;&gt;"",COUNTIF([2]Summary!$B$30:$B$1029,INDIRECT($A$14&amp;ROW())),""),"")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339"/>
      <c r="CL775" s="340"/>
      <c r="CN775" s="339"/>
      <c r="CO775" s="585"/>
    </row>
    <row r="776" spans="1:93" ht="24.95" customHeight="1">
      <c r="A776" s="449" t="str">
        <f ca="1">IFERROR(IF(INDIRECT($A$14&amp;ROW())&lt;&gt;"",COUNTIF([2]Summary!$B$30:$B$1029,INDIRECT($A$14&amp;ROW())),""),"")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339"/>
      <c r="CL776" s="340"/>
      <c r="CN776" s="339"/>
      <c r="CO776" s="585"/>
    </row>
    <row r="777" spans="1:93" ht="24.95" customHeight="1">
      <c r="A777" s="449" t="str">
        <f ca="1">IFERROR(IF(INDIRECT($A$14&amp;ROW())&lt;&gt;"",COUNTIF([2]Summary!$B$30:$B$1029,INDIRECT($A$14&amp;ROW())),""),"")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339"/>
      <c r="CL777" s="340"/>
      <c r="CN777" s="339"/>
      <c r="CO777" s="585"/>
    </row>
    <row r="778" spans="1:93" ht="24.95" customHeight="1">
      <c r="A778" s="449" t="str">
        <f ca="1">IFERROR(IF(INDIRECT($A$14&amp;ROW())&lt;&gt;"",COUNTIF([2]Summary!$B$30:$B$1029,INDIRECT($A$14&amp;ROW())),""),"")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339"/>
      <c r="CL778" s="340"/>
      <c r="CN778" s="339"/>
      <c r="CO778" s="585"/>
    </row>
    <row r="779" spans="1:93" ht="24.95" customHeight="1">
      <c r="A779" s="449" t="str">
        <f ca="1">IFERROR(IF(INDIRECT($A$14&amp;ROW())&lt;&gt;"",COUNTIF([2]Summary!$B$30:$B$1029,INDIRECT($A$14&amp;ROW())),""),"")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339"/>
      <c r="CL779" s="340"/>
      <c r="CN779" s="339"/>
      <c r="CO779" s="585"/>
    </row>
    <row r="780" spans="1:93" ht="24.95" customHeight="1">
      <c r="A780" s="449" t="str">
        <f ca="1">IFERROR(IF(INDIRECT($A$14&amp;ROW())&lt;&gt;"",COUNTIF([2]Summary!$B$30:$B$1029,INDIRECT($A$14&amp;ROW())),""),"")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339"/>
      <c r="CL780" s="340"/>
      <c r="CN780" s="339"/>
      <c r="CO780" s="585"/>
    </row>
    <row r="781" spans="1:93" ht="24.95" customHeight="1">
      <c r="A781" s="449" t="str">
        <f ca="1">IFERROR(IF(INDIRECT($A$14&amp;ROW())&lt;&gt;"",COUNTIF([2]Summary!$B$30:$B$1029,INDIRECT($A$14&amp;ROW())),""),"")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339"/>
      <c r="CL781" s="340"/>
      <c r="CN781" s="339"/>
      <c r="CO781" s="585"/>
    </row>
    <row r="782" spans="1:93" ht="24.95" customHeight="1">
      <c r="A782" s="449" t="str">
        <f ca="1">IFERROR(IF(INDIRECT($A$14&amp;ROW())&lt;&gt;"",COUNTIF([2]Summary!$B$30:$B$1029,INDIRECT($A$14&amp;ROW())),""),"")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339"/>
      <c r="CL782" s="340"/>
      <c r="CN782" s="339"/>
      <c r="CO782" s="585"/>
    </row>
    <row r="783" spans="1:93" ht="24.95" customHeight="1">
      <c r="A783" s="449" t="str">
        <f ca="1">IFERROR(IF(INDIRECT($A$14&amp;ROW())&lt;&gt;"",COUNTIF([2]Summary!$B$30:$B$1029,INDIRECT($A$14&amp;ROW())),""),"")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339"/>
      <c r="CL783" s="340"/>
      <c r="CN783" s="339"/>
      <c r="CO783" s="585"/>
    </row>
    <row r="784" spans="1:93" ht="24.95" customHeight="1">
      <c r="A784" s="449" t="str">
        <f ca="1">IFERROR(IF(INDIRECT($A$14&amp;ROW())&lt;&gt;"",COUNTIF([2]Summary!$B$30:$B$1029,INDIRECT($A$14&amp;ROW())),""),"")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339"/>
      <c r="CL784" s="340"/>
      <c r="CN784" s="339"/>
      <c r="CO784" s="585"/>
    </row>
    <row r="785" spans="1:93" ht="24.95" customHeight="1">
      <c r="A785" s="449" t="str">
        <f ca="1">IFERROR(IF(INDIRECT($A$14&amp;ROW())&lt;&gt;"",COUNTIF([2]Summary!$B$30:$B$1029,INDIRECT($A$14&amp;ROW())),""),"")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339"/>
      <c r="CL785" s="340"/>
      <c r="CN785" s="339"/>
      <c r="CO785" s="585"/>
    </row>
    <row r="786" spans="1:93" ht="24.95" customHeight="1">
      <c r="A786" s="449" t="str">
        <f ca="1">IFERROR(IF(INDIRECT($A$14&amp;ROW())&lt;&gt;"",COUNTIF([2]Summary!$B$30:$B$1029,INDIRECT($A$14&amp;ROW())),""),"")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339"/>
      <c r="CL786" s="340"/>
      <c r="CN786" s="339"/>
      <c r="CO786" s="585"/>
    </row>
    <row r="787" spans="1:93" ht="24.95" customHeight="1">
      <c r="A787" s="449" t="str">
        <f ca="1">IFERROR(IF(INDIRECT($A$14&amp;ROW())&lt;&gt;"",COUNTIF([2]Summary!$B$30:$B$1029,INDIRECT($A$14&amp;ROW())),""),"")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339"/>
      <c r="CL787" s="340"/>
      <c r="CN787" s="339"/>
      <c r="CO787" s="585"/>
    </row>
    <row r="788" spans="1:93" ht="24.95" customHeight="1">
      <c r="A788" s="449" t="str">
        <f ca="1">IFERROR(IF(INDIRECT($A$14&amp;ROW())&lt;&gt;"",COUNTIF([2]Summary!$B$30:$B$1029,INDIRECT($A$14&amp;ROW())),""),"")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339"/>
      <c r="CL788" s="340"/>
      <c r="CN788" s="339"/>
      <c r="CO788" s="585"/>
    </row>
    <row r="789" spans="1:93" ht="24.95" customHeight="1">
      <c r="A789" s="449" t="str">
        <f ca="1">IFERROR(IF(INDIRECT($A$14&amp;ROW())&lt;&gt;"",COUNTIF([2]Summary!$B$30:$B$1029,INDIRECT($A$14&amp;ROW())),""),"")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339"/>
      <c r="CL789" s="340"/>
      <c r="CN789" s="339"/>
      <c r="CO789" s="585"/>
    </row>
    <row r="790" spans="1:93" ht="24.95" customHeight="1">
      <c r="A790" s="449" t="str">
        <f ca="1">IFERROR(IF(INDIRECT($A$14&amp;ROW())&lt;&gt;"",COUNTIF([2]Summary!$B$30:$B$1029,INDIRECT($A$14&amp;ROW())),""),"")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339"/>
      <c r="CL790" s="340"/>
      <c r="CN790" s="339"/>
      <c r="CO790" s="585"/>
    </row>
    <row r="791" spans="1:93" ht="24.95" customHeight="1">
      <c r="A791" s="449" t="str">
        <f ca="1">IFERROR(IF(INDIRECT($A$14&amp;ROW())&lt;&gt;"",COUNTIF([2]Summary!$B$30:$B$1029,INDIRECT($A$14&amp;ROW())),""),"")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339"/>
      <c r="CL791" s="340"/>
      <c r="CN791" s="339"/>
      <c r="CO791" s="585"/>
    </row>
    <row r="792" spans="1:93" ht="24.95" customHeight="1">
      <c r="A792" s="449" t="str">
        <f ca="1">IFERROR(IF(INDIRECT($A$14&amp;ROW())&lt;&gt;"",COUNTIF([2]Summary!$B$30:$B$1029,INDIRECT($A$14&amp;ROW())),""),"")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339"/>
      <c r="CL792" s="340"/>
      <c r="CN792" s="339"/>
      <c r="CO792" s="585"/>
    </row>
    <row r="793" spans="1:93" ht="24.95" customHeight="1">
      <c r="A793" s="449" t="str">
        <f ca="1">IFERROR(IF(INDIRECT($A$14&amp;ROW())&lt;&gt;"",COUNTIF([2]Summary!$B$30:$B$1029,INDIRECT($A$14&amp;ROW())),""),"")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339"/>
      <c r="CL793" s="340"/>
      <c r="CN793" s="339"/>
      <c r="CO793" s="585"/>
    </row>
    <row r="794" spans="1:93" ht="24.95" customHeight="1">
      <c r="A794" s="449" t="str">
        <f ca="1">IFERROR(IF(INDIRECT($A$14&amp;ROW())&lt;&gt;"",COUNTIF([2]Summary!$B$30:$B$1029,INDIRECT($A$14&amp;ROW())),""),"")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339"/>
      <c r="CL794" s="340"/>
      <c r="CN794" s="339"/>
      <c r="CO794" s="585"/>
    </row>
    <row r="795" spans="1:93" ht="24.95" customHeight="1">
      <c r="A795" s="449" t="str">
        <f ca="1">IFERROR(IF(INDIRECT($A$14&amp;ROW())&lt;&gt;"",COUNTIF([2]Summary!$B$30:$B$1029,INDIRECT($A$14&amp;ROW())),""),"")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339"/>
      <c r="CL795" s="340"/>
      <c r="CN795" s="339"/>
      <c r="CO795" s="585"/>
    </row>
    <row r="796" spans="1:93" ht="24.95" customHeight="1">
      <c r="A796" s="449" t="str">
        <f ca="1">IFERROR(IF(INDIRECT($A$14&amp;ROW())&lt;&gt;"",COUNTIF([2]Summary!$B$30:$B$1029,INDIRECT($A$14&amp;ROW())),""),"")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339"/>
      <c r="CL796" s="340"/>
      <c r="CN796" s="339"/>
      <c r="CO796" s="585"/>
    </row>
    <row r="797" spans="1:93" ht="24.95" customHeight="1">
      <c r="A797" s="449" t="str">
        <f ca="1">IFERROR(IF(INDIRECT($A$14&amp;ROW())&lt;&gt;"",COUNTIF([2]Summary!$B$30:$B$1029,INDIRECT($A$14&amp;ROW())),""),"")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339"/>
      <c r="CL797" s="340"/>
      <c r="CN797" s="339"/>
      <c r="CO797" s="585"/>
    </row>
    <row r="798" spans="1:93" ht="24.95" customHeight="1">
      <c r="A798" s="449" t="str">
        <f ca="1">IFERROR(IF(INDIRECT($A$14&amp;ROW())&lt;&gt;"",COUNTIF([2]Summary!$B$30:$B$1029,INDIRECT($A$14&amp;ROW())),""),"")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339"/>
      <c r="CL798" s="340"/>
      <c r="CN798" s="339"/>
      <c r="CO798" s="585"/>
    </row>
    <row r="799" spans="1:93" ht="24.95" customHeight="1">
      <c r="A799" s="449" t="str">
        <f ca="1">IFERROR(IF(INDIRECT($A$14&amp;ROW())&lt;&gt;"",COUNTIF([2]Summary!$B$30:$B$1029,INDIRECT($A$14&amp;ROW())),""),"")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339"/>
      <c r="CL799" s="340"/>
      <c r="CN799" s="339"/>
      <c r="CO799" s="585"/>
    </row>
    <row r="800" spans="1:93" ht="24.95" customHeight="1">
      <c r="A800" s="449" t="str">
        <f ca="1">IFERROR(IF(INDIRECT($A$14&amp;ROW())&lt;&gt;"",COUNTIF([2]Summary!$B$30:$B$1029,INDIRECT($A$14&amp;ROW())),""),"")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339"/>
      <c r="CL800" s="340"/>
      <c r="CN800" s="339"/>
      <c r="CO800" s="585"/>
    </row>
    <row r="801" spans="1:93" ht="24.95" customHeight="1">
      <c r="A801" s="449" t="str">
        <f ca="1">IFERROR(IF(INDIRECT($A$14&amp;ROW())&lt;&gt;"",COUNTIF([2]Summary!$B$30:$B$1029,INDIRECT($A$14&amp;ROW())),""),"")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339"/>
      <c r="CL801" s="340"/>
      <c r="CN801" s="339"/>
      <c r="CO801" s="585"/>
    </row>
    <row r="802" spans="1:93" ht="24.95" customHeight="1">
      <c r="A802" s="449" t="str">
        <f ca="1">IFERROR(IF(INDIRECT($A$14&amp;ROW())&lt;&gt;"",COUNTIF([2]Summary!$B$30:$B$1029,INDIRECT($A$14&amp;ROW())),""),"")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339"/>
      <c r="CL802" s="340"/>
      <c r="CN802" s="339"/>
      <c r="CO802" s="585"/>
    </row>
    <row r="803" spans="1:93" ht="24.95" customHeight="1">
      <c r="A803" s="449" t="str">
        <f ca="1">IFERROR(IF(INDIRECT($A$14&amp;ROW())&lt;&gt;"",COUNTIF([2]Summary!$B$30:$B$1029,INDIRECT($A$14&amp;ROW())),""),"")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339"/>
      <c r="CL803" s="340"/>
      <c r="CN803" s="339"/>
      <c r="CO803" s="585"/>
    </row>
    <row r="804" spans="1:93" ht="24.95" customHeight="1">
      <c r="A804" s="449" t="str">
        <f ca="1">IFERROR(IF(INDIRECT($A$14&amp;ROW())&lt;&gt;"",COUNTIF([2]Summary!$B$30:$B$1029,INDIRECT($A$14&amp;ROW())),""),"")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339"/>
      <c r="CL804" s="340"/>
      <c r="CN804" s="339"/>
      <c r="CO804" s="585"/>
    </row>
    <row r="805" spans="1:93" ht="24.95" customHeight="1">
      <c r="A805" s="449" t="str">
        <f ca="1">IFERROR(IF(INDIRECT($A$14&amp;ROW())&lt;&gt;"",COUNTIF([2]Summary!$B$30:$B$1029,INDIRECT($A$14&amp;ROW())),""),"")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339"/>
      <c r="CL805" s="340"/>
      <c r="CN805" s="339"/>
      <c r="CO805" s="585"/>
    </row>
    <row r="806" spans="1:93" ht="24.95" customHeight="1">
      <c r="A806" s="449" t="str">
        <f ca="1">IFERROR(IF(INDIRECT($A$14&amp;ROW())&lt;&gt;"",COUNTIF([2]Summary!$B$30:$B$1029,INDIRECT($A$14&amp;ROW())),""),"")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339"/>
      <c r="CL806" s="340"/>
      <c r="CN806" s="339"/>
      <c r="CO806" s="585"/>
    </row>
    <row r="807" spans="1:93" ht="24.95" customHeight="1">
      <c r="A807" s="449" t="str">
        <f ca="1">IFERROR(IF(INDIRECT($A$14&amp;ROW())&lt;&gt;"",COUNTIF([2]Summary!$B$30:$B$1029,INDIRECT($A$14&amp;ROW())),""),"")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339"/>
      <c r="CL807" s="340"/>
      <c r="CN807" s="339"/>
      <c r="CO807" s="585"/>
    </row>
    <row r="808" spans="1:93" ht="24.95" customHeight="1">
      <c r="A808" s="449" t="str">
        <f ca="1">IFERROR(IF(INDIRECT($A$14&amp;ROW())&lt;&gt;"",COUNTIF([2]Summary!$B$30:$B$1029,INDIRECT($A$14&amp;ROW())),""),"")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339"/>
      <c r="CL808" s="340"/>
      <c r="CN808" s="339"/>
      <c r="CO808" s="585"/>
    </row>
    <row r="809" spans="1:93" ht="24.95" customHeight="1">
      <c r="A809" s="449" t="str">
        <f ca="1">IFERROR(IF(INDIRECT($A$14&amp;ROW())&lt;&gt;"",COUNTIF([2]Summary!$B$30:$B$1029,INDIRECT($A$14&amp;ROW())),""),"")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339"/>
      <c r="CL809" s="340"/>
      <c r="CN809" s="339"/>
      <c r="CO809" s="585"/>
    </row>
    <row r="810" spans="1:93" ht="24.95" customHeight="1">
      <c r="A810" s="449" t="str">
        <f ca="1">IFERROR(IF(INDIRECT($A$14&amp;ROW())&lt;&gt;"",COUNTIF([2]Summary!$B$30:$B$1029,INDIRECT($A$14&amp;ROW())),""),"")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339"/>
      <c r="CL810" s="340"/>
      <c r="CN810" s="339"/>
      <c r="CO810" s="585"/>
    </row>
    <row r="811" spans="1:93" ht="24.95" customHeight="1">
      <c r="A811" s="449" t="str">
        <f ca="1">IFERROR(IF(INDIRECT($A$14&amp;ROW())&lt;&gt;"",COUNTIF([2]Summary!$B$30:$B$1029,INDIRECT($A$14&amp;ROW())),""),"")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339"/>
      <c r="CL811" s="340"/>
      <c r="CN811" s="339"/>
      <c r="CO811" s="585"/>
    </row>
    <row r="812" spans="1:93" ht="24.95" customHeight="1">
      <c r="A812" s="449" t="str">
        <f ca="1">IFERROR(IF(INDIRECT($A$14&amp;ROW())&lt;&gt;"",COUNTIF([2]Summary!$B$30:$B$1029,INDIRECT($A$14&amp;ROW())),""),"")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339"/>
      <c r="CL812" s="340"/>
      <c r="CN812" s="339"/>
      <c r="CO812" s="585"/>
    </row>
    <row r="813" spans="1:93" ht="24.95" customHeight="1">
      <c r="A813" s="449" t="str">
        <f ca="1">IFERROR(IF(INDIRECT($A$14&amp;ROW())&lt;&gt;"",COUNTIF([2]Summary!$B$30:$B$1029,INDIRECT($A$14&amp;ROW())),""),"")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339"/>
      <c r="CL813" s="340"/>
      <c r="CN813" s="339"/>
      <c r="CO813" s="585"/>
    </row>
    <row r="814" spans="1:93" ht="24.95" customHeight="1">
      <c r="A814" s="449" t="str">
        <f ca="1">IFERROR(IF(INDIRECT($A$14&amp;ROW())&lt;&gt;"",COUNTIF([2]Summary!$B$30:$B$1029,INDIRECT($A$14&amp;ROW())),""),"")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339"/>
      <c r="CL814" s="340"/>
      <c r="CN814" s="339"/>
      <c r="CO814" s="585"/>
    </row>
    <row r="815" spans="1:93" ht="24.95" customHeight="1">
      <c r="A815" s="449" t="str">
        <f ca="1">IFERROR(IF(INDIRECT($A$14&amp;ROW())&lt;&gt;"",COUNTIF([2]Summary!$B$30:$B$1029,INDIRECT($A$14&amp;ROW())),""),"")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339"/>
      <c r="CL815" s="340"/>
      <c r="CN815" s="339"/>
      <c r="CO815" s="585"/>
    </row>
    <row r="816" spans="1:93" ht="24.95" customHeight="1">
      <c r="A816" s="449" t="str">
        <f ca="1">IFERROR(IF(INDIRECT($A$14&amp;ROW())&lt;&gt;"",COUNTIF([2]Summary!$B$30:$B$1029,INDIRECT($A$14&amp;ROW())),""),"")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339"/>
      <c r="CL816" s="340"/>
      <c r="CN816" s="339"/>
      <c r="CO816" s="585"/>
    </row>
    <row r="817" spans="1:93" ht="24.95" customHeight="1">
      <c r="A817" s="449" t="str">
        <f ca="1">IFERROR(IF(INDIRECT($A$14&amp;ROW())&lt;&gt;"",COUNTIF([2]Summary!$B$30:$B$1029,INDIRECT($A$14&amp;ROW())),""),"")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339"/>
      <c r="CL817" s="340"/>
      <c r="CN817" s="339"/>
      <c r="CO817" s="585"/>
    </row>
    <row r="818" spans="1:93" ht="24.95" customHeight="1">
      <c r="A818" s="449" t="str">
        <f ca="1">IFERROR(IF(INDIRECT($A$14&amp;ROW())&lt;&gt;"",COUNTIF([2]Summary!$B$30:$B$1029,INDIRECT($A$14&amp;ROW())),""),"")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339"/>
      <c r="CL818" s="340"/>
      <c r="CN818" s="339"/>
      <c r="CO818" s="585"/>
    </row>
    <row r="819" spans="1:93" ht="24.95" customHeight="1">
      <c r="A819" s="449" t="str">
        <f ca="1">IFERROR(IF(INDIRECT($A$14&amp;ROW())&lt;&gt;"",COUNTIF([2]Summary!$B$30:$B$1029,INDIRECT($A$14&amp;ROW())),""),"")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339"/>
      <c r="CL819" s="340"/>
      <c r="CN819" s="339"/>
      <c r="CO819" s="585"/>
    </row>
    <row r="820" spans="1:93" ht="24.95" customHeight="1">
      <c r="A820" s="449" t="str">
        <f ca="1">IFERROR(IF(INDIRECT($A$14&amp;ROW())&lt;&gt;"",COUNTIF([2]Summary!$B$30:$B$1029,INDIRECT($A$14&amp;ROW())),""),"")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339"/>
      <c r="CL820" s="340"/>
      <c r="CN820" s="339"/>
      <c r="CO820" s="585"/>
    </row>
    <row r="821" spans="1:93" ht="24.95" customHeight="1">
      <c r="A821" s="449" t="str">
        <f ca="1">IFERROR(IF(INDIRECT($A$14&amp;ROW())&lt;&gt;"",COUNTIF([2]Summary!$B$30:$B$1029,INDIRECT($A$14&amp;ROW())),""),"")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339"/>
      <c r="CL821" s="340"/>
      <c r="CN821" s="339"/>
      <c r="CO821" s="585"/>
    </row>
    <row r="822" spans="1:93" ht="24.95" customHeight="1">
      <c r="A822" s="449" t="str">
        <f ca="1">IFERROR(IF(INDIRECT($A$14&amp;ROW())&lt;&gt;"",COUNTIF([2]Summary!$B$30:$B$1029,INDIRECT($A$14&amp;ROW())),""),"")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339"/>
      <c r="CL822" s="340"/>
      <c r="CN822" s="339"/>
      <c r="CO822" s="585"/>
    </row>
    <row r="823" spans="1:93" ht="24.95" customHeight="1">
      <c r="A823" s="449" t="str">
        <f ca="1">IFERROR(IF(INDIRECT($A$14&amp;ROW())&lt;&gt;"",COUNTIF([2]Summary!$B$30:$B$1029,INDIRECT($A$14&amp;ROW())),""),"")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339"/>
      <c r="CL823" s="340"/>
      <c r="CN823" s="339"/>
      <c r="CO823" s="585"/>
    </row>
    <row r="824" spans="1:93" ht="24.95" customHeight="1">
      <c r="A824" s="449" t="str">
        <f ca="1">IFERROR(IF(INDIRECT($A$14&amp;ROW())&lt;&gt;"",COUNTIF([2]Summary!$B$30:$B$1029,INDIRECT($A$14&amp;ROW())),""),"")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339"/>
      <c r="CL824" s="340"/>
      <c r="CN824" s="339"/>
      <c r="CO824" s="585"/>
    </row>
    <row r="825" spans="1:93" ht="24.95" customHeight="1">
      <c r="A825" s="449" t="str">
        <f ca="1">IFERROR(IF(INDIRECT($A$14&amp;ROW())&lt;&gt;"",COUNTIF([2]Summary!$B$30:$B$1029,INDIRECT($A$14&amp;ROW())),""),"")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339"/>
      <c r="CL825" s="340"/>
      <c r="CN825" s="339"/>
      <c r="CO825" s="585"/>
    </row>
    <row r="826" spans="1:93" ht="24.95" customHeight="1">
      <c r="A826" s="449" t="str">
        <f ca="1">IFERROR(IF(INDIRECT($A$14&amp;ROW())&lt;&gt;"",COUNTIF([2]Summary!$B$30:$B$1029,INDIRECT($A$14&amp;ROW())),""),"")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339"/>
      <c r="CL826" s="340"/>
      <c r="CN826" s="339"/>
      <c r="CO826" s="585"/>
    </row>
    <row r="827" spans="1:93" ht="24.95" customHeight="1">
      <c r="A827" s="449" t="str">
        <f ca="1">IFERROR(IF(INDIRECT($A$14&amp;ROW())&lt;&gt;"",COUNTIF([2]Summary!$B$30:$B$1029,INDIRECT($A$14&amp;ROW())),""),"")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339"/>
      <c r="CL827" s="340"/>
      <c r="CN827" s="339"/>
      <c r="CO827" s="585"/>
    </row>
    <row r="828" spans="1:93" ht="24.95" customHeight="1">
      <c r="A828" s="449" t="str">
        <f ca="1">IFERROR(IF(INDIRECT($A$14&amp;ROW())&lt;&gt;"",COUNTIF([2]Summary!$B$30:$B$1029,INDIRECT($A$14&amp;ROW())),""),"")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339"/>
      <c r="CL828" s="340"/>
      <c r="CN828" s="339"/>
      <c r="CO828" s="585"/>
    </row>
    <row r="829" spans="1:93" ht="24.95" customHeight="1">
      <c r="A829" s="449" t="str">
        <f ca="1">IFERROR(IF(INDIRECT($A$14&amp;ROW())&lt;&gt;"",COUNTIF([2]Summary!$B$30:$B$1029,INDIRECT($A$14&amp;ROW())),""),"")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339"/>
      <c r="CL829" s="340"/>
      <c r="CN829" s="339"/>
      <c r="CO829" s="585"/>
    </row>
    <row r="830" spans="1:93" ht="24.95" customHeight="1">
      <c r="A830" s="449" t="str">
        <f ca="1">IFERROR(IF(INDIRECT($A$14&amp;ROW())&lt;&gt;"",COUNTIF([2]Summary!$B$30:$B$1029,INDIRECT($A$14&amp;ROW())),""),"")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339"/>
      <c r="CL830" s="340"/>
      <c r="CN830" s="339"/>
      <c r="CO830" s="585"/>
    </row>
    <row r="831" spans="1:93" ht="24.95" customHeight="1">
      <c r="A831" s="449" t="str">
        <f ca="1">IFERROR(IF(INDIRECT($A$14&amp;ROW())&lt;&gt;"",COUNTIF([2]Summary!$B$30:$B$1029,INDIRECT($A$14&amp;ROW())),""),"")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339"/>
      <c r="CL831" s="340"/>
      <c r="CN831" s="339"/>
      <c r="CO831" s="585"/>
    </row>
    <row r="832" spans="1:93" ht="24.95" customHeight="1">
      <c r="A832" s="449" t="str">
        <f ca="1">IFERROR(IF(INDIRECT($A$14&amp;ROW())&lt;&gt;"",COUNTIF([2]Summary!$B$30:$B$1029,INDIRECT($A$14&amp;ROW())),""),"")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339"/>
      <c r="CL832" s="340"/>
      <c r="CN832" s="339"/>
      <c r="CO832" s="585"/>
    </row>
    <row r="833" spans="1:93" ht="24.95" customHeight="1">
      <c r="A833" s="449" t="str">
        <f ca="1">IFERROR(IF(INDIRECT($A$14&amp;ROW())&lt;&gt;"",COUNTIF([2]Summary!$B$30:$B$1029,INDIRECT($A$14&amp;ROW())),""),"")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339"/>
      <c r="CL833" s="340"/>
      <c r="CN833" s="339"/>
      <c r="CO833" s="585"/>
    </row>
    <row r="834" spans="1:93" ht="24.95" customHeight="1">
      <c r="A834" s="449" t="str">
        <f ca="1">IFERROR(IF(INDIRECT($A$14&amp;ROW())&lt;&gt;"",COUNTIF([2]Summary!$B$30:$B$1029,INDIRECT($A$14&amp;ROW())),""),"")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339"/>
      <c r="CL834" s="340"/>
      <c r="CN834" s="339"/>
      <c r="CO834" s="585"/>
    </row>
    <row r="835" spans="1:93" ht="24.95" customHeight="1">
      <c r="A835" s="449" t="str">
        <f ca="1">IFERROR(IF(INDIRECT($A$14&amp;ROW())&lt;&gt;"",COUNTIF([2]Summary!$B$30:$B$1029,INDIRECT($A$14&amp;ROW())),""),"")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339"/>
      <c r="CL835" s="340"/>
      <c r="CN835" s="339"/>
      <c r="CO835" s="585"/>
    </row>
    <row r="836" spans="1:93" ht="24.95" customHeight="1">
      <c r="A836" s="449" t="str">
        <f ca="1">IFERROR(IF(INDIRECT($A$14&amp;ROW())&lt;&gt;"",COUNTIF([2]Summary!$B$30:$B$1029,INDIRECT($A$14&amp;ROW())),""),"")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339"/>
      <c r="CL836" s="340"/>
      <c r="CN836" s="339"/>
      <c r="CO836" s="585"/>
    </row>
    <row r="837" spans="1:93" ht="24.95" customHeight="1">
      <c r="A837" s="449" t="str">
        <f ca="1">IFERROR(IF(INDIRECT($A$14&amp;ROW())&lt;&gt;"",COUNTIF([2]Summary!$B$30:$B$1029,INDIRECT($A$14&amp;ROW())),""),"")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339"/>
      <c r="CL837" s="340"/>
      <c r="CN837" s="339"/>
      <c r="CO837" s="585"/>
    </row>
    <row r="838" spans="1:93" ht="24.95" customHeight="1">
      <c r="A838" s="449" t="str">
        <f ca="1">IFERROR(IF(INDIRECT($A$14&amp;ROW())&lt;&gt;"",COUNTIF([2]Summary!$B$30:$B$1029,INDIRECT($A$14&amp;ROW())),""),"")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339"/>
      <c r="CL838" s="340"/>
      <c r="CN838" s="339"/>
      <c r="CO838" s="585"/>
    </row>
    <row r="839" spans="1:93" ht="24.95" customHeight="1">
      <c r="A839" s="449" t="str">
        <f ca="1">IFERROR(IF(INDIRECT($A$14&amp;ROW())&lt;&gt;"",COUNTIF([2]Summary!$B$30:$B$1029,INDIRECT($A$14&amp;ROW())),""),"")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339"/>
      <c r="CL839" s="340"/>
      <c r="CN839" s="339"/>
      <c r="CO839" s="585"/>
    </row>
    <row r="840" spans="1:93" ht="24.95" customHeight="1">
      <c r="A840" s="449" t="str">
        <f ca="1">IFERROR(IF(INDIRECT($A$14&amp;ROW())&lt;&gt;"",COUNTIF([2]Summary!$B$30:$B$1029,INDIRECT($A$14&amp;ROW())),""),"")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339"/>
      <c r="CL840" s="340"/>
      <c r="CN840" s="339"/>
      <c r="CO840" s="585"/>
    </row>
    <row r="841" spans="1:93" ht="24.95" customHeight="1">
      <c r="A841" s="449" t="str">
        <f ca="1">IFERROR(IF(INDIRECT($A$14&amp;ROW())&lt;&gt;"",COUNTIF([2]Summary!$B$30:$B$1029,INDIRECT($A$14&amp;ROW())),""),"")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339"/>
      <c r="CL841" s="340"/>
      <c r="CN841" s="339"/>
      <c r="CO841" s="585"/>
    </row>
    <row r="842" spans="1:93" ht="24.95" customHeight="1">
      <c r="A842" s="449" t="str">
        <f ca="1">IFERROR(IF(INDIRECT($A$14&amp;ROW())&lt;&gt;"",COUNTIF([2]Summary!$B$30:$B$1029,INDIRECT($A$14&amp;ROW())),""),"")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339"/>
      <c r="CL842" s="340"/>
      <c r="CN842" s="339"/>
      <c r="CO842" s="585"/>
    </row>
    <row r="843" spans="1:93" ht="24.95" customHeight="1">
      <c r="A843" s="449" t="str">
        <f ca="1">IFERROR(IF(INDIRECT($A$14&amp;ROW())&lt;&gt;"",COUNTIF([2]Summary!$B$30:$B$1029,INDIRECT($A$14&amp;ROW())),""),"")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339"/>
      <c r="CL843" s="340"/>
      <c r="CN843" s="339"/>
      <c r="CO843" s="585"/>
    </row>
    <row r="844" spans="1:93" ht="24.95" customHeight="1">
      <c r="A844" s="449" t="str">
        <f ca="1">IFERROR(IF(INDIRECT($A$14&amp;ROW())&lt;&gt;"",COUNTIF([2]Summary!$B$30:$B$1029,INDIRECT($A$14&amp;ROW())),""),"")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339"/>
      <c r="CL844" s="340"/>
      <c r="CN844" s="339"/>
      <c r="CO844" s="585"/>
    </row>
    <row r="845" spans="1:93" ht="24.95" customHeight="1">
      <c r="A845" s="449" t="str">
        <f ca="1">IFERROR(IF(INDIRECT($A$14&amp;ROW())&lt;&gt;"",COUNTIF([2]Summary!$B$30:$B$1029,INDIRECT($A$14&amp;ROW())),""),"")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339"/>
      <c r="CL845" s="340"/>
      <c r="CN845" s="339"/>
      <c r="CO845" s="585"/>
    </row>
    <row r="846" spans="1:93" ht="24.95" customHeight="1">
      <c r="A846" s="449" t="str">
        <f ca="1">IFERROR(IF(INDIRECT($A$14&amp;ROW())&lt;&gt;"",COUNTIF([2]Summary!$B$30:$B$1029,INDIRECT($A$14&amp;ROW())),""),"")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339"/>
      <c r="CL846" s="340"/>
      <c r="CN846" s="339"/>
      <c r="CO846" s="585"/>
    </row>
    <row r="847" spans="1:93" ht="24.95" customHeight="1">
      <c r="A847" s="449" t="str">
        <f ca="1">IFERROR(IF(INDIRECT($A$14&amp;ROW())&lt;&gt;"",COUNTIF([2]Summary!$B$30:$B$1029,INDIRECT($A$14&amp;ROW())),""),"")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339"/>
      <c r="CL847" s="340"/>
      <c r="CN847" s="339"/>
      <c r="CO847" s="585"/>
    </row>
    <row r="848" spans="1:93" ht="24.95" customHeight="1">
      <c r="A848" s="449" t="str">
        <f ca="1">IFERROR(IF(INDIRECT($A$14&amp;ROW())&lt;&gt;"",COUNTIF([2]Summary!$B$30:$B$1029,INDIRECT($A$14&amp;ROW())),""),"")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339"/>
      <c r="CL848" s="340"/>
      <c r="CN848" s="339"/>
      <c r="CO848" s="585"/>
    </row>
    <row r="849" spans="1:93" ht="24.95" customHeight="1">
      <c r="A849" s="449" t="str">
        <f ca="1">IFERROR(IF(INDIRECT($A$14&amp;ROW())&lt;&gt;"",COUNTIF([2]Summary!$B$30:$B$1029,INDIRECT($A$14&amp;ROW())),""),"")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339"/>
      <c r="CL849" s="340"/>
      <c r="CN849" s="339"/>
      <c r="CO849" s="585"/>
    </row>
    <row r="850" spans="1:93" ht="24.95" customHeight="1">
      <c r="A850" s="449" t="str">
        <f ca="1">IFERROR(IF(INDIRECT($A$14&amp;ROW())&lt;&gt;"",COUNTIF([2]Summary!$B$30:$B$1029,INDIRECT($A$14&amp;ROW())),""),"")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339"/>
      <c r="CL850" s="340"/>
      <c r="CN850" s="339"/>
      <c r="CO850" s="585"/>
    </row>
    <row r="851" spans="1:93" ht="24.95" customHeight="1">
      <c r="A851" s="449" t="str">
        <f ca="1">IFERROR(IF(INDIRECT($A$14&amp;ROW())&lt;&gt;"",COUNTIF([2]Summary!$B$30:$B$1029,INDIRECT($A$14&amp;ROW())),""),"")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339"/>
      <c r="CL851" s="340"/>
      <c r="CN851" s="339"/>
      <c r="CO851" s="585"/>
    </row>
    <row r="852" spans="1:93" ht="24.95" customHeight="1">
      <c r="A852" s="449" t="str">
        <f ca="1">IFERROR(IF(INDIRECT($A$14&amp;ROW())&lt;&gt;"",COUNTIF([2]Summary!$B$30:$B$1029,INDIRECT($A$14&amp;ROW())),""),"")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339"/>
      <c r="CL852" s="340"/>
      <c r="CN852" s="339"/>
      <c r="CO852" s="585"/>
    </row>
    <row r="853" spans="1:93" ht="24.95" customHeight="1">
      <c r="A853" s="449" t="str">
        <f ca="1">IFERROR(IF(INDIRECT($A$14&amp;ROW())&lt;&gt;"",COUNTIF([2]Summary!$B$30:$B$1029,INDIRECT($A$14&amp;ROW())),""),"")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339"/>
      <c r="CL853" s="340"/>
      <c r="CN853" s="339"/>
      <c r="CO853" s="585"/>
    </row>
    <row r="854" spans="1:93" ht="24.95" customHeight="1">
      <c r="A854" s="449" t="str">
        <f ca="1">IFERROR(IF(INDIRECT($A$14&amp;ROW())&lt;&gt;"",COUNTIF([2]Summary!$B$30:$B$1029,INDIRECT($A$14&amp;ROW())),""),"")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339"/>
      <c r="CL854" s="340"/>
      <c r="CN854" s="339"/>
      <c r="CO854" s="585"/>
    </row>
    <row r="855" spans="1:93" ht="24.95" customHeight="1">
      <c r="A855" s="449" t="str">
        <f ca="1">IFERROR(IF(INDIRECT($A$14&amp;ROW())&lt;&gt;"",COUNTIF([2]Summary!$B$30:$B$1029,INDIRECT($A$14&amp;ROW())),""),"")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339"/>
      <c r="CL855" s="340"/>
      <c r="CN855" s="339"/>
      <c r="CO855" s="585"/>
    </row>
    <row r="856" spans="1:93" ht="24.95" customHeight="1">
      <c r="A856" s="449" t="str">
        <f ca="1">IFERROR(IF(INDIRECT($A$14&amp;ROW())&lt;&gt;"",COUNTIF([2]Summary!$B$30:$B$1029,INDIRECT($A$14&amp;ROW())),""),"")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339"/>
      <c r="CL856" s="340"/>
      <c r="CN856" s="339"/>
      <c r="CO856" s="585"/>
    </row>
    <row r="857" spans="1:93" ht="24.95" customHeight="1">
      <c r="A857" s="449" t="str">
        <f ca="1">IFERROR(IF(INDIRECT($A$14&amp;ROW())&lt;&gt;"",COUNTIF([2]Summary!$B$30:$B$1029,INDIRECT($A$14&amp;ROW())),""),"")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339"/>
      <c r="CL857" s="340"/>
      <c r="CN857" s="339"/>
      <c r="CO857" s="585"/>
    </row>
    <row r="858" spans="1:93" ht="24.95" customHeight="1">
      <c r="A858" s="449" t="str">
        <f ca="1">IFERROR(IF(INDIRECT($A$14&amp;ROW())&lt;&gt;"",COUNTIF([2]Summary!$B$30:$B$1029,INDIRECT($A$14&amp;ROW())),""),"")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339"/>
      <c r="CL858" s="340"/>
      <c r="CN858" s="339"/>
      <c r="CO858" s="585"/>
    </row>
    <row r="859" spans="1:93" ht="24.95" customHeight="1">
      <c r="A859" s="449" t="str">
        <f ca="1">IFERROR(IF(INDIRECT($A$14&amp;ROW())&lt;&gt;"",COUNTIF([2]Summary!$B$30:$B$1029,INDIRECT($A$14&amp;ROW())),""),"")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339"/>
      <c r="CL859" s="340"/>
      <c r="CN859" s="339"/>
      <c r="CO859" s="585"/>
    </row>
    <row r="860" spans="1:93" ht="24.95" customHeight="1">
      <c r="A860" s="449" t="str">
        <f ca="1">IFERROR(IF(INDIRECT($A$14&amp;ROW())&lt;&gt;"",COUNTIF([2]Summary!$B$30:$B$1029,INDIRECT($A$14&amp;ROW())),""),"")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339"/>
      <c r="CL860" s="340"/>
      <c r="CN860" s="339"/>
      <c r="CO860" s="585"/>
    </row>
    <row r="861" spans="1:93" ht="24.95" customHeight="1">
      <c r="A861" s="449" t="str">
        <f ca="1">IFERROR(IF(INDIRECT($A$14&amp;ROW())&lt;&gt;"",COUNTIF([2]Summary!$B$30:$B$1029,INDIRECT($A$14&amp;ROW())),""),"")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339"/>
      <c r="CL861" s="340"/>
      <c r="CN861" s="339"/>
      <c r="CO861" s="585"/>
    </row>
    <row r="862" spans="1:93" ht="24.95" customHeight="1">
      <c r="A862" s="449" t="str">
        <f ca="1">IFERROR(IF(INDIRECT($A$14&amp;ROW())&lt;&gt;"",COUNTIF([2]Summary!$B$30:$B$1029,INDIRECT($A$14&amp;ROW())),""),"")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339"/>
      <c r="CL862" s="340"/>
      <c r="CN862" s="339"/>
      <c r="CO862" s="585"/>
    </row>
    <row r="863" spans="1:93" ht="24.95" customHeight="1">
      <c r="A863" s="449" t="str">
        <f ca="1">IFERROR(IF(INDIRECT($A$14&amp;ROW())&lt;&gt;"",COUNTIF([2]Summary!$B$30:$B$1029,INDIRECT($A$14&amp;ROW())),""),"")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339"/>
      <c r="CL863" s="340"/>
      <c r="CN863" s="339"/>
      <c r="CO863" s="585"/>
    </row>
    <row r="864" spans="1:93" ht="24.95" customHeight="1">
      <c r="A864" s="449" t="str">
        <f ca="1">IFERROR(IF(INDIRECT($A$14&amp;ROW())&lt;&gt;"",COUNTIF([2]Summary!$B$30:$B$1029,INDIRECT($A$14&amp;ROW())),""),"")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339"/>
      <c r="CL864" s="340"/>
      <c r="CN864" s="339"/>
      <c r="CO864" s="585"/>
    </row>
    <row r="865" spans="1:93" ht="24.95" customHeight="1">
      <c r="A865" s="449" t="str">
        <f ca="1">IFERROR(IF(INDIRECT($A$14&amp;ROW())&lt;&gt;"",COUNTIF([2]Summary!$B$30:$B$1029,INDIRECT($A$14&amp;ROW())),""),"")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339"/>
      <c r="CL865" s="340"/>
      <c r="CN865" s="339"/>
      <c r="CO865" s="585"/>
    </row>
    <row r="866" spans="1:93" ht="24.95" customHeight="1">
      <c r="A866" s="449" t="str">
        <f ca="1">IFERROR(IF(INDIRECT($A$14&amp;ROW())&lt;&gt;"",COUNTIF([2]Summary!$B$30:$B$1029,INDIRECT($A$14&amp;ROW())),""),"")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339"/>
      <c r="CL866" s="340"/>
      <c r="CN866" s="339"/>
      <c r="CO866" s="585"/>
    </row>
    <row r="867" spans="1:93" ht="24.95" customHeight="1">
      <c r="A867" s="449" t="str">
        <f ca="1">IFERROR(IF(INDIRECT($A$14&amp;ROW())&lt;&gt;"",COUNTIF([2]Summary!$B$30:$B$1029,INDIRECT($A$14&amp;ROW())),""),"")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339"/>
      <c r="CL867" s="340"/>
      <c r="CN867" s="339"/>
      <c r="CO867" s="585"/>
    </row>
    <row r="868" spans="1:93" ht="24.95" customHeight="1">
      <c r="A868" s="449" t="str">
        <f ca="1">IFERROR(IF(INDIRECT($A$14&amp;ROW())&lt;&gt;"",COUNTIF([2]Summary!$B$30:$B$1029,INDIRECT($A$14&amp;ROW())),""),"")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339"/>
      <c r="CL868" s="340"/>
      <c r="CN868" s="339"/>
      <c r="CO868" s="585"/>
    </row>
    <row r="869" spans="1:93" ht="24.95" customHeight="1">
      <c r="A869" s="449" t="str">
        <f ca="1">IFERROR(IF(INDIRECT($A$14&amp;ROW())&lt;&gt;"",COUNTIF([2]Summary!$B$30:$B$1029,INDIRECT($A$14&amp;ROW())),""),"")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339"/>
      <c r="CL869" s="340"/>
      <c r="CN869" s="339"/>
      <c r="CO869" s="585"/>
    </row>
    <row r="870" spans="1:93" ht="24.95" customHeight="1">
      <c r="A870" s="449" t="str">
        <f ca="1">IFERROR(IF(INDIRECT($A$14&amp;ROW())&lt;&gt;"",COUNTIF([2]Summary!$B$30:$B$1029,INDIRECT($A$14&amp;ROW())),""),"")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339"/>
      <c r="CL870" s="340"/>
      <c r="CN870" s="339"/>
      <c r="CO870" s="585"/>
    </row>
    <row r="871" spans="1:93" ht="24.95" customHeight="1">
      <c r="A871" s="449" t="str">
        <f ca="1">IFERROR(IF(INDIRECT($A$14&amp;ROW())&lt;&gt;"",COUNTIF([2]Summary!$B$30:$B$1029,INDIRECT($A$14&amp;ROW())),""),"")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339"/>
      <c r="CL871" s="340"/>
      <c r="CN871" s="339"/>
      <c r="CO871" s="585"/>
    </row>
    <row r="872" spans="1:93" ht="24.95" customHeight="1">
      <c r="A872" s="449" t="str">
        <f ca="1">IFERROR(IF(INDIRECT($A$14&amp;ROW())&lt;&gt;"",COUNTIF([2]Summary!$B$30:$B$1029,INDIRECT($A$14&amp;ROW())),""),"")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339"/>
      <c r="CL872" s="340"/>
      <c r="CN872" s="339"/>
      <c r="CO872" s="585"/>
    </row>
    <row r="873" spans="1:93" ht="24.95" customHeight="1">
      <c r="A873" s="449" t="str">
        <f ca="1">IFERROR(IF(INDIRECT($A$14&amp;ROW())&lt;&gt;"",COUNTIF([2]Summary!$B$30:$B$1029,INDIRECT($A$14&amp;ROW())),""),"")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339"/>
      <c r="CL873" s="340"/>
      <c r="CN873" s="339"/>
      <c r="CO873" s="585"/>
    </row>
    <row r="874" spans="1:93" ht="24.95" customHeight="1">
      <c r="A874" s="449" t="str">
        <f ca="1">IFERROR(IF(INDIRECT($A$14&amp;ROW())&lt;&gt;"",COUNTIF([2]Summary!$B$30:$B$1029,INDIRECT($A$14&amp;ROW())),""),"")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339"/>
      <c r="CL874" s="340"/>
      <c r="CN874" s="339"/>
      <c r="CO874" s="585"/>
    </row>
    <row r="875" spans="1:93" ht="24.95" customHeight="1">
      <c r="A875" s="449" t="str">
        <f ca="1">IFERROR(IF(INDIRECT($A$14&amp;ROW())&lt;&gt;"",COUNTIF([2]Summary!$B$30:$B$1029,INDIRECT($A$14&amp;ROW())),""),"")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339"/>
      <c r="CL875" s="340"/>
      <c r="CN875" s="339"/>
      <c r="CO875" s="585"/>
    </row>
    <row r="876" spans="1:93" ht="24.95" customHeight="1">
      <c r="A876" s="449" t="str">
        <f ca="1">IFERROR(IF(INDIRECT($A$14&amp;ROW())&lt;&gt;"",COUNTIF([2]Summary!$B$30:$B$1029,INDIRECT($A$14&amp;ROW())),""),"")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339"/>
      <c r="CL876" s="340"/>
      <c r="CN876" s="339"/>
      <c r="CO876" s="585"/>
    </row>
    <row r="877" spans="1:93" ht="24.95" customHeight="1">
      <c r="A877" s="449" t="str">
        <f ca="1">IFERROR(IF(INDIRECT($A$14&amp;ROW())&lt;&gt;"",COUNTIF([2]Summary!$B$30:$B$1029,INDIRECT($A$14&amp;ROW())),""),"")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339"/>
      <c r="CL877" s="340"/>
      <c r="CN877" s="339"/>
      <c r="CO877" s="585"/>
    </row>
    <row r="878" spans="1:93" ht="24.95" customHeight="1">
      <c r="A878" s="449" t="str">
        <f ca="1">IFERROR(IF(INDIRECT($A$14&amp;ROW())&lt;&gt;"",COUNTIF([2]Summary!$B$30:$B$1029,INDIRECT($A$14&amp;ROW())),""),"")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339"/>
      <c r="CL878" s="340"/>
      <c r="CN878" s="339"/>
      <c r="CO878" s="585"/>
    </row>
    <row r="879" spans="1:93" ht="24.95" customHeight="1">
      <c r="A879" s="449" t="str">
        <f ca="1">IFERROR(IF(INDIRECT($A$14&amp;ROW())&lt;&gt;"",COUNTIF([2]Summary!$B$30:$B$1029,INDIRECT($A$14&amp;ROW())),""),"")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339"/>
      <c r="CL879" s="340"/>
      <c r="CN879" s="339"/>
      <c r="CO879" s="585"/>
    </row>
    <row r="880" spans="1:93" ht="24.95" customHeight="1">
      <c r="A880" s="449" t="str">
        <f ca="1">IFERROR(IF(INDIRECT($A$14&amp;ROW())&lt;&gt;"",COUNTIF([2]Summary!$B$30:$B$1029,INDIRECT($A$14&amp;ROW())),""),"")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339"/>
      <c r="CL880" s="340"/>
      <c r="CN880" s="339"/>
      <c r="CO880" s="585"/>
    </row>
    <row r="881" spans="1:93" ht="24.95" customHeight="1">
      <c r="A881" s="449" t="str">
        <f ca="1">IFERROR(IF(INDIRECT($A$14&amp;ROW())&lt;&gt;"",COUNTIF([2]Summary!$B$30:$B$1029,INDIRECT($A$14&amp;ROW())),""),"")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339"/>
      <c r="CL881" s="340"/>
      <c r="CN881" s="339"/>
      <c r="CO881" s="585"/>
    </row>
    <row r="882" spans="1:93" ht="24.95" customHeight="1">
      <c r="A882" s="449" t="str">
        <f ca="1">IFERROR(IF(INDIRECT($A$14&amp;ROW())&lt;&gt;"",COUNTIF([2]Summary!$B$30:$B$1029,INDIRECT($A$14&amp;ROW())),""),"")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339"/>
      <c r="CL882" s="340"/>
      <c r="CN882" s="339"/>
      <c r="CO882" s="585"/>
    </row>
    <row r="883" spans="1:93" ht="24.95" customHeight="1">
      <c r="A883" s="449" t="str">
        <f ca="1">IFERROR(IF(INDIRECT($A$14&amp;ROW())&lt;&gt;"",COUNTIF([2]Summary!$B$30:$B$1029,INDIRECT($A$14&amp;ROW())),""),"")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339"/>
      <c r="CL883" s="340"/>
      <c r="CN883" s="339"/>
      <c r="CO883" s="585"/>
    </row>
    <row r="884" spans="1:93" ht="24.95" customHeight="1">
      <c r="A884" s="449" t="str">
        <f ca="1">IFERROR(IF(INDIRECT($A$14&amp;ROW())&lt;&gt;"",COUNTIF([2]Summary!$B$30:$B$1029,INDIRECT($A$14&amp;ROW())),""),"")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339"/>
      <c r="CL884" s="340"/>
      <c r="CN884" s="339"/>
      <c r="CO884" s="585"/>
    </row>
    <row r="885" spans="1:93" ht="24.95" customHeight="1">
      <c r="A885" s="449" t="str">
        <f ca="1">IFERROR(IF(INDIRECT($A$14&amp;ROW())&lt;&gt;"",COUNTIF([2]Summary!$B$30:$B$1029,INDIRECT($A$14&amp;ROW())),""),"")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339"/>
      <c r="CL885" s="340"/>
      <c r="CN885" s="339"/>
      <c r="CO885" s="585"/>
    </row>
    <row r="886" spans="1:93" ht="24.95" customHeight="1">
      <c r="A886" s="449" t="str">
        <f ca="1">IFERROR(IF(INDIRECT($A$14&amp;ROW())&lt;&gt;"",COUNTIF([2]Summary!$B$30:$B$1029,INDIRECT($A$14&amp;ROW())),""),"")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339"/>
      <c r="CL886" s="340"/>
      <c r="CN886" s="339"/>
      <c r="CO886" s="585"/>
    </row>
    <row r="887" spans="1:93" ht="24.95" customHeight="1">
      <c r="A887" s="449" t="str">
        <f ca="1">IFERROR(IF(INDIRECT($A$14&amp;ROW())&lt;&gt;"",COUNTIF([2]Summary!$B$30:$B$1029,INDIRECT($A$14&amp;ROW())),""),"")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339"/>
      <c r="CL887" s="340"/>
      <c r="CN887" s="339"/>
      <c r="CO887" s="585"/>
    </row>
    <row r="888" spans="1:93" ht="24.95" customHeight="1">
      <c r="A888" s="449" t="str">
        <f ca="1">IFERROR(IF(INDIRECT($A$14&amp;ROW())&lt;&gt;"",COUNTIF([2]Summary!$B$30:$B$1029,INDIRECT($A$14&amp;ROW())),""),"")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339"/>
      <c r="CL888" s="340"/>
      <c r="CN888" s="339"/>
      <c r="CO888" s="585"/>
    </row>
    <row r="889" spans="1:93" ht="24.95" customHeight="1">
      <c r="A889" s="449" t="str">
        <f ca="1">IFERROR(IF(INDIRECT($A$14&amp;ROW())&lt;&gt;"",COUNTIF([2]Summary!$B$30:$B$1029,INDIRECT($A$14&amp;ROW())),""),"")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339"/>
      <c r="CL889" s="340"/>
      <c r="CN889" s="339"/>
      <c r="CO889" s="585"/>
    </row>
    <row r="890" spans="1:93" ht="24.95" customHeight="1">
      <c r="A890" s="449" t="str">
        <f ca="1">IFERROR(IF(INDIRECT($A$14&amp;ROW())&lt;&gt;"",COUNTIF([2]Summary!$B$30:$B$1029,INDIRECT($A$14&amp;ROW())),""),"")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339"/>
      <c r="CL890" s="340"/>
      <c r="CN890" s="339"/>
      <c r="CO890" s="585"/>
    </row>
    <row r="891" spans="1:93" ht="24.95" customHeight="1">
      <c r="A891" s="449" t="str">
        <f ca="1">IFERROR(IF(INDIRECT($A$14&amp;ROW())&lt;&gt;"",COUNTIF([2]Summary!$B$30:$B$1029,INDIRECT($A$14&amp;ROW())),""),"")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339"/>
      <c r="CL891" s="340"/>
      <c r="CN891" s="339"/>
      <c r="CO891" s="585"/>
    </row>
    <row r="892" spans="1:93" ht="24.95" customHeight="1">
      <c r="A892" s="449" t="str">
        <f ca="1">IFERROR(IF(INDIRECT($A$14&amp;ROW())&lt;&gt;"",COUNTIF([2]Summary!$B$30:$B$1029,INDIRECT($A$14&amp;ROW())),""),"")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339"/>
      <c r="CL892" s="340"/>
      <c r="CN892" s="339"/>
      <c r="CO892" s="585"/>
    </row>
    <row r="893" spans="1:93" ht="24.95" customHeight="1">
      <c r="A893" s="449" t="str">
        <f ca="1">IFERROR(IF(INDIRECT($A$14&amp;ROW())&lt;&gt;"",COUNTIF([2]Summary!$B$30:$B$1029,INDIRECT($A$14&amp;ROW())),""),"")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339"/>
      <c r="CL893" s="340"/>
      <c r="CN893" s="339"/>
      <c r="CO893" s="585"/>
    </row>
    <row r="894" spans="1:93" ht="24.95" customHeight="1">
      <c r="A894" s="449" t="str">
        <f ca="1">IFERROR(IF(INDIRECT($A$14&amp;ROW())&lt;&gt;"",COUNTIF([2]Summary!$B$30:$B$1029,INDIRECT($A$14&amp;ROW())),""),"")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339"/>
      <c r="CL894" s="340"/>
      <c r="CN894" s="339"/>
      <c r="CO894" s="585"/>
    </row>
    <row r="895" spans="1:93" ht="24.95" customHeight="1">
      <c r="A895" s="449" t="str">
        <f ca="1">IFERROR(IF(INDIRECT($A$14&amp;ROW())&lt;&gt;"",COUNTIF([2]Summary!$B$30:$B$1029,INDIRECT($A$14&amp;ROW())),""),"")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339"/>
      <c r="CL895" s="340"/>
      <c r="CN895" s="339"/>
      <c r="CO895" s="585"/>
    </row>
    <row r="896" spans="1:93" ht="24.95" customHeight="1">
      <c r="A896" s="449" t="str">
        <f ca="1">IFERROR(IF(INDIRECT($A$14&amp;ROW())&lt;&gt;"",COUNTIF([2]Summary!$B$30:$B$1029,INDIRECT($A$14&amp;ROW())),""),"")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339"/>
      <c r="CL896" s="340"/>
      <c r="CN896" s="339"/>
      <c r="CO896" s="585"/>
    </row>
    <row r="897" spans="1:93" ht="24.95" customHeight="1">
      <c r="A897" s="449" t="str">
        <f ca="1">IFERROR(IF(INDIRECT($A$14&amp;ROW())&lt;&gt;"",COUNTIF([2]Summary!$B$30:$B$1029,INDIRECT($A$14&amp;ROW())),""),"")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339"/>
      <c r="CL897" s="340"/>
      <c r="CN897" s="339"/>
      <c r="CO897" s="585"/>
    </row>
    <row r="898" spans="1:93" ht="24.95" customHeight="1">
      <c r="A898" s="449" t="str">
        <f ca="1">IFERROR(IF(INDIRECT($A$14&amp;ROW())&lt;&gt;"",COUNTIF([2]Summary!$B$30:$B$1029,INDIRECT($A$14&amp;ROW())),""),"")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339"/>
      <c r="CL898" s="340"/>
      <c r="CN898" s="339"/>
      <c r="CO898" s="585"/>
    </row>
    <row r="899" spans="1:93" ht="24.95" customHeight="1">
      <c r="A899" s="449" t="str">
        <f ca="1">IFERROR(IF(INDIRECT($A$14&amp;ROW())&lt;&gt;"",COUNTIF([2]Summary!$B$30:$B$1029,INDIRECT($A$14&amp;ROW())),""),"")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339"/>
      <c r="CL899" s="340"/>
      <c r="CN899" s="339"/>
      <c r="CO899" s="585"/>
    </row>
    <row r="900" spans="1:93" ht="24.95" customHeight="1">
      <c r="A900" s="449" t="str">
        <f ca="1">IFERROR(IF(INDIRECT($A$14&amp;ROW())&lt;&gt;"",COUNTIF([2]Summary!$B$30:$B$1029,INDIRECT($A$14&amp;ROW())),""),"")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339"/>
      <c r="CL900" s="340"/>
      <c r="CN900" s="339"/>
      <c r="CO900" s="585"/>
    </row>
    <row r="901" spans="1:93" ht="24.95" customHeight="1">
      <c r="A901" s="449" t="str">
        <f ca="1">IFERROR(IF(INDIRECT($A$14&amp;ROW())&lt;&gt;"",COUNTIF([2]Summary!$B$30:$B$1029,INDIRECT($A$14&amp;ROW())),""),"")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339"/>
      <c r="CL901" s="340"/>
      <c r="CN901" s="339"/>
      <c r="CO901" s="585"/>
    </row>
    <row r="902" spans="1:93" ht="24.95" customHeight="1">
      <c r="A902" s="449" t="str">
        <f ca="1">IFERROR(IF(INDIRECT($A$14&amp;ROW())&lt;&gt;"",COUNTIF([2]Summary!$B$30:$B$1029,INDIRECT($A$14&amp;ROW())),""),"")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339"/>
      <c r="CL902" s="340"/>
      <c r="CN902" s="339"/>
      <c r="CO902" s="585"/>
    </row>
    <row r="903" spans="1:93" ht="24.95" customHeight="1">
      <c r="A903" s="449" t="str">
        <f ca="1">IFERROR(IF(INDIRECT($A$14&amp;ROW())&lt;&gt;"",COUNTIF([2]Summary!$B$30:$B$1029,INDIRECT($A$14&amp;ROW())),""),"")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339"/>
      <c r="CL903" s="340"/>
      <c r="CN903" s="339"/>
      <c r="CO903" s="585"/>
    </row>
    <row r="904" spans="1:93" ht="24.95" customHeight="1">
      <c r="A904" s="449" t="str">
        <f ca="1">IFERROR(IF(INDIRECT($A$14&amp;ROW())&lt;&gt;"",COUNTIF([2]Summary!$B$30:$B$1029,INDIRECT($A$14&amp;ROW())),""),"")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339"/>
      <c r="CL904" s="340"/>
      <c r="CN904" s="339"/>
      <c r="CO904" s="585"/>
    </row>
    <row r="905" spans="1:93" ht="24.95" customHeight="1">
      <c r="A905" s="449" t="str">
        <f ca="1">IFERROR(IF(INDIRECT($A$14&amp;ROW())&lt;&gt;"",COUNTIF([2]Summary!$B$30:$B$1029,INDIRECT($A$14&amp;ROW())),""),"")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339"/>
      <c r="CL905" s="340"/>
      <c r="CN905" s="339"/>
      <c r="CO905" s="585"/>
    </row>
    <row r="906" spans="1:93" ht="24.95" customHeight="1">
      <c r="A906" s="449" t="str">
        <f ca="1">IFERROR(IF(INDIRECT($A$14&amp;ROW())&lt;&gt;"",COUNTIF([2]Summary!$B$30:$B$1029,INDIRECT($A$14&amp;ROW())),""),"")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339"/>
      <c r="CL906" s="340"/>
      <c r="CN906" s="339"/>
      <c r="CO906" s="585"/>
    </row>
    <row r="907" spans="1:93" ht="24.95" customHeight="1">
      <c r="A907" s="449" t="str">
        <f ca="1">IFERROR(IF(INDIRECT($A$14&amp;ROW())&lt;&gt;"",COUNTIF([2]Summary!$B$30:$B$1029,INDIRECT($A$14&amp;ROW())),""),"")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339"/>
      <c r="CL907" s="340"/>
      <c r="CN907" s="339"/>
      <c r="CO907" s="585"/>
    </row>
    <row r="908" spans="1:93" ht="24.95" customHeight="1">
      <c r="A908" s="449" t="str">
        <f ca="1">IFERROR(IF(INDIRECT($A$14&amp;ROW())&lt;&gt;"",COUNTIF([2]Summary!$B$30:$B$1029,INDIRECT($A$14&amp;ROW())),""),"")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339"/>
      <c r="CL908" s="340"/>
      <c r="CN908" s="339"/>
      <c r="CO908" s="585"/>
    </row>
    <row r="909" spans="1:93" ht="24.95" customHeight="1">
      <c r="A909" s="449" t="str">
        <f ca="1">IFERROR(IF(INDIRECT($A$14&amp;ROW())&lt;&gt;"",COUNTIF([2]Summary!$B$30:$B$1029,INDIRECT($A$14&amp;ROW())),""),"")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339"/>
      <c r="CL909" s="340"/>
      <c r="CN909" s="339"/>
      <c r="CO909" s="585"/>
    </row>
    <row r="910" spans="1:93" ht="24.95" customHeight="1">
      <c r="A910" s="449" t="str">
        <f ca="1">IFERROR(IF(INDIRECT($A$14&amp;ROW())&lt;&gt;"",COUNTIF([2]Summary!$B$30:$B$1029,INDIRECT($A$14&amp;ROW())),""),"")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339"/>
      <c r="CL910" s="340"/>
      <c r="CN910" s="339"/>
      <c r="CO910" s="585"/>
    </row>
    <row r="911" spans="1:93" ht="24.95" customHeight="1">
      <c r="A911" s="449" t="str">
        <f ca="1">IFERROR(IF(INDIRECT($A$14&amp;ROW())&lt;&gt;"",COUNTIF([2]Summary!$B$30:$B$1029,INDIRECT($A$14&amp;ROW())),""),"")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339"/>
      <c r="CL911" s="340"/>
      <c r="CN911" s="339"/>
      <c r="CO911" s="585"/>
    </row>
    <row r="912" spans="1:93" ht="24.95" customHeight="1">
      <c r="A912" s="449" t="str">
        <f ca="1">IFERROR(IF(INDIRECT($A$14&amp;ROW())&lt;&gt;"",COUNTIF([2]Summary!$B$30:$B$1029,INDIRECT($A$14&amp;ROW())),""),"")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339"/>
      <c r="CL912" s="340"/>
      <c r="CN912" s="339"/>
      <c r="CO912" s="585"/>
    </row>
    <row r="913" spans="1:93" ht="24.95" customHeight="1">
      <c r="A913" s="449" t="str">
        <f ca="1">IFERROR(IF(INDIRECT($A$14&amp;ROW())&lt;&gt;"",COUNTIF([2]Summary!$B$30:$B$1029,INDIRECT($A$14&amp;ROW())),""),"")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339"/>
      <c r="CL913" s="340"/>
      <c r="CN913" s="339"/>
      <c r="CO913" s="585"/>
    </row>
    <row r="914" spans="1:93" ht="24.95" customHeight="1">
      <c r="A914" s="449" t="str">
        <f ca="1">IFERROR(IF(INDIRECT($A$14&amp;ROW())&lt;&gt;"",COUNTIF([2]Summary!$B$30:$B$1029,INDIRECT($A$14&amp;ROW())),""),"")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339"/>
      <c r="CL914" s="340"/>
      <c r="CN914" s="339"/>
      <c r="CO914" s="585"/>
    </row>
    <row r="915" spans="1:93" ht="24.95" customHeight="1">
      <c r="A915" s="449" t="str">
        <f ca="1">IFERROR(IF(INDIRECT($A$14&amp;ROW())&lt;&gt;"",COUNTIF([2]Summary!$B$30:$B$1029,INDIRECT($A$14&amp;ROW())),""),"")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339"/>
      <c r="CL915" s="340"/>
      <c r="CN915" s="339"/>
      <c r="CO915" s="585"/>
    </row>
    <row r="916" spans="1:93" ht="24.95" customHeight="1">
      <c r="A916" s="449" t="str">
        <f ca="1">IFERROR(IF(INDIRECT($A$14&amp;ROW())&lt;&gt;"",COUNTIF([2]Summary!$B$30:$B$1029,INDIRECT($A$14&amp;ROW())),""),"")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339"/>
      <c r="CL916" s="340"/>
      <c r="CN916" s="339"/>
      <c r="CO916" s="585"/>
    </row>
    <row r="917" spans="1:93" ht="24.95" customHeight="1">
      <c r="A917" s="449" t="str">
        <f ca="1">IFERROR(IF(INDIRECT($A$14&amp;ROW())&lt;&gt;"",COUNTIF([2]Summary!$B$30:$B$1029,INDIRECT($A$14&amp;ROW())),""),"")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339"/>
      <c r="CL917" s="340"/>
      <c r="CN917" s="339"/>
      <c r="CO917" s="585"/>
    </row>
    <row r="918" spans="1:93" ht="24.95" customHeight="1">
      <c r="A918" s="449" t="str">
        <f ca="1">IFERROR(IF(INDIRECT($A$14&amp;ROW())&lt;&gt;"",COUNTIF([2]Summary!$B$30:$B$1029,INDIRECT($A$14&amp;ROW())),""),"")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339"/>
      <c r="CL918" s="340"/>
      <c r="CN918" s="339"/>
      <c r="CO918" s="585"/>
    </row>
    <row r="919" spans="1:93" ht="24.95" customHeight="1">
      <c r="A919" s="449" t="str">
        <f ca="1">IFERROR(IF(INDIRECT($A$14&amp;ROW())&lt;&gt;"",COUNTIF([2]Summary!$B$30:$B$1029,INDIRECT($A$14&amp;ROW())),""),"")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339"/>
      <c r="CL919" s="340"/>
      <c r="CN919" s="339"/>
      <c r="CO919" s="585"/>
    </row>
    <row r="920" spans="1:93" ht="24.95" customHeight="1">
      <c r="A920" s="449" t="str">
        <f ca="1">IFERROR(IF(INDIRECT($A$14&amp;ROW())&lt;&gt;"",COUNTIF([2]Summary!$B$30:$B$1029,INDIRECT($A$14&amp;ROW())),""),"")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339"/>
      <c r="CL920" s="340"/>
      <c r="CN920" s="339"/>
      <c r="CO920" s="585"/>
    </row>
    <row r="921" spans="1:93" ht="24.95" customHeight="1">
      <c r="A921" s="449" t="str">
        <f ca="1">IFERROR(IF(INDIRECT($A$14&amp;ROW())&lt;&gt;"",COUNTIF([2]Summary!$B$30:$B$1029,INDIRECT($A$14&amp;ROW())),""),"")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339"/>
      <c r="CL921" s="340"/>
      <c r="CN921" s="339"/>
      <c r="CO921" s="585"/>
    </row>
    <row r="922" spans="1:93" ht="24.95" customHeight="1">
      <c r="A922" s="449" t="str">
        <f ca="1">IFERROR(IF(INDIRECT($A$14&amp;ROW())&lt;&gt;"",COUNTIF([2]Summary!$B$30:$B$1029,INDIRECT($A$14&amp;ROW())),""),"")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339"/>
      <c r="CL922" s="340"/>
      <c r="CN922" s="339"/>
      <c r="CO922" s="585"/>
    </row>
    <row r="923" spans="1:93" ht="24.95" customHeight="1">
      <c r="A923" s="449" t="str">
        <f ca="1">IFERROR(IF(INDIRECT($A$14&amp;ROW())&lt;&gt;"",COUNTIF([2]Summary!$B$30:$B$1029,INDIRECT($A$14&amp;ROW())),""),"")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339"/>
      <c r="CL923" s="340"/>
      <c r="CN923" s="339"/>
      <c r="CO923" s="585"/>
    </row>
    <row r="924" spans="1:93" ht="24.95" customHeight="1">
      <c r="A924" s="449" t="str">
        <f ca="1">IFERROR(IF(INDIRECT($A$14&amp;ROW())&lt;&gt;"",COUNTIF([2]Summary!$B$30:$B$1029,INDIRECT($A$14&amp;ROW())),""),"")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339"/>
      <c r="CL924" s="340"/>
      <c r="CN924" s="339"/>
      <c r="CO924" s="585"/>
    </row>
    <row r="925" spans="1:93" ht="24.95" customHeight="1">
      <c r="A925" s="449" t="str">
        <f ca="1">IFERROR(IF(INDIRECT($A$14&amp;ROW())&lt;&gt;"",COUNTIF([2]Summary!$B$30:$B$1029,INDIRECT($A$14&amp;ROW())),""),"")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339"/>
      <c r="CL925" s="340"/>
      <c r="CN925" s="339"/>
      <c r="CO925" s="585"/>
    </row>
    <row r="926" spans="1:93" ht="24.95" customHeight="1">
      <c r="A926" s="449" t="str">
        <f ca="1">IFERROR(IF(INDIRECT($A$14&amp;ROW())&lt;&gt;"",COUNTIF([2]Summary!$B$30:$B$1029,INDIRECT($A$14&amp;ROW())),""),"")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339"/>
      <c r="CL926" s="340"/>
      <c r="CN926" s="339"/>
      <c r="CO926" s="585"/>
    </row>
    <row r="927" spans="1:93" ht="24.95" customHeight="1">
      <c r="A927" s="449" t="str">
        <f ca="1">IFERROR(IF(INDIRECT($A$14&amp;ROW())&lt;&gt;"",COUNTIF([2]Summary!$B$30:$B$1029,INDIRECT($A$14&amp;ROW())),""),"")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339"/>
      <c r="CL927" s="340"/>
      <c r="CN927" s="339"/>
      <c r="CO927" s="585"/>
    </row>
    <row r="928" spans="1:93" ht="24.95" customHeight="1">
      <c r="A928" s="449" t="str">
        <f ca="1">IFERROR(IF(INDIRECT($A$14&amp;ROW())&lt;&gt;"",COUNTIF([2]Summary!$B$30:$B$1029,INDIRECT($A$14&amp;ROW())),""),"")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339"/>
      <c r="CL928" s="340"/>
      <c r="CN928" s="339"/>
      <c r="CO928" s="585"/>
    </row>
    <row r="929" spans="1:93" ht="24.95" customHeight="1">
      <c r="A929" s="449" t="str">
        <f ca="1">IFERROR(IF(INDIRECT($A$14&amp;ROW())&lt;&gt;"",COUNTIF([2]Summary!$B$30:$B$1029,INDIRECT($A$14&amp;ROW())),""),"")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339"/>
      <c r="CL929" s="340"/>
      <c r="CN929" s="339"/>
      <c r="CO929" s="585"/>
    </row>
    <row r="930" spans="1:93" ht="24.95" customHeight="1">
      <c r="A930" s="449" t="str">
        <f ca="1">IFERROR(IF(INDIRECT($A$14&amp;ROW())&lt;&gt;"",COUNTIF([2]Summary!$B$30:$B$1029,INDIRECT($A$14&amp;ROW())),""),"")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339"/>
      <c r="CL930" s="340"/>
      <c r="CN930" s="339"/>
      <c r="CO930" s="585"/>
    </row>
    <row r="931" spans="1:93" ht="24.95" customHeight="1">
      <c r="A931" s="449" t="str">
        <f ca="1">IFERROR(IF(INDIRECT($A$14&amp;ROW())&lt;&gt;"",COUNTIF([2]Summary!$B$30:$B$1029,INDIRECT($A$14&amp;ROW())),""),"")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339"/>
      <c r="CL931" s="340"/>
      <c r="CN931" s="339"/>
      <c r="CO931" s="585"/>
    </row>
    <row r="932" spans="1:93" ht="24.95" customHeight="1">
      <c r="A932" s="449" t="str">
        <f ca="1">IFERROR(IF(INDIRECT($A$14&amp;ROW())&lt;&gt;"",COUNTIF([2]Summary!$B$30:$B$1029,INDIRECT($A$14&amp;ROW())),""),"")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339"/>
      <c r="CL932" s="340"/>
      <c r="CN932" s="339"/>
      <c r="CO932" s="585"/>
    </row>
    <row r="933" spans="1:93" ht="24.95" customHeight="1">
      <c r="A933" s="449" t="str">
        <f ca="1">IFERROR(IF(INDIRECT($A$14&amp;ROW())&lt;&gt;"",COUNTIF([2]Summary!$B$30:$B$1029,INDIRECT($A$14&amp;ROW())),""),"")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339"/>
      <c r="CL933" s="340"/>
      <c r="CN933" s="339"/>
      <c r="CO933" s="585"/>
    </row>
    <row r="934" spans="1:93" ht="24.95" customHeight="1">
      <c r="A934" s="449" t="str">
        <f ca="1">IFERROR(IF(INDIRECT($A$14&amp;ROW())&lt;&gt;"",COUNTIF([2]Summary!$B$30:$B$1029,INDIRECT($A$14&amp;ROW())),""),"")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339"/>
      <c r="CL934" s="340"/>
      <c r="CN934" s="339"/>
      <c r="CO934" s="585"/>
    </row>
    <row r="935" spans="1:93" ht="24.95" customHeight="1">
      <c r="A935" s="449" t="str">
        <f ca="1">IFERROR(IF(INDIRECT($A$14&amp;ROW())&lt;&gt;"",COUNTIF([2]Summary!$B$30:$B$1029,INDIRECT($A$14&amp;ROW())),""),"")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339"/>
      <c r="CL935" s="340"/>
      <c r="CN935" s="339"/>
      <c r="CO935" s="585"/>
    </row>
    <row r="936" spans="1:93" ht="24.95" customHeight="1">
      <c r="A936" s="449" t="str">
        <f ca="1">IFERROR(IF(INDIRECT($A$14&amp;ROW())&lt;&gt;"",COUNTIF([2]Summary!$B$30:$B$1029,INDIRECT($A$14&amp;ROW())),""),"")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339"/>
      <c r="CL936" s="340"/>
      <c r="CN936" s="339"/>
      <c r="CO936" s="585"/>
    </row>
    <row r="937" spans="1:93" ht="24.95" customHeight="1">
      <c r="A937" s="449" t="str">
        <f ca="1">IFERROR(IF(INDIRECT($A$14&amp;ROW())&lt;&gt;"",COUNTIF([2]Summary!$B$30:$B$1029,INDIRECT($A$14&amp;ROW())),""),"")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339"/>
      <c r="CL937" s="340"/>
      <c r="CN937" s="339"/>
      <c r="CO937" s="585"/>
    </row>
    <row r="938" spans="1:93" ht="24.95" customHeight="1">
      <c r="A938" s="449" t="str">
        <f ca="1">IFERROR(IF(INDIRECT($A$14&amp;ROW())&lt;&gt;"",COUNTIF([2]Summary!$B$30:$B$1029,INDIRECT($A$14&amp;ROW())),""),"")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339"/>
      <c r="CL938" s="340"/>
      <c r="CN938" s="339"/>
      <c r="CO938" s="585"/>
    </row>
    <row r="939" spans="1:93" ht="24.95" customHeight="1">
      <c r="A939" s="449" t="str">
        <f ca="1">IFERROR(IF(INDIRECT($A$14&amp;ROW())&lt;&gt;"",COUNTIF([2]Summary!$B$30:$B$1029,INDIRECT($A$14&amp;ROW())),""),"")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339"/>
      <c r="CL939" s="340"/>
      <c r="CN939" s="339"/>
      <c r="CO939" s="585"/>
    </row>
    <row r="940" spans="1:93" ht="24.95" customHeight="1">
      <c r="A940" s="449" t="str">
        <f ca="1">IFERROR(IF(INDIRECT($A$14&amp;ROW())&lt;&gt;"",COUNTIF([2]Summary!$B$30:$B$1029,INDIRECT($A$14&amp;ROW())),""),"")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339"/>
      <c r="CL940" s="340"/>
      <c r="CN940" s="339"/>
      <c r="CO940" s="585"/>
    </row>
    <row r="941" spans="1:93" ht="24.95" customHeight="1">
      <c r="A941" s="449" t="str">
        <f ca="1">IFERROR(IF(INDIRECT($A$14&amp;ROW())&lt;&gt;"",COUNTIF([2]Summary!$B$30:$B$1029,INDIRECT($A$14&amp;ROW())),""),"")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339"/>
      <c r="CL941" s="340"/>
      <c r="CN941" s="339"/>
      <c r="CO941" s="585"/>
    </row>
    <row r="942" spans="1:93" ht="24.95" customHeight="1">
      <c r="A942" s="449" t="str">
        <f ca="1">IFERROR(IF(INDIRECT($A$14&amp;ROW())&lt;&gt;"",COUNTIF([2]Summary!$B$30:$B$1029,INDIRECT($A$14&amp;ROW())),""),"")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339"/>
      <c r="CL942" s="340"/>
      <c r="CN942" s="339"/>
      <c r="CO942" s="585"/>
    </row>
    <row r="943" spans="1:93" ht="24.95" customHeight="1">
      <c r="A943" s="449" t="str">
        <f ca="1">IFERROR(IF(INDIRECT($A$14&amp;ROW())&lt;&gt;"",COUNTIF([2]Summary!$B$30:$B$1029,INDIRECT($A$14&amp;ROW())),""),"")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339"/>
      <c r="CL943" s="340"/>
      <c r="CN943" s="339"/>
      <c r="CO943" s="585"/>
    </row>
    <row r="944" spans="1:93" ht="24.95" customHeight="1">
      <c r="A944" s="449" t="str">
        <f ca="1">IFERROR(IF(INDIRECT($A$14&amp;ROW())&lt;&gt;"",COUNTIF([2]Summary!$B$30:$B$1029,INDIRECT($A$14&amp;ROW())),""),"")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339"/>
      <c r="CL944" s="340"/>
      <c r="CN944" s="339"/>
      <c r="CO944" s="585"/>
    </row>
    <row r="945" spans="1:93" ht="24.95" customHeight="1">
      <c r="A945" s="449" t="str">
        <f ca="1">IFERROR(IF(INDIRECT($A$14&amp;ROW())&lt;&gt;"",COUNTIF([2]Summary!$B$30:$B$1029,INDIRECT($A$14&amp;ROW())),""),"")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339"/>
      <c r="CL945" s="340"/>
      <c r="CN945" s="339"/>
      <c r="CO945" s="585"/>
    </row>
    <row r="946" spans="1:93" ht="24.95" customHeight="1">
      <c r="A946" s="449" t="str">
        <f ca="1">IFERROR(IF(INDIRECT($A$14&amp;ROW())&lt;&gt;"",COUNTIF([2]Summary!$B$30:$B$1029,INDIRECT($A$14&amp;ROW())),""),"")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339"/>
      <c r="CL946" s="340"/>
      <c r="CN946" s="339"/>
      <c r="CO946" s="585"/>
    </row>
    <row r="947" spans="1:93" ht="24.95" customHeight="1">
      <c r="A947" s="449" t="str">
        <f ca="1">IFERROR(IF(INDIRECT($A$14&amp;ROW())&lt;&gt;"",COUNTIF([2]Summary!$B$30:$B$1029,INDIRECT($A$14&amp;ROW())),""),"")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339"/>
      <c r="CL947" s="340"/>
      <c r="CN947" s="339"/>
      <c r="CO947" s="585"/>
    </row>
    <row r="948" spans="1:93" ht="24.95" customHeight="1">
      <c r="A948" s="449" t="str">
        <f ca="1">IFERROR(IF(INDIRECT($A$14&amp;ROW())&lt;&gt;"",COUNTIF([2]Summary!$B$30:$B$1029,INDIRECT($A$14&amp;ROW())),""),"")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339"/>
      <c r="CL948" s="340"/>
      <c r="CN948" s="339"/>
      <c r="CO948" s="585"/>
    </row>
    <row r="949" spans="1:93" ht="24.95" customHeight="1">
      <c r="A949" s="449" t="str">
        <f ca="1">IFERROR(IF(INDIRECT($A$14&amp;ROW())&lt;&gt;"",COUNTIF([2]Summary!$B$30:$B$1029,INDIRECT($A$14&amp;ROW())),""),"")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339"/>
      <c r="CL949" s="340"/>
      <c r="CN949" s="339"/>
      <c r="CO949" s="585"/>
    </row>
    <row r="950" spans="1:93" ht="24.95" customHeight="1">
      <c r="A950" s="449" t="str">
        <f ca="1">IFERROR(IF(INDIRECT($A$14&amp;ROW())&lt;&gt;"",COUNTIF([2]Summary!$B$30:$B$1029,INDIRECT($A$14&amp;ROW())),""),"")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339"/>
      <c r="CL950" s="340"/>
      <c r="CN950" s="339"/>
      <c r="CO950" s="585"/>
    </row>
    <row r="951" spans="1:93" ht="24.95" customHeight="1">
      <c r="A951" s="449" t="str">
        <f ca="1">IFERROR(IF(INDIRECT($A$14&amp;ROW())&lt;&gt;"",COUNTIF([2]Summary!$B$30:$B$1029,INDIRECT($A$14&amp;ROW())),""),"")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339"/>
      <c r="CL951" s="340"/>
      <c r="CN951" s="339"/>
      <c r="CO951" s="585"/>
    </row>
    <row r="952" spans="1:93" ht="24.95" customHeight="1">
      <c r="A952" s="449" t="str">
        <f ca="1">IFERROR(IF(INDIRECT($A$14&amp;ROW())&lt;&gt;"",COUNTIF([2]Summary!$B$30:$B$1029,INDIRECT($A$14&amp;ROW())),""),"")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339"/>
      <c r="CL952" s="340"/>
      <c r="CN952" s="339"/>
      <c r="CO952" s="585"/>
    </row>
    <row r="953" spans="1:93" ht="24.95" customHeight="1">
      <c r="A953" s="449" t="str">
        <f ca="1">IFERROR(IF(INDIRECT($A$14&amp;ROW())&lt;&gt;"",COUNTIF([2]Summary!$B$30:$B$1029,INDIRECT($A$14&amp;ROW())),""),"")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339"/>
      <c r="CL953" s="340"/>
      <c r="CN953" s="339"/>
      <c r="CO953" s="585"/>
    </row>
    <row r="954" spans="1:93" ht="24.95" customHeight="1">
      <c r="A954" s="449" t="str">
        <f ca="1">IFERROR(IF(INDIRECT($A$14&amp;ROW())&lt;&gt;"",COUNTIF([2]Summary!$B$30:$B$1029,INDIRECT($A$14&amp;ROW())),""),"")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339"/>
      <c r="CL954" s="340"/>
      <c r="CN954" s="339"/>
      <c r="CO954" s="585"/>
    </row>
    <row r="955" spans="1:93" ht="24.95" customHeight="1">
      <c r="A955" s="449" t="str">
        <f ca="1">IFERROR(IF(INDIRECT($A$14&amp;ROW())&lt;&gt;"",COUNTIF([2]Summary!$B$30:$B$1029,INDIRECT($A$14&amp;ROW())),""),"")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339"/>
      <c r="CL955" s="340"/>
      <c r="CN955" s="339"/>
      <c r="CO955" s="585"/>
    </row>
    <row r="956" spans="1:93" ht="24.95" customHeight="1">
      <c r="A956" s="449" t="str">
        <f ca="1">IFERROR(IF(INDIRECT($A$14&amp;ROW())&lt;&gt;"",COUNTIF([2]Summary!$B$30:$B$1029,INDIRECT($A$14&amp;ROW())),""),"")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339"/>
      <c r="CL956" s="340"/>
      <c r="CN956" s="339"/>
      <c r="CO956" s="585"/>
    </row>
    <row r="957" spans="1:93" ht="24.95" customHeight="1">
      <c r="A957" s="449" t="str">
        <f ca="1">IFERROR(IF(INDIRECT($A$14&amp;ROW())&lt;&gt;"",COUNTIF([2]Summary!$B$30:$B$1029,INDIRECT($A$14&amp;ROW())),""),"")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339"/>
      <c r="CL957" s="340"/>
      <c r="CN957" s="339"/>
      <c r="CO957" s="585"/>
    </row>
    <row r="958" spans="1:93" ht="24.95" customHeight="1">
      <c r="A958" s="449" t="str">
        <f ca="1">IFERROR(IF(INDIRECT($A$14&amp;ROW())&lt;&gt;"",COUNTIF([2]Summary!$B$30:$B$1029,INDIRECT($A$14&amp;ROW())),""),"")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339"/>
      <c r="CL958" s="340"/>
      <c r="CN958" s="339"/>
      <c r="CO958" s="585"/>
    </row>
    <row r="959" spans="1:93" ht="24.95" customHeight="1">
      <c r="A959" s="449" t="str">
        <f ca="1">IFERROR(IF(INDIRECT($A$14&amp;ROW())&lt;&gt;"",COUNTIF([2]Summary!$B$30:$B$1029,INDIRECT($A$14&amp;ROW())),""),"")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339"/>
      <c r="CL959" s="340"/>
      <c r="CN959" s="339"/>
      <c r="CO959" s="585"/>
    </row>
    <row r="960" spans="1:93" ht="24.95" customHeight="1">
      <c r="A960" s="449" t="str">
        <f ca="1">IFERROR(IF(INDIRECT($A$14&amp;ROW())&lt;&gt;"",COUNTIF([2]Summary!$B$30:$B$1029,INDIRECT($A$14&amp;ROW())),""),"")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339"/>
      <c r="CL960" s="340"/>
      <c r="CN960" s="339"/>
      <c r="CO960" s="585"/>
    </row>
    <row r="961" spans="1:93" ht="24.95" customHeight="1">
      <c r="A961" s="449" t="str">
        <f ca="1">IFERROR(IF(INDIRECT($A$14&amp;ROW())&lt;&gt;"",COUNTIF([2]Summary!$B$30:$B$1029,INDIRECT($A$14&amp;ROW())),""),"")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339"/>
      <c r="CL961" s="340"/>
      <c r="CN961" s="339"/>
      <c r="CO961" s="585"/>
    </row>
    <row r="962" spans="1:93" ht="24.95" customHeight="1">
      <c r="A962" s="449" t="str">
        <f ca="1">IFERROR(IF(INDIRECT($A$14&amp;ROW())&lt;&gt;"",COUNTIF([2]Summary!$B$30:$B$1029,INDIRECT($A$14&amp;ROW())),""),"")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339"/>
      <c r="CL962" s="340"/>
      <c r="CN962" s="339"/>
      <c r="CO962" s="585"/>
    </row>
    <row r="963" spans="1:93" ht="24.95" customHeight="1">
      <c r="A963" s="449" t="str">
        <f ca="1">IFERROR(IF(INDIRECT($A$14&amp;ROW())&lt;&gt;"",COUNTIF([2]Summary!$B$30:$B$1029,INDIRECT($A$14&amp;ROW())),""),"")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339"/>
      <c r="CL963" s="340"/>
      <c r="CN963" s="339"/>
      <c r="CO963" s="585"/>
    </row>
    <row r="964" spans="1:93" ht="24.95" customHeight="1">
      <c r="A964" s="449" t="str">
        <f ca="1">IFERROR(IF(INDIRECT($A$14&amp;ROW())&lt;&gt;"",COUNTIF([2]Summary!$B$30:$B$1029,INDIRECT($A$14&amp;ROW())),""),"")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339"/>
      <c r="CL964" s="340"/>
      <c r="CN964" s="339"/>
      <c r="CO964" s="585"/>
    </row>
    <row r="965" spans="1:93" ht="24.95" customHeight="1">
      <c r="A965" s="449" t="str">
        <f ca="1">IFERROR(IF(INDIRECT($A$14&amp;ROW())&lt;&gt;"",COUNTIF([2]Summary!$B$30:$B$1029,INDIRECT($A$14&amp;ROW())),""),"")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339"/>
      <c r="CL965" s="340"/>
      <c r="CN965" s="339"/>
      <c r="CO965" s="585"/>
    </row>
    <row r="966" spans="1:93" ht="24.95" customHeight="1">
      <c r="A966" s="449" t="str">
        <f ca="1">IFERROR(IF(INDIRECT($A$14&amp;ROW())&lt;&gt;"",COUNTIF([2]Summary!$B$30:$B$1029,INDIRECT($A$14&amp;ROW())),""),"")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339"/>
      <c r="CL966" s="340"/>
      <c r="CN966" s="339"/>
      <c r="CO966" s="585"/>
    </row>
    <row r="967" spans="1:93" ht="24.95" customHeight="1">
      <c r="A967" s="449" t="str">
        <f ca="1">IFERROR(IF(INDIRECT($A$14&amp;ROW())&lt;&gt;"",COUNTIF([2]Summary!$B$30:$B$1029,INDIRECT($A$14&amp;ROW())),""),"")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339"/>
      <c r="CL967" s="340"/>
      <c r="CN967" s="339"/>
      <c r="CO967" s="585"/>
    </row>
    <row r="968" spans="1:93" ht="24.95" customHeight="1">
      <c r="A968" s="449" t="str">
        <f ca="1">IFERROR(IF(INDIRECT($A$14&amp;ROW())&lt;&gt;"",COUNTIF([2]Summary!$B$30:$B$1029,INDIRECT($A$14&amp;ROW())),""),"")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339"/>
      <c r="CL968" s="340"/>
      <c r="CN968" s="339"/>
      <c r="CO968" s="585"/>
    </row>
    <row r="969" spans="1:93" ht="24.95" customHeight="1">
      <c r="A969" s="449" t="str">
        <f ca="1">IFERROR(IF(INDIRECT($A$14&amp;ROW())&lt;&gt;"",COUNTIF([2]Summary!$B$30:$B$1029,INDIRECT($A$14&amp;ROW())),""),"")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339"/>
      <c r="CL969" s="340"/>
      <c r="CN969" s="339"/>
      <c r="CO969" s="585"/>
    </row>
    <row r="970" spans="1:93" ht="24.95" customHeight="1">
      <c r="A970" s="449" t="str">
        <f ca="1">IFERROR(IF(INDIRECT($A$14&amp;ROW())&lt;&gt;"",COUNTIF([2]Summary!$B$30:$B$1029,INDIRECT($A$14&amp;ROW())),""),"")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339"/>
      <c r="CL970" s="340"/>
      <c r="CN970" s="339"/>
      <c r="CO970" s="585"/>
    </row>
    <row r="971" spans="1:93" ht="24.95" customHeight="1">
      <c r="A971" s="449" t="str">
        <f ca="1">IFERROR(IF(INDIRECT($A$14&amp;ROW())&lt;&gt;"",COUNTIF([2]Summary!$B$30:$B$1029,INDIRECT($A$14&amp;ROW())),""),"")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339"/>
      <c r="CL971" s="340"/>
      <c r="CN971" s="339"/>
      <c r="CO971" s="585"/>
    </row>
    <row r="972" spans="1:93" ht="24.95" customHeight="1">
      <c r="A972" s="449" t="str">
        <f ca="1">IFERROR(IF(INDIRECT($A$14&amp;ROW())&lt;&gt;"",COUNTIF([2]Summary!$B$30:$B$1029,INDIRECT($A$14&amp;ROW())),""),"")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339"/>
      <c r="CL972" s="340"/>
      <c r="CN972" s="339"/>
      <c r="CO972" s="585"/>
    </row>
    <row r="973" spans="1:93" ht="24.95" customHeight="1">
      <c r="A973" s="449" t="str">
        <f ca="1">IFERROR(IF(INDIRECT($A$14&amp;ROW())&lt;&gt;"",COUNTIF([2]Summary!$B$30:$B$1029,INDIRECT($A$14&amp;ROW())),""),"")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339"/>
      <c r="CL973" s="340"/>
      <c r="CN973" s="339"/>
      <c r="CO973" s="585"/>
    </row>
    <row r="974" spans="1:93" ht="24.95" customHeight="1">
      <c r="A974" s="449" t="str">
        <f ca="1">IFERROR(IF(INDIRECT($A$14&amp;ROW())&lt;&gt;"",COUNTIF([2]Summary!$B$30:$B$1029,INDIRECT($A$14&amp;ROW())),""),"")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339"/>
      <c r="CL974" s="340"/>
      <c r="CN974" s="339"/>
      <c r="CO974" s="585"/>
    </row>
    <row r="975" spans="1:93" ht="24.95" customHeight="1">
      <c r="A975" s="449" t="str">
        <f ca="1">IFERROR(IF(INDIRECT($A$14&amp;ROW())&lt;&gt;"",COUNTIF([2]Summary!$B$30:$B$1029,INDIRECT($A$14&amp;ROW())),""),"")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339"/>
      <c r="CL975" s="340"/>
      <c r="CN975" s="339"/>
      <c r="CO975" s="585"/>
    </row>
    <row r="976" spans="1:93" ht="24.95" customHeight="1">
      <c r="A976" s="449" t="str">
        <f ca="1">IFERROR(IF(INDIRECT($A$14&amp;ROW())&lt;&gt;"",COUNTIF([2]Summary!$B$30:$B$1029,INDIRECT($A$14&amp;ROW())),""),"")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339"/>
      <c r="CL976" s="340"/>
      <c r="CN976" s="339"/>
      <c r="CO976" s="585"/>
    </row>
    <row r="977" spans="1:93" ht="24.95" customHeight="1">
      <c r="A977" s="449" t="str">
        <f ca="1">IFERROR(IF(INDIRECT($A$14&amp;ROW())&lt;&gt;"",COUNTIF([2]Summary!$B$30:$B$1029,INDIRECT($A$14&amp;ROW())),""),"")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339"/>
      <c r="CL977" s="340"/>
      <c r="CN977" s="339"/>
      <c r="CO977" s="585"/>
    </row>
    <row r="978" spans="1:93" ht="24.95" customHeight="1">
      <c r="A978" s="449" t="str">
        <f ca="1">IFERROR(IF(INDIRECT($A$14&amp;ROW())&lt;&gt;"",COUNTIF([2]Summary!$B$30:$B$1029,INDIRECT($A$14&amp;ROW())),""),"")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339"/>
      <c r="CL978" s="340"/>
      <c r="CN978" s="339"/>
      <c r="CO978" s="585"/>
    </row>
    <row r="979" spans="1:93" ht="24.95" customHeight="1">
      <c r="A979" s="449" t="str">
        <f ca="1">IFERROR(IF(INDIRECT($A$14&amp;ROW())&lt;&gt;"",COUNTIF([2]Summary!$B$30:$B$1029,INDIRECT($A$14&amp;ROW())),""),"")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339"/>
      <c r="CL979" s="340"/>
      <c r="CN979" s="339"/>
      <c r="CO979" s="585"/>
    </row>
    <row r="980" spans="1:93" ht="24.95" customHeight="1">
      <c r="A980" s="449" t="str">
        <f ca="1">IFERROR(IF(INDIRECT($A$14&amp;ROW())&lt;&gt;"",COUNTIF([2]Summary!$B$30:$B$1029,INDIRECT($A$14&amp;ROW())),""),"")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339"/>
      <c r="CL980" s="340"/>
      <c r="CN980" s="339"/>
      <c r="CO980" s="585"/>
    </row>
    <row r="981" spans="1:93" ht="24.95" customHeight="1">
      <c r="A981" s="449" t="str">
        <f ca="1">IFERROR(IF(INDIRECT($A$14&amp;ROW())&lt;&gt;"",COUNTIF([2]Summary!$B$30:$B$1029,INDIRECT($A$14&amp;ROW())),""),"")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339"/>
      <c r="CL981" s="340"/>
      <c r="CN981" s="339"/>
      <c r="CO981" s="585"/>
    </row>
    <row r="982" spans="1:93" ht="24.95" customHeight="1">
      <c r="A982" s="449" t="str">
        <f ca="1">IFERROR(IF(INDIRECT($A$14&amp;ROW())&lt;&gt;"",COUNTIF([2]Summary!$B$30:$B$1029,INDIRECT($A$14&amp;ROW())),""),"")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339"/>
      <c r="CL982" s="340"/>
      <c r="CN982" s="339"/>
      <c r="CO982" s="585"/>
    </row>
    <row r="983" spans="1:93" ht="24.95" customHeight="1">
      <c r="A983" s="449" t="str">
        <f ca="1">IFERROR(IF(INDIRECT($A$14&amp;ROW())&lt;&gt;"",COUNTIF([2]Summary!$B$30:$B$1029,INDIRECT($A$14&amp;ROW())),""),"")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339"/>
      <c r="CL983" s="340"/>
      <c r="CN983" s="339"/>
      <c r="CO983" s="585"/>
    </row>
    <row r="984" spans="1:93" ht="24.95" customHeight="1">
      <c r="A984" s="449" t="str">
        <f ca="1">IFERROR(IF(INDIRECT($A$14&amp;ROW())&lt;&gt;"",COUNTIF([2]Summary!$B$30:$B$1029,INDIRECT($A$14&amp;ROW())),""),"")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339"/>
      <c r="CL984" s="340"/>
      <c r="CN984" s="339"/>
      <c r="CO984" s="585"/>
    </row>
    <row r="985" spans="1:93" ht="24.95" customHeight="1">
      <c r="A985" s="449" t="str">
        <f ca="1">IFERROR(IF(INDIRECT($A$14&amp;ROW())&lt;&gt;"",COUNTIF([2]Summary!$B$30:$B$1029,INDIRECT($A$14&amp;ROW())),""),"")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339"/>
      <c r="CL985" s="340"/>
      <c r="CN985" s="339"/>
      <c r="CO985" s="585"/>
    </row>
    <row r="986" spans="1:93" ht="24.95" customHeight="1">
      <c r="A986" s="449" t="str">
        <f ca="1">IFERROR(IF(INDIRECT($A$14&amp;ROW())&lt;&gt;"",COUNTIF([2]Summary!$B$30:$B$1029,INDIRECT($A$14&amp;ROW())),""),"")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339"/>
      <c r="CL986" s="340"/>
      <c r="CN986" s="339"/>
      <c r="CO986" s="585"/>
    </row>
    <row r="987" spans="1:93" ht="24.95" customHeight="1">
      <c r="A987" s="449" t="str">
        <f ca="1">IFERROR(IF(INDIRECT($A$14&amp;ROW())&lt;&gt;"",COUNTIF([2]Summary!$B$30:$B$1029,INDIRECT($A$14&amp;ROW())),""),"")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339"/>
      <c r="CL987" s="340"/>
      <c r="CN987" s="339"/>
      <c r="CO987" s="585"/>
    </row>
    <row r="988" spans="1:93" ht="24.95" customHeight="1">
      <c r="A988" s="449" t="str">
        <f ca="1">IFERROR(IF(INDIRECT($A$14&amp;ROW())&lt;&gt;"",COUNTIF([2]Summary!$B$30:$B$1029,INDIRECT($A$14&amp;ROW())),""),"")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339"/>
      <c r="CL988" s="340"/>
      <c r="CN988" s="339"/>
      <c r="CO988" s="585"/>
    </row>
    <row r="989" spans="1:93" ht="24.95" customHeight="1">
      <c r="A989" s="449" t="str">
        <f ca="1">IFERROR(IF(INDIRECT($A$14&amp;ROW())&lt;&gt;"",COUNTIF([2]Summary!$B$30:$B$1029,INDIRECT($A$14&amp;ROW())),""),"")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339"/>
      <c r="CL989" s="340"/>
      <c r="CN989" s="339"/>
      <c r="CO989" s="585"/>
    </row>
    <row r="990" spans="1:93" ht="24.95" customHeight="1">
      <c r="A990" s="449" t="str">
        <f ca="1">IFERROR(IF(INDIRECT($A$14&amp;ROW())&lt;&gt;"",COUNTIF([2]Summary!$B$30:$B$1029,INDIRECT($A$14&amp;ROW())),""),"")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339"/>
      <c r="CL990" s="340"/>
      <c r="CN990" s="339"/>
      <c r="CO990" s="585"/>
    </row>
    <row r="991" spans="1:93" ht="24.95" customHeight="1">
      <c r="A991" s="449" t="str">
        <f ca="1">IFERROR(IF(INDIRECT($A$14&amp;ROW())&lt;&gt;"",COUNTIF([2]Summary!$B$30:$B$1029,INDIRECT($A$14&amp;ROW())),""),"")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339"/>
      <c r="CL991" s="340"/>
      <c r="CN991" s="339"/>
      <c r="CO991" s="585"/>
    </row>
    <row r="992" spans="1:93" ht="24.95" customHeight="1">
      <c r="A992" s="449" t="str">
        <f ca="1">IFERROR(IF(INDIRECT($A$14&amp;ROW())&lt;&gt;"",COUNTIF([2]Summary!$B$30:$B$1029,INDIRECT($A$14&amp;ROW())),""),"")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339"/>
      <c r="CL992" s="340"/>
      <c r="CN992" s="339"/>
      <c r="CO992" s="585"/>
    </row>
    <row r="993" spans="1:93" ht="24.95" customHeight="1">
      <c r="A993" s="449" t="str">
        <f ca="1">IFERROR(IF(INDIRECT($A$14&amp;ROW())&lt;&gt;"",COUNTIF([2]Summary!$B$30:$B$1029,INDIRECT($A$14&amp;ROW())),""),"")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339"/>
      <c r="CL993" s="340"/>
      <c r="CN993" s="339"/>
      <c r="CO993" s="585"/>
    </row>
    <row r="994" spans="1:93" ht="24.95" customHeight="1">
      <c r="A994" s="449" t="str">
        <f ca="1">IFERROR(IF(INDIRECT($A$14&amp;ROW())&lt;&gt;"",COUNTIF([2]Summary!$B$30:$B$1029,INDIRECT($A$14&amp;ROW())),""),"")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339"/>
      <c r="CL994" s="340"/>
      <c r="CN994" s="339"/>
      <c r="CO994" s="585"/>
    </row>
    <row r="995" spans="1:93" ht="24.95" customHeight="1">
      <c r="A995" s="449" t="str">
        <f ca="1">IFERROR(IF(INDIRECT($A$14&amp;ROW())&lt;&gt;"",COUNTIF([2]Summary!$B$30:$B$1029,INDIRECT($A$14&amp;ROW())),""),"")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339"/>
      <c r="CL995" s="340"/>
      <c r="CN995" s="339"/>
      <c r="CO995" s="585"/>
    </row>
    <row r="996" spans="1:93" ht="24.95" customHeight="1">
      <c r="A996" s="449" t="str">
        <f ca="1">IFERROR(IF(INDIRECT($A$14&amp;ROW())&lt;&gt;"",COUNTIF([2]Summary!$B$30:$B$1029,INDIRECT($A$14&amp;ROW())),""),"")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339"/>
      <c r="CL996" s="340"/>
      <c r="CN996" s="339"/>
      <c r="CO996" s="585"/>
    </row>
    <row r="997" spans="1:93" ht="24.95" customHeight="1">
      <c r="A997" s="449" t="str">
        <f ca="1">IFERROR(IF(INDIRECT($A$14&amp;ROW())&lt;&gt;"",COUNTIF([2]Summary!$B$30:$B$1029,INDIRECT($A$14&amp;ROW())),""),"")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339"/>
      <c r="CL997" s="340"/>
      <c r="CN997" s="339"/>
      <c r="CO997" s="585"/>
    </row>
    <row r="998" spans="1:93" ht="24.95" customHeight="1">
      <c r="A998" s="449" t="str">
        <f ca="1">IFERROR(IF(INDIRECT($A$14&amp;ROW())&lt;&gt;"",COUNTIF([2]Summary!$B$30:$B$1029,INDIRECT($A$14&amp;ROW())),""),"")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339"/>
      <c r="CL998" s="340"/>
      <c r="CN998" s="339"/>
      <c r="CO998" s="585"/>
    </row>
    <row r="999" spans="1:93" ht="24.95" customHeight="1">
      <c r="A999" s="449" t="str">
        <f ca="1">IFERROR(IF(INDIRECT($A$14&amp;ROW())&lt;&gt;"",COUNTIF([2]Summary!$B$30:$B$1029,INDIRECT($A$14&amp;ROW())),""),"")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339"/>
      <c r="CL999" s="340"/>
      <c r="CN999" s="339"/>
      <c r="CO999" s="585"/>
    </row>
    <row r="1000" spans="1:93" ht="24.95" customHeight="1">
      <c r="A1000" s="449" t="str">
        <f ca="1">IFERROR(IF(INDIRECT($A$14&amp;ROW())&lt;&gt;"",COUNTIF([2]Summary!$B$30:$B$1029,INDIRECT($A$14&amp;ROW())),""),"")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339"/>
      <c r="CL1000" s="340"/>
      <c r="CN1000" s="339"/>
      <c r="CO1000" s="585"/>
    </row>
    <row r="1001" spans="1:93" ht="24.95" customHeight="1">
      <c r="A1001" s="449" t="str">
        <f ca="1">IFERROR(IF(INDIRECT($A$14&amp;ROW())&lt;&gt;"",COUNTIF([2]Summary!$B$30:$B$1029,INDIRECT($A$14&amp;ROW())),""),"")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339"/>
      <c r="CL1001" s="340"/>
      <c r="CN1001" s="339"/>
      <c r="CO1001" s="585"/>
    </row>
    <row r="1002" spans="1:93" ht="24.95" customHeight="1">
      <c r="A1002" s="449" t="str">
        <f ca="1">IFERROR(IF(INDIRECT($A$14&amp;ROW())&lt;&gt;"",COUNTIF([2]Summary!$B$30:$B$1029,INDIRECT($A$14&amp;ROW())),""),"")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339"/>
      <c r="CL1002" s="340"/>
      <c r="CN1002" s="339"/>
      <c r="CO1002" s="585"/>
    </row>
    <row r="1003" spans="1:93" ht="24.95" customHeight="1">
      <c r="A1003" s="449" t="str">
        <f ca="1">IFERROR(IF(INDIRECT($A$14&amp;ROW())&lt;&gt;"",COUNTIF([2]Summary!$B$30:$B$1029,INDIRECT($A$14&amp;ROW())),""),"")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339"/>
      <c r="CL1003" s="340"/>
      <c r="CN1003" s="339"/>
      <c r="CO1003" s="585"/>
    </row>
    <row r="1004" spans="1:93" ht="24.95" customHeight="1">
      <c r="A1004" s="449" t="str">
        <f ca="1">IFERROR(IF(INDIRECT($A$14&amp;ROW())&lt;&gt;"",COUNTIF([2]Summary!$B$30:$B$1029,INDIRECT($A$14&amp;ROW())),""),"")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339"/>
      <c r="CL1004" s="340"/>
      <c r="CN1004" s="339"/>
      <c r="CO1004" s="585"/>
    </row>
    <row r="1005" spans="1:93" ht="24.95" customHeight="1">
      <c r="A1005" s="449" t="str">
        <f ca="1">IFERROR(IF(INDIRECT($A$14&amp;ROW())&lt;&gt;"",COUNTIF([2]Summary!$B$30:$B$1029,INDIRECT($A$14&amp;ROW())),""),"")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339"/>
      <c r="CL1005" s="340"/>
      <c r="CN1005" s="339"/>
      <c r="CO1005" s="585"/>
    </row>
    <row r="1006" spans="1:93" ht="24.95" customHeight="1">
      <c r="A1006" s="449" t="str">
        <f ca="1">IFERROR(IF(INDIRECT($A$14&amp;ROW())&lt;&gt;"",COUNTIF([2]Summary!$B$30:$B$1029,INDIRECT($A$14&amp;ROW())),""),"")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339"/>
      <c r="CL1006" s="340"/>
      <c r="CN1006" s="339"/>
      <c r="CO1006" s="585"/>
    </row>
    <row r="1007" spans="1:93" ht="24.95" customHeight="1">
      <c r="A1007" s="449" t="str">
        <f ca="1">IFERROR(IF(INDIRECT($A$14&amp;ROW())&lt;&gt;"",COUNTIF([2]Summary!$B$30:$B$1029,INDIRECT($A$14&amp;ROW())),""),"")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339"/>
      <c r="CL1007" s="340"/>
      <c r="CN1007" s="339"/>
      <c r="CO1007" s="585"/>
    </row>
    <row r="1008" spans="1:93" ht="24.95" customHeight="1">
      <c r="A1008" s="449" t="str">
        <f ca="1">IFERROR(IF(INDIRECT($A$14&amp;ROW())&lt;&gt;"",COUNTIF([2]Summary!$B$30:$B$1029,INDIRECT($A$14&amp;ROW())),""),"")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339"/>
      <c r="CL1008" s="340"/>
      <c r="CN1008" s="339"/>
      <c r="CO1008" s="585"/>
    </row>
    <row r="1009" spans="1:93" ht="24.95" customHeight="1">
      <c r="A1009" s="449" t="str">
        <f ca="1">IFERROR(IF(INDIRECT($A$14&amp;ROW())&lt;&gt;"",COUNTIF([2]Summary!$B$30:$B$1029,INDIRECT($A$14&amp;ROW())),""),"")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339"/>
      <c r="CL1009" s="340"/>
      <c r="CN1009" s="339"/>
      <c r="CO1009" s="585"/>
    </row>
    <row r="1010" spans="1:93" ht="24.95" customHeight="1">
      <c r="A1010" s="449" t="str">
        <f ca="1">IFERROR(IF(INDIRECT($A$14&amp;ROW())&lt;&gt;"",COUNTIF([2]Summary!$B$30:$B$1029,INDIRECT($A$14&amp;ROW())),""),"")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339"/>
      <c r="CL1010" s="340"/>
      <c r="CN1010" s="339"/>
      <c r="CO1010" s="585"/>
    </row>
    <row r="1011" spans="1:93" ht="24.95" customHeight="1">
      <c r="A1011" s="449" t="str">
        <f ca="1">IFERROR(IF(INDIRECT($A$14&amp;ROW())&lt;&gt;"",COUNTIF([2]Summary!$B$30:$B$1029,INDIRECT($A$14&amp;ROW())),""),"")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339"/>
      <c r="CL1011" s="340"/>
      <c r="CN1011" s="339"/>
      <c r="CO1011" s="585"/>
    </row>
    <row r="1012" spans="1:93" ht="24.95" customHeight="1">
      <c r="A1012" s="449" t="str">
        <f ca="1">IFERROR(IF(INDIRECT($A$14&amp;ROW())&lt;&gt;"",COUNTIF([2]Summary!$B$30:$B$1029,INDIRECT($A$14&amp;ROW())),""),"")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339"/>
      <c r="CL1012" s="340"/>
      <c r="CN1012" s="339"/>
      <c r="CO1012" s="585"/>
    </row>
    <row r="1013" spans="1:93" ht="24.95" customHeight="1">
      <c r="A1013" s="449" t="str">
        <f ca="1">IFERROR(IF(INDIRECT($A$14&amp;ROW())&lt;&gt;"",COUNTIF([2]Summary!$B$30:$B$1029,INDIRECT($A$14&amp;ROW())),""),"")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339"/>
      <c r="CL1013" s="340"/>
      <c r="CN1013" s="339"/>
      <c r="CO1013" s="585"/>
    </row>
    <row r="1014" spans="1:93" ht="24.95" customHeight="1">
      <c r="A1014" s="449" t="str">
        <f ca="1">IFERROR(IF(INDIRECT($A$14&amp;ROW())&lt;&gt;"",COUNTIF([2]Summary!$B$30:$B$1029,INDIRECT($A$14&amp;ROW())),""),"")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339"/>
      <c r="CL1014" s="340"/>
      <c r="CN1014" s="339"/>
      <c r="CO1014" s="585"/>
    </row>
    <row r="1015" spans="1:93" ht="24.95" customHeight="1">
      <c r="A1015" s="449" t="str">
        <f ca="1">IFERROR(IF(INDIRECT($A$14&amp;ROW())&lt;&gt;"",COUNTIF([2]Summary!$B$30:$B$1029,INDIRECT($A$14&amp;ROW())),""),"")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339"/>
      <c r="CL1015" s="340"/>
      <c r="CN1015" s="339"/>
      <c r="CO1015" s="585"/>
    </row>
    <row r="1016" spans="1:93" ht="24.95" customHeight="1">
      <c r="A1016" s="449" t="str">
        <f ca="1">IFERROR(IF(INDIRECT($A$14&amp;ROW())&lt;&gt;"",COUNTIF([2]Summary!$B$30:$B$1029,INDIRECT($A$14&amp;ROW())),""),"")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339"/>
      <c r="CL1016" s="340"/>
      <c r="CN1016" s="339"/>
      <c r="CO1016" s="585"/>
    </row>
    <row r="1017" spans="1:93" ht="24.95" customHeight="1">
      <c r="A1017" s="449" t="str">
        <f ca="1">IFERROR(IF(INDIRECT($A$14&amp;ROW())&lt;&gt;"",COUNTIF([2]Summary!$B$30:$B$1029,INDIRECT($A$14&amp;ROW())),""),"")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7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341"/>
      <c r="CL1017" s="342"/>
      <c r="CN1017" s="341"/>
      <c r="CO1017" s="586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8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343"/>
      <c r="CL1018" s="344"/>
      <c r="CN1018" s="343"/>
      <c r="CO1018" s="587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345"/>
      <c r="CN1019" s="345"/>
    </row>
    <row r="1020" spans="1:93" ht="24.95" customHeight="1"/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R56"/>
  <sheetViews>
    <sheetView showGridLines="0" view="pageBreakPreview" topLeftCell="A7" zoomScale="60" workbookViewId="0">
      <selection activeCell="H23" sqref="H23"/>
    </sheetView>
  </sheetViews>
  <sheetFormatPr defaultRowHeight="24.75" customHeight="1"/>
  <cols>
    <col min="1" max="1" width="11.5703125" style="161" customWidth="1"/>
    <col min="2" max="2" width="42.7109375" style="116" customWidth="1"/>
    <col min="3" max="3" width="6.42578125" style="115" bestFit="1" customWidth="1"/>
    <col min="4" max="4" width="0.28515625" style="115" customWidth="1"/>
    <col min="5" max="5" width="16.42578125" style="187" customWidth="1"/>
    <col min="6" max="6" width="14.42578125" style="187" customWidth="1"/>
    <col min="7" max="7" width="21.85546875" style="115" customWidth="1"/>
    <col min="8" max="8" width="20.5703125" style="115" customWidth="1"/>
    <col min="9" max="9" width="13.28515625" style="115" customWidth="1"/>
    <col min="10" max="10" width="14.5703125" style="187" customWidth="1"/>
    <col min="11" max="11" width="13.5703125" style="187" customWidth="1"/>
    <col min="12" max="12" width="1" style="187" hidden="1" customWidth="1"/>
    <col min="13" max="13" width="12.7109375" style="115" customWidth="1"/>
    <col min="14" max="14" width="12.85546875" style="192" customWidth="1"/>
    <col min="15" max="15" width="20.28515625" style="115" customWidth="1"/>
    <col min="16" max="16" width="18.85546875" style="537" customWidth="1"/>
    <col min="17" max="17" width="23.42578125" style="161" customWidth="1"/>
    <col min="18" max="18" width="25" style="161" customWidth="1"/>
    <col min="19" max="16384" width="9.140625" style="161"/>
  </cols>
  <sheetData>
    <row r="1" spans="1:18" ht="36" customHeight="1">
      <c r="A1" s="528" t="s">
        <v>541</v>
      </c>
      <c r="H1" s="198"/>
      <c r="I1" s="198"/>
      <c r="J1" s="198"/>
      <c r="K1" s="198"/>
      <c r="L1" s="198"/>
      <c r="P1" s="536"/>
      <c r="Q1" s="529"/>
      <c r="R1" s="529"/>
    </row>
    <row r="3" spans="1:18" s="196" customFormat="1" ht="24.75" customHeight="1">
      <c r="A3" s="196" t="str">
        <f>+'K-LUNCH &amp; K DINNER'!A3</f>
        <v>Outlet :</v>
      </c>
      <c r="B3" s="197" t="str">
        <f>+'K-LUNCH &amp; K DINNER'!B3</f>
        <v>KDA OUTLET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O3" s="198"/>
      <c r="P3" s="538"/>
    </row>
    <row r="4" spans="1:18" s="196" customFormat="1" ht="24.75" customHeight="1">
      <c r="A4" s="196" t="str">
        <f>+'K-LUNCH &amp; K DINNER'!A4</f>
        <v>Month :</v>
      </c>
      <c r="B4" s="199">
        <f>+'K-LUNCH &amp; K DINNER'!B4</f>
        <v>41395</v>
      </c>
      <c r="C4" s="200"/>
      <c r="D4" s="200"/>
      <c r="E4" s="198"/>
      <c r="F4" s="198"/>
      <c r="G4" s="198"/>
      <c r="H4" s="198"/>
      <c r="I4" s="198"/>
      <c r="J4" s="198"/>
      <c r="K4" s="198"/>
      <c r="L4" s="198"/>
      <c r="M4" s="198"/>
      <c r="O4" s="198"/>
      <c r="P4" s="538"/>
    </row>
    <row r="6" spans="1:18" ht="24.75" customHeight="1" thickBot="1">
      <c r="A6" s="160" t="s">
        <v>81</v>
      </c>
      <c r="B6" s="119"/>
      <c r="C6" s="165"/>
      <c r="D6" s="165"/>
      <c r="E6" s="186"/>
    </row>
    <row r="7" spans="1:18" ht="24.75" customHeight="1" thickBot="1">
      <c r="M7" s="115" t="s">
        <v>71</v>
      </c>
      <c r="N7" s="187" t="s">
        <v>72</v>
      </c>
      <c r="O7" s="115" t="s">
        <v>73</v>
      </c>
    </row>
    <row r="8" spans="1:18" s="116" customFormat="1" ht="36" customHeight="1" thickTop="1">
      <c r="A8" s="588" t="s">
        <v>41</v>
      </c>
      <c r="B8" s="589" t="s">
        <v>56</v>
      </c>
      <c r="C8" s="590" t="s">
        <v>74</v>
      </c>
      <c r="D8" s="555" t="s">
        <v>545</v>
      </c>
      <c r="E8" s="591" t="s">
        <v>69</v>
      </c>
      <c r="F8" s="592" t="s">
        <v>63</v>
      </c>
      <c r="G8" s="593" t="s">
        <v>64</v>
      </c>
      <c r="H8" s="593" t="s">
        <v>64</v>
      </c>
      <c r="I8" s="593" t="s">
        <v>539</v>
      </c>
      <c r="J8" s="591" t="s">
        <v>65</v>
      </c>
      <c r="K8" s="591" t="s">
        <v>70</v>
      </c>
      <c r="L8" s="731" t="s">
        <v>546</v>
      </c>
      <c r="M8" s="735" t="s">
        <v>68</v>
      </c>
      <c r="N8" s="733" t="s">
        <v>52</v>
      </c>
      <c r="O8" s="612" t="s">
        <v>54</v>
      </c>
      <c r="P8" s="594" t="s">
        <v>54</v>
      </c>
      <c r="Q8" s="754" t="s">
        <v>542</v>
      </c>
      <c r="R8" s="755" t="s">
        <v>543</v>
      </c>
    </row>
    <row r="9" spans="1:18" s="116" customFormat="1" ht="36" customHeight="1" thickBot="1">
      <c r="A9" s="595"/>
      <c r="B9" s="174"/>
      <c r="C9" s="173"/>
      <c r="D9" s="556" t="s">
        <v>35</v>
      </c>
      <c r="E9" s="188"/>
      <c r="F9" s="189"/>
      <c r="G9" s="175" t="s">
        <v>67</v>
      </c>
      <c r="H9" s="175" t="s">
        <v>66</v>
      </c>
      <c r="I9" s="175" t="s">
        <v>540</v>
      </c>
      <c r="J9" s="188"/>
      <c r="K9" s="188"/>
      <c r="L9" s="732"/>
      <c r="M9" s="556"/>
      <c r="N9" s="734"/>
      <c r="O9" s="613"/>
      <c r="P9" s="540" t="s">
        <v>544</v>
      </c>
      <c r="Q9" s="756" t="s">
        <v>393</v>
      </c>
      <c r="R9" s="757" t="s">
        <v>393</v>
      </c>
    </row>
    <row r="10" spans="1:18" s="116" customFormat="1" ht="24.75" customHeight="1">
      <c r="A10" s="596"/>
      <c r="B10" s="176"/>
      <c r="C10" s="177"/>
      <c r="D10" s="557"/>
      <c r="E10" s="562"/>
      <c r="F10" s="563"/>
      <c r="G10" s="180"/>
      <c r="H10" s="180"/>
      <c r="I10" s="566"/>
      <c r="J10" s="567"/>
      <c r="K10" s="563"/>
      <c r="L10" s="751"/>
      <c r="M10" s="736"/>
      <c r="N10" s="191"/>
      <c r="O10" s="609"/>
      <c r="P10" s="541"/>
      <c r="Q10" s="532"/>
      <c r="R10" s="532"/>
    </row>
    <row r="11" spans="1:18" s="116" customFormat="1" ht="21" customHeight="1">
      <c r="A11" s="596"/>
      <c r="B11" s="560" t="s">
        <v>555</v>
      </c>
      <c r="C11" s="177"/>
      <c r="D11" s="557"/>
      <c r="E11" s="562"/>
      <c r="F11" s="563"/>
      <c r="G11" s="180"/>
      <c r="H11" s="181"/>
      <c r="I11" s="566"/>
      <c r="J11" s="567"/>
      <c r="K11" s="563"/>
      <c r="L11" s="751"/>
      <c r="M11" s="736"/>
      <c r="N11" s="562"/>
      <c r="O11" s="609"/>
      <c r="P11" s="541"/>
      <c r="Q11" s="532"/>
      <c r="R11" s="532"/>
    </row>
    <row r="12" spans="1:18" s="117" customFormat="1" ht="21" customHeight="1">
      <c r="A12" s="597">
        <v>1</v>
      </c>
      <c r="B12" s="525" t="s">
        <v>57</v>
      </c>
      <c r="C12" s="179" t="s">
        <v>75</v>
      </c>
      <c r="D12" s="558">
        <v>3.34</v>
      </c>
      <c r="E12" s="564">
        <v>485</v>
      </c>
      <c r="F12" s="565">
        <v>2186</v>
      </c>
      <c r="G12" s="547">
        <f>SUMIF('K-LUNCH &amp; K DINNER'!$H$9:$H$46,B12,'K-LUNCH &amp; K DINNER'!$J$9:$J$46)</f>
        <v>0</v>
      </c>
      <c r="H12" s="758">
        <f>SUMIF('SIDE ORDER &amp; FOC'!$Q$11:$Q$85,B12,'SIDE ORDER &amp; FOC'!$S$11:$S$85)</f>
        <v>0</v>
      </c>
      <c r="I12" s="568"/>
      <c r="J12" s="568">
        <v>12</v>
      </c>
      <c r="K12" s="565">
        <v>14</v>
      </c>
      <c r="L12" s="752">
        <f>SUM(G12:K12)</f>
        <v>26</v>
      </c>
      <c r="M12" s="737">
        <f>+E12+F12-G12-H12-I12-J12-K12</f>
        <v>2645</v>
      </c>
      <c r="N12" s="564">
        <v>309</v>
      </c>
      <c r="O12" s="610">
        <f>+N12-M12</f>
        <v>-2336</v>
      </c>
      <c r="P12" s="542">
        <f>+O12*D12</f>
        <v>-7802.24</v>
      </c>
      <c r="Q12" s="534">
        <f>+O12/L12</f>
        <v>-89.84615384615384</v>
      </c>
      <c r="R12" s="534">
        <f>+F12/L12</f>
        <v>84.07692307692308</v>
      </c>
    </row>
    <row r="13" spans="1:18" s="117" customFormat="1" ht="21" customHeight="1">
      <c r="A13" s="597">
        <f>+A14+1</f>
        <v>3</v>
      </c>
      <c r="B13" s="527" t="s">
        <v>319</v>
      </c>
      <c r="C13" s="179" t="s">
        <v>75</v>
      </c>
      <c r="D13" s="558">
        <v>1.17</v>
      </c>
      <c r="E13" s="564">
        <v>114</v>
      </c>
      <c r="F13" s="565">
        <v>928</v>
      </c>
      <c r="G13" s="182">
        <f>SUMIF('K-LUNCH &amp; K DINNER'!$H$9:$H$46,B13,'K-LUNCH &amp; K DINNER'!$J$9:$J$46)</f>
        <v>0</v>
      </c>
      <c r="H13" s="183">
        <f>SUMIF('SIDE ORDER &amp; FOC'!$Q$11:$Q$85,B13,'SIDE ORDER &amp; FOC'!$S$11:$S$85)</f>
        <v>0</v>
      </c>
      <c r="I13" s="568"/>
      <c r="J13" s="568"/>
      <c r="K13" s="565"/>
      <c r="L13" s="752">
        <f>SUM(G13:K13)</f>
        <v>0</v>
      </c>
      <c r="M13" s="737">
        <f>+E13+F13-G13-H13-I13-J13-K13</f>
        <v>1042</v>
      </c>
      <c r="N13" s="564">
        <v>103</v>
      </c>
      <c r="O13" s="610">
        <f>+N13-M13</f>
        <v>-939</v>
      </c>
      <c r="P13" s="542">
        <f>+O13*D13</f>
        <v>-1098.6299999999999</v>
      </c>
      <c r="Q13" s="534" t="e">
        <f>+O13/L13</f>
        <v>#DIV/0!</v>
      </c>
      <c r="R13" s="534" t="e">
        <f>+F13/L13</f>
        <v>#DIV/0!</v>
      </c>
    </row>
    <row r="14" spans="1:18" s="117" customFormat="1" ht="21" customHeight="1">
      <c r="A14" s="597">
        <f>+A12+1</f>
        <v>2</v>
      </c>
      <c r="B14" s="527" t="s">
        <v>312</v>
      </c>
      <c r="C14" s="179" t="s">
        <v>75</v>
      </c>
      <c r="D14" s="558">
        <v>1.17</v>
      </c>
      <c r="E14" s="564">
        <v>0</v>
      </c>
      <c r="F14" s="565">
        <v>255</v>
      </c>
      <c r="G14" s="182">
        <f>SUMIF('K-LUNCH &amp; K DINNER'!$H$9:$H$46,B14,'K-LUNCH &amp; K DINNER'!$J$9:$J$46)</f>
        <v>0</v>
      </c>
      <c r="H14" s="183">
        <f>SUMIF('SIDE ORDER &amp; FOC'!$Q$11:$Q$85,B14,'SIDE ORDER &amp; FOC'!$S$11:$S$85)</f>
        <v>0</v>
      </c>
      <c r="I14" s="568"/>
      <c r="J14" s="568">
        <v>14</v>
      </c>
      <c r="K14" s="565"/>
      <c r="L14" s="752">
        <f t="shared" ref="L14" si="0">SUM(G14:K14)</f>
        <v>14</v>
      </c>
      <c r="M14" s="737">
        <f t="shared" ref="M14" si="1">+E14+F14-G14-H14-I14-J14-K14</f>
        <v>241</v>
      </c>
      <c r="N14" s="564">
        <v>25</v>
      </c>
      <c r="O14" s="610">
        <f>+N14-M14</f>
        <v>-216</v>
      </c>
      <c r="P14" s="542">
        <f t="shared" ref="P14" si="2">+O14*D14</f>
        <v>-252.71999999999997</v>
      </c>
      <c r="Q14" s="534">
        <f t="shared" ref="Q14" si="3">+O14/L14</f>
        <v>-15.428571428571429</v>
      </c>
      <c r="R14" s="534">
        <f t="shared" ref="R14" si="4">+F14/L14</f>
        <v>18.214285714285715</v>
      </c>
    </row>
    <row r="15" spans="1:18" s="117" customFormat="1" ht="21" customHeight="1">
      <c r="A15" s="597">
        <f>+A26+1</f>
        <v>4</v>
      </c>
      <c r="B15" s="527" t="s">
        <v>313</v>
      </c>
      <c r="C15" s="179" t="s">
        <v>75</v>
      </c>
      <c r="D15" s="558">
        <v>2.4500000000000002</v>
      </c>
      <c r="E15" s="564">
        <v>99</v>
      </c>
      <c r="F15" s="565">
        <v>603</v>
      </c>
      <c r="G15" s="182">
        <f>SUMIF('K-LUNCH &amp; K DINNER'!$H$9:$H$46,B15,'K-LUNCH &amp; K DINNER'!$J$9:$J$46)</f>
        <v>0</v>
      </c>
      <c r="H15" s="183">
        <f>SUMIF('SIDE ORDER &amp; FOC'!$Q$11:$Q$85,B15,'SIDE ORDER &amp; FOC'!$S$11:$S$85)</f>
        <v>0</v>
      </c>
      <c r="I15" s="568"/>
      <c r="J15" s="568"/>
      <c r="K15" s="565"/>
      <c r="L15" s="752">
        <f>SUM(G15:K15)</f>
        <v>0</v>
      </c>
      <c r="M15" s="737">
        <f>+E15+F15-G15-H15-I15-J15-K15</f>
        <v>702</v>
      </c>
      <c r="N15" s="564">
        <v>116</v>
      </c>
      <c r="O15" s="610">
        <f>+N15-M15</f>
        <v>-586</v>
      </c>
      <c r="P15" s="542">
        <f>+O15*D15</f>
        <v>-1435.7</v>
      </c>
      <c r="Q15" s="534" t="e">
        <f>+O15/L15</f>
        <v>#DIV/0!</v>
      </c>
      <c r="R15" s="534" t="e">
        <f>+F15/L15</f>
        <v>#DIV/0!</v>
      </c>
    </row>
    <row r="16" spans="1:18" s="117" customFormat="1" ht="21" customHeight="1">
      <c r="A16" s="597"/>
      <c r="B16" s="527"/>
      <c r="C16" s="179"/>
      <c r="D16" s="558"/>
      <c r="E16" s="564"/>
      <c r="F16" s="565"/>
      <c r="G16" s="182"/>
      <c r="H16" s="183"/>
      <c r="I16" s="568"/>
      <c r="J16" s="568"/>
      <c r="K16" s="565"/>
      <c r="L16" s="752"/>
      <c r="M16" s="737"/>
      <c r="N16" s="564"/>
      <c r="O16" s="610"/>
      <c r="P16" s="542"/>
      <c r="Q16" s="534"/>
      <c r="R16" s="534"/>
    </row>
    <row r="17" spans="1:18" s="117" customFormat="1" ht="21" customHeight="1">
      <c r="A17" s="597"/>
      <c r="B17" s="560" t="s">
        <v>553</v>
      </c>
      <c r="C17" s="179"/>
      <c r="D17" s="558"/>
      <c r="E17" s="564"/>
      <c r="F17" s="565"/>
      <c r="G17" s="182"/>
      <c r="H17" s="183"/>
      <c r="I17" s="568"/>
      <c r="J17" s="568"/>
      <c r="K17" s="565"/>
      <c r="L17" s="752"/>
      <c r="M17" s="737"/>
      <c r="N17" s="564"/>
      <c r="O17" s="610"/>
      <c r="P17" s="542"/>
      <c r="Q17" s="534"/>
      <c r="R17" s="534"/>
    </row>
    <row r="18" spans="1:18" s="117" customFormat="1" ht="21" customHeight="1">
      <c r="A18" s="597">
        <v>1</v>
      </c>
      <c r="B18" s="527" t="s">
        <v>551</v>
      </c>
      <c r="C18" s="179" t="s">
        <v>75</v>
      </c>
      <c r="D18" s="561">
        <v>0.16</v>
      </c>
      <c r="E18" s="564">
        <v>1106</v>
      </c>
      <c r="F18" s="565">
        <v>0</v>
      </c>
      <c r="G18" s="182">
        <f>SUMIF('K-LUNCH &amp; K DINNER'!$H$9:$H$46,B18,'K-LUNCH &amp; K DINNER'!$J$9:$J$46)</f>
        <v>0</v>
      </c>
      <c r="H18" s="183">
        <f>SUMIF('SIDE ORDER &amp; FOC'!$Q$11:$Q$85,B18,'SIDE ORDER &amp; FOC'!$S$11:$S$85)</f>
        <v>0</v>
      </c>
      <c r="I18" s="568"/>
      <c r="J18" s="568"/>
      <c r="K18" s="565"/>
      <c r="L18" s="752">
        <f t="shared" ref="L18:L21" si="5">SUM(G18:K18)</f>
        <v>0</v>
      </c>
      <c r="M18" s="737">
        <f>+E18+F18-G18-H18-I18-J18-K18</f>
        <v>1106</v>
      </c>
      <c r="N18" s="564">
        <v>969</v>
      </c>
      <c r="O18" s="610">
        <f>+N18-M18</f>
        <v>-137</v>
      </c>
      <c r="P18" s="542">
        <f>+O18*D18</f>
        <v>-21.92</v>
      </c>
      <c r="Q18" s="534" t="e">
        <f>+O18/L18</f>
        <v>#DIV/0!</v>
      </c>
      <c r="R18" s="534" t="e">
        <f>+F18/L18</f>
        <v>#DIV/0!</v>
      </c>
    </row>
    <row r="19" spans="1:18" s="117" customFormat="1" ht="21" customHeight="1">
      <c r="A19" s="597">
        <v>2</v>
      </c>
      <c r="B19" s="527" t="s">
        <v>516</v>
      </c>
      <c r="C19" s="179" t="s">
        <v>75</v>
      </c>
      <c r="D19" s="561">
        <v>0.13</v>
      </c>
      <c r="E19" s="564">
        <v>659</v>
      </c>
      <c r="F19" s="565">
        <v>0</v>
      </c>
      <c r="G19" s="182">
        <f>SUMIF('K-LUNCH &amp; K DINNER'!$H$9:$H$46,B19,'K-LUNCH &amp; K DINNER'!$J$9:$J$46)</f>
        <v>0</v>
      </c>
      <c r="H19" s="183">
        <f>SUMIF('SIDE ORDER &amp; FOC'!$Q$11:$Q$85,B19,'SIDE ORDER &amp; FOC'!$S$11:$S$85)</f>
        <v>0</v>
      </c>
      <c r="I19" s="568"/>
      <c r="J19" s="568"/>
      <c r="K19" s="565"/>
      <c r="L19" s="752">
        <f t="shared" si="5"/>
        <v>0</v>
      </c>
      <c r="M19" s="737">
        <f>+E19+F19-G19-H19-I19-J19-K19</f>
        <v>659</v>
      </c>
      <c r="N19" s="564">
        <v>649</v>
      </c>
      <c r="O19" s="610">
        <f>+N19-M19</f>
        <v>-10</v>
      </c>
      <c r="P19" s="542">
        <f>+O19*D19</f>
        <v>-1.3</v>
      </c>
      <c r="Q19" s="534" t="e">
        <f>+O19/L19</f>
        <v>#DIV/0!</v>
      </c>
      <c r="R19" s="534" t="e">
        <f>+F19/L19</f>
        <v>#DIV/0!</v>
      </c>
    </row>
    <row r="20" spans="1:18" s="117" customFormat="1" ht="21" customHeight="1">
      <c r="A20" s="597">
        <v>3</v>
      </c>
      <c r="B20" s="527" t="s">
        <v>515</v>
      </c>
      <c r="C20" s="179" t="s">
        <v>75</v>
      </c>
      <c r="D20" s="561">
        <v>0.06</v>
      </c>
      <c r="E20" s="564">
        <v>1320</v>
      </c>
      <c r="F20" s="565">
        <v>0</v>
      </c>
      <c r="G20" s="182">
        <f>SUMIF('K-LUNCH &amp; K DINNER'!$H$9:$H$46,B20,'K-LUNCH &amp; K DINNER'!$J$9:$J$46)</f>
        <v>0</v>
      </c>
      <c r="H20" s="183">
        <f>SUMIF('SIDE ORDER &amp; FOC'!$Q$11:$Q$85,B20,'SIDE ORDER &amp; FOC'!$S$11:$S$85)</f>
        <v>0</v>
      </c>
      <c r="I20" s="568"/>
      <c r="J20" s="568"/>
      <c r="K20" s="565"/>
      <c r="L20" s="752">
        <f t="shared" si="5"/>
        <v>0</v>
      </c>
      <c r="M20" s="737">
        <f>+E20+F20-G20-H20-I20-J20-K20</f>
        <v>1320</v>
      </c>
      <c r="N20" s="564">
        <v>1100</v>
      </c>
      <c r="O20" s="610">
        <f>+N20-M20</f>
        <v>-220</v>
      </c>
      <c r="P20" s="542">
        <f t="shared" ref="P20" si="6">+O20*D20</f>
        <v>-13.2</v>
      </c>
      <c r="Q20" s="534" t="e">
        <f t="shared" ref="Q20:Q21" si="7">+O20/L20</f>
        <v>#DIV/0!</v>
      </c>
      <c r="R20" s="534" t="e">
        <f t="shared" ref="R20" si="8">+F20/L20</f>
        <v>#DIV/0!</v>
      </c>
    </row>
    <row r="21" spans="1:18" s="117" customFormat="1" ht="21" customHeight="1">
      <c r="A21" s="597">
        <v>4</v>
      </c>
      <c r="B21" s="527" t="s">
        <v>552</v>
      </c>
      <c r="C21" s="179" t="s">
        <v>538</v>
      </c>
      <c r="D21" s="561">
        <v>7.87</v>
      </c>
      <c r="E21" s="564">
        <v>19.97</v>
      </c>
      <c r="F21" s="565">
        <v>0</v>
      </c>
      <c r="G21" s="182">
        <f>SUMIF('K-LUNCH &amp; K DINNER'!$H$9:$H$46,B21,'K-LUNCH &amp; K DINNER'!$J$9:$J$46)</f>
        <v>0</v>
      </c>
      <c r="H21" s="183">
        <f>SUMIF('SIDE ORDER &amp; FOC'!$Q$11:$Q$85,B21,'SIDE ORDER &amp; FOC'!$S$11:$S$85)</f>
        <v>0</v>
      </c>
      <c r="I21" s="568"/>
      <c r="J21" s="568"/>
      <c r="K21" s="565"/>
      <c r="L21" s="752">
        <f t="shared" si="5"/>
        <v>0</v>
      </c>
      <c r="M21" s="737">
        <f>+E21+F21-G21-H21-I21-J21-K21</f>
        <v>19.97</v>
      </c>
      <c r="N21" s="564">
        <v>12.6</v>
      </c>
      <c r="O21" s="610">
        <f>+N21-M21</f>
        <v>-7.3699999999999992</v>
      </c>
      <c r="P21" s="542">
        <f>+O21*D21</f>
        <v>-58.001899999999992</v>
      </c>
      <c r="Q21" s="534" t="e">
        <f t="shared" si="7"/>
        <v>#DIV/0!</v>
      </c>
      <c r="R21" s="534" t="e">
        <f>+F21/L21</f>
        <v>#DIV/0!</v>
      </c>
    </row>
    <row r="22" spans="1:18" s="117" customFormat="1" ht="21" customHeight="1">
      <c r="A22" s="597"/>
      <c r="B22" s="527"/>
      <c r="C22" s="179"/>
      <c r="D22" s="558"/>
      <c r="E22" s="564"/>
      <c r="F22" s="565"/>
      <c r="G22" s="182"/>
      <c r="H22" s="183"/>
      <c r="I22" s="568"/>
      <c r="J22" s="568"/>
      <c r="K22" s="565"/>
      <c r="L22" s="752"/>
      <c r="M22" s="737"/>
      <c r="N22" s="564"/>
      <c r="O22" s="610"/>
      <c r="P22" s="542"/>
      <c r="Q22" s="534"/>
      <c r="R22" s="534"/>
    </row>
    <row r="23" spans="1:18" s="117" customFormat="1" ht="21" customHeight="1">
      <c r="A23" s="597"/>
      <c r="B23" s="560" t="s">
        <v>554</v>
      </c>
      <c r="C23" s="179"/>
      <c r="D23" s="558"/>
      <c r="E23" s="564"/>
      <c r="F23" s="565"/>
      <c r="G23" s="182"/>
      <c r="H23" s="183"/>
      <c r="I23" s="568"/>
      <c r="J23" s="568"/>
      <c r="K23" s="565"/>
      <c r="L23" s="752"/>
      <c r="M23" s="737"/>
      <c r="N23" s="564"/>
      <c r="O23" s="610"/>
      <c r="P23" s="542"/>
      <c r="Q23" s="534"/>
      <c r="R23" s="534"/>
    </row>
    <row r="24" spans="1:18" s="117" customFormat="1" ht="21" customHeight="1">
      <c r="A24" s="597">
        <v>1</v>
      </c>
      <c r="B24" s="527" t="s">
        <v>60</v>
      </c>
      <c r="C24" s="179" t="s">
        <v>75</v>
      </c>
      <c r="D24" s="558">
        <v>0.26</v>
      </c>
      <c r="E24" s="564">
        <v>317</v>
      </c>
      <c r="F24" s="565">
        <v>2448</v>
      </c>
      <c r="G24" s="182">
        <f>SUMIF('K-LUNCH &amp; K DINNER'!$H$9:$H$46,B24,'K-LUNCH &amp; K DINNER'!$J$9:$J$46)</f>
        <v>0</v>
      </c>
      <c r="H24" s="183">
        <f>SUMIF('SIDE ORDER &amp; FOC'!$Q$11:$Q$85,B24,'SIDE ORDER &amp; FOC'!$S$11:$S$85)</f>
        <v>0</v>
      </c>
      <c r="I24" s="568"/>
      <c r="J24" s="568"/>
      <c r="K24" s="565"/>
      <c r="L24" s="752">
        <f t="shared" ref="L24:L34" si="9">SUM(G24:K24)</f>
        <v>0</v>
      </c>
      <c r="M24" s="737">
        <f t="shared" ref="M24:M34" si="10">+E24+F24-G24-H24-I24-J24-K24</f>
        <v>2765</v>
      </c>
      <c r="N24" s="564">
        <v>566</v>
      </c>
      <c r="O24" s="610">
        <f t="shared" ref="O24:O34" si="11">+N24-M24</f>
        <v>-2199</v>
      </c>
      <c r="P24" s="542">
        <f t="shared" ref="P24:P34" si="12">+O24*D24</f>
        <v>-571.74</v>
      </c>
      <c r="Q24" s="534" t="e">
        <f t="shared" ref="Q24:Q34" si="13">+O24/L24</f>
        <v>#DIV/0!</v>
      </c>
      <c r="R24" s="534" t="e">
        <f t="shared" ref="R24:R34" si="14">+F24/L24</f>
        <v>#DIV/0!</v>
      </c>
    </row>
    <row r="25" spans="1:18" s="117" customFormat="1" ht="21" customHeight="1">
      <c r="A25" s="597">
        <f>+A24+1</f>
        <v>2</v>
      </c>
      <c r="B25" s="526" t="s">
        <v>62</v>
      </c>
      <c r="C25" s="179" t="s">
        <v>75</v>
      </c>
      <c r="D25" s="558">
        <v>0.23</v>
      </c>
      <c r="E25" s="564">
        <v>680</v>
      </c>
      <c r="F25" s="565">
        <v>960</v>
      </c>
      <c r="G25" s="182">
        <f>SUMIF('K-LUNCH &amp; K DINNER'!$H$9:$H$46,B25,'K-LUNCH &amp; K DINNER'!$J$9:$J$46)</f>
        <v>0</v>
      </c>
      <c r="H25" s="183">
        <f>SUMIF('SIDE ORDER &amp; FOC'!$Q$11:$Q$85,B25,'SIDE ORDER &amp; FOC'!$S$11:$S$85)</f>
        <v>0</v>
      </c>
      <c r="I25" s="568"/>
      <c r="J25" s="568"/>
      <c r="K25" s="565">
        <v>82</v>
      </c>
      <c r="L25" s="752">
        <f t="shared" si="9"/>
        <v>82</v>
      </c>
      <c r="M25" s="737">
        <f t="shared" si="10"/>
        <v>1558</v>
      </c>
      <c r="N25" s="564">
        <v>510</v>
      </c>
      <c r="O25" s="610">
        <f t="shared" si="11"/>
        <v>-1048</v>
      </c>
      <c r="P25" s="542">
        <f t="shared" si="12"/>
        <v>-241.04000000000002</v>
      </c>
      <c r="Q25" s="534">
        <f t="shared" si="13"/>
        <v>-12.780487804878049</v>
      </c>
      <c r="R25" s="534">
        <f t="shared" si="14"/>
        <v>11.707317073170731</v>
      </c>
    </row>
    <row r="26" spans="1:18" s="117" customFormat="1" ht="21" customHeight="1">
      <c r="A26" s="597">
        <f t="shared" ref="A26:A34" si="15">+A25+1</f>
        <v>3</v>
      </c>
      <c r="B26" s="527" t="s">
        <v>318</v>
      </c>
      <c r="C26" s="179" t="s">
        <v>75</v>
      </c>
      <c r="D26" s="558">
        <v>0.65</v>
      </c>
      <c r="E26" s="564">
        <v>228</v>
      </c>
      <c r="F26" s="565">
        <v>480</v>
      </c>
      <c r="G26" s="182">
        <f>SUMIF('K-LUNCH &amp; K DINNER'!$H$9:$H$46,B26,'K-LUNCH &amp; K DINNER'!$J$9:$J$46)</f>
        <v>0</v>
      </c>
      <c r="H26" s="183">
        <f>SUMIF('SIDE ORDER &amp; FOC'!$Q$11:$Q$85,B26,'SIDE ORDER &amp; FOC'!$S$11:$S$85)</f>
        <v>0</v>
      </c>
      <c r="I26" s="568"/>
      <c r="J26" s="568"/>
      <c r="K26" s="565"/>
      <c r="L26" s="752">
        <f t="shared" si="9"/>
        <v>0</v>
      </c>
      <c r="M26" s="737">
        <f t="shared" si="10"/>
        <v>708</v>
      </c>
      <c r="N26" s="564">
        <v>294</v>
      </c>
      <c r="O26" s="610">
        <f t="shared" si="11"/>
        <v>-414</v>
      </c>
      <c r="P26" s="542">
        <f t="shared" si="12"/>
        <v>-269.10000000000002</v>
      </c>
      <c r="Q26" s="534" t="e">
        <f t="shared" si="13"/>
        <v>#DIV/0!</v>
      </c>
      <c r="R26" s="534" t="e">
        <f t="shared" si="14"/>
        <v>#DIV/0!</v>
      </c>
    </row>
    <row r="27" spans="1:18" s="117" customFormat="1" ht="21" customHeight="1">
      <c r="A27" s="597">
        <f t="shared" si="15"/>
        <v>4</v>
      </c>
      <c r="B27" s="527" t="s">
        <v>316</v>
      </c>
      <c r="C27" s="179" t="s">
        <v>75</v>
      </c>
      <c r="D27" s="558">
        <v>0.24</v>
      </c>
      <c r="E27" s="564">
        <v>186</v>
      </c>
      <c r="F27" s="565">
        <v>520</v>
      </c>
      <c r="G27" s="182">
        <f>SUMIF('K-LUNCH &amp; K DINNER'!$H$9:$H$46,B27,'K-LUNCH &amp; K DINNER'!$J$9:$J$46)</f>
        <v>0</v>
      </c>
      <c r="H27" s="183">
        <f>SUMIF('SIDE ORDER &amp; FOC'!$Q$11:$Q$85,B27,'SIDE ORDER &amp; FOC'!$S$11:$S$85)</f>
        <v>0</v>
      </c>
      <c r="I27" s="568"/>
      <c r="J27" s="568"/>
      <c r="K27" s="565"/>
      <c r="L27" s="752">
        <f t="shared" si="9"/>
        <v>0</v>
      </c>
      <c r="M27" s="737">
        <f t="shared" si="10"/>
        <v>706</v>
      </c>
      <c r="N27" s="564">
        <v>168</v>
      </c>
      <c r="O27" s="610">
        <f t="shared" si="11"/>
        <v>-538</v>
      </c>
      <c r="P27" s="542">
        <f t="shared" si="12"/>
        <v>-129.12</v>
      </c>
      <c r="Q27" s="534" t="e">
        <f t="shared" si="13"/>
        <v>#DIV/0!</v>
      </c>
      <c r="R27" s="534" t="e">
        <f t="shared" si="14"/>
        <v>#DIV/0!</v>
      </c>
    </row>
    <row r="28" spans="1:18" s="117" customFormat="1" ht="21" customHeight="1">
      <c r="A28" s="597">
        <f t="shared" si="15"/>
        <v>5</v>
      </c>
      <c r="B28" s="527" t="s">
        <v>58</v>
      </c>
      <c r="C28" s="179" t="s">
        <v>75</v>
      </c>
      <c r="D28" s="558">
        <v>0.1</v>
      </c>
      <c r="E28" s="564">
        <v>136</v>
      </c>
      <c r="F28" s="565">
        <v>200</v>
      </c>
      <c r="G28" s="182">
        <f>SUMIF('K-LUNCH &amp; K DINNER'!$H$9:$H$46,B28,'K-LUNCH &amp; K DINNER'!$J$9:$J$46)</f>
        <v>0</v>
      </c>
      <c r="H28" s="183">
        <f>SUMIF('SIDE ORDER &amp; FOC'!$Q$11:$Q$85,B28,'SIDE ORDER &amp; FOC'!$S$11:$S$85)</f>
        <v>0</v>
      </c>
      <c r="I28" s="568"/>
      <c r="J28" s="568"/>
      <c r="K28" s="565"/>
      <c r="L28" s="752">
        <f t="shared" si="9"/>
        <v>0</v>
      </c>
      <c r="M28" s="737">
        <f t="shared" si="10"/>
        <v>336</v>
      </c>
      <c r="N28" s="564">
        <v>128</v>
      </c>
      <c r="O28" s="610">
        <f t="shared" si="11"/>
        <v>-208</v>
      </c>
      <c r="P28" s="542">
        <f t="shared" si="12"/>
        <v>-20.8</v>
      </c>
      <c r="Q28" s="534" t="e">
        <f t="shared" si="13"/>
        <v>#DIV/0!</v>
      </c>
      <c r="R28" s="534" t="e">
        <f t="shared" si="14"/>
        <v>#DIV/0!</v>
      </c>
    </row>
    <row r="29" spans="1:18" s="117" customFormat="1" ht="21" customHeight="1">
      <c r="A29" s="597">
        <f t="shared" si="15"/>
        <v>6</v>
      </c>
      <c r="B29" s="525" t="s">
        <v>317</v>
      </c>
      <c r="C29" s="179" t="s">
        <v>75</v>
      </c>
      <c r="D29" s="558">
        <v>2.02</v>
      </c>
      <c r="E29" s="564">
        <v>28</v>
      </c>
      <c r="F29" s="565">
        <v>20</v>
      </c>
      <c r="G29" s="182">
        <f>SUMIF('K-LUNCH &amp; K DINNER'!$H$9:$H$46,B29,'K-LUNCH &amp; K DINNER'!$J$9:$J$46)</f>
        <v>0</v>
      </c>
      <c r="H29" s="183">
        <f>SUMIF('SIDE ORDER &amp; FOC'!$Q$11:$Q$85,B29,'SIDE ORDER &amp; FOC'!$S$11:$S$85)</f>
        <v>0</v>
      </c>
      <c r="I29" s="568"/>
      <c r="J29" s="568"/>
      <c r="K29" s="565"/>
      <c r="L29" s="752">
        <f t="shared" si="9"/>
        <v>0</v>
      </c>
      <c r="M29" s="737">
        <f t="shared" si="10"/>
        <v>48</v>
      </c>
      <c r="N29" s="564">
        <v>29</v>
      </c>
      <c r="O29" s="610">
        <f t="shared" si="11"/>
        <v>-19</v>
      </c>
      <c r="P29" s="542">
        <f t="shared" si="12"/>
        <v>-38.380000000000003</v>
      </c>
      <c r="Q29" s="534" t="e">
        <f t="shared" si="13"/>
        <v>#DIV/0!</v>
      </c>
      <c r="R29" s="534" t="e">
        <f t="shared" si="14"/>
        <v>#DIV/0!</v>
      </c>
    </row>
    <row r="30" spans="1:18" s="117" customFormat="1" ht="21" customHeight="1">
      <c r="A30" s="597">
        <f t="shared" si="15"/>
        <v>7</v>
      </c>
      <c r="B30" s="527" t="s">
        <v>315</v>
      </c>
      <c r="C30" s="179" t="s">
        <v>75</v>
      </c>
      <c r="D30" s="558">
        <v>0.27</v>
      </c>
      <c r="E30" s="564">
        <v>18</v>
      </c>
      <c r="F30" s="565">
        <v>90</v>
      </c>
      <c r="G30" s="182">
        <f>SUMIF('K-LUNCH &amp; K DINNER'!$H$9:$H$46,B30,'K-LUNCH &amp; K DINNER'!$J$9:$J$46)</f>
        <v>0</v>
      </c>
      <c r="H30" s="183">
        <f>SUMIF('SIDE ORDER &amp; FOC'!$Q$11:$Q$85,B30,'SIDE ORDER &amp; FOC'!$S$11:$S$85)</f>
        <v>0</v>
      </c>
      <c r="I30" s="568"/>
      <c r="J30" s="568"/>
      <c r="K30" s="565"/>
      <c r="L30" s="752">
        <f t="shared" si="9"/>
        <v>0</v>
      </c>
      <c r="M30" s="737">
        <f t="shared" si="10"/>
        <v>108</v>
      </c>
      <c r="N30" s="564">
        <v>39</v>
      </c>
      <c r="O30" s="610">
        <f t="shared" si="11"/>
        <v>-69</v>
      </c>
      <c r="P30" s="542">
        <f t="shared" si="12"/>
        <v>-18.630000000000003</v>
      </c>
      <c r="Q30" s="534" t="e">
        <f t="shared" si="13"/>
        <v>#DIV/0!</v>
      </c>
      <c r="R30" s="534" t="e">
        <f t="shared" si="14"/>
        <v>#DIV/0!</v>
      </c>
    </row>
    <row r="31" spans="1:18" s="117" customFormat="1" ht="21" customHeight="1">
      <c r="A31" s="597">
        <f t="shared" si="15"/>
        <v>8</v>
      </c>
      <c r="B31" s="527" t="s">
        <v>61</v>
      </c>
      <c r="C31" s="179" t="s">
        <v>75</v>
      </c>
      <c r="D31" s="558">
        <v>0.33</v>
      </c>
      <c r="E31" s="564">
        <v>75</v>
      </c>
      <c r="F31" s="565">
        <v>66</v>
      </c>
      <c r="G31" s="182">
        <f>SUMIF('K-LUNCH &amp; K DINNER'!$H$9:$H$46,B31,'K-LUNCH &amp; K DINNER'!$J$9:$J$46)</f>
        <v>0</v>
      </c>
      <c r="H31" s="183">
        <f>SUMIF('SIDE ORDER &amp; FOC'!$Q$11:$Q$85,B31,'SIDE ORDER &amp; FOC'!$S$11:$S$85)</f>
        <v>0</v>
      </c>
      <c r="I31" s="568"/>
      <c r="J31" s="568"/>
      <c r="K31" s="565"/>
      <c r="L31" s="752">
        <f t="shared" si="9"/>
        <v>0</v>
      </c>
      <c r="M31" s="737">
        <f t="shared" si="10"/>
        <v>141</v>
      </c>
      <c r="N31" s="564">
        <v>57</v>
      </c>
      <c r="O31" s="610">
        <f t="shared" si="11"/>
        <v>-84</v>
      </c>
      <c r="P31" s="542">
        <f t="shared" si="12"/>
        <v>-27.720000000000002</v>
      </c>
      <c r="Q31" s="534" t="e">
        <f t="shared" si="13"/>
        <v>#DIV/0!</v>
      </c>
      <c r="R31" s="534" t="e">
        <f t="shared" si="14"/>
        <v>#DIV/0!</v>
      </c>
    </row>
    <row r="32" spans="1:18" s="117" customFormat="1" ht="21" customHeight="1">
      <c r="A32" s="597">
        <f t="shared" si="15"/>
        <v>9</v>
      </c>
      <c r="B32" s="527" t="s">
        <v>314</v>
      </c>
      <c r="C32" s="179" t="s">
        <v>75</v>
      </c>
      <c r="D32" s="558">
        <v>0.17</v>
      </c>
      <c r="E32" s="564">
        <v>82</v>
      </c>
      <c r="F32" s="565">
        <v>100</v>
      </c>
      <c r="G32" s="182">
        <f>SUMIF('K-LUNCH &amp; K DINNER'!$H$9:$H$46,B32,'K-LUNCH &amp; K DINNER'!$J$9:$J$46)</f>
        <v>0</v>
      </c>
      <c r="H32" s="183">
        <f>SUMIF('SIDE ORDER &amp; FOC'!$Q$11:$Q$85,B32,'SIDE ORDER &amp; FOC'!$S$11:$S$85)</f>
        <v>0</v>
      </c>
      <c r="I32" s="568"/>
      <c r="J32" s="568"/>
      <c r="K32" s="565"/>
      <c r="L32" s="752">
        <f t="shared" si="9"/>
        <v>0</v>
      </c>
      <c r="M32" s="737">
        <f t="shared" si="10"/>
        <v>182</v>
      </c>
      <c r="N32" s="564">
        <v>85</v>
      </c>
      <c r="O32" s="610">
        <f t="shared" si="11"/>
        <v>-97</v>
      </c>
      <c r="P32" s="542">
        <f t="shared" si="12"/>
        <v>-16.490000000000002</v>
      </c>
      <c r="Q32" s="534" t="e">
        <f t="shared" si="13"/>
        <v>#DIV/0!</v>
      </c>
      <c r="R32" s="534" t="e">
        <f t="shared" si="14"/>
        <v>#DIV/0!</v>
      </c>
    </row>
    <row r="33" spans="1:18" s="117" customFormat="1" ht="21" customHeight="1">
      <c r="A33" s="597">
        <f t="shared" si="15"/>
        <v>10</v>
      </c>
      <c r="B33" s="525" t="s">
        <v>59</v>
      </c>
      <c r="C33" s="179" t="s">
        <v>75</v>
      </c>
      <c r="D33" s="558">
        <v>0.27</v>
      </c>
      <c r="E33" s="564">
        <v>260</v>
      </c>
      <c r="F33" s="565">
        <v>880</v>
      </c>
      <c r="G33" s="182">
        <f>SUMIF('K-LUNCH &amp; K DINNER'!$H$9:$H$46,B33,'K-LUNCH &amp; K DINNER'!$J$9:$J$46)</f>
        <v>0</v>
      </c>
      <c r="H33" s="183">
        <f>SUMIF('SIDE ORDER &amp; FOC'!$Q$11:$Q$85,B33,'SIDE ORDER &amp; FOC'!$S$11:$S$85)</f>
        <v>0</v>
      </c>
      <c r="I33" s="568"/>
      <c r="J33" s="568"/>
      <c r="K33" s="565"/>
      <c r="L33" s="752">
        <f t="shared" si="9"/>
        <v>0</v>
      </c>
      <c r="M33" s="737">
        <f t="shared" si="10"/>
        <v>1140</v>
      </c>
      <c r="N33" s="564">
        <v>286</v>
      </c>
      <c r="O33" s="610">
        <f t="shared" si="11"/>
        <v>-854</v>
      </c>
      <c r="P33" s="542">
        <f t="shared" si="12"/>
        <v>-230.58</v>
      </c>
      <c r="Q33" s="534" t="e">
        <f t="shared" si="13"/>
        <v>#DIV/0!</v>
      </c>
      <c r="R33" s="534" t="e">
        <f t="shared" si="14"/>
        <v>#DIV/0!</v>
      </c>
    </row>
    <row r="34" spans="1:18" s="117" customFormat="1" ht="21" customHeight="1">
      <c r="A34" s="597">
        <f t="shared" si="15"/>
        <v>11</v>
      </c>
      <c r="B34" s="527" t="s">
        <v>336</v>
      </c>
      <c r="C34" s="179" t="s">
        <v>75</v>
      </c>
      <c r="D34" s="558">
        <v>0.45</v>
      </c>
      <c r="E34" s="564">
        <v>68</v>
      </c>
      <c r="F34" s="565">
        <v>465</v>
      </c>
      <c r="G34" s="182">
        <f>SUMIF('K-LUNCH &amp; K DINNER'!$H$9:$H$46,B34,'K-LUNCH &amp; K DINNER'!$J$9:$J$46)</f>
        <v>0</v>
      </c>
      <c r="H34" s="183">
        <f>SUMIF('SIDE ORDER &amp; FOC'!$Q$11:$Q$85,B34,'SIDE ORDER &amp; FOC'!$S$11:$S$85)</f>
        <v>0</v>
      </c>
      <c r="I34" s="568"/>
      <c r="J34" s="568"/>
      <c r="K34" s="565"/>
      <c r="L34" s="752">
        <f t="shared" si="9"/>
        <v>0</v>
      </c>
      <c r="M34" s="737">
        <f t="shared" si="10"/>
        <v>533</v>
      </c>
      <c r="N34" s="564">
        <v>168</v>
      </c>
      <c r="O34" s="610">
        <f t="shared" si="11"/>
        <v>-365</v>
      </c>
      <c r="P34" s="542">
        <f t="shared" si="12"/>
        <v>-164.25</v>
      </c>
      <c r="Q34" s="534" t="e">
        <f t="shared" si="13"/>
        <v>#DIV/0!</v>
      </c>
      <c r="R34" s="534" t="e">
        <f t="shared" si="14"/>
        <v>#DIV/0!</v>
      </c>
    </row>
    <row r="35" spans="1:18" s="117" customFormat="1" ht="21" customHeight="1">
      <c r="A35" s="597"/>
      <c r="B35" s="527"/>
      <c r="C35" s="179"/>
      <c r="D35" s="558"/>
      <c r="E35" s="564"/>
      <c r="F35" s="565"/>
      <c r="G35" s="182"/>
      <c r="H35" s="183"/>
      <c r="I35" s="568"/>
      <c r="J35" s="568"/>
      <c r="K35" s="565"/>
      <c r="L35" s="753"/>
      <c r="M35" s="737"/>
      <c r="N35" s="564"/>
      <c r="O35" s="610"/>
      <c r="P35" s="542"/>
      <c r="Q35" s="534"/>
      <c r="R35" s="534"/>
    </row>
    <row r="36" spans="1:18" s="159" customFormat="1" ht="21" customHeight="1" thickBot="1">
      <c r="A36" s="598"/>
      <c r="B36" s="599"/>
      <c r="C36" s="600"/>
      <c r="D36" s="559"/>
      <c r="E36" s="601"/>
      <c r="F36" s="602"/>
      <c r="G36" s="603"/>
      <c r="H36" s="604"/>
      <c r="I36" s="605"/>
      <c r="J36" s="605"/>
      <c r="K36" s="602"/>
      <c r="L36" s="750"/>
      <c r="M36" s="738"/>
      <c r="N36" s="601"/>
      <c r="O36" s="611"/>
      <c r="P36" s="606"/>
      <c r="Q36" s="607"/>
      <c r="R36" s="607"/>
    </row>
    <row r="37" spans="1:18" s="746" customFormat="1" ht="24.75" customHeight="1" thickTop="1" thickBot="1">
      <c r="A37" s="741"/>
      <c r="B37" s="742" t="s">
        <v>556</v>
      </c>
      <c r="C37" s="741"/>
      <c r="D37" s="741"/>
      <c r="E37" s="743"/>
      <c r="F37" s="743"/>
      <c r="G37" s="744"/>
      <c r="H37" s="744"/>
      <c r="I37" s="743"/>
      <c r="J37" s="743"/>
      <c r="K37" s="744"/>
      <c r="L37" s="743"/>
      <c r="M37" s="744"/>
      <c r="N37" s="743"/>
      <c r="O37" s="744"/>
      <c r="P37" s="745">
        <f>SUM(P11:P36)</f>
        <v>-12411.561899999997</v>
      </c>
    </row>
    <row r="38" spans="1:18" ht="24.75" customHeight="1" thickTop="1" thickBot="1">
      <c r="M38" s="115" t="s">
        <v>71</v>
      </c>
      <c r="N38" s="187" t="s">
        <v>72</v>
      </c>
      <c r="O38" s="115" t="s">
        <v>73</v>
      </c>
    </row>
    <row r="39" spans="1:18" s="116" customFormat="1" ht="48" customHeight="1" thickTop="1">
      <c r="A39" s="173" t="s">
        <v>41</v>
      </c>
      <c r="B39" s="174" t="s">
        <v>56</v>
      </c>
      <c r="C39" s="173" t="s">
        <v>74</v>
      </c>
      <c r="D39" s="173" t="s">
        <v>545</v>
      </c>
      <c r="E39" s="188" t="s">
        <v>69</v>
      </c>
      <c r="F39" s="189" t="s">
        <v>63</v>
      </c>
      <c r="G39" s="175" t="s">
        <v>64</v>
      </c>
      <c r="H39" s="175"/>
      <c r="I39" s="175"/>
      <c r="J39" s="188" t="s">
        <v>65</v>
      </c>
      <c r="K39" s="188" t="s">
        <v>70</v>
      </c>
      <c r="L39" s="544" t="s">
        <v>546</v>
      </c>
      <c r="M39" s="178" t="s">
        <v>68</v>
      </c>
      <c r="N39" s="193" t="s">
        <v>52</v>
      </c>
      <c r="O39" s="612" t="s">
        <v>54</v>
      </c>
      <c r="P39" s="539" t="s">
        <v>54</v>
      </c>
      <c r="Q39" s="530" t="s">
        <v>542</v>
      </c>
      <c r="R39" s="530" t="s">
        <v>543</v>
      </c>
    </row>
    <row r="40" spans="1:18" s="116" customFormat="1" ht="15.75" thickBot="1">
      <c r="A40" s="173"/>
      <c r="B40" s="174"/>
      <c r="C40" s="173"/>
      <c r="D40" s="173" t="s">
        <v>547</v>
      </c>
      <c r="E40" s="175" t="s">
        <v>538</v>
      </c>
      <c r="F40" s="175" t="s">
        <v>538</v>
      </c>
      <c r="G40" s="175" t="s">
        <v>538</v>
      </c>
      <c r="H40" s="178"/>
      <c r="I40" s="175"/>
      <c r="J40" s="175" t="s">
        <v>538</v>
      </c>
      <c r="K40" s="175" t="s">
        <v>538</v>
      </c>
      <c r="L40" s="545"/>
      <c r="M40" s="175" t="s">
        <v>538</v>
      </c>
      <c r="N40" s="175" t="s">
        <v>538</v>
      </c>
      <c r="O40" s="747" t="s">
        <v>538</v>
      </c>
      <c r="P40" s="540" t="s">
        <v>544</v>
      </c>
      <c r="Q40" s="531" t="s">
        <v>393</v>
      </c>
      <c r="R40" s="531" t="s">
        <v>393</v>
      </c>
    </row>
    <row r="41" spans="1:18" s="159" customFormat="1" ht="18.75" customHeight="1">
      <c r="A41" s="171"/>
      <c r="B41" s="172"/>
      <c r="C41" s="168"/>
      <c r="D41" s="546"/>
      <c r="E41" s="567"/>
      <c r="F41" s="739"/>
      <c r="G41" s="566"/>
      <c r="H41" s="566"/>
      <c r="I41" s="569"/>
      <c r="J41" s="570"/>
      <c r="K41" s="571"/>
      <c r="L41" s="748"/>
      <c r="M41" s="184"/>
      <c r="N41" s="195"/>
      <c r="O41" s="609"/>
      <c r="P41" s="541"/>
      <c r="Q41" s="532"/>
      <c r="R41" s="533"/>
    </row>
    <row r="42" spans="1:18" s="159" customFormat="1" ht="18.75" customHeight="1">
      <c r="A42" s="170">
        <v>1</v>
      </c>
      <c r="B42" s="166" t="s">
        <v>76</v>
      </c>
      <c r="C42" s="167" t="s">
        <v>538</v>
      </c>
      <c r="D42" s="547">
        <v>6.78</v>
      </c>
      <c r="E42" s="568">
        <v>3.82</v>
      </c>
      <c r="F42" s="740">
        <f>7.2+3.7+7.7+7.7+7.6</f>
        <v>33.9</v>
      </c>
      <c r="G42" s="573">
        <f>SUMIF('SAUCE USAGE'!$J$10:$J$63,B42,'SAUCE USAGE'!$L$10:$L$77)/1000</f>
        <v>0</v>
      </c>
      <c r="H42" s="573"/>
      <c r="I42" s="574"/>
      <c r="J42" s="568"/>
      <c r="K42" s="568"/>
      <c r="L42" s="749">
        <f t="shared" ref="L42:L49" si="16">SUM(G42:K42)</f>
        <v>0</v>
      </c>
      <c r="M42" s="185">
        <f t="shared" ref="M42:M49" si="17">+E42+F42-G42</f>
        <v>37.72</v>
      </c>
      <c r="N42" s="568">
        <v>1.8</v>
      </c>
      <c r="O42" s="608">
        <f>+N42-M42</f>
        <v>-35.92</v>
      </c>
      <c r="P42" s="542">
        <f>+O42*A42</f>
        <v>-35.92</v>
      </c>
      <c r="Q42" s="534" t="e">
        <f t="shared" ref="Q42:Q49" si="18">+O42/L42</f>
        <v>#DIV/0!</v>
      </c>
      <c r="R42" s="535" t="e">
        <f t="shared" ref="R42:R49" si="19">+F42/L42</f>
        <v>#DIV/0!</v>
      </c>
    </row>
    <row r="43" spans="1:18" s="159" customFormat="1" ht="18.75" customHeight="1">
      <c r="A43" s="170">
        <f>+A42+1</f>
        <v>2</v>
      </c>
      <c r="B43" s="166" t="s">
        <v>77</v>
      </c>
      <c r="C43" s="167" t="s">
        <v>538</v>
      </c>
      <c r="D43" s="547">
        <v>3.01</v>
      </c>
      <c r="E43" s="568">
        <v>2.2999999999999998</v>
      </c>
      <c r="F43" s="740">
        <f>7.3+7.3+7.5+7.5+7.6</f>
        <v>37.200000000000003</v>
      </c>
      <c r="G43" s="573">
        <f>SUMIF('SAUCE USAGE'!$J$10:$J$63,B43,'SAUCE USAGE'!$L$10:$L$77)/1000</f>
        <v>0</v>
      </c>
      <c r="H43" s="573"/>
      <c r="I43" s="574"/>
      <c r="J43" s="568"/>
      <c r="K43" s="568"/>
      <c r="L43" s="749">
        <f t="shared" si="16"/>
        <v>0</v>
      </c>
      <c r="M43" s="185">
        <f t="shared" si="17"/>
        <v>39.5</v>
      </c>
      <c r="N43" s="568">
        <v>3.6</v>
      </c>
      <c r="O43" s="608">
        <f t="shared" ref="O43:O49" si="20">+N43-M43</f>
        <v>-35.9</v>
      </c>
      <c r="P43" s="542">
        <f>+O43*A43</f>
        <v>-71.8</v>
      </c>
      <c r="Q43" s="534" t="e">
        <f t="shared" si="18"/>
        <v>#DIV/0!</v>
      </c>
      <c r="R43" s="535" t="e">
        <f t="shared" si="19"/>
        <v>#DIV/0!</v>
      </c>
    </row>
    <row r="44" spans="1:18" s="159" customFormat="1" ht="18.75" customHeight="1">
      <c r="A44" s="170">
        <f t="shared" ref="A44:A49" si="21">+A43+1</f>
        <v>3</v>
      </c>
      <c r="B44" s="169" t="s">
        <v>524</v>
      </c>
      <c r="C44" s="167" t="s">
        <v>538</v>
      </c>
      <c r="D44" s="547">
        <v>1.88</v>
      </c>
      <c r="E44" s="568">
        <v>2.8</v>
      </c>
      <c r="F44" s="740">
        <f>4+4+4</f>
        <v>12</v>
      </c>
      <c r="G44" s="573">
        <f>SUMIF('SAUCE USAGE'!$J$10:$J$63,B44,'SAUCE USAGE'!$L$10:$L$77)/1000</f>
        <v>0</v>
      </c>
      <c r="H44" s="573"/>
      <c r="I44" s="574"/>
      <c r="J44" s="568"/>
      <c r="K44" s="568"/>
      <c r="L44" s="749">
        <f t="shared" si="16"/>
        <v>0</v>
      </c>
      <c r="M44" s="185">
        <f t="shared" si="17"/>
        <v>14.8</v>
      </c>
      <c r="N44" s="568">
        <v>3.2</v>
      </c>
      <c r="O44" s="608">
        <f t="shared" si="20"/>
        <v>-11.600000000000001</v>
      </c>
      <c r="P44" s="542">
        <f>+O44*D44</f>
        <v>-21.808</v>
      </c>
      <c r="Q44" s="534" t="e">
        <f t="shared" si="18"/>
        <v>#DIV/0!</v>
      </c>
      <c r="R44" s="535" t="e">
        <f t="shared" si="19"/>
        <v>#DIV/0!</v>
      </c>
    </row>
    <row r="45" spans="1:18" s="159" customFormat="1" ht="18.75" customHeight="1">
      <c r="A45" s="170">
        <f t="shared" si="21"/>
        <v>4</v>
      </c>
      <c r="B45" s="169" t="s">
        <v>522</v>
      </c>
      <c r="C45" s="167" t="s">
        <v>538</v>
      </c>
      <c r="D45" s="547">
        <v>2</v>
      </c>
      <c r="E45" s="568">
        <v>6</v>
      </c>
      <c r="F45" s="740">
        <f>4.8+4.8+4.3+4.2</f>
        <v>18.099999999999998</v>
      </c>
      <c r="G45" s="573">
        <f>SUMIF('SAUCE USAGE'!$J$10:$J$63,B45,'SAUCE USAGE'!$L$10:$L$77)/1000</f>
        <v>0</v>
      </c>
      <c r="H45" s="573"/>
      <c r="I45" s="574"/>
      <c r="J45" s="568"/>
      <c r="K45" s="568"/>
      <c r="L45" s="749">
        <f t="shared" si="16"/>
        <v>0</v>
      </c>
      <c r="M45" s="185">
        <f t="shared" si="17"/>
        <v>24.099999999999998</v>
      </c>
      <c r="N45" s="568">
        <v>3</v>
      </c>
      <c r="O45" s="608">
        <f t="shared" si="20"/>
        <v>-21.099999999999998</v>
      </c>
      <c r="P45" s="542">
        <f>+O45*D45</f>
        <v>-42.199999999999996</v>
      </c>
      <c r="Q45" s="534" t="e">
        <f t="shared" si="18"/>
        <v>#DIV/0!</v>
      </c>
      <c r="R45" s="535" t="e">
        <f t="shared" si="19"/>
        <v>#DIV/0!</v>
      </c>
    </row>
    <row r="46" spans="1:18" s="159" customFormat="1" ht="18.75" customHeight="1">
      <c r="A46" s="170">
        <f t="shared" si="21"/>
        <v>5</v>
      </c>
      <c r="B46" s="166" t="s">
        <v>526</v>
      </c>
      <c r="C46" s="167" t="s">
        <v>538</v>
      </c>
      <c r="D46" s="547">
        <v>9.0660000000000007</v>
      </c>
      <c r="E46" s="568">
        <v>3.6</v>
      </c>
      <c r="F46" s="740">
        <f>7.2+7.2+7.2</f>
        <v>21.6</v>
      </c>
      <c r="G46" s="573">
        <f>SUMIF('SAUCE USAGE'!$J$10:$J$63,B46,'SAUCE USAGE'!$L$10:$L$77)/1000</f>
        <v>1.77</v>
      </c>
      <c r="H46" s="573"/>
      <c r="I46" s="574"/>
      <c r="J46" s="568"/>
      <c r="K46" s="568"/>
      <c r="L46" s="749">
        <f t="shared" si="16"/>
        <v>1.77</v>
      </c>
      <c r="M46" s="185">
        <f t="shared" si="17"/>
        <v>23.430000000000003</v>
      </c>
      <c r="N46" s="568">
        <v>4.8</v>
      </c>
      <c r="O46" s="608">
        <f t="shared" si="20"/>
        <v>-18.630000000000003</v>
      </c>
      <c r="P46" s="542">
        <f>+O46*D46</f>
        <v>-168.89958000000004</v>
      </c>
      <c r="Q46" s="534">
        <f t="shared" si="18"/>
        <v>-10.525423728813561</v>
      </c>
      <c r="R46" s="535">
        <f t="shared" si="19"/>
        <v>12.203389830508476</v>
      </c>
    </row>
    <row r="47" spans="1:18" s="159" customFormat="1" ht="18.75" customHeight="1">
      <c r="A47" s="170">
        <f t="shared" si="21"/>
        <v>6</v>
      </c>
      <c r="B47" s="166" t="s">
        <v>528</v>
      </c>
      <c r="C47" s="167" t="s">
        <v>538</v>
      </c>
      <c r="D47" s="547">
        <v>3.3</v>
      </c>
      <c r="E47" s="568">
        <v>1.3</v>
      </c>
      <c r="F47" s="740">
        <f>1.6+1.6+1.6+1.6+1.6</f>
        <v>8</v>
      </c>
      <c r="G47" s="573">
        <f>SUMIF('SAUCE USAGE'!$J$10:$J$63,B47,'SAUCE USAGE'!$L$10:$L$77)/1000</f>
        <v>0</v>
      </c>
      <c r="H47" s="573"/>
      <c r="I47" s="574"/>
      <c r="J47" s="568"/>
      <c r="K47" s="568"/>
      <c r="L47" s="749">
        <f t="shared" si="16"/>
        <v>0</v>
      </c>
      <c r="M47" s="185">
        <f t="shared" si="17"/>
        <v>9.3000000000000007</v>
      </c>
      <c r="N47" s="568">
        <v>1.5</v>
      </c>
      <c r="O47" s="608">
        <f t="shared" si="20"/>
        <v>-7.8000000000000007</v>
      </c>
      <c r="P47" s="542">
        <f>+O47*A47</f>
        <v>-46.800000000000004</v>
      </c>
      <c r="Q47" s="534" t="e">
        <f t="shared" si="18"/>
        <v>#DIV/0!</v>
      </c>
      <c r="R47" s="535" t="e">
        <f t="shared" si="19"/>
        <v>#DIV/0!</v>
      </c>
    </row>
    <row r="48" spans="1:18" s="159" customFormat="1" ht="18.75" customHeight="1">
      <c r="A48" s="170">
        <f t="shared" si="21"/>
        <v>7</v>
      </c>
      <c r="B48" s="166" t="s">
        <v>531</v>
      </c>
      <c r="C48" s="167" t="s">
        <v>538</v>
      </c>
      <c r="D48" s="547">
        <v>11.35</v>
      </c>
      <c r="E48" s="568">
        <v>8.15</v>
      </c>
      <c r="F48" s="740">
        <f>12+12+12</f>
        <v>36</v>
      </c>
      <c r="G48" s="573">
        <f>SUMIF('SAUCE USAGE'!$J$10:$J$63,B48,'SAUCE USAGE'!$L$10:$L$77)/1000</f>
        <v>0</v>
      </c>
      <c r="H48" s="573"/>
      <c r="I48" s="574"/>
      <c r="J48" s="568"/>
      <c r="K48" s="568"/>
      <c r="L48" s="749">
        <f t="shared" si="16"/>
        <v>0</v>
      </c>
      <c r="M48" s="185">
        <f t="shared" si="17"/>
        <v>44.15</v>
      </c>
      <c r="N48" s="568">
        <v>73.2</v>
      </c>
      <c r="O48" s="608">
        <f t="shared" si="20"/>
        <v>29.050000000000004</v>
      </c>
      <c r="P48" s="542">
        <f>+O48*A48</f>
        <v>203.35000000000002</v>
      </c>
      <c r="Q48" s="534" t="e">
        <f t="shared" si="18"/>
        <v>#DIV/0!</v>
      </c>
      <c r="R48" s="535" t="e">
        <f t="shared" si="19"/>
        <v>#DIV/0!</v>
      </c>
    </row>
    <row r="49" spans="1:18" s="159" customFormat="1" ht="18.75" customHeight="1">
      <c r="A49" s="170">
        <f t="shared" si="21"/>
        <v>8</v>
      </c>
      <c r="B49" s="166" t="s">
        <v>527</v>
      </c>
      <c r="C49" s="167" t="s">
        <v>538</v>
      </c>
      <c r="D49" s="547">
        <v>3.88</v>
      </c>
      <c r="E49" s="568">
        <v>3</v>
      </c>
      <c r="F49" s="740">
        <f>4.2+4.2</f>
        <v>8.4</v>
      </c>
      <c r="G49" s="573">
        <f>SUMIF('SAUCE USAGE'!$J$10:$J$63,B49,'SAUCE USAGE'!$L$10:$L$77)/1000</f>
        <v>0</v>
      </c>
      <c r="H49" s="573"/>
      <c r="I49" s="574"/>
      <c r="J49" s="568"/>
      <c r="K49" s="568"/>
      <c r="L49" s="749">
        <f t="shared" si="16"/>
        <v>0</v>
      </c>
      <c r="M49" s="185">
        <f t="shared" si="17"/>
        <v>11.4</v>
      </c>
      <c r="N49" s="568">
        <v>2.8</v>
      </c>
      <c r="O49" s="608">
        <f t="shared" si="20"/>
        <v>-8.6000000000000014</v>
      </c>
      <c r="P49" s="542">
        <f>+O49*A49</f>
        <v>-68.800000000000011</v>
      </c>
      <c r="Q49" s="534" t="e">
        <f t="shared" si="18"/>
        <v>#DIV/0!</v>
      </c>
      <c r="R49" s="535" t="e">
        <f t="shared" si="19"/>
        <v>#DIV/0!</v>
      </c>
    </row>
    <row r="50" spans="1:18" s="159" customFormat="1" ht="18.75" customHeight="1">
      <c r="A50" s="548"/>
      <c r="B50" s="549"/>
      <c r="C50" s="550"/>
      <c r="D50" s="547"/>
      <c r="E50" s="568"/>
      <c r="F50" s="568"/>
      <c r="G50" s="572"/>
      <c r="H50" s="573"/>
      <c r="I50" s="574"/>
      <c r="J50" s="568"/>
      <c r="K50" s="568"/>
      <c r="L50" s="749"/>
      <c r="M50" s="185"/>
      <c r="N50" s="568"/>
      <c r="O50" s="608"/>
      <c r="P50" s="542"/>
      <c r="Q50" s="534"/>
      <c r="R50" s="535"/>
    </row>
    <row r="51" spans="1:18" s="159" customFormat="1" ht="18.75" customHeight="1" thickBot="1">
      <c r="A51" s="598"/>
      <c r="B51" s="599"/>
      <c r="C51" s="600"/>
      <c r="D51" s="559"/>
      <c r="E51" s="601"/>
      <c r="F51" s="602"/>
      <c r="G51" s="603"/>
      <c r="H51" s="604"/>
      <c r="I51" s="605"/>
      <c r="J51" s="605"/>
      <c r="K51" s="602"/>
      <c r="L51" s="750"/>
      <c r="M51" s="738"/>
      <c r="N51" s="601"/>
      <c r="O51" s="611"/>
      <c r="P51" s="606"/>
      <c r="Q51" s="607"/>
      <c r="R51" s="607"/>
    </row>
    <row r="52" spans="1:18" s="159" customFormat="1" ht="24.75" customHeight="1" thickTop="1" thickBot="1">
      <c r="A52" s="741"/>
      <c r="B52" s="742" t="s">
        <v>556</v>
      </c>
      <c r="C52" s="741"/>
      <c r="D52" s="741"/>
      <c r="E52" s="743"/>
      <c r="F52" s="743"/>
      <c r="G52" s="744"/>
      <c r="H52" s="744"/>
      <c r="I52" s="743"/>
      <c r="J52" s="743"/>
      <c r="K52" s="744"/>
      <c r="L52" s="743"/>
      <c r="M52" s="744"/>
      <c r="N52" s="743"/>
      <c r="O52" s="744"/>
      <c r="P52" s="745">
        <f>SUM(P42:P51)</f>
        <v>-252.87758000000002</v>
      </c>
      <c r="Q52" s="746"/>
      <c r="R52" s="746"/>
    </row>
    <row r="53" spans="1:18" s="159" customFormat="1" ht="24.75" customHeight="1" thickTop="1">
      <c r="A53" s="158"/>
      <c r="B53" s="163"/>
      <c r="C53" s="118"/>
      <c r="D53" s="118"/>
      <c r="E53" s="190"/>
      <c r="F53" s="190"/>
      <c r="G53" s="118"/>
      <c r="H53" s="118"/>
      <c r="I53" s="118"/>
      <c r="J53" s="190"/>
      <c r="K53" s="190"/>
      <c r="L53" s="190"/>
      <c r="M53" s="118"/>
      <c r="N53" s="194"/>
      <c r="O53" s="118"/>
      <c r="P53" s="543"/>
    </row>
    <row r="54" spans="1:18" s="159" customFormat="1" ht="24.75" customHeight="1">
      <c r="A54" s="158"/>
      <c r="B54" s="162"/>
      <c r="C54" s="118"/>
      <c r="D54" s="118"/>
      <c r="E54" s="190"/>
      <c r="F54" s="190"/>
      <c r="G54" s="118"/>
      <c r="H54" s="118"/>
      <c r="I54" s="118"/>
      <c r="J54" s="190"/>
      <c r="K54" s="190"/>
      <c r="L54" s="190"/>
      <c r="M54" s="118"/>
      <c r="N54" s="194"/>
      <c r="O54" s="118"/>
      <c r="P54" s="543"/>
    </row>
    <row r="55" spans="1:18" s="159" customFormat="1" ht="24.75" customHeight="1">
      <c r="A55" s="158"/>
      <c r="B55" s="164"/>
      <c r="C55" s="118"/>
      <c r="D55" s="118"/>
      <c r="E55" s="190"/>
      <c r="F55" s="190"/>
      <c r="G55" s="118"/>
      <c r="H55" s="118"/>
      <c r="I55" s="118"/>
      <c r="J55" s="190"/>
      <c r="K55" s="190"/>
      <c r="L55" s="190"/>
      <c r="M55" s="118"/>
      <c r="N55" s="194"/>
      <c r="O55" s="118"/>
      <c r="P55" s="543"/>
    </row>
    <row r="56" spans="1:18" ht="24.75" customHeight="1">
      <c r="P56" s="543"/>
      <c r="Q56" s="159"/>
      <c r="R56" s="159"/>
    </row>
  </sheetData>
  <sortState ref="B24:R35">
    <sortCondition ref="B24:B35"/>
  </sortState>
  <pageMargins left="0.31" right="0.2" top="0.196850393700787" bottom="0.196850393700787" header="0.196850393700787" footer="0.2"/>
  <pageSetup paperSize="9" scale="4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view="pageBreakPreview" zoomScale="60" zoomScaleNormal="88" workbookViewId="0">
      <selection activeCell="J41" sqref="J41"/>
    </sheetView>
  </sheetViews>
  <sheetFormatPr defaultRowHeight="21" customHeight="1"/>
  <cols>
    <col min="1" max="1" width="10.7109375" style="54" customWidth="1"/>
    <col min="2" max="2" width="34.7109375" style="55" customWidth="1"/>
    <col min="3" max="3" width="8.140625" style="56" customWidth="1"/>
    <col min="4" max="4" width="20.140625" style="54" customWidth="1"/>
    <col min="5" max="5" width="14.140625" style="57" bestFit="1" customWidth="1"/>
    <col min="6" max="6" width="3.42578125" style="54" customWidth="1"/>
    <col min="7" max="7" width="9.140625" hidden="1" customWidth="1"/>
    <col min="8" max="8" width="35" style="55" customWidth="1"/>
    <col min="9" max="9" width="8.5703125" style="54" customWidth="1"/>
    <col min="10" max="10" width="9.42578125" style="54" bestFit="1" customWidth="1"/>
    <col min="11" max="16384" width="9.140625" style="54"/>
  </cols>
  <sheetData>
    <row r="1" spans="1:10" s="69" customFormat="1" ht="21" customHeight="1" thickBot="1">
      <c r="A1" s="773" t="s">
        <v>29</v>
      </c>
      <c r="B1" s="773"/>
      <c r="C1" s="773"/>
      <c r="D1" s="773"/>
      <c r="E1" s="773"/>
      <c r="H1" s="109"/>
    </row>
    <row r="2" spans="1:10" s="69" customFormat="1" ht="21" customHeight="1">
      <c r="A2" s="70"/>
      <c r="B2" s="71"/>
      <c r="C2" s="70"/>
      <c r="D2" s="70"/>
      <c r="E2" s="72"/>
      <c r="H2" s="109"/>
    </row>
    <row r="3" spans="1:10" s="106" customFormat="1" ht="21" customHeight="1">
      <c r="A3" s="79" t="s">
        <v>42</v>
      </c>
      <c r="B3" s="258" t="s">
        <v>321</v>
      </c>
      <c r="C3" s="105"/>
      <c r="E3" s="107"/>
      <c r="H3" s="110"/>
    </row>
    <row r="4" spans="1:10" s="106" customFormat="1" ht="21" customHeight="1">
      <c r="A4" s="80" t="s">
        <v>30</v>
      </c>
      <c r="B4" s="259">
        <v>41395</v>
      </c>
      <c r="C4" s="105"/>
      <c r="D4" s="108"/>
      <c r="E4" s="107"/>
      <c r="H4" s="110"/>
    </row>
    <row r="5" spans="1:10" s="73" customFormat="1" ht="21" customHeight="1" thickBot="1">
      <c r="A5" s="77"/>
      <c r="B5" s="78"/>
      <c r="C5" s="74"/>
      <c r="D5" s="75"/>
      <c r="E5" s="76"/>
      <c r="H5" s="110"/>
    </row>
    <row r="6" spans="1:10" ht="21" customHeight="1" thickBot="1">
      <c r="A6" s="201"/>
      <c r="B6" s="349"/>
      <c r="C6" s="260"/>
      <c r="D6" s="204" t="s">
        <v>307</v>
      </c>
      <c r="E6" s="202" t="s">
        <v>308</v>
      </c>
      <c r="F6" s="58"/>
      <c r="H6" s="110"/>
      <c r="I6" s="774" t="s">
        <v>51</v>
      </c>
      <c r="J6" s="775"/>
    </row>
    <row r="7" spans="1:10" ht="21" customHeight="1">
      <c r="A7" s="261" t="s">
        <v>41</v>
      </c>
      <c r="B7" s="92" t="s">
        <v>309</v>
      </c>
      <c r="C7" s="64" t="s">
        <v>33</v>
      </c>
      <c r="D7" s="66" t="s">
        <v>34</v>
      </c>
      <c r="E7" s="202"/>
      <c r="F7" s="50"/>
      <c r="H7" s="131" t="s">
        <v>310</v>
      </c>
      <c r="I7" s="132" t="s">
        <v>311</v>
      </c>
      <c r="J7" s="133" t="s">
        <v>19</v>
      </c>
    </row>
    <row r="8" spans="1:10" ht="21" customHeight="1" thickBot="1">
      <c r="A8" s="262"/>
      <c r="B8" s="51"/>
      <c r="C8" s="346" t="s">
        <v>35</v>
      </c>
      <c r="D8" s="67" t="s">
        <v>36</v>
      </c>
      <c r="E8" s="203" t="s">
        <v>35</v>
      </c>
      <c r="F8" s="50"/>
      <c r="H8" s="134" t="s">
        <v>36</v>
      </c>
      <c r="I8" s="135" t="s">
        <v>36</v>
      </c>
      <c r="J8" s="136" t="s">
        <v>36</v>
      </c>
    </row>
    <row r="9" spans="1:10" ht="31.5" customHeight="1">
      <c r="A9" s="61"/>
      <c r="B9" s="263"/>
      <c r="C9" s="347"/>
      <c r="D9" s="68"/>
      <c r="E9" s="62"/>
      <c r="F9" s="50"/>
      <c r="H9" s="137"/>
      <c r="I9" s="138"/>
      <c r="J9" s="139"/>
    </row>
    <row r="10" spans="1:10" ht="30.75" customHeight="1">
      <c r="A10" s="61">
        <v>1</v>
      </c>
      <c r="B10" s="350" t="s">
        <v>255</v>
      </c>
      <c r="C10" s="347">
        <v>3.29</v>
      </c>
      <c r="D10" s="65">
        <f>VLOOKUP(B10,Summary!$B$30:$AK$286,5,FALSE)</f>
        <v>0</v>
      </c>
      <c r="E10" s="63">
        <f>+D10*C10</f>
        <v>0</v>
      </c>
      <c r="F10" s="49"/>
      <c r="G10" s="264"/>
      <c r="H10" s="140" t="s">
        <v>57</v>
      </c>
      <c r="I10" s="141">
        <v>0.66</v>
      </c>
      <c r="J10" s="142">
        <f t="shared" ref="J10:J29" si="0">+I10*D10</f>
        <v>0</v>
      </c>
    </row>
    <row r="11" spans="1:10" ht="30.75" customHeight="1">
      <c r="A11" s="61">
        <f>+A10+1</f>
        <v>2</v>
      </c>
      <c r="B11" s="121" t="s">
        <v>256</v>
      </c>
      <c r="C11" s="347">
        <v>3.02</v>
      </c>
      <c r="D11" s="65">
        <f>VLOOKUP(B11,Summary!$B$30:$AK$286,5,FALSE)</f>
        <v>0</v>
      </c>
      <c r="E11" s="63">
        <f t="shared" ref="E11:E45" si="1">+D11*C11</f>
        <v>0</v>
      </c>
      <c r="F11" s="49"/>
      <c r="G11" s="264"/>
      <c r="H11" s="140" t="s">
        <v>57</v>
      </c>
      <c r="I11" s="141">
        <v>0.66</v>
      </c>
      <c r="J11" s="142">
        <f t="shared" si="0"/>
        <v>0</v>
      </c>
    </row>
    <row r="12" spans="1:10" ht="30.75" customHeight="1">
      <c r="A12" s="61">
        <f t="shared" ref="A12:A45" si="2">+A11+1</f>
        <v>3</v>
      </c>
      <c r="B12" s="121" t="s">
        <v>257</v>
      </c>
      <c r="C12" s="347">
        <v>3.45</v>
      </c>
      <c r="D12" s="65">
        <f>VLOOKUP(B12,Summary!$B$30:$AK$286,5,FALSE)</f>
        <v>0</v>
      </c>
      <c r="E12" s="63">
        <f t="shared" si="1"/>
        <v>0</v>
      </c>
      <c r="F12" s="49"/>
      <c r="G12" s="264"/>
      <c r="H12" s="140" t="s">
        <v>57</v>
      </c>
      <c r="I12" s="141">
        <v>0.66</v>
      </c>
      <c r="J12" s="142">
        <f t="shared" si="0"/>
        <v>0</v>
      </c>
    </row>
    <row r="13" spans="1:10" ht="30.75" customHeight="1">
      <c r="A13" s="61">
        <f t="shared" si="2"/>
        <v>4</v>
      </c>
      <c r="B13" s="121" t="s">
        <v>258</v>
      </c>
      <c r="C13" s="347">
        <v>3.45</v>
      </c>
      <c r="D13" s="65">
        <f>VLOOKUP(B13,Summary!$B$30:$AK$286,5,FALSE)</f>
        <v>0</v>
      </c>
      <c r="E13" s="63">
        <f t="shared" si="1"/>
        <v>0</v>
      </c>
      <c r="F13" s="49"/>
      <c r="G13" s="264"/>
      <c r="H13" s="140" t="s">
        <v>57</v>
      </c>
      <c r="I13" s="141">
        <v>0.66</v>
      </c>
      <c r="J13" s="142">
        <f t="shared" si="0"/>
        <v>0</v>
      </c>
    </row>
    <row r="14" spans="1:10" ht="30.75" customHeight="1">
      <c r="A14" s="61">
        <f t="shared" si="2"/>
        <v>5</v>
      </c>
      <c r="B14" s="121" t="s">
        <v>259</v>
      </c>
      <c r="C14" s="347">
        <v>3.32</v>
      </c>
      <c r="D14" s="65">
        <f>VLOOKUP(B14,Summary!$B$30:$AK$286,5,FALSE)</f>
        <v>0</v>
      </c>
      <c r="E14" s="63">
        <f t="shared" si="1"/>
        <v>0</v>
      </c>
      <c r="F14" s="49"/>
      <c r="G14" s="264"/>
      <c r="H14" s="140" t="s">
        <v>57</v>
      </c>
      <c r="I14" s="141">
        <v>0.66</v>
      </c>
      <c r="J14" s="142">
        <f t="shared" si="0"/>
        <v>0</v>
      </c>
    </row>
    <row r="15" spans="1:10" ht="30.75" customHeight="1">
      <c r="A15" s="61">
        <f t="shared" si="2"/>
        <v>6</v>
      </c>
      <c r="B15" s="121" t="s">
        <v>260</v>
      </c>
      <c r="C15" s="347">
        <v>3.16</v>
      </c>
      <c r="D15" s="65">
        <f>VLOOKUP(B15,Summary!$B$30:$AK$286,5,FALSE)</f>
        <v>0</v>
      </c>
      <c r="E15" s="63">
        <f t="shared" si="1"/>
        <v>0</v>
      </c>
      <c r="F15" s="49"/>
      <c r="G15" s="264"/>
      <c r="H15" s="140"/>
      <c r="I15" s="141"/>
      <c r="J15" s="142">
        <f t="shared" si="0"/>
        <v>0</v>
      </c>
    </row>
    <row r="16" spans="1:10" ht="30.75" customHeight="1">
      <c r="A16" s="61">
        <f t="shared" si="2"/>
        <v>7</v>
      </c>
      <c r="B16" s="121" t="s">
        <v>261</v>
      </c>
      <c r="C16" s="347">
        <v>2.41</v>
      </c>
      <c r="D16" s="65">
        <f>VLOOKUP(B16,Summary!$B$30:$AK$286,5,FALSE)</f>
        <v>0</v>
      </c>
      <c r="E16" s="63">
        <f t="shared" si="1"/>
        <v>0</v>
      </c>
      <c r="F16" s="49"/>
      <c r="G16" s="264"/>
      <c r="H16" s="140"/>
      <c r="I16" s="141"/>
      <c r="J16" s="142">
        <f t="shared" si="0"/>
        <v>0</v>
      </c>
    </row>
    <row r="17" spans="1:10" ht="30.75" customHeight="1">
      <c r="A17" s="61">
        <f t="shared" si="2"/>
        <v>8</v>
      </c>
      <c r="B17" s="121" t="s">
        <v>262</v>
      </c>
      <c r="C17" s="347">
        <v>2.8</v>
      </c>
      <c r="D17" s="65">
        <f>VLOOKUP(B17,Summary!$B$30:$AK$286,5,FALSE)</f>
        <v>0</v>
      </c>
      <c r="E17" s="63">
        <f t="shared" si="1"/>
        <v>0</v>
      </c>
      <c r="F17" s="49"/>
      <c r="G17" s="264"/>
      <c r="H17" s="140"/>
      <c r="I17" s="141"/>
      <c r="J17" s="142">
        <f t="shared" si="0"/>
        <v>0</v>
      </c>
    </row>
    <row r="18" spans="1:10" ht="30.75" customHeight="1">
      <c r="A18" s="61">
        <f t="shared" si="2"/>
        <v>9</v>
      </c>
      <c r="B18" s="265" t="s">
        <v>263</v>
      </c>
      <c r="C18" s="347">
        <v>2.08</v>
      </c>
      <c r="D18" s="65">
        <f>VLOOKUP(B18,Summary!$B$30:$AK$286,5,FALSE)</f>
        <v>0</v>
      </c>
      <c r="E18" s="63">
        <f t="shared" si="1"/>
        <v>0</v>
      </c>
      <c r="F18" s="49"/>
      <c r="G18" s="264"/>
      <c r="H18" s="140"/>
      <c r="I18" s="141"/>
      <c r="J18" s="142">
        <f t="shared" si="0"/>
        <v>0</v>
      </c>
    </row>
    <row r="19" spans="1:10" ht="30.75" customHeight="1">
      <c r="A19" s="61">
        <f t="shared" si="2"/>
        <v>10</v>
      </c>
      <c r="B19" s="121" t="s">
        <v>264</v>
      </c>
      <c r="C19" s="347">
        <v>2.3199999999999998</v>
      </c>
      <c r="D19" s="65">
        <f>VLOOKUP(B19,Summary!$B$30:$AK$286,5,FALSE)</f>
        <v>0</v>
      </c>
      <c r="E19" s="63">
        <f t="shared" si="1"/>
        <v>0</v>
      </c>
      <c r="F19" s="49"/>
      <c r="G19" s="264"/>
      <c r="H19" s="140" t="s">
        <v>62</v>
      </c>
      <c r="I19" s="141">
        <v>1.5</v>
      </c>
      <c r="J19" s="142">
        <f t="shared" si="0"/>
        <v>0</v>
      </c>
    </row>
    <row r="20" spans="1:10" ht="30.75" customHeight="1">
      <c r="A20" s="61">
        <f t="shared" si="2"/>
        <v>11</v>
      </c>
      <c r="B20" s="121" t="s">
        <v>265</v>
      </c>
      <c r="C20" s="347">
        <v>1.6</v>
      </c>
      <c r="D20" s="65">
        <f>VLOOKUP(B20,Summary!$B$30:$AK$286,5,FALSE)</f>
        <v>0</v>
      </c>
      <c r="E20" s="63">
        <f t="shared" si="1"/>
        <v>0</v>
      </c>
      <c r="F20" s="49"/>
      <c r="G20" s="264"/>
      <c r="H20" s="140"/>
      <c r="I20" s="141"/>
      <c r="J20" s="142">
        <f t="shared" si="0"/>
        <v>0</v>
      </c>
    </row>
    <row r="21" spans="1:10" ht="30.75" customHeight="1">
      <c r="A21" s="61">
        <f t="shared" si="2"/>
        <v>12</v>
      </c>
      <c r="B21" s="121" t="s">
        <v>266</v>
      </c>
      <c r="C21" s="347">
        <v>3.56</v>
      </c>
      <c r="D21" s="65">
        <f>VLOOKUP(B21,Summary!$B$30:$AK$286,5,FALSE)</f>
        <v>0</v>
      </c>
      <c r="E21" s="63">
        <f t="shared" si="1"/>
        <v>0</v>
      </c>
      <c r="F21" s="49"/>
      <c r="G21" s="264"/>
      <c r="H21" s="140" t="s">
        <v>312</v>
      </c>
      <c r="I21" s="141">
        <v>1</v>
      </c>
      <c r="J21" s="142">
        <f t="shared" si="0"/>
        <v>0</v>
      </c>
    </row>
    <row r="22" spans="1:10" ht="30.75" customHeight="1">
      <c r="A22" s="61">
        <f t="shared" si="2"/>
        <v>13</v>
      </c>
      <c r="B22" s="121" t="s">
        <v>267</v>
      </c>
      <c r="C22" s="347">
        <v>3.16</v>
      </c>
      <c r="D22" s="65">
        <f>VLOOKUP(B22,Summary!$B$30:$AK$286,5,FALSE)</f>
        <v>0</v>
      </c>
      <c r="E22" s="63">
        <f t="shared" si="1"/>
        <v>0</v>
      </c>
      <c r="F22" s="49"/>
      <c r="G22" s="264"/>
      <c r="H22" s="140"/>
      <c r="I22" s="141"/>
      <c r="J22" s="142">
        <f t="shared" si="0"/>
        <v>0</v>
      </c>
    </row>
    <row r="23" spans="1:10" ht="30.75" customHeight="1">
      <c r="A23" s="61">
        <f t="shared" si="2"/>
        <v>14</v>
      </c>
      <c r="B23" s="121" t="s">
        <v>268</v>
      </c>
      <c r="C23" s="347">
        <v>2.59</v>
      </c>
      <c r="D23" s="65">
        <f>VLOOKUP(B23,Summary!$B$30:$AK$286,5,FALSE)</f>
        <v>0</v>
      </c>
      <c r="E23" s="63">
        <f t="shared" si="1"/>
        <v>0</v>
      </c>
      <c r="F23" s="49"/>
      <c r="G23" s="264"/>
      <c r="H23" s="140" t="s">
        <v>58</v>
      </c>
      <c r="I23" s="141">
        <v>5</v>
      </c>
      <c r="J23" s="142">
        <f t="shared" si="0"/>
        <v>0</v>
      </c>
    </row>
    <row r="24" spans="1:10" ht="30.75" customHeight="1">
      <c r="A24" s="61">
        <f t="shared" si="2"/>
        <v>15</v>
      </c>
      <c r="B24" s="121" t="s">
        <v>269</v>
      </c>
      <c r="C24" s="347">
        <v>4.71</v>
      </c>
      <c r="D24" s="65">
        <f>VLOOKUP(B24,Summary!$B$30:$AK$286,5,FALSE)</f>
        <v>0</v>
      </c>
      <c r="E24" s="63">
        <f t="shared" si="1"/>
        <v>0</v>
      </c>
      <c r="F24" s="49"/>
      <c r="G24" s="264"/>
      <c r="H24" s="140" t="s">
        <v>57</v>
      </c>
      <c r="I24" s="141">
        <v>1</v>
      </c>
      <c r="J24" s="142">
        <f t="shared" si="0"/>
        <v>0</v>
      </c>
    </row>
    <row r="25" spans="1:10" ht="30.75" customHeight="1">
      <c r="A25" s="61">
        <v>16</v>
      </c>
      <c r="B25" s="121" t="s">
        <v>248</v>
      </c>
      <c r="C25" s="347">
        <v>4.41</v>
      </c>
      <c r="D25" s="65">
        <f>VLOOKUP(B25,Summary!$B$30:$AK$286,5,FALSE)</f>
        <v>0</v>
      </c>
      <c r="E25" s="63">
        <f t="shared" si="1"/>
        <v>0</v>
      </c>
      <c r="F25" s="49"/>
      <c r="G25" s="264"/>
      <c r="H25" s="140" t="s">
        <v>57</v>
      </c>
      <c r="I25" s="141">
        <v>1</v>
      </c>
      <c r="J25" s="142">
        <f t="shared" si="0"/>
        <v>0</v>
      </c>
    </row>
    <row r="26" spans="1:10" ht="30.75" customHeight="1">
      <c r="A26" s="61">
        <f t="shared" ref="A26:A32" si="3">+A25+1</f>
        <v>17</v>
      </c>
      <c r="B26" s="121" t="s">
        <v>249</v>
      </c>
      <c r="C26" s="347">
        <v>4.43</v>
      </c>
      <c r="D26" s="65">
        <f>VLOOKUP(B26,Summary!$B$30:$AK$286,5,FALSE)</f>
        <v>0</v>
      </c>
      <c r="E26" s="63">
        <f t="shared" si="1"/>
        <v>0</v>
      </c>
      <c r="F26" s="49"/>
      <c r="G26" s="264"/>
      <c r="H26" s="140" t="s">
        <v>57</v>
      </c>
      <c r="I26" s="141">
        <v>1</v>
      </c>
      <c r="J26" s="142">
        <f t="shared" si="0"/>
        <v>0</v>
      </c>
    </row>
    <row r="27" spans="1:10" ht="30.75" customHeight="1">
      <c r="A27" s="61">
        <f t="shared" si="3"/>
        <v>18</v>
      </c>
      <c r="B27" s="121" t="s">
        <v>250</v>
      </c>
      <c r="C27" s="347">
        <v>4.75</v>
      </c>
      <c r="D27" s="65">
        <f>VLOOKUP(B27,Summary!$B$30:$AK$286,5,FALSE)</f>
        <v>0</v>
      </c>
      <c r="E27" s="63">
        <f t="shared" si="1"/>
        <v>0</v>
      </c>
      <c r="F27" s="49"/>
      <c r="G27" s="264"/>
      <c r="H27" s="140" t="s">
        <v>57</v>
      </c>
      <c r="I27" s="141">
        <v>1</v>
      </c>
      <c r="J27" s="142">
        <f t="shared" si="0"/>
        <v>0</v>
      </c>
    </row>
    <row r="28" spans="1:10" ht="30.75" customHeight="1">
      <c r="A28" s="61">
        <f t="shared" si="3"/>
        <v>19</v>
      </c>
      <c r="B28" s="121" t="s">
        <v>251</v>
      </c>
      <c r="C28" s="347">
        <v>5.98</v>
      </c>
      <c r="D28" s="65">
        <f>VLOOKUP(B28,Summary!$B$30:$AK$286,5,FALSE)</f>
        <v>0</v>
      </c>
      <c r="E28" s="63">
        <f t="shared" si="1"/>
        <v>0</v>
      </c>
      <c r="F28" s="49"/>
      <c r="G28" s="264"/>
      <c r="H28" s="140" t="s">
        <v>57</v>
      </c>
      <c r="I28" s="141">
        <v>1</v>
      </c>
      <c r="J28" s="142">
        <f t="shared" si="0"/>
        <v>0</v>
      </c>
    </row>
    <row r="29" spans="1:10" ht="30.75" customHeight="1">
      <c r="A29" s="61">
        <f t="shared" si="3"/>
        <v>20</v>
      </c>
      <c r="B29" s="121" t="s">
        <v>252</v>
      </c>
      <c r="C29" s="347">
        <v>4.29</v>
      </c>
      <c r="D29" s="65">
        <f>VLOOKUP(B29,Summary!$B$30:$AK$286,5,FALSE)</f>
        <v>0</v>
      </c>
      <c r="E29" s="63">
        <f t="shared" si="1"/>
        <v>0</v>
      </c>
      <c r="F29" s="49"/>
      <c r="G29" s="264"/>
      <c r="H29" s="140" t="s">
        <v>313</v>
      </c>
      <c r="I29" s="141">
        <v>1</v>
      </c>
      <c r="J29" s="142">
        <f t="shared" si="0"/>
        <v>0</v>
      </c>
    </row>
    <row r="30" spans="1:10" ht="30.75" customHeight="1">
      <c r="A30" s="61">
        <f t="shared" si="3"/>
        <v>21</v>
      </c>
      <c r="B30" s="121" t="s">
        <v>253</v>
      </c>
      <c r="C30" s="347">
        <v>2.1</v>
      </c>
      <c r="D30" s="65">
        <f>VLOOKUP(B30,Summary!$B$30:$AK$286,5,FALSE)</f>
        <v>0</v>
      </c>
      <c r="E30" s="63">
        <f t="shared" si="1"/>
        <v>0</v>
      </c>
      <c r="F30" s="49"/>
      <c r="G30" s="264"/>
      <c r="H30" s="140"/>
      <c r="I30" s="141"/>
      <c r="J30" s="142"/>
    </row>
    <row r="31" spans="1:10" ht="30.75" customHeight="1">
      <c r="A31" s="61">
        <f t="shared" si="3"/>
        <v>22</v>
      </c>
      <c r="B31" s="121" t="s">
        <v>254</v>
      </c>
      <c r="C31" s="347">
        <v>4.9400000000000004</v>
      </c>
      <c r="D31" s="65">
        <f>VLOOKUP(B31,Summary!$B$30:$AK$286,5,FALSE)</f>
        <v>0</v>
      </c>
      <c r="E31" s="63">
        <f t="shared" si="1"/>
        <v>0</v>
      </c>
      <c r="F31" s="49"/>
      <c r="G31" s="264"/>
      <c r="H31" s="140" t="s">
        <v>57</v>
      </c>
      <c r="I31" s="141">
        <v>1</v>
      </c>
      <c r="J31" s="142">
        <f>+I31*D31</f>
        <v>0</v>
      </c>
    </row>
    <row r="32" spans="1:10" ht="30.75" customHeight="1">
      <c r="A32" s="61">
        <f t="shared" si="3"/>
        <v>23</v>
      </c>
      <c r="B32" s="121" t="s">
        <v>270</v>
      </c>
      <c r="C32" s="347">
        <v>2</v>
      </c>
      <c r="D32" s="65">
        <f>VLOOKUP(B32,Summary!$B$30:$AK$286,5,FALSE)</f>
        <v>0</v>
      </c>
      <c r="E32" s="63">
        <f t="shared" si="1"/>
        <v>0</v>
      </c>
      <c r="F32" s="49"/>
      <c r="G32" s="264"/>
      <c r="H32" s="140" t="s">
        <v>314</v>
      </c>
      <c r="I32" s="141">
        <v>2</v>
      </c>
      <c r="J32" s="142">
        <f>+I32*$D$32</f>
        <v>0</v>
      </c>
    </row>
    <row r="33" spans="1:10" ht="30.75" hidden="1" customHeight="1">
      <c r="A33" s="61"/>
      <c r="B33" s="121"/>
      <c r="C33" s="347"/>
      <c r="D33" s="65"/>
      <c r="E33" s="63"/>
      <c r="F33" s="49"/>
      <c r="G33" s="264"/>
      <c r="H33" s="140" t="s">
        <v>315</v>
      </c>
      <c r="I33" s="141">
        <v>2</v>
      </c>
      <c r="J33" s="142">
        <f>+I33*$D$32</f>
        <v>0</v>
      </c>
    </row>
    <row r="34" spans="1:10" ht="30.75" hidden="1" customHeight="1">
      <c r="A34" s="61"/>
      <c r="B34" s="121"/>
      <c r="C34" s="347"/>
      <c r="D34" s="65"/>
      <c r="E34" s="63"/>
      <c r="F34" s="49"/>
      <c r="G34" s="264"/>
      <c r="H34" s="140" t="s">
        <v>61</v>
      </c>
      <c r="I34" s="141">
        <v>2</v>
      </c>
      <c r="J34" s="142">
        <f>+I34*$D$32</f>
        <v>0</v>
      </c>
    </row>
    <row r="35" spans="1:10" ht="30.75" customHeight="1">
      <c r="A35" s="61">
        <v>24</v>
      </c>
      <c r="B35" s="121" t="s">
        <v>271</v>
      </c>
      <c r="C35" s="347">
        <v>1.76</v>
      </c>
      <c r="D35" s="65">
        <f>VLOOKUP(B35,Summary!$B$30:$AK$286,5,FALSE)</f>
        <v>0</v>
      </c>
      <c r="E35" s="63">
        <f t="shared" si="1"/>
        <v>0</v>
      </c>
      <c r="F35" s="49"/>
      <c r="G35" s="264"/>
      <c r="H35" s="140"/>
      <c r="I35" s="141"/>
      <c r="J35" s="142">
        <f t="shared" ref="J35:J45" si="4">+I35*D35</f>
        <v>0</v>
      </c>
    </row>
    <row r="36" spans="1:10" ht="30.75" customHeight="1">
      <c r="A36" s="61">
        <f t="shared" si="2"/>
        <v>25</v>
      </c>
      <c r="B36" s="121" t="s">
        <v>272</v>
      </c>
      <c r="C36" s="347">
        <v>2.15</v>
      </c>
      <c r="D36" s="65">
        <f>VLOOKUP(B36,Summary!$B$30:$AK$286,5,FALSE)</f>
        <v>0</v>
      </c>
      <c r="E36" s="63">
        <f t="shared" si="1"/>
        <v>0</v>
      </c>
      <c r="F36" s="49"/>
      <c r="G36" s="264"/>
      <c r="H36" s="140"/>
      <c r="I36" s="141"/>
      <c r="J36" s="142">
        <f t="shared" si="4"/>
        <v>0</v>
      </c>
    </row>
    <row r="37" spans="1:10" ht="30.75" customHeight="1">
      <c r="A37" s="61">
        <f t="shared" si="2"/>
        <v>26</v>
      </c>
      <c r="B37" s="121" t="s">
        <v>273</v>
      </c>
      <c r="C37" s="347">
        <v>1.56</v>
      </c>
      <c r="D37" s="65">
        <f>VLOOKUP(B37,Summary!$B$30:$AK$286,5,FALSE)</f>
        <v>0</v>
      </c>
      <c r="E37" s="63">
        <f t="shared" si="1"/>
        <v>0</v>
      </c>
      <c r="F37" s="49"/>
      <c r="G37" s="264"/>
      <c r="H37" s="140" t="s">
        <v>316</v>
      </c>
      <c r="I37" s="141">
        <v>6</v>
      </c>
      <c r="J37" s="142">
        <f t="shared" si="4"/>
        <v>0</v>
      </c>
    </row>
    <row r="38" spans="1:10" ht="30.75" customHeight="1">
      <c r="A38" s="61">
        <f t="shared" si="2"/>
        <v>27</v>
      </c>
      <c r="B38" s="121" t="s">
        <v>274</v>
      </c>
      <c r="C38" s="347">
        <v>2.5</v>
      </c>
      <c r="D38" s="65">
        <f>VLOOKUP(B38,Summary!$B$30:$AK$286,5,FALSE)</f>
        <v>0</v>
      </c>
      <c r="E38" s="63">
        <f t="shared" si="1"/>
        <v>0</v>
      </c>
      <c r="F38" s="49"/>
      <c r="G38" s="264"/>
      <c r="H38" s="140" t="s">
        <v>317</v>
      </c>
      <c r="I38" s="141">
        <v>1</v>
      </c>
      <c r="J38" s="142">
        <f t="shared" si="4"/>
        <v>0</v>
      </c>
    </row>
    <row r="39" spans="1:10" ht="30.75" customHeight="1">
      <c r="A39" s="61">
        <f t="shared" si="2"/>
        <v>28</v>
      </c>
      <c r="B39" s="121" t="s">
        <v>275</v>
      </c>
      <c r="C39" s="347">
        <v>2.67</v>
      </c>
      <c r="D39" s="65">
        <f>VLOOKUP(B39,Summary!$B$30:$AK$286,5,FALSE)</f>
        <v>0</v>
      </c>
      <c r="E39" s="63">
        <f t="shared" si="1"/>
        <v>0</v>
      </c>
      <c r="F39" s="49"/>
      <c r="G39" s="264"/>
      <c r="H39" s="140" t="s">
        <v>59</v>
      </c>
      <c r="I39" s="141">
        <v>8</v>
      </c>
      <c r="J39" s="142">
        <f t="shared" si="4"/>
        <v>0</v>
      </c>
    </row>
    <row r="40" spans="1:10" ht="30.75" customHeight="1">
      <c r="A40" s="61">
        <f t="shared" si="2"/>
        <v>29</v>
      </c>
      <c r="B40" s="121" t="s">
        <v>276</v>
      </c>
      <c r="C40" s="347">
        <v>1.24</v>
      </c>
      <c r="D40" s="65">
        <f>VLOOKUP(B40,Summary!$B$30:$AK$286,5,FALSE)</f>
        <v>0</v>
      </c>
      <c r="E40" s="63">
        <f t="shared" si="1"/>
        <v>0</v>
      </c>
      <c r="F40" s="49"/>
      <c r="G40" s="264"/>
      <c r="H40" s="140" t="s">
        <v>62</v>
      </c>
      <c r="I40" s="141">
        <v>4</v>
      </c>
      <c r="J40" s="142">
        <f t="shared" si="4"/>
        <v>0</v>
      </c>
    </row>
    <row r="41" spans="1:10" ht="30.75" customHeight="1">
      <c r="A41" s="61">
        <v>30</v>
      </c>
      <c r="B41" s="121" t="s">
        <v>279</v>
      </c>
      <c r="C41" s="347">
        <v>4.5</v>
      </c>
      <c r="D41" s="65">
        <f>VLOOKUP(B41,Summary!$B$30:$AK$286,5,FALSE)</f>
        <v>0</v>
      </c>
      <c r="E41" s="63">
        <f t="shared" si="1"/>
        <v>0</v>
      </c>
      <c r="F41" s="49"/>
      <c r="G41" s="264"/>
      <c r="H41" s="140" t="s">
        <v>318</v>
      </c>
      <c r="I41" s="141">
        <v>6</v>
      </c>
      <c r="J41" s="142">
        <f t="shared" si="4"/>
        <v>0</v>
      </c>
    </row>
    <row r="42" spans="1:10" ht="30.75" customHeight="1">
      <c r="A42" s="61">
        <f t="shared" si="2"/>
        <v>31</v>
      </c>
      <c r="B42" s="121" t="s">
        <v>280</v>
      </c>
      <c r="C42" s="347">
        <v>2.4300000000000002</v>
      </c>
      <c r="D42" s="65">
        <f>VLOOKUP(B42,Summary!$B$30:$AK$286,5,FALSE)</f>
        <v>0</v>
      </c>
      <c r="E42" s="63">
        <f t="shared" si="1"/>
        <v>0</v>
      </c>
      <c r="F42" s="49"/>
      <c r="G42" s="264"/>
      <c r="H42" s="140" t="s">
        <v>60</v>
      </c>
      <c r="I42" s="141">
        <v>8</v>
      </c>
      <c r="J42" s="142">
        <f t="shared" si="4"/>
        <v>0</v>
      </c>
    </row>
    <row r="43" spans="1:10" ht="30.75" customHeight="1">
      <c r="A43" s="61">
        <f t="shared" si="2"/>
        <v>32</v>
      </c>
      <c r="B43" s="121" t="s">
        <v>281</v>
      </c>
      <c r="C43" s="347">
        <v>3.97</v>
      </c>
      <c r="D43" s="65">
        <f>VLOOKUP(B43,Summary!$B$30:$AK$286,5,FALSE)</f>
        <v>0</v>
      </c>
      <c r="E43" s="63">
        <f t="shared" si="1"/>
        <v>0</v>
      </c>
      <c r="F43" s="49"/>
      <c r="G43" s="264"/>
      <c r="H43" s="140" t="s">
        <v>319</v>
      </c>
      <c r="I43" s="141">
        <v>3</v>
      </c>
      <c r="J43" s="142">
        <f t="shared" si="4"/>
        <v>0</v>
      </c>
    </row>
    <row r="44" spans="1:10" ht="34.5" customHeight="1">
      <c r="A44" s="61">
        <f t="shared" si="2"/>
        <v>33</v>
      </c>
      <c r="B44" s="121" t="s">
        <v>282</v>
      </c>
      <c r="C44" s="347">
        <v>2.1800000000000002</v>
      </c>
      <c r="D44" s="65">
        <f>VLOOKUP(B44,Summary!$B$30:$AK$286,5,FALSE)</f>
        <v>0</v>
      </c>
      <c r="E44" s="63">
        <f t="shared" si="1"/>
        <v>0</v>
      </c>
      <c r="F44" s="49"/>
      <c r="G44" s="264"/>
      <c r="H44" s="140"/>
      <c r="I44" s="141"/>
      <c r="J44" s="142">
        <f t="shared" si="4"/>
        <v>0</v>
      </c>
    </row>
    <row r="45" spans="1:10" ht="30.75" customHeight="1">
      <c r="A45" s="61">
        <f t="shared" si="2"/>
        <v>34</v>
      </c>
      <c r="B45" s="121" t="s">
        <v>283</v>
      </c>
      <c r="C45" s="347">
        <v>3.61</v>
      </c>
      <c r="D45" s="65">
        <f>VLOOKUP(B45,Summary!$B$30:$AK$286,5,FALSE)</f>
        <v>0</v>
      </c>
      <c r="E45" s="63">
        <f t="shared" si="1"/>
        <v>0</v>
      </c>
      <c r="F45" s="49"/>
      <c r="G45" s="264"/>
      <c r="H45" s="140" t="s">
        <v>336</v>
      </c>
      <c r="I45" s="141">
        <v>7</v>
      </c>
      <c r="J45" s="142">
        <f t="shared" si="4"/>
        <v>0</v>
      </c>
    </row>
    <row r="46" spans="1:10" ht="30.75" customHeight="1" thickBot="1">
      <c r="A46" s="61"/>
      <c r="B46" s="266"/>
      <c r="C46" s="348"/>
      <c r="D46" s="65"/>
      <c r="E46" s="63"/>
      <c r="F46" s="49"/>
      <c r="G46" s="264"/>
      <c r="H46" s="140"/>
      <c r="I46" s="141"/>
      <c r="J46" s="142"/>
    </row>
    <row r="47" spans="1:10" ht="30.75" customHeight="1" thickBot="1">
      <c r="A47" s="771" t="s">
        <v>37</v>
      </c>
      <c r="B47" s="772"/>
      <c r="C47" s="772"/>
      <c r="D47" s="267">
        <f>SUM(D10:D45)</f>
        <v>0</v>
      </c>
      <c r="E47" s="268">
        <f>SUM(E10:E46)</f>
        <v>0</v>
      </c>
      <c r="F47" s="59"/>
      <c r="H47" s="143"/>
      <c r="I47" s="144"/>
      <c r="J47" s="145"/>
    </row>
  </sheetData>
  <sheetProtection password="CF7A" sheet="1" objects="1" scenarios="1"/>
  <autoFilter ref="K1:M45"/>
  <mergeCells count="3">
    <mergeCell ref="A47:C47"/>
    <mergeCell ref="A1:E1"/>
    <mergeCell ref="I6:J6"/>
  </mergeCells>
  <pageMargins left="0.7" right="0.7" top="0.75" bottom="0.2" header="0.3" footer="0.3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filterMode="1"/>
  <dimension ref="A1:S133"/>
  <sheetViews>
    <sheetView showGridLines="0" view="pageBreakPreview" zoomScale="60" workbookViewId="0">
      <selection activeCell="B77" sqref="B77"/>
    </sheetView>
  </sheetViews>
  <sheetFormatPr defaultRowHeight="25.5" customHeight="1"/>
  <cols>
    <col min="1" max="1" width="9.140625" style="54" customWidth="1"/>
    <col min="2" max="2" width="23.28515625" style="55" customWidth="1"/>
    <col min="3" max="3" width="6.7109375" style="319" customWidth="1"/>
    <col min="4" max="4" width="9.5703125" style="54" customWidth="1"/>
    <col min="5" max="5" width="9.28515625" style="60" customWidth="1"/>
    <col min="6" max="6" width="1.140625" style="54" customWidth="1"/>
    <col min="7" max="7" width="7.5703125" style="56" customWidth="1"/>
    <col min="8" max="8" width="11.28515625" style="60" customWidth="1"/>
    <col min="9" max="9" width="8.140625" style="56" customWidth="1"/>
    <col min="10" max="10" width="10.7109375" style="56" customWidth="1"/>
    <col min="11" max="11" width="1" style="56" customWidth="1"/>
    <col min="12" max="12" width="7.5703125" style="81" customWidth="1"/>
    <col min="13" max="13" width="10.140625" style="320" customWidth="1"/>
    <col min="14" max="14" width="8.42578125" style="81" customWidth="1"/>
    <col min="15" max="15" width="9.7109375" style="81" customWidth="1"/>
    <col min="16" max="16" width="9.140625" style="54" customWidth="1"/>
    <col min="17" max="17" width="33.85546875" style="54" customWidth="1"/>
    <col min="18" max="18" width="11.42578125" style="54" customWidth="1"/>
    <col min="19" max="19" width="9.140625" style="112" customWidth="1"/>
    <col min="20" max="23" width="9.140625" style="54" customWidth="1"/>
    <col min="24" max="16384" width="9.140625" style="54"/>
  </cols>
  <sheetData>
    <row r="1" spans="1:19" s="53" customFormat="1" ht="21" customHeight="1" thickBot="1">
      <c r="A1" s="798" t="s">
        <v>46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269"/>
      <c r="O1" s="270"/>
      <c r="S1" s="111"/>
    </row>
    <row r="2" spans="1:19" ht="25.5" hidden="1" customHeight="1">
      <c r="A2" s="271"/>
      <c r="B2" s="84"/>
      <c r="C2" s="102"/>
      <c r="D2" s="83"/>
      <c r="E2" s="85"/>
      <c r="F2" s="83"/>
      <c r="G2" s="83"/>
      <c r="H2" s="85"/>
      <c r="I2" s="83"/>
      <c r="J2" s="83"/>
      <c r="K2" s="83"/>
      <c r="L2" s="83"/>
      <c r="M2" s="83"/>
      <c r="N2" s="83"/>
      <c r="O2" s="272"/>
    </row>
    <row r="3" spans="1:19" s="98" customFormat="1" ht="25.5" hidden="1" customHeight="1">
      <c r="A3" s="273" t="str">
        <f>+'[3]K-LUNCH &amp; K DINNER'!A3</f>
        <v>Outlet :</v>
      </c>
      <c r="B3" s="95" t="str">
        <f>+'K-LUNCH &amp; K DINNER'!B3</f>
        <v>KDA OUTLET</v>
      </c>
      <c r="C3" s="96"/>
      <c r="D3" s="94"/>
      <c r="E3" s="97"/>
      <c r="F3" s="94"/>
      <c r="G3" s="94"/>
      <c r="H3" s="97"/>
      <c r="I3" s="94"/>
      <c r="J3" s="94"/>
      <c r="K3" s="94"/>
      <c r="L3" s="94"/>
      <c r="M3" s="94"/>
      <c r="N3" s="94"/>
      <c r="O3" s="274"/>
      <c r="S3" s="113"/>
    </row>
    <row r="4" spans="1:19" s="98" customFormat="1" ht="25.5" hidden="1" customHeight="1">
      <c r="A4" s="273" t="str">
        <f>+'[3]K-LUNCH &amp; K DINNER'!A4</f>
        <v>Month :</v>
      </c>
      <c r="B4" s="99">
        <f>+'K-LUNCH &amp; K DINNER'!B4</f>
        <v>41395</v>
      </c>
      <c r="C4" s="96"/>
      <c r="D4" s="94"/>
      <c r="E4" s="97"/>
      <c r="F4" s="94"/>
      <c r="G4" s="94"/>
      <c r="H4" s="97"/>
      <c r="I4" s="94"/>
      <c r="J4" s="94"/>
      <c r="K4" s="94"/>
      <c r="L4" s="94"/>
      <c r="M4" s="94"/>
      <c r="N4" s="94"/>
      <c r="O4" s="274"/>
      <c r="S4" s="113"/>
    </row>
    <row r="5" spans="1:19" s="104" customFormat="1" ht="12" hidden="1" customHeight="1">
      <c r="A5" s="275"/>
      <c r="B5" s="101"/>
      <c r="C5" s="102"/>
      <c r="D5" s="100"/>
      <c r="E5" s="103"/>
      <c r="F5" s="100"/>
      <c r="G5" s="100"/>
      <c r="H5" s="103"/>
      <c r="I5" s="100"/>
      <c r="J5" s="100"/>
      <c r="K5" s="100"/>
      <c r="L5" s="100"/>
      <c r="M5" s="100"/>
      <c r="N5" s="100"/>
      <c r="O5" s="276"/>
      <c r="S5" s="114"/>
    </row>
    <row r="6" spans="1:19" s="53" customFormat="1" ht="25.5" hidden="1" customHeight="1">
      <c r="A6" s="277" t="s">
        <v>322</v>
      </c>
      <c r="B6" s="90"/>
      <c r="C6" s="278"/>
      <c r="E6" s="86"/>
      <c r="G6" s="279"/>
      <c r="H6" s="86"/>
      <c r="I6" s="279"/>
      <c r="J6" s="279"/>
      <c r="K6" s="279"/>
      <c r="L6" s="88"/>
      <c r="M6" s="280"/>
      <c r="N6" s="88"/>
      <c r="O6" s="281"/>
      <c r="S6" s="111"/>
    </row>
    <row r="7" spans="1:19" s="53" customFormat="1" ht="25.5" hidden="1" customHeight="1" thickBot="1">
      <c r="A7" s="282"/>
      <c r="B7" s="283"/>
      <c r="C7" s="284"/>
      <c r="D7" s="802" t="s">
        <v>71</v>
      </c>
      <c r="E7" s="802"/>
      <c r="F7" s="285"/>
      <c r="G7" s="802" t="s">
        <v>72</v>
      </c>
      <c r="H7" s="802"/>
      <c r="I7" s="802" t="s">
        <v>323</v>
      </c>
      <c r="J7" s="802"/>
      <c r="K7" s="286"/>
      <c r="L7" s="287"/>
      <c r="M7" s="288"/>
      <c r="N7" s="287"/>
      <c r="O7" s="289"/>
      <c r="S7" s="111"/>
    </row>
    <row r="8" spans="1:19" ht="34.5" hidden="1" customHeight="1" thickBot="1">
      <c r="A8" s="290"/>
      <c r="B8" s="291"/>
      <c r="C8" s="292"/>
      <c r="D8" s="793" t="s">
        <v>47</v>
      </c>
      <c r="E8" s="794"/>
      <c r="F8" s="293"/>
      <c r="G8" s="793" t="s">
        <v>43</v>
      </c>
      <c r="H8" s="794"/>
      <c r="I8" s="793" t="s">
        <v>48</v>
      </c>
      <c r="J8" s="794"/>
      <c r="K8" s="294"/>
      <c r="L8" s="800" t="s">
        <v>49</v>
      </c>
      <c r="M8" s="801"/>
      <c r="N8" s="791" t="s">
        <v>50</v>
      </c>
      <c r="O8" s="792"/>
      <c r="Q8" s="788" t="s">
        <v>51</v>
      </c>
      <c r="R8" s="789"/>
      <c r="S8" s="790"/>
    </row>
    <row r="9" spans="1:19" ht="25.5" hidden="1" customHeight="1">
      <c r="A9" s="295" t="s">
        <v>41</v>
      </c>
      <c r="B9" s="296" t="s">
        <v>309</v>
      </c>
      <c r="C9" s="297" t="s">
        <v>44</v>
      </c>
      <c r="D9" s="298" t="s">
        <v>34</v>
      </c>
      <c r="E9" s="299" t="s">
        <v>19</v>
      </c>
      <c r="F9" s="300"/>
      <c r="G9" s="298" t="s">
        <v>34</v>
      </c>
      <c r="H9" s="299" t="s">
        <v>19</v>
      </c>
      <c r="I9" s="298" t="s">
        <v>34</v>
      </c>
      <c r="J9" s="301" t="s">
        <v>19</v>
      </c>
      <c r="K9" s="302"/>
      <c r="L9" s="303" t="s">
        <v>45</v>
      </c>
      <c r="M9" s="304" t="s">
        <v>19</v>
      </c>
      <c r="N9" s="305" t="s">
        <v>45</v>
      </c>
      <c r="O9" s="306" t="s">
        <v>19</v>
      </c>
      <c r="Q9" s="146" t="s">
        <v>56</v>
      </c>
      <c r="R9" s="147" t="s">
        <v>55</v>
      </c>
      <c r="S9" s="148" t="s">
        <v>19</v>
      </c>
    </row>
    <row r="10" spans="1:19" ht="25.5" hidden="1" customHeight="1" thickBot="1">
      <c r="A10" s="307"/>
      <c r="B10" s="308"/>
      <c r="C10" s="309" t="s">
        <v>35</v>
      </c>
      <c r="D10" s="310" t="s">
        <v>36</v>
      </c>
      <c r="E10" s="311" t="s">
        <v>35</v>
      </c>
      <c r="F10" s="312"/>
      <c r="G10" s="310" t="s">
        <v>36</v>
      </c>
      <c r="H10" s="311" t="s">
        <v>35</v>
      </c>
      <c r="I10" s="310" t="s">
        <v>36</v>
      </c>
      <c r="J10" s="309" t="s">
        <v>35</v>
      </c>
      <c r="K10" s="302"/>
      <c r="L10" s="313" t="s">
        <v>35</v>
      </c>
      <c r="M10" s="314" t="s">
        <v>35</v>
      </c>
      <c r="N10" s="315" t="s">
        <v>35</v>
      </c>
      <c r="O10" s="316" t="s">
        <v>35</v>
      </c>
      <c r="Q10" s="149" t="s">
        <v>36</v>
      </c>
      <c r="R10" s="135" t="s">
        <v>36</v>
      </c>
      <c r="S10" s="150" t="s">
        <v>36</v>
      </c>
    </row>
    <row r="11" spans="1:19" s="120" customFormat="1" ht="31.5" hidden="1" customHeight="1">
      <c r="A11" s="352">
        <v>1</v>
      </c>
      <c r="B11" s="353" t="s">
        <v>232</v>
      </c>
      <c r="C11" s="354">
        <v>1</v>
      </c>
      <c r="D11" s="355">
        <f>VLOOKUP(B11,Summary!$B$30:$AJ$400,5,FALSE)</f>
        <v>0</v>
      </c>
      <c r="E11" s="356">
        <f>D11*C11</f>
        <v>0</v>
      </c>
      <c r="F11" s="357"/>
      <c r="G11" s="358">
        <f>+'DAILY FOC'!BO9</f>
        <v>0</v>
      </c>
      <c r="H11" s="356">
        <f t="shared" ref="H11:H35" si="0">G11*C11</f>
        <v>0</v>
      </c>
      <c r="I11" s="359">
        <f t="shared" ref="I11:I34" si="1">+D11-G11</f>
        <v>0</v>
      </c>
      <c r="J11" s="354">
        <f t="shared" ref="J11:J34" si="2">+I11*C11</f>
        <v>0</v>
      </c>
      <c r="K11" s="360"/>
      <c r="L11" s="361">
        <v>0.5</v>
      </c>
      <c r="M11" s="362">
        <f>+L11*I11</f>
        <v>0</v>
      </c>
      <c r="N11" s="363">
        <f t="shared" ref="N11:N12" si="3">+L11</f>
        <v>0.5</v>
      </c>
      <c r="O11" s="364">
        <f>+N11*G11</f>
        <v>0</v>
      </c>
      <c r="Q11" s="365"/>
      <c r="R11" s="366"/>
      <c r="S11" s="367"/>
    </row>
    <row r="12" spans="1:19" s="120" customFormat="1" ht="31.5" hidden="1" customHeight="1">
      <c r="A12" s="352">
        <f>+A11+1</f>
        <v>2</v>
      </c>
      <c r="B12" s="353" t="s">
        <v>233</v>
      </c>
      <c r="C12" s="354">
        <v>1.5</v>
      </c>
      <c r="D12" s="355">
        <f>VLOOKUP(B12,Summary!$B$30:$AJ$400,5,FALSE)</f>
        <v>0</v>
      </c>
      <c r="E12" s="356">
        <f t="shared" ref="E12:E34" si="4">D12*C12</f>
        <v>0</v>
      </c>
      <c r="F12" s="357"/>
      <c r="G12" s="358">
        <f>+'DAILY FOC'!BO10</f>
        <v>0</v>
      </c>
      <c r="H12" s="356">
        <f t="shared" si="0"/>
        <v>0</v>
      </c>
      <c r="I12" s="359">
        <f t="shared" si="1"/>
        <v>0</v>
      </c>
      <c r="J12" s="354">
        <f t="shared" si="2"/>
        <v>0</v>
      </c>
      <c r="K12" s="360"/>
      <c r="L12" s="361">
        <v>0.34</v>
      </c>
      <c r="M12" s="362">
        <f t="shared" ref="M12:M49" si="5">+L12*I12</f>
        <v>0</v>
      </c>
      <c r="N12" s="363">
        <f t="shared" si="3"/>
        <v>0.34</v>
      </c>
      <c r="O12" s="364">
        <f t="shared" ref="O12:O49" si="6">+N12*G12</f>
        <v>0</v>
      </c>
      <c r="Q12" s="365"/>
      <c r="R12" s="366"/>
      <c r="S12" s="367"/>
    </row>
    <row r="13" spans="1:19" s="120" customFormat="1" ht="31.5" hidden="1" customHeight="1">
      <c r="A13" s="352">
        <f t="shared" ref="A13:A35" si="7">+A12+1</f>
        <v>3</v>
      </c>
      <c r="B13" s="353" t="s">
        <v>198</v>
      </c>
      <c r="C13" s="354">
        <v>9.9</v>
      </c>
      <c r="D13" s="355">
        <f>VLOOKUP(B13,Summary!$B$30:$AJ$400,5,FALSE)</f>
        <v>0</v>
      </c>
      <c r="E13" s="356">
        <f t="shared" si="4"/>
        <v>0</v>
      </c>
      <c r="F13" s="357"/>
      <c r="G13" s="358">
        <f>+'DAILY FOC'!BO11</f>
        <v>0</v>
      </c>
      <c r="H13" s="356">
        <f t="shared" si="0"/>
        <v>0</v>
      </c>
      <c r="I13" s="359">
        <f t="shared" si="1"/>
        <v>0</v>
      </c>
      <c r="J13" s="354">
        <f t="shared" si="2"/>
        <v>0</v>
      </c>
      <c r="K13" s="360"/>
      <c r="L13" s="361">
        <f>+'[3]K-LUNCH &amp; K DINNER'!C10:C33</f>
        <v>3.45</v>
      </c>
      <c r="M13" s="362">
        <f t="shared" si="5"/>
        <v>0</v>
      </c>
      <c r="N13" s="363">
        <f>+L13</f>
        <v>3.45</v>
      </c>
      <c r="O13" s="364">
        <f t="shared" si="6"/>
        <v>0</v>
      </c>
      <c r="Q13" s="368" t="s">
        <v>57</v>
      </c>
      <c r="R13" s="369">
        <v>0.66</v>
      </c>
      <c r="S13" s="370">
        <f>+R13*D13</f>
        <v>0</v>
      </c>
    </row>
    <row r="14" spans="1:19" s="120" customFormat="1" ht="31.5" hidden="1" customHeight="1">
      <c r="A14" s="352">
        <f t="shared" si="7"/>
        <v>4</v>
      </c>
      <c r="B14" s="353" t="s">
        <v>199</v>
      </c>
      <c r="C14" s="354">
        <v>9.9</v>
      </c>
      <c r="D14" s="355">
        <f>VLOOKUP(B14,Summary!$B$30:$AJ$400,5,FALSE)</f>
        <v>0</v>
      </c>
      <c r="E14" s="356">
        <f t="shared" si="4"/>
        <v>0</v>
      </c>
      <c r="F14" s="357"/>
      <c r="G14" s="358">
        <f>+'DAILY FOC'!BO12</f>
        <v>0</v>
      </c>
      <c r="H14" s="356">
        <f t="shared" si="0"/>
        <v>0</v>
      </c>
      <c r="I14" s="359">
        <f t="shared" si="1"/>
        <v>0</v>
      </c>
      <c r="J14" s="354">
        <f t="shared" si="2"/>
        <v>0</v>
      </c>
      <c r="K14" s="360"/>
      <c r="L14" s="361">
        <f>+'[3]K-LUNCH &amp; K DINNER'!C11:C34</f>
        <v>3.32</v>
      </c>
      <c r="M14" s="362">
        <f t="shared" si="5"/>
        <v>0</v>
      </c>
      <c r="N14" s="363">
        <f t="shared" ref="N14:N34" si="8">+L14</f>
        <v>3.32</v>
      </c>
      <c r="O14" s="364">
        <f t="shared" si="6"/>
        <v>0</v>
      </c>
      <c r="Q14" s="368" t="s">
        <v>57</v>
      </c>
      <c r="R14" s="369">
        <v>0.66</v>
      </c>
      <c r="S14" s="370">
        <f t="shared" ref="S14:S17" si="9">+R14*D14</f>
        <v>0</v>
      </c>
    </row>
    <row r="15" spans="1:19" s="120" customFormat="1" ht="31.5" hidden="1" customHeight="1">
      <c r="A15" s="371">
        <f t="shared" si="7"/>
        <v>5</v>
      </c>
      <c r="B15" s="353" t="s">
        <v>200</v>
      </c>
      <c r="C15" s="372">
        <v>9.9</v>
      </c>
      <c r="D15" s="355">
        <f>VLOOKUP(B15,Summary!$B$30:$AJ$400,5,FALSE)</f>
        <v>0</v>
      </c>
      <c r="E15" s="373">
        <f t="shared" si="4"/>
        <v>0</v>
      </c>
      <c r="F15" s="357"/>
      <c r="G15" s="358">
        <f>+'DAILY FOC'!BO13</f>
        <v>0</v>
      </c>
      <c r="H15" s="373">
        <f t="shared" si="0"/>
        <v>0</v>
      </c>
      <c r="I15" s="374">
        <v>0</v>
      </c>
      <c r="J15" s="372">
        <f t="shared" si="2"/>
        <v>0</v>
      </c>
      <c r="K15" s="360"/>
      <c r="L15" s="361">
        <f>+'[3]K-LUNCH &amp; K DINNER'!C12:C35</f>
        <v>3.16</v>
      </c>
      <c r="M15" s="362">
        <f t="shared" si="5"/>
        <v>0</v>
      </c>
      <c r="N15" s="363">
        <f t="shared" si="8"/>
        <v>3.16</v>
      </c>
      <c r="O15" s="364">
        <f t="shared" si="6"/>
        <v>0</v>
      </c>
      <c r="Q15" s="368" t="s">
        <v>57</v>
      </c>
      <c r="R15" s="369">
        <v>0.66</v>
      </c>
      <c r="S15" s="370">
        <f t="shared" si="9"/>
        <v>0</v>
      </c>
    </row>
    <row r="16" spans="1:19" s="120" customFormat="1" ht="31.5" hidden="1" customHeight="1">
      <c r="A16" s="352">
        <f t="shared" si="7"/>
        <v>6</v>
      </c>
      <c r="B16" s="353" t="s">
        <v>201</v>
      </c>
      <c r="C16" s="354">
        <v>9.9</v>
      </c>
      <c r="D16" s="355">
        <f>VLOOKUP(B16,Summary!$B$30:$AJ$400,5,FALSE)</f>
        <v>0</v>
      </c>
      <c r="E16" s="356">
        <f t="shared" si="4"/>
        <v>0</v>
      </c>
      <c r="F16" s="357"/>
      <c r="G16" s="358">
        <f>+'DAILY FOC'!BO14</f>
        <v>0</v>
      </c>
      <c r="H16" s="356">
        <f t="shared" si="0"/>
        <v>0</v>
      </c>
      <c r="I16" s="359">
        <f t="shared" si="1"/>
        <v>0</v>
      </c>
      <c r="J16" s="354">
        <f t="shared" si="2"/>
        <v>0</v>
      </c>
      <c r="K16" s="360"/>
      <c r="L16" s="361">
        <f>+'[3]K-LUNCH &amp; K DINNER'!C13:C36</f>
        <v>2.41</v>
      </c>
      <c r="M16" s="362">
        <f t="shared" si="5"/>
        <v>0</v>
      </c>
      <c r="N16" s="363">
        <f t="shared" si="8"/>
        <v>2.41</v>
      </c>
      <c r="O16" s="364">
        <f t="shared" si="6"/>
        <v>0</v>
      </c>
      <c r="Q16" s="368" t="s">
        <v>57</v>
      </c>
      <c r="R16" s="369">
        <v>0.66</v>
      </c>
      <c r="S16" s="370">
        <f t="shared" si="9"/>
        <v>0</v>
      </c>
    </row>
    <row r="17" spans="1:19" s="120" customFormat="1" ht="31.5" hidden="1" customHeight="1">
      <c r="A17" s="352">
        <f t="shared" si="7"/>
        <v>7</v>
      </c>
      <c r="B17" s="353" t="s">
        <v>202</v>
      </c>
      <c r="C17" s="354">
        <v>9.9</v>
      </c>
      <c r="D17" s="355">
        <f>VLOOKUP(B17,Summary!$B$30:$AJ$400,5,FALSE)</f>
        <v>0</v>
      </c>
      <c r="E17" s="356">
        <f t="shared" si="4"/>
        <v>0</v>
      </c>
      <c r="F17" s="357"/>
      <c r="G17" s="358">
        <f>+'DAILY FOC'!BO15</f>
        <v>0</v>
      </c>
      <c r="H17" s="356">
        <f t="shared" si="0"/>
        <v>0</v>
      </c>
      <c r="I17" s="359">
        <f t="shared" si="1"/>
        <v>0</v>
      </c>
      <c r="J17" s="354">
        <f t="shared" si="2"/>
        <v>0</v>
      </c>
      <c r="K17" s="360"/>
      <c r="L17" s="361">
        <f>+'[3]K-LUNCH &amp; K DINNER'!C14:C37</f>
        <v>2.8</v>
      </c>
      <c r="M17" s="362">
        <f t="shared" si="5"/>
        <v>0</v>
      </c>
      <c r="N17" s="363">
        <f t="shared" si="8"/>
        <v>2.8</v>
      </c>
      <c r="O17" s="364">
        <f t="shared" si="6"/>
        <v>0</v>
      </c>
      <c r="Q17" s="368" t="s">
        <v>57</v>
      </c>
      <c r="R17" s="369">
        <v>0.66</v>
      </c>
      <c r="S17" s="370">
        <f t="shared" si="9"/>
        <v>0</v>
      </c>
    </row>
    <row r="18" spans="1:19" s="120" customFormat="1" ht="31.5" hidden="1" customHeight="1">
      <c r="A18" s="352">
        <f t="shared" si="7"/>
        <v>8</v>
      </c>
      <c r="B18" s="353" t="s">
        <v>203</v>
      </c>
      <c r="C18" s="354">
        <v>9.9</v>
      </c>
      <c r="D18" s="355">
        <f>VLOOKUP(B18,Summary!$B$30:$AJ$400,5,FALSE)</f>
        <v>0</v>
      </c>
      <c r="E18" s="356">
        <f t="shared" si="4"/>
        <v>0</v>
      </c>
      <c r="F18" s="357"/>
      <c r="G18" s="358">
        <f>+'DAILY FOC'!BO16</f>
        <v>1</v>
      </c>
      <c r="H18" s="356">
        <f t="shared" si="0"/>
        <v>9.9</v>
      </c>
      <c r="I18" s="359">
        <f t="shared" si="1"/>
        <v>-1</v>
      </c>
      <c r="J18" s="354">
        <f t="shared" si="2"/>
        <v>-9.9</v>
      </c>
      <c r="K18" s="360"/>
      <c r="L18" s="361">
        <f>+'[3]K-LUNCH &amp; K DINNER'!C15:C38</f>
        <v>2.08</v>
      </c>
      <c r="M18" s="362">
        <f t="shared" si="5"/>
        <v>-2.08</v>
      </c>
      <c r="N18" s="363">
        <f t="shared" si="8"/>
        <v>2.08</v>
      </c>
      <c r="O18" s="364">
        <f t="shared" si="6"/>
        <v>2.08</v>
      </c>
      <c r="Q18" s="365"/>
      <c r="R18" s="366"/>
      <c r="S18" s="367"/>
    </row>
    <row r="19" spans="1:19" s="120" customFormat="1" ht="31.5" hidden="1" customHeight="1">
      <c r="A19" s="352">
        <f t="shared" si="7"/>
        <v>9</v>
      </c>
      <c r="B19" s="353" t="s">
        <v>324</v>
      </c>
      <c r="C19" s="354">
        <v>9.9</v>
      </c>
      <c r="D19" s="355">
        <f>VLOOKUP(B19,Summary!$B$30:$AJ$400,5,FALSE)</f>
        <v>0</v>
      </c>
      <c r="E19" s="356">
        <f t="shared" si="4"/>
        <v>0</v>
      </c>
      <c r="F19" s="357"/>
      <c r="G19" s="358">
        <f>+'DAILY FOC'!BO17</f>
        <v>1</v>
      </c>
      <c r="H19" s="356">
        <f t="shared" si="0"/>
        <v>9.9</v>
      </c>
      <c r="I19" s="359">
        <f t="shared" si="1"/>
        <v>-1</v>
      </c>
      <c r="J19" s="354">
        <f t="shared" si="2"/>
        <v>-9.9</v>
      </c>
      <c r="K19" s="360"/>
      <c r="L19" s="361">
        <f>+'[3]K-LUNCH &amp; K DINNER'!C16:C39</f>
        <v>2.3199999999999998</v>
      </c>
      <c r="M19" s="362">
        <f t="shared" si="5"/>
        <v>-2.3199999999999998</v>
      </c>
      <c r="N19" s="363">
        <f t="shared" si="8"/>
        <v>2.3199999999999998</v>
      </c>
      <c r="O19" s="364">
        <f t="shared" si="6"/>
        <v>2.3199999999999998</v>
      </c>
      <c r="Q19" s="365"/>
      <c r="R19" s="366"/>
      <c r="S19" s="367"/>
    </row>
    <row r="20" spans="1:19" s="120" customFormat="1" ht="31.5" hidden="1" customHeight="1">
      <c r="A20" s="371">
        <f t="shared" si="7"/>
        <v>10</v>
      </c>
      <c r="B20" s="353" t="s">
        <v>204</v>
      </c>
      <c r="C20" s="372">
        <v>9.9</v>
      </c>
      <c r="D20" s="355">
        <f>VLOOKUP(B20,Summary!$B$30:$AJ$400,5,FALSE)</f>
        <v>0</v>
      </c>
      <c r="E20" s="373">
        <f t="shared" si="4"/>
        <v>0</v>
      </c>
      <c r="F20" s="357"/>
      <c r="G20" s="358">
        <f>+'DAILY FOC'!BO18</f>
        <v>0</v>
      </c>
      <c r="H20" s="373">
        <f t="shared" si="0"/>
        <v>0</v>
      </c>
      <c r="I20" s="374">
        <v>0</v>
      </c>
      <c r="J20" s="372">
        <f t="shared" si="2"/>
        <v>0</v>
      </c>
      <c r="K20" s="360"/>
      <c r="L20" s="361">
        <f>+'[3]K-LUNCH &amp; K DINNER'!C17:C40</f>
        <v>1.6</v>
      </c>
      <c r="M20" s="362">
        <f t="shared" si="5"/>
        <v>0</v>
      </c>
      <c r="N20" s="363">
        <f t="shared" si="8"/>
        <v>1.6</v>
      </c>
      <c r="O20" s="364">
        <f t="shared" si="6"/>
        <v>0</v>
      </c>
      <c r="Q20" s="365"/>
      <c r="R20" s="366"/>
      <c r="S20" s="367"/>
    </row>
    <row r="21" spans="1:19" s="120" customFormat="1" ht="31.5" hidden="1" customHeight="1">
      <c r="A21" s="371">
        <f t="shared" si="7"/>
        <v>11</v>
      </c>
      <c r="B21" s="353" t="s">
        <v>205</v>
      </c>
      <c r="C21" s="372">
        <v>9.9</v>
      </c>
      <c r="D21" s="355">
        <f>VLOOKUP(B21,Summary!$B$30:$AJ$400,5,FALSE)</f>
        <v>0</v>
      </c>
      <c r="E21" s="373">
        <f t="shared" si="4"/>
        <v>0</v>
      </c>
      <c r="F21" s="357"/>
      <c r="G21" s="358">
        <f>+'DAILY FOC'!BO19</f>
        <v>0</v>
      </c>
      <c r="H21" s="373">
        <f t="shared" si="0"/>
        <v>0</v>
      </c>
      <c r="I21" s="374">
        <v>0</v>
      </c>
      <c r="J21" s="372">
        <f t="shared" si="2"/>
        <v>0</v>
      </c>
      <c r="K21" s="360"/>
      <c r="L21" s="361">
        <f>+'[3]K-LUNCH &amp; K DINNER'!C18:C41</f>
        <v>3.56</v>
      </c>
      <c r="M21" s="362">
        <f t="shared" si="5"/>
        <v>0</v>
      </c>
      <c r="N21" s="363">
        <f t="shared" si="8"/>
        <v>3.56</v>
      </c>
      <c r="O21" s="364">
        <f t="shared" si="6"/>
        <v>0</v>
      </c>
      <c r="Q21" s="365"/>
      <c r="R21" s="366"/>
      <c r="S21" s="367"/>
    </row>
    <row r="22" spans="1:19" s="120" customFormat="1" ht="31.5" hidden="1" customHeight="1">
      <c r="A22" s="352">
        <f t="shared" si="7"/>
        <v>12</v>
      </c>
      <c r="B22" s="353" t="s">
        <v>206</v>
      </c>
      <c r="C22" s="354">
        <v>9.9</v>
      </c>
      <c r="D22" s="355">
        <f>VLOOKUP(B22,Summary!$B$30:$AJ$400,5,FALSE)</f>
        <v>0</v>
      </c>
      <c r="E22" s="356">
        <f t="shared" si="4"/>
        <v>0</v>
      </c>
      <c r="F22" s="357"/>
      <c r="G22" s="358">
        <f>+'DAILY FOC'!BO20</f>
        <v>0</v>
      </c>
      <c r="H22" s="356">
        <f t="shared" si="0"/>
        <v>0</v>
      </c>
      <c r="I22" s="359">
        <f t="shared" si="1"/>
        <v>0</v>
      </c>
      <c r="J22" s="354">
        <f t="shared" si="2"/>
        <v>0</v>
      </c>
      <c r="K22" s="360"/>
      <c r="L22" s="361">
        <f>+'[3]K-LUNCH &amp; K DINNER'!C19:C42</f>
        <v>3.16</v>
      </c>
      <c r="M22" s="362">
        <f t="shared" si="5"/>
        <v>0</v>
      </c>
      <c r="N22" s="363">
        <f t="shared" si="8"/>
        <v>3.16</v>
      </c>
      <c r="O22" s="364">
        <f t="shared" si="6"/>
        <v>0</v>
      </c>
      <c r="Q22" s="368" t="s">
        <v>62</v>
      </c>
      <c r="R22" s="369">
        <v>1.5</v>
      </c>
      <c r="S22" s="370">
        <f t="shared" ref="S22:S34" si="10">+R22*D22</f>
        <v>0</v>
      </c>
    </row>
    <row r="23" spans="1:19" s="120" customFormat="1" ht="31.5" hidden="1" customHeight="1">
      <c r="A23" s="371">
        <f t="shared" si="7"/>
        <v>13</v>
      </c>
      <c r="B23" s="353" t="s">
        <v>207</v>
      </c>
      <c r="C23" s="372">
        <v>9.9</v>
      </c>
      <c r="D23" s="355">
        <f>VLOOKUP(B23,Summary!$B$30:$AJ$400,5,FALSE)</f>
        <v>0</v>
      </c>
      <c r="E23" s="373">
        <f t="shared" si="4"/>
        <v>0</v>
      </c>
      <c r="F23" s="357"/>
      <c r="G23" s="358">
        <f>+'DAILY FOC'!BO21</f>
        <v>0</v>
      </c>
      <c r="H23" s="373">
        <f t="shared" si="0"/>
        <v>0</v>
      </c>
      <c r="I23" s="374">
        <v>0</v>
      </c>
      <c r="J23" s="372">
        <f t="shared" si="2"/>
        <v>0</v>
      </c>
      <c r="K23" s="360"/>
      <c r="L23" s="361">
        <f>+'[3]K-LUNCH &amp; K DINNER'!C20:C43</f>
        <v>2.59</v>
      </c>
      <c r="M23" s="362">
        <f t="shared" si="5"/>
        <v>0</v>
      </c>
      <c r="N23" s="363">
        <f t="shared" si="8"/>
        <v>2.59</v>
      </c>
      <c r="O23" s="364">
        <f t="shared" si="6"/>
        <v>0</v>
      </c>
      <c r="Q23" s="368"/>
      <c r="R23" s="369"/>
      <c r="S23" s="370">
        <f>+R23*M23</f>
        <v>0</v>
      </c>
    </row>
    <row r="24" spans="1:19" s="120" customFormat="1" ht="31.5" hidden="1" customHeight="1">
      <c r="A24" s="371">
        <f t="shared" si="7"/>
        <v>14</v>
      </c>
      <c r="B24" s="353" t="s">
        <v>208</v>
      </c>
      <c r="C24" s="372">
        <v>9.9</v>
      </c>
      <c r="D24" s="355">
        <f>VLOOKUP(B24,Summary!$B$30:$AJ$400,5,FALSE)</f>
        <v>0</v>
      </c>
      <c r="E24" s="373">
        <f t="shared" si="4"/>
        <v>0</v>
      </c>
      <c r="F24" s="357"/>
      <c r="G24" s="358">
        <f>+'DAILY FOC'!BO22</f>
        <v>0</v>
      </c>
      <c r="H24" s="373">
        <f t="shared" si="0"/>
        <v>0</v>
      </c>
      <c r="I24" s="374">
        <v>0</v>
      </c>
      <c r="J24" s="372">
        <f t="shared" si="2"/>
        <v>0</v>
      </c>
      <c r="K24" s="360"/>
      <c r="L24" s="361">
        <f>+'[3]K-LUNCH &amp; K DINNER'!C21:C44</f>
        <v>4.71</v>
      </c>
      <c r="M24" s="362">
        <f t="shared" si="5"/>
        <v>0</v>
      </c>
      <c r="N24" s="363">
        <f t="shared" si="8"/>
        <v>4.71</v>
      </c>
      <c r="O24" s="364">
        <f t="shared" si="6"/>
        <v>0</v>
      </c>
      <c r="Q24" s="368" t="s">
        <v>312</v>
      </c>
      <c r="R24" s="369">
        <v>1</v>
      </c>
      <c r="S24" s="370">
        <f t="shared" si="10"/>
        <v>0</v>
      </c>
    </row>
    <row r="25" spans="1:19" s="120" customFormat="1" ht="31.5" hidden="1" customHeight="1">
      <c r="A25" s="352">
        <f t="shared" si="7"/>
        <v>15</v>
      </c>
      <c r="B25" s="353" t="s">
        <v>209</v>
      </c>
      <c r="C25" s="354">
        <v>9.9</v>
      </c>
      <c r="D25" s="355">
        <f>VLOOKUP(B25,Summary!$B$30:$AJ$400,5,FALSE)</f>
        <v>0</v>
      </c>
      <c r="E25" s="356">
        <f t="shared" si="4"/>
        <v>0</v>
      </c>
      <c r="F25" s="357"/>
      <c r="G25" s="358">
        <f>+'DAILY FOC'!BO23</f>
        <v>0</v>
      </c>
      <c r="H25" s="356">
        <f t="shared" si="0"/>
        <v>0</v>
      </c>
      <c r="I25" s="359">
        <f t="shared" si="1"/>
        <v>0</v>
      </c>
      <c r="J25" s="354">
        <f t="shared" si="2"/>
        <v>0</v>
      </c>
      <c r="K25" s="360"/>
      <c r="L25" s="361">
        <f>+'[3]K-LUNCH &amp; K DINNER'!C22:C45</f>
        <v>3.54</v>
      </c>
      <c r="M25" s="362">
        <f t="shared" si="5"/>
        <v>0</v>
      </c>
      <c r="N25" s="363">
        <f t="shared" si="8"/>
        <v>3.54</v>
      </c>
      <c r="O25" s="364">
        <f t="shared" si="6"/>
        <v>0</v>
      </c>
      <c r="Q25" s="365"/>
      <c r="R25" s="366"/>
      <c r="S25" s="367"/>
    </row>
    <row r="26" spans="1:19" s="120" customFormat="1" ht="31.5" hidden="1" customHeight="1">
      <c r="A26" s="352">
        <f t="shared" si="7"/>
        <v>16</v>
      </c>
      <c r="B26" s="353" t="s">
        <v>210</v>
      </c>
      <c r="C26" s="354">
        <v>9.9</v>
      </c>
      <c r="D26" s="355">
        <f>VLOOKUP(B26,Summary!$B$30:$AJ$400,5,FALSE)</f>
        <v>0</v>
      </c>
      <c r="E26" s="356">
        <f t="shared" si="4"/>
        <v>0</v>
      </c>
      <c r="F26" s="357"/>
      <c r="G26" s="358">
        <f>+'DAILY FOC'!BO24</f>
        <v>0</v>
      </c>
      <c r="H26" s="356">
        <f t="shared" si="0"/>
        <v>0</v>
      </c>
      <c r="I26" s="359">
        <f t="shared" si="1"/>
        <v>0</v>
      </c>
      <c r="J26" s="354">
        <f t="shared" si="2"/>
        <v>0</v>
      </c>
      <c r="K26" s="360"/>
      <c r="L26" s="361">
        <f>+'[3]K-LUNCH &amp; K DINNER'!C23:C46</f>
        <v>4.41</v>
      </c>
      <c r="M26" s="362">
        <f t="shared" si="5"/>
        <v>0</v>
      </c>
      <c r="N26" s="363">
        <f t="shared" si="8"/>
        <v>4.41</v>
      </c>
      <c r="O26" s="364">
        <f t="shared" si="6"/>
        <v>0</v>
      </c>
      <c r="Q26" s="368" t="s">
        <v>58</v>
      </c>
      <c r="R26" s="369">
        <v>5</v>
      </c>
      <c r="S26" s="370">
        <f t="shared" si="10"/>
        <v>0</v>
      </c>
    </row>
    <row r="27" spans="1:19" s="120" customFormat="1" ht="31.5" hidden="1" customHeight="1">
      <c r="A27" s="352">
        <f t="shared" si="7"/>
        <v>17</v>
      </c>
      <c r="B27" s="353" t="s">
        <v>211</v>
      </c>
      <c r="C27" s="354">
        <v>9.9</v>
      </c>
      <c r="D27" s="355">
        <f>VLOOKUP(B27,Summary!$B$30:$AJ$400,5,FALSE)</f>
        <v>0</v>
      </c>
      <c r="E27" s="356">
        <f t="shared" si="4"/>
        <v>0</v>
      </c>
      <c r="F27" s="357"/>
      <c r="G27" s="358">
        <f>+'DAILY FOC'!BO25</f>
        <v>0</v>
      </c>
      <c r="H27" s="356">
        <f t="shared" si="0"/>
        <v>0</v>
      </c>
      <c r="I27" s="359">
        <f t="shared" si="1"/>
        <v>0</v>
      </c>
      <c r="J27" s="354">
        <f t="shared" si="2"/>
        <v>0</v>
      </c>
      <c r="K27" s="360"/>
      <c r="L27" s="361">
        <f>+'[3]K-LUNCH &amp; K DINNER'!C24:C47</f>
        <v>4.43</v>
      </c>
      <c r="M27" s="362">
        <f t="shared" si="5"/>
        <v>0</v>
      </c>
      <c r="N27" s="363">
        <f t="shared" si="8"/>
        <v>4.43</v>
      </c>
      <c r="O27" s="364">
        <f t="shared" si="6"/>
        <v>0</v>
      </c>
      <c r="Q27" s="368" t="s">
        <v>57</v>
      </c>
      <c r="R27" s="369">
        <v>1</v>
      </c>
      <c r="S27" s="370">
        <f t="shared" si="10"/>
        <v>0</v>
      </c>
    </row>
    <row r="28" spans="1:19" s="378" customFormat="1" ht="31.5" hidden="1" customHeight="1">
      <c r="A28" s="352">
        <f t="shared" si="7"/>
        <v>18</v>
      </c>
      <c r="B28" s="375" t="s">
        <v>191</v>
      </c>
      <c r="C28" s="354">
        <v>12.9</v>
      </c>
      <c r="D28" s="355">
        <f>VLOOKUP(B28,Summary!$B$30:$AJ$400,5,FALSE)</f>
        <v>0</v>
      </c>
      <c r="E28" s="376">
        <f t="shared" si="4"/>
        <v>0</v>
      </c>
      <c r="F28" s="377"/>
      <c r="G28" s="358">
        <f>+'DAILY FOC'!BO26</f>
        <v>0</v>
      </c>
      <c r="H28" s="356">
        <f t="shared" si="0"/>
        <v>0</v>
      </c>
      <c r="I28" s="359">
        <f t="shared" si="1"/>
        <v>0</v>
      </c>
      <c r="J28" s="354">
        <f t="shared" si="2"/>
        <v>0</v>
      </c>
      <c r="K28" s="360"/>
      <c r="L28" s="361">
        <f>+'[3]K-LUNCH &amp; K DINNER'!C26:C49</f>
        <v>4.75</v>
      </c>
      <c r="M28" s="362">
        <f t="shared" si="5"/>
        <v>0</v>
      </c>
      <c r="N28" s="363">
        <f t="shared" si="8"/>
        <v>4.75</v>
      </c>
      <c r="O28" s="364">
        <f t="shared" si="6"/>
        <v>0</v>
      </c>
      <c r="Q28" s="368" t="s">
        <v>57</v>
      </c>
      <c r="R28" s="369">
        <v>1</v>
      </c>
      <c r="S28" s="370">
        <f t="shared" si="10"/>
        <v>0</v>
      </c>
    </row>
    <row r="29" spans="1:19" s="378" customFormat="1" ht="31.5" hidden="1" customHeight="1">
      <c r="A29" s="352">
        <f t="shared" si="7"/>
        <v>19</v>
      </c>
      <c r="B29" s="375" t="s">
        <v>192</v>
      </c>
      <c r="C29" s="354">
        <v>12.9</v>
      </c>
      <c r="D29" s="355">
        <f>VLOOKUP(B29,Summary!$B$30:$AJ$400,5,FALSE)</f>
        <v>0</v>
      </c>
      <c r="E29" s="376">
        <f t="shared" si="4"/>
        <v>0</v>
      </c>
      <c r="F29" s="377"/>
      <c r="G29" s="358">
        <f>+'DAILY FOC'!BO27</f>
        <v>0</v>
      </c>
      <c r="H29" s="356">
        <f t="shared" si="0"/>
        <v>0</v>
      </c>
      <c r="I29" s="359">
        <f t="shared" si="1"/>
        <v>0</v>
      </c>
      <c r="J29" s="354">
        <f t="shared" si="2"/>
        <v>0</v>
      </c>
      <c r="K29" s="360"/>
      <c r="L29" s="361">
        <f>+'[3]K-LUNCH &amp; K DINNER'!C27:C50</f>
        <v>5.98</v>
      </c>
      <c r="M29" s="362">
        <f t="shared" si="5"/>
        <v>0</v>
      </c>
      <c r="N29" s="363">
        <f t="shared" si="8"/>
        <v>5.98</v>
      </c>
      <c r="O29" s="364">
        <f t="shared" si="6"/>
        <v>0</v>
      </c>
      <c r="Q29" s="368" t="s">
        <v>57</v>
      </c>
      <c r="R29" s="369">
        <v>1</v>
      </c>
      <c r="S29" s="370">
        <f t="shared" si="10"/>
        <v>0</v>
      </c>
    </row>
    <row r="30" spans="1:19" s="378" customFormat="1" ht="31.5" hidden="1" customHeight="1">
      <c r="A30" s="352">
        <f t="shared" si="7"/>
        <v>20</v>
      </c>
      <c r="B30" s="375" t="s">
        <v>193</v>
      </c>
      <c r="C30" s="379">
        <v>12.9</v>
      </c>
      <c r="D30" s="355">
        <f>VLOOKUP(B30,Summary!$B$30:$AJ$400,5,FALSE)</f>
        <v>0</v>
      </c>
      <c r="E30" s="376">
        <f t="shared" si="4"/>
        <v>0</v>
      </c>
      <c r="F30" s="377"/>
      <c r="G30" s="358">
        <f>+'DAILY FOC'!BO28</f>
        <v>0</v>
      </c>
      <c r="H30" s="356">
        <f t="shared" si="0"/>
        <v>0</v>
      </c>
      <c r="I30" s="359">
        <f t="shared" si="1"/>
        <v>0</v>
      </c>
      <c r="J30" s="354">
        <f t="shared" si="2"/>
        <v>0</v>
      </c>
      <c r="K30" s="360"/>
      <c r="L30" s="361">
        <f>+'[3]K-LUNCH &amp; K DINNER'!C28:C51</f>
        <v>4.29</v>
      </c>
      <c r="M30" s="362">
        <f t="shared" si="5"/>
        <v>0</v>
      </c>
      <c r="N30" s="363">
        <f t="shared" si="8"/>
        <v>4.29</v>
      </c>
      <c r="O30" s="364">
        <f t="shared" si="6"/>
        <v>0</v>
      </c>
      <c r="Q30" s="368" t="s">
        <v>57</v>
      </c>
      <c r="R30" s="369">
        <v>1</v>
      </c>
      <c r="S30" s="370">
        <f t="shared" si="10"/>
        <v>0</v>
      </c>
    </row>
    <row r="31" spans="1:19" s="378" customFormat="1" ht="31.5" hidden="1" customHeight="1">
      <c r="A31" s="352">
        <f t="shared" si="7"/>
        <v>21</v>
      </c>
      <c r="B31" s="353" t="s">
        <v>194</v>
      </c>
      <c r="C31" s="354">
        <v>12.9</v>
      </c>
      <c r="D31" s="355">
        <f>VLOOKUP(B31,Summary!$B$30:$AJ$400,5,FALSE)</f>
        <v>0</v>
      </c>
      <c r="E31" s="356">
        <f t="shared" si="4"/>
        <v>0</v>
      </c>
      <c r="F31" s="377"/>
      <c r="G31" s="358">
        <f>+'DAILY FOC'!BO29</f>
        <v>0</v>
      </c>
      <c r="H31" s="356">
        <f t="shared" si="0"/>
        <v>0</v>
      </c>
      <c r="I31" s="359">
        <f t="shared" si="1"/>
        <v>0</v>
      </c>
      <c r="J31" s="354">
        <f t="shared" si="2"/>
        <v>0</v>
      </c>
      <c r="K31" s="360"/>
      <c r="L31" s="361">
        <f>+'[3]K-LUNCH &amp; K DINNER'!C29:C52</f>
        <v>2.1</v>
      </c>
      <c r="M31" s="362">
        <f t="shared" si="5"/>
        <v>0</v>
      </c>
      <c r="N31" s="363">
        <f t="shared" si="8"/>
        <v>2.1</v>
      </c>
      <c r="O31" s="364">
        <f t="shared" si="6"/>
        <v>0</v>
      </c>
      <c r="Q31" s="368" t="s">
        <v>57</v>
      </c>
      <c r="R31" s="369">
        <v>1</v>
      </c>
      <c r="S31" s="370">
        <f t="shared" si="10"/>
        <v>0</v>
      </c>
    </row>
    <row r="32" spans="1:19" s="120" customFormat="1" ht="31.5" hidden="1" customHeight="1">
      <c r="A32" s="352">
        <f t="shared" si="7"/>
        <v>22</v>
      </c>
      <c r="B32" s="353" t="s">
        <v>195</v>
      </c>
      <c r="C32" s="354">
        <v>12.9</v>
      </c>
      <c r="D32" s="355">
        <f>VLOOKUP(B32,Summary!$B$30:$AJ$400,5,FALSE)</f>
        <v>0</v>
      </c>
      <c r="E32" s="356">
        <f t="shared" si="4"/>
        <v>0</v>
      </c>
      <c r="F32" s="357"/>
      <c r="G32" s="358">
        <f>+'DAILY FOC'!BO30</f>
        <v>0</v>
      </c>
      <c r="H32" s="356">
        <f t="shared" si="0"/>
        <v>0</v>
      </c>
      <c r="I32" s="359">
        <f t="shared" si="1"/>
        <v>0</v>
      </c>
      <c r="J32" s="354">
        <f t="shared" si="2"/>
        <v>0</v>
      </c>
      <c r="K32" s="360"/>
      <c r="L32" s="361">
        <f>+'[3]K-LUNCH &amp; K DINNER'!C30:C53</f>
        <v>4.9400000000000004</v>
      </c>
      <c r="M32" s="362">
        <f t="shared" si="5"/>
        <v>0</v>
      </c>
      <c r="N32" s="363">
        <f t="shared" si="8"/>
        <v>4.9400000000000004</v>
      </c>
      <c r="O32" s="364">
        <f t="shared" si="6"/>
        <v>0</v>
      </c>
      <c r="Q32" s="368" t="s">
        <v>313</v>
      </c>
      <c r="R32" s="369">
        <v>1</v>
      </c>
      <c r="S32" s="370">
        <f t="shared" si="10"/>
        <v>0</v>
      </c>
    </row>
    <row r="33" spans="1:19" s="120" customFormat="1" ht="31.5" hidden="1" customHeight="1">
      <c r="A33" s="352">
        <f t="shared" si="7"/>
        <v>23</v>
      </c>
      <c r="B33" s="353" t="s">
        <v>196</v>
      </c>
      <c r="C33" s="354">
        <v>12.9</v>
      </c>
      <c r="D33" s="355">
        <f>VLOOKUP(B33,Summary!$B$30:$AJ$400,5,FALSE)</f>
        <v>0</v>
      </c>
      <c r="E33" s="356">
        <f t="shared" si="4"/>
        <v>0</v>
      </c>
      <c r="F33" s="357"/>
      <c r="G33" s="358">
        <f>+'DAILY FOC'!BO31</f>
        <v>0</v>
      </c>
      <c r="H33" s="356">
        <f t="shared" si="0"/>
        <v>0</v>
      </c>
      <c r="I33" s="359">
        <f t="shared" si="1"/>
        <v>0</v>
      </c>
      <c r="J33" s="354">
        <f t="shared" si="2"/>
        <v>0</v>
      </c>
      <c r="K33" s="360"/>
      <c r="L33" s="361">
        <f>+'[3]K-LUNCH &amp; K DINNER'!C31:C54</f>
        <v>2</v>
      </c>
      <c r="M33" s="362">
        <f t="shared" si="5"/>
        <v>0</v>
      </c>
      <c r="N33" s="363">
        <f t="shared" si="8"/>
        <v>2</v>
      </c>
      <c r="O33" s="364">
        <f t="shared" si="6"/>
        <v>0</v>
      </c>
      <c r="Q33" s="365"/>
      <c r="R33" s="366"/>
      <c r="S33" s="367"/>
    </row>
    <row r="34" spans="1:19" s="120" customFormat="1" ht="31.5" hidden="1" customHeight="1">
      <c r="A34" s="352">
        <f t="shared" si="7"/>
        <v>24</v>
      </c>
      <c r="B34" s="353" t="s">
        <v>197</v>
      </c>
      <c r="C34" s="354">
        <v>12.9</v>
      </c>
      <c r="D34" s="355">
        <f>VLOOKUP(B34,Summary!$B$30:$AJ$400,5,FALSE)</f>
        <v>0</v>
      </c>
      <c r="E34" s="356">
        <f t="shared" si="4"/>
        <v>0</v>
      </c>
      <c r="F34" s="357"/>
      <c r="G34" s="358">
        <f>+'DAILY FOC'!BO32</f>
        <v>0</v>
      </c>
      <c r="H34" s="356">
        <f t="shared" si="0"/>
        <v>0</v>
      </c>
      <c r="I34" s="359">
        <f t="shared" si="1"/>
        <v>0</v>
      </c>
      <c r="J34" s="354">
        <f t="shared" si="2"/>
        <v>0</v>
      </c>
      <c r="K34" s="360"/>
      <c r="L34" s="361">
        <f>+'[3]K-LUNCH &amp; K DINNER'!C32:C55</f>
        <v>0</v>
      </c>
      <c r="M34" s="362">
        <f t="shared" si="5"/>
        <v>0</v>
      </c>
      <c r="N34" s="363">
        <f t="shared" si="8"/>
        <v>0</v>
      </c>
      <c r="O34" s="364">
        <f t="shared" si="6"/>
        <v>0</v>
      </c>
      <c r="Q34" s="368" t="s">
        <v>57</v>
      </c>
      <c r="R34" s="369">
        <v>1</v>
      </c>
      <c r="S34" s="370">
        <f t="shared" si="10"/>
        <v>0</v>
      </c>
    </row>
    <row r="35" spans="1:19" s="120" customFormat="1" ht="31.5" hidden="1" customHeight="1">
      <c r="A35" s="352">
        <f t="shared" si="7"/>
        <v>25</v>
      </c>
      <c r="B35" s="353" t="s">
        <v>212</v>
      </c>
      <c r="C35" s="354">
        <v>5.9</v>
      </c>
      <c r="D35" s="355">
        <f>VLOOKUP(B35,Summary!$B$30:$AJ$400,5,FALSE)</f>
        <v>0</v>
      </c>
      <c r="E35" s="356">
        <f>D35*C35</f>
        <v>0</v>
      </c>
      <c r="F35" s="357"/>
      <c r="G35" s="358">
        <f>+'DAILY FOC'!BO33</f>
        <v>0</v>
      </c>
      <c r="H35" s="356">
        <f t="shared" si="0"/>
        <v>0</v>
      </c>
      <c r="I35" s="359">
        <v>1</v>
      </c>
      <c r="J35" s="354">
        <f>+I35*C35</f>
        <v>5.9</v>
      </c>
      <c r="K35" s="360"/>
      <c r="L35" s="361">
        <f>+'[3]K-LUNCH &amp; K DINNER'!C33:C56</f>
        <v>0</v>
      </c>
      <c r="M35" s="362">
        <f t="shared" si="5"/>
        <v>0</v>
      </c>
      <c r="N35" s="363">
        <f>+L35</f>
        <v>0</v>
      </c>
      <c r="O35" s="364">
        <f t="shared" si="6"/>
        <v>0</v>
      </c>
      <c r="Q35" s="368" t="s">
        <v>314</v>
      </c>
      <c r="R35" s="369">
        <v>2</v>
      </c>
      <c r="S35" s="370">
        <f>+R35*$D$35</f>
        <v>0</v>
      </c>
    </row>
    <row r="36" spans="1:19" s="120" customFormat="1" ht="31.5" hidden="1" customHeight="1">
      <c r="A36" s="352"/>
      <c r="B36" s="353"/>
      <c r="C36" s="354"/>
      <c r="D36" s="355"/>
      <c r="E36" s="356"/>
      <c r="F36" s="357"/>
      <c r="G36" s="358"/>
      <c r="H36" s="356"/>
      <c r="I36" s="359"/>
      <c r="J36" s="354"/>
      <c r="K36" s="360"/>
      <c r="L36" s="361"/>
      <c r="M36" s="362"/>
      <c r="N36" s="363"/>
      <c r="O36" s="364"/>
      <c r="Q36" s="368" t="s">
        <v>315</v>
      </c>
      <c r="R36" s="369">
        <v>2</v>
      </c>
      <c r="S36" s="370">
        <f t="shared" ref="S36:S37" si="11">+R36*$D$35</f>
        <v>0</v>
      </c>
    </row>
    <row r="37" spans="1:19" s="120" customFormat="1" ht="31.5" hidden="1" customHeight="1">
      <c r="A37" s="352"/>
      <c r="B37" s="353"/>
      <c r="C37" s="354"/>
      <c r="D37" s="355"/>
      <c r="E37" s="356"/>
      <c r="F37" s="357"/>
      <c r="G37" s="358"/>
      <c r="H37" s="356"/>
      <c r="I37" s="359"/>
      <c r="J37" s="354"/>
      <c r="K37" s="360"/>
      <c r="L37" s="361"/>
      <c r="M37" s="362"/>
      <c r="N37" s="363"/>
      <c r="O37" s="364"/>
      <c r="Q37" s="368" t="s">
        <v>61</v>
      </c>
      <c r="R37" s="369">
        <v>2</v>
      </c>
      <c r="S37" s="370">
        <f t="shared" si="11"/>
        <v>0</v>
      </c>
    </row>
    <row r="38" spans="1:19" s="120" customFormat="1" ht="31.5" hidden="1" customHeight="1">
      <c r="A38" s="352">
        <f>+A35+1</f>
        <v>26</v>
      </c>
      <c r="B38" s="353" t="s">
        <v>213</v>
      </c>
      <c r="C38" s="354">
        <v>5.9</v>
      </c>
      <c r="D38" s="355">
        <f>VLOOKUP(B38,Summary!$B$30:$AJ$400,5,FALSE)</f>
        <v>0</v>
      </c>
      <c r="E38" s="356">
        <f t="shared" ref="E38:E49" si="12">D38*C38</f>
        <v>0</v>
      </c>
      <c r="F38" s="357"/>
      <c r="G38" s="358">
        <f>+'DAILY FOC'!BO36</f>
        <v>0</v>
      </c>
      <c r="H38" s="356">
        <f t="shared" ref="H38:H49" si="13">G38*C38</f>
        <v>0</v>
      </c>
      <c r="I38" s="359">
        <f t="shared" ref="I38:I49" si="14">+D38-G38</f>
        <v>0</v>
      </c>
      <c r="J38" s="354">
        <f t="shared" ref="J38:J49" si="15">+I38*C38</f>
        <v>0</v>
      </c>
      <c r="K38" s="360"/>
      <c r="L38" s="361">
        <f>+'[3]K-LUNCH &amp; K DINNER'!C36</f>
        <v>1.76</v>
      </c>
      <c r="M38" s="362">
        <f t="shared" si="5"/>
        <v>0</v>
      </c>
      <c r="N38" s="363">
        <f t="shared" ref="N38:N49" si="16">+L38</f>
        <v>1.76</v>
      </c>
      <c r="O38" s="364">
        <f t="shared" si="6"/>
        <v>0</v>
      </c>
      <c r="Q38" s="380"/>
      <c r="R38" s="381"/>
      <c r="S38" s="382"/>
    </row>
    <row r="39" spans="1:19" s="120" customFormat="1" ht="31.5" hidden="1" customHeight="1">
      <c r="A39" s="352">
        <f t="shared" ref="A39:A49" si="17">+A38+1</f>
        <v>27</v>
      </c>
      <c r="B39" s="353" t="s">
        <v>214</v>
      </c>
      <c r="C39" s="354">
        <v>5.9</v>
      </c>
      <c r="D39" s="355">
        <f>VLOOKUP(B39,Summary!$B$30:$AJ$400,5,FALSE)</f>
        <v>0</v>
      </c>
      <c r="E39" s="356">
        <f t="shared" si="12"/>
        <v>0</v>
      </c>
      <c r="F39" s="357"/>
      <c r="G39" s="358">
        <f>+'DAILY FOC'!BO37</f>
        <v>0</v>
      </c>
      <c r="H39" s="356">
        <f t="shared" si="13"/>
        <v>0</v>
      </c>
      <c r="I39" s="359">
        <f t="shared" si="14"/>
        <v>0</v>
      </c>
      <c r="J39" s="354">
        <f>+I39*C39</f>
        <v>0</v>
      </c>
      <c r="K39" s="360"/>
      <c r="L39" s="361">
        <f>+'[3]K-LUNCH &amp; K DINNER'!C37</f>
        <v>2.15</v>
      </c>
      <c r="M39" s="362">
        <f t="shared" si="5"/>
        <v>0</v>
      </c>
      <c r="N39" s="363">
        <f t="shared" si="16"/>
        <v>2.15</v>
      </c>
      <c r="O39" s="364">
        <f t="shared" si="6"/>
        <v>0</v>
      </c>
      <c r="Q39" s="383"/>
      <c r="R39" s="369"/>
      <c r="S39" s="384">
        <f>+R39*D39</f>
        <v>0</v>
      </c>
    </row>
    <row r="40" spans="1:19" s="120" customFormat="1" ht="31.5" hidden="1" customHeight="1">
      <c r="A40" s="352">
        <f t="shared" si="17"/>
        <v>28</v>
      </c>
      <c r="B40" s="353" t="s">
        <v>215</v>
      </c>
      <c r="C40" s="354">
        <v>5.9</v>
      </c>
      <c r="D40" s="355">
        <f>VLOOKUP(B40,Summary!$B$30:$AJ$400,5,FALSE)</f>
        <v>0</v>
      </c>
      <c r="E40" s="356">
        <f t="shared" si="12"/>
        <v>0</v>
      </c>
      <c r="F40" s="357"/>
      <c r="G40" s="358">
        <f>+'DAILY FOC'!BO38</f>
        <v>0</v>
      </c>
      <c r="H40" s="356">
        <f t="shared" si="13"/>
        <v>0</v>
      </c>
      <c r="I40" s="359">
        <f t="shared" si="14"/>
        <v>0</v>
      </c>
      <c r="J40" s="354">
        <f t="shared" si="15"/>
        <v>0</v>
      </c>
      <c r="K40" s="360"/>
      <c r="L40" s="361">
        <f>+'[3]K-LUNCH &amp; K DINNER'!C38</f>
        <v>1.56</v>
      </c>
      <c r="M40" s="362">
        <f t="shared" si="5"/>
        <v>0</v>
      </c>
      <c r="N40" s="363">
        <f t="shared" si="16"/>
        <v>1.56</v>
      </c>
      <c r="O40" s="364">
        <f t="shared" si="6"/>
        <v>0</v>
      </c>
      <c r="Q40" s="368" t="s">
        <v>316</v>
      </c>
      <c r="R40" s="369">
        <v>6</v>
      </c>
      <c r="S40" s="370">
        <f>+R40*D40</f>
        <v>0</v>
      </c>
    </row>
    <row r="41" spans="1:19" s="120" customFormat="1" ht="31.5" hidden="1" customHeight="1">
      <c r="A41" s="371">
        <f t="shared" si="17"/>
        <v>29</v>
      </c>
      <c r="B41" s="353" t="s">
        <v>216</v>
      </c>
      <c r="C41" s="372">
        <v>5.9</v>
      </c>
      <c r="D41" s="355">
        <f>VLOOKUP(B41,Summary!$B$30:$AJ$400,5,FALSE)</f>
        <v>0</v>
      </c>
      <c r="E41" s="373">
        <f t="shared" si="12"/>
        <v>0</v>
      </c>
      <c r="F41" s="357"/>
      <c r="G41" s="358">
        <f>+'DAILY FOC'!BO39</f>
        <v>0</v>
      </c>
      <c r="H41" s="373">
        <f t="shared" si="13"/>
        <v>0</v>
      </c>
      <c r="I41" s="374">
        <v>0</v>
      </c>
      <c r="J41" s="372">
        <f t="shared" si="15"/>
        <v>0</v>
      </c>
      <c r="K41" s="360"/>
      <c r="L41" s="361">
        <f>+'[3]K-LUNCH &amp; K DINNER'!C39</f>
        <v>2.5</v>
      </c>
      <c r="M41" s="362">
        <f t="shared" si="5"/>
        <v>0</v>
      </c>
      <c r="N41" s="363">
        <f t="shared" si="16"/>
        <v>2.5</v>
      </c>
      <c r="O41" s="364">
        <f t="shared" si="6"/>
        <v>0</v>
      </c>
      <c r="Q41" s="368" t="s">
        <v>317</v>
      </c>
      <c r="R41" s="369">
        <v>1</v>
      </c>
      <c r="S41" s="370">
        <f t="shared" ref="S41:S46" si="18">+R41*D41</f>
        <v>0</v>
      </c>
    </row>
    <row r="42" spans="1:19" s="120" customFormat="1" ht="31.5" hidden="1" customHeight="1">
      <c r="A42" s="352">
        <f t="shared" si="17"/>
        <v>30</v>
      </c>
      <c r="B42" s="353" t="s">
        <v>217</v>
      </c>
      <c r="C42" s="354">
        <v>5.9</v>
      </c>
      <c r="D42" s="355">
        <f>VLOOKUP(B42,Summary!$B$30:$AJ$400,5,FALSE)</f>
        <v>0</v>
      </c>
      <c r="E42" s="356">
        <f t="shared" si="12"/>
        <v>0</v>
      </c>
      <c r="F42" s="357"/>
      <c r="G42" s="358">
        <f>+'DAILY FOC'!BO40</f>
        <v>0</v>
      </c>
      <c r="H42" s="356">
        <f>G42*C42</f>
        <v>0</v>
      </c>
      <c r="I42" s="359">
        <f t="shared" si="14"/>
        <v>0</v>
      </c>
      <c r="J42" s="354">
        <f>+I42*C42</f>
        <v>0</v>
      </c>
      <c r="K42" s="360"/>
      <c r="L42" s="361">
        <f>+'[3]K-LUNCH &amp; K DINNER'!C40</f>
        <v>2.67</v>
      </c>
      <c r="M42" s="362">
        <f t="shared" si="5"/>
        <v>0</v>
      </c>
      <c r="N42" s="363">
        <f t="shared" si="16"/>
        <v>2.67</v>
      </c>
      <c r="O42" s="364">
        <f t="shared" si="6"/>
        <v>0</v>
      </c>
      <c r="Q42" s="368" t="s">
        <v>59</v>
      </c>
      <c r="R42" s="369">
        <v>8</v>
      </c>
      <c r="S42" s="370">
        <f t="shared" si="18"/>
        <v>0</v>
      </c>
    </row>
    <row r="43" spans="1:19" s="120" customFormat="1" ht="31.5" hidden="1" customHeight="1">
      <c r="A43" s="352">
        <f t="shared" si="17"/>
        <v>31</v>
      </c>
      <c r="B43" s="353" t="s">
        <v>218</v>
      </c>
      <c r="C43" s="354">
        <v>5.9</v>
      </c>
      <c r="D43" s="355">
        <f>VLOOKUP(B43,Summary!$B$30:$AJ$400,5,FALSE)</f>
        <v>0</v>
      </c>
      <c r="E43" s="356">
        <f t="shared" si="12"/>
        <v>0</v>
      </c>
      <c r="F43" s="357"/>
      <c r="G43" s="358">
        <f>+'DAILY FOC'!BO41</f>
        <v>0</v>
      </c>
      <c r="H43" s="356">
        <f t="shared" si="13"/>
        <v>0</v>
      </c>
      <c r="I43" s="359">
        <f t="shared" si="14"/>
        <v>0</v>
      </c>
      <c r="J43" s="354">
        <f t="shared" si="15"/>
        <v>0</v>
      </c>
      <c r="K43" s="360"/>
      <c r="L43" s="361">
        <f>+'[3]K-LUNCH &amp; K DINNER'!C41</f>
        <v>1.24</v>
      </c>
      <c r="M43" s="362">
        <f t="shared" si="5"/>
        <v>0</v>
      </c>
      <c r="N43" s="363">
        <f t="shared" si="16"/>
        <v>1.24</v>
      </c>
      <c r="O43" s="364">
        <f t="shared" si="6"/>
        <v>0</v>
      </c>
      <c r="Q43" s="368" t="s">
        <v>62</v>
      </c>
      <c r="R43" s="369">
        <v>4</v>
      </c>
      <c r="S43" s="370">
        <f t="shared" si="18"/>
        <v>0</v>
      </c>
    </row>
    <row r="44" spans="1:19" s="120" customFormat="1" ht="31.5" hidden="1" customHeight="1">
      <c r="A44" s="352">
        <f t="shared" si="17"/>
        <v>32</v>
      </c>
      <c r="B44" s="353" t="s">
        <v>221</v>
      </c>
      <c r="C44" s="372">
        <v>5.9</v>
      </c>
      <c r="D44" s="355">
        <f>VLOOKUP(B44,Summary!$B$30:$AJ$400,5,FALSE)</f>
        <v>0</v>
      </c>
      <c r="E44" s="373">
        <f t="shared" si="12"/>
        <v>0</v>
      </c>
      <c r="F44" s="357"/>
      <c r="G44" s="358">
        <f>+'DAILY FOC'!BO42</f>
        <v>0</v>
      </c>
      <c r="H44" s="373">
        <f t="shared" si="13"/>
        <v>0</v>
      </c>
      <c r="I44" s="374">
        <v>0</v>
      </c>
      <c r="J44" s="372">
        <f t="shared" si="15"/>
        <v>0</v>
      </c>
      <c r="K44" s="360"/>
      <c r="L44" s="361">
        <f>+'[3]K-LUNCH &amp; K DINNER'!C44</f>
        <v>4.5</v>
      </c>
      <c r="M44" s="362">
        <f t="shared" si="5"/>
        <v>0</v>
      </c>
      <c r="N44" s="363">
        <f t="shared" si="16"/>
        <v>4.5</v>
      </c>
      <c r="O44" s="364">
        <f t="shared" si="6"/>
        <v>0</v>
      </c>
      <c r="Q44" s="368" t="s">
        <v>318</v>
      </c>
      <c r="R44" s="369">
        <v>6</v>
      </c>
      <c r="S44" s="370">
        <f t="shared" si="18"/>
        <v>0</v>
      </c>
    </row>
    <row r="45" spans="1:19" s="120" customFormat="1" ht="31.5" hidden="1" customHeight="1">
      <c r="A45" s="352">
        <f t="shared" si="17"/>
        <v>33</v>
      </c>
      <c r="B45" s="353" t="s">
        <v>222</v>
      </c>
      <c r="C45" s="354">
        <v>7.9</v>
      </c>
      <c r="D45" s="355">
        <f>VLOOKUP(B45,Summary!$B$30:$AJ$400,5,FALSE)</f>
        <v>0</v>
      </c>
      <c r="E45" s="356">
        <f t="shared" si="12"/>
        <v>0</v>
      </c>
      <c r="F45" s="357"/>
      <c r="G45" s="358">
        <f>+'DAILY FOC'!BO43</f>
        <v>0</v>
      </c>
      <c r="H45" s="356">
        <f t="shared" si="13"/>
        <v>0</v>
      </c>
      <c r="I45" s="359">
        <f t="shared" si="14"/>
        <v>0</v>
      </c>
      <c r="J45" s="354">
        <f t="shared" si="15"/>
        <v>0</v>
      </c>
      <c r="K45" s="360"/>
      <c r="L45" s="361">
        <f>+'[3]K-LUNCH &amp; K DINNER'!C45</f>
        <v>2.4300000000000002</v>
      </c>
      <c r="M45" s="362">
        <f t="shared" si="5"/>
        <v>0</v>
      </c>
      <c r="N45" s="363">
        <f t="shared" si="16"/>
        <v>2.4300000000000002</v>
      </c>
      <c r="O45" s="364">
        <f t="shared" si="6"/>
        <v>0</v>
      </c>
      <c r="Q45" s="368" t="s">
        <v>60</v>
      </c>
      <c r="R45" s="369">
        <v>8</v>
      </c>
      <c r="S45" s="370">
        <f t="shared" si="18"/>
        <v>0</v>
      </c>
    </row>
    <row r="46" spans="1:19" s="120" customFormat="1" ht="31.5" hidden="1" customHeight="1">
      <c r="A46" s="352">
        <f t="shared" si="17"/>
        <v>34</v>
      </c>
      <c r="B46" s="353" t="s">
        <v>223</v>
      </c>
      <c r="C46" s="354">
        <v>7.9</v>
      </c>
      <c r="D46" s="355">
        <f>VLOOKUP(B46,Summary!$B$30:$AJ$400,5,FALSE)</f>
        <v>0</v>
      </c>
      <c r="E46" s="356">
        <f t="shared" si="12"/>
        <v>0</v>
      </c>
      <c r="F46" s="357"/>
      <c r="G46" s="358">
        <f>+'DAILY FOC'!BO44</f>
        <v>0</v>
      </c>
      <c r="H46" s="356">
        <f t="shared" si="13"/>
        <v>0</v>
      </c>
      <c r="I46" s="359">
        <f t="shared" si="14"/>
        <v>0</v>
      </c>
      <c r="J46" s="354">
        <f t="shared" si="15"/>
        <v>0</v>
      </c>
      <c r="K46" s="360"/>
      <c r="L46" s="361">
        <f>+'[3]K-LUNCH &amp; K DINNER'!C46</f>
        <v>3.97</v>
      </c>
      <c r="M46" s="362">
        <f t="shared" si="5"/>
        <v>0</v>
      </c>
      <c r="N46" s="363">
        <f t="shared" si="16"/>
        <v>3.97</v>
      </c>
      <c r="O46" s="364">
        <f t="shared" si="6"/>
        <v>0</v>
      </c>
      <c r="Q46" s="368" t="s">
        <v>319</v>
      </c>
      <c r="R46" s="369">
        <v>3</v>
      </c>
      <c r="S46" s="370">
        <f t="shared" si="18"/>
        <v>0</v>
      </c>
    </row>
    <row r="47" spans="1:19" s="120" customFormat="1" ht="31.5" hidden="1" customHeight="1">
      <c r="A47" s="352">
        <f t="shared" si="17"/>
        <v>35</v>
      </c>
      <c r="B47" s="353" t="s">
        <v>224</v>
      </c>
      <c r="C47" s="354">
        <v>7.9</v>
      </c>
      <c r="D47" s="355">
        <f>VLOOKUP(B47,Summary!$B$30:$AJ$400,5,FALSE)</f>
        <v>0</v>
      </c>
      <c r="E47" s="356">
        <f t="shared" si="12"/>
        <v>0</v>
      </c>
      <c r="F47" s="357"/>
      <c r="G47" s="358">
        <f>+'DAILY FOC'!BO45</f>
        <v>0</v>
      </c>
      <c r="H47" s="356">
        <f t="shared" si="13"/>
        <v>0</v>
      </c>
      <c r="I47" s="359">
        <f t="shared" si="14"/>
        <v>0</v>
      </c>
      <c r="J47" s="354">
        <f t="shared" si="15"/>
        <v>0</v>
      </c>
      <c r="K47" s="360"/>
      <c r="L47" s="361">
        <f>+'[3]K-LUNCH &amp; K DINNER'!C47</f>
        <v>2.1800000000000002</v>
      </c>
      <c r="M47" s="362">
        <f t="shared" si="5"/>
        <v>0</v>
      </c>
      <c r="N47" s="363">
        <f t="shared" si="16"/>
        <v>2.1800000000000002</v>
      </c>
      <c r="O47" s="364">
        <f t="shared" si="6"/>
        <v>0</v>
      </c>
      <c r="Q47" s="383"/>
      <c r="R47" s="369"/>
      <c r="S47" s="384">
        <f t="shared" ref="S47:S50" si="19">+R47*D47</f>
        <v>0</v>
      </c>
    </row>
    <row r="48" spans="1:19" s="120" customFormat="1" ht="31.5" hidden="1" customHeight="1">
      <c r="A48" s="352">
        <f t="shared" si="17"/>
        <v>36</v>
      </c>
      <c r="B48" s="353" t="s">
        <v>225</v>
      </c>
      <c r="C48" s="354">
        <v>7.9</v>
      </c>
      <c r="D48" s="355">
        <f>VLOOKUP(B48,Summary!$B$30:$AJ$400,5,FALSE)</f>
        <v>0</v>
      </c>
      <c r="E48" s="356">
        <f t="shared" si="12"/>
        <v>0</v>
      </c>
      <c r="F48" s="357"/>
      <c r="G48" s="358">
        <f>+'DAILY FOC'!BO46</f>
        <v>0</v>
      </c>
      <c r="H48" s="356">
        <f t="shared" si="13"/>
        <v>0</v>
      </c>
      <c r="I48" s="359">
        <f t="shared" si="14"/>
        <v>0</v>
      </c>
      <c r="J48" s="354">
        <f t="shared" si="15"/>
        <v>0</v>
      </c>
      <c r="K48" s="360"/>
      <c r="L48" s="361">
        <f>+'[3]K-LUNCH &amp; K DINNER'!C48</f>
        <v>3.61</v>
      </c>
      <c r="M48" s="362">
        <f t="shared" si="5"/>
        <v>0</v>
      </c>
      <c r="N48" s="363">
        <f t="shared" si="16"/>
        <v>3.61</v>
      </c>
      <c r="O48" s="364">
        <f t="shared" si="6"/>
        <v>0</v>
      </c>
      <c r="Q48" s="368" t="s">
        <v>320</v>
      </c>
      <c r="R48" s="369">
        <v>7</v>
      </c>
      <c r="S48" s="370">
        <f>+R48*D48</f>
        <v>0</v>
      </c>
    </row>
    <row r="49" spans="1:19" s="120" customFormat="1" ht="31.5" hidden="1" customHeight="1">
      <c r="A49" s="352">
        <f t="shared" si="17"/>
        <v>37</v>
      </c>
      <c r="B49" s="353" t="s">
        <v>226</v>
      </c>
      <c r="C49" s="354">
        <v>7.9</v>
      </c>
      <c r="D49" s="355">
        <f>VLOOKUP(B49,Summary!$B$30:$AJ$400,5,FALSE)</f>
        <v>0</v>
      </c>
      <c r="E49" s="356">
        <f t="shared" si="12"/>
        <v>0</v>
      </c>
      <c r="F49" s="357"/>
      <c r="G49" s="358">
        <f>+'DAILY FOC'!BO47</f>
        <v>0</v>
      </c>
      <c r="H49" s="356">
        <f t="shared" si="13"/>
        <v>0</v>
      </c>
      <c r="I49" s="359">
        <f t="shared" si="14"/>
        <v>0</v>
      </c>
      <c r="J49" s="354">
        <f t="shared" si="15"/>
        <v>0</v>
      </c>
      <c r="K49" s="360"/>
      <c r="L49" s="361">
        <f>+'[3]K-LUNCH &amp; K DINNER'!C49</f>
        <v>0</v>
      </c>
      <c r="M49" s="362">
        <f t="shared" si="5"/>
        <v>0</v>
      </c>
      <c r="N49" s="363">
        <f t="shared" si="16"/>
        <v>0</v>
      </c>
      <c r="O49" s="364">
        <f t="shared" si="6"/>
        <v>0</v>
      </c>
      <c r="Q49" s="368"/>
      <c r="R49" s="369"/>
      <c r="S49" s="384">
        <f t="shared" si="19"/>
        <v>0</v>
      </c>
    </row>
    <row r="50" spans="1:19" s="120" customFormat="1" ht="25.5" hidden="1" customHeight="1" thickBot="1">
      <c r="A50" s="614"/>
      <c r="B50" s="615"/>
      <c r="C50" s="616"/>
      <c r="D50" s="617"/>
      <c r="E50" s="618"/>
      <c r="F50" s="619"/>
      <c r="G50" s="620"/>
      <c r="H50" s="618"/>
      <c r="I50" s="621"/>
      <c r="J50" s="616"/>
      <c r="K50" s="622"/>
      <c r="L50" s="623"/>
      <c r="M50" s="624"/>
      <c r="N50" s="625"/>
      <c r="O50" s="626"/>
      <c r="Q50" s="383"/>
      <c r="R50" s="369"/>
      <c r="S50" s="384">
        <f t="shared" si="19"/>
        <v>0</v>
      </c>
    </row>
    <row r="51" spans="1:19" s="635" customFormat="1" ht="25.5" hidden="1" customHeight="1" thickBot="1">
      <c r="A51" s="627"/>
      <c r="B51" s="628"/>
      <c r="C51" s="629"/>
      <c r="D51" s="795" t="s">
        <v>71</v>
      </c>
      <c r="E51" s="795"/>
      <c r="F51" s="630"/>
      <c r="G51" s="795" t="s">
        <v>72</v>
      </c>
      <c r="H51" s="795"/>
      <c r="I51" s="795" t="s">
        <v>323</v>
      </c>
      <c r="J51" s="795"/>
      <c r="K51" s="631"/>
      <c r="L51" s="632"/>
      <c r="M51" s="633"/>
      <c r="N51" s="632"/>
      <c r="O51" s="634"/>
      <c r="Q51" s="636"/>
      <c r="S51" s="637"/>
    </row>
    <row r="52" spans="1:19" s="643" customFormat="1" ht="42.75" hidden="1" customHeight="1" thickBot="1">
      <c r="A52" s="638"/>
      <c r="B52" s="639"/>
      <c r="C52" s="640"/>
      <c r="D52" s="796" t="s">
        <v>47</v>
      </c>
      <c r="E52" s="797"/>
      <c r="F52" s="641"/>
      <c r="G52" s="796" t="s">
        <v>43</v>
      </c>
      <c r="H52" s="797"/>
      <c r="I52" s="796" t="s">
        <v>48</v>
      </c>
      <c r="J52" s="797"/>
      <c r="K52" s="642"/>
      <c r="L52" s="777" t="s">
        <v>49</v>
      </c>
      <c r="M52" s="778"/>
      <c r="N52" s="779" t="s">
        <v>50</v>
      </c>
      <c r="O52" s="780"/>
      <c r="Q52" s="781" t="s">
        <v>51</v>
      </c>
      <c r="R52" s="782"/>
      <c r="S52" s="783"/>
    </row>
    <row r="53" spans="1:19" s="643" customFormat="1" ht="25.5" hidden="1" customHeight="1">
      <c r="A53" s="644" t="s">
        <v>41</v>
      </c>
      <c r="B53" s="645" t="s">
        <v>309</v>
      </c>
      <c r="C53" s="646" t="s">
        <v>44</v>
      </c>
      <c r="D53" s="647" t="s">
        <v>34</v>
      </c>
      <c r="E53" s="648" t="s">
        <v>19</v>
      </c>
      <c r="F53" s="649"/>
      <c r="G53" s="647" t="s">
        <v>34</v>
      </c>
      <c r="H53" s="648" t="s">
        <v>19</v>
      </c>
      <c r="I53" s="647" t="s">
        <v>34</v>
      </c>
      <c r="J53" s="650" t="s">
        <v>19</v>
      </c>
      <c r="K53" s="651"/>
      <c r="L53" s="652" t="s">
        <v>45</v>
      </c>
      <c r="M53" s="653" t="s">
        <v>19</v>
      </c>
      <c r="N53" s="654" t="s">
        <v>45</v>
      </c>
      <c r="O53" s="655" t="s">
        <v>19</v>
      </c>
      <c r="Q53" s="365" t="s">
        <v>56</v>
      </c>
      <c r="R53" s="366" t="s">
        <v>55</v>
      </c>
      <c r="S53" s="367" t="s">
        <v>19</v>
      </c>
    </row>
    <row r="54" spans="1:19" s="643" customFormat="1" ht="25.5" hidden="1" customHeight="1" thickBot="1">
      <c r="A54" s="656"/>
      <c r="B54" s="657"/>
      <c r="C54" s="658" t="s">
        <v>35</v>
      </c>
      <c r="D54" s="659" t="s">
        <v>36</v>
      </c>
      <c r="E54" s="660" t="s">
        <v>35</v>
      </c>
      <c r="F54" s="661"/>
      <c r="G54" s="659" t="s">
        <v>36</v>
      </c>
      <c r="H54" s="660" t="s">
        <v>35</v>
      </c>
      <c r="I54" s="659" t="s">
        <v>36</v>
      </c>
      <c r="J54" s="658" t="s">
        <v>35</v>
      </c>
      <c r="K54" s="651"/>
      <c r="L54" s="662" t="s">
        <v>35</v>
      </c>
      <c r="M54" s="663" t="s">
        <v>35</v>
      </c>
      <c r="N54" s="664" t="s">
        <v>35</v>
      </c>
      <c r="O54" s="665" t="s">
        <v>35</v>
      </c>
      <c r="Q54" s="666" t="s">
        <v>36</v>
      </c>
      <c r="R54" s="667" t="s">
        <v>36</v>
      </c>
      <c r="S54" s="668" t="s">
        <v>36</v>
      </c>
    </row>
    <row r="55" spans="1:19" s="120" customFormat="1" ht="25.5" hidden="1" customHeight="1">
      <c r="A55" s="352"/>
      <c r="B55" s="353"/>
      <c r="C55" s="354"/>
      <c r="D55" s="355"/>
      <c r="E55" s="356"/>
      <c r="F55" s="357"/>
      <c r="G55" s="358"/>
      <c r="H55" s="356"/>
      <c r="I55" s="359"/>
      <c r="J55" s="354"/>
      <c r="K55" s="360"/>
      <c r="L55" s="361"/>
      <c r="M55" s="362"/>
      <c r="N55" s="363"/>
      <c r="O55" s="364"/>
      <c r="Q55" s="383"/>
      <c r="R55" s="369"/>
      <c r="S55" s="384"/>
    </row>
    <row r="56" spans="1:19" s="120" customFormat="1" ht="25.5" hidden="1" customHeight="1" thickBot="1">
      <c r="A56" s="352"/>
      <c r="B56" s="669" t="s">
        <v>325</v>
      </c>
      <c r="C56" s="354"/>
      <c r="D56" s="355"/>
      <c r="E56" s="356"/>
      <c r="F56" s="357"/>
      <c r="G56" s="358"/>
      <c r="H56" s="356"/>
      <c r="I56" s="359"/>
      <c r="J56" s="354"/>
      <c r="K56" s="360"/>
      <c r="L56" s="361"/>
      <c r="M56" s="362"/>
      <c r="N56" s="363"/>
      <c r="O56" s="364"/>
      <c r="Q56" s="383"/>
      <c r="R56" s="369"/>
      <c r="S56" s="370"/>
    </row>
    <row r="57" spans="1:19" s="120" customFormat="1" ht="25.5" hidden="1" customHeight="1">
      <c r="A57" s="352">
        <v>1</v>
      </c>
      <c r="B57" s="353" t="s">
        <v>326</v>
      </c>
      <c r="C57" s="354">
        <v>4.95</v>
      </c>
      <c r="D57" s="355">
        <f>VLOOKUP(B57,Summary!$B$30:$AJ$400,5,FALSE)</f>
        <v>0</v>
      </c>
      <c r="E57" s="356">
        <f t="shared" ref="E57" si="20">D57*C57</f>
        <v>0</v>
      </c>
      <c r="F57" s="357"/>
      <c r="G57" s="358"/>
      <c r="H57" s="356"/>
      <c r="I57" s="359">
        <f t="shared" ref="I57" si="21">+D57-G57</f>
        <v>0</v>
      </c>
      <c r="J57" s="354">
        <f t="shared" ref="J57" si="22">+I57*C57</f>
        <v>0</v>
      </c>
      <c r="K57" s="360"/>
      <c r="L57" s="361">
        <f>+L35</f>
        <v>0</v>
      </c>
      <c r="M57" s="362">
        <f t="shared" ref="M57" si="23">+L57*I57</f>
        <v>0</v>
      </c>
      <c r="N57" s="363">
        <f t="shared" ref="N57" si="24">+L57</f>
        <v>0</v>
      </c>
      <c r="O57" s="364">
        <f t="shared" ref="O57" si="25">+N57*G57</f>
        <v>0</v>
      </c>
      <c r="Q57" s="368" t="s">
        <v>314</v>
      </c>
      <c r="R57" s="369">
        <v>2</v>
      </c>
      <c r="S57" s="370">
        <f>+R57*$D$57</f>
        <v>0</v>
      </c>
    </row>
    <row r="58" spans="1:19" s="120" customFormat="1" ht="25.5" hidden="1" customHeight="1">
      <c r="A58" s="352"/>
      <c r="B58" s="353"/>
      <c r="C58" s="354"/>
      <c r="D58" s="355"/>
      <c r="E58" s="356"/>
      <c r="F58" s="357"/>
      <c r="G58" s="358"/>
      <c r="H58" s="356"/>
      <c r="I58" s="359"/>
      <c r="J58" s="354"/>
      <c r="K58" s="360"/>
      <c r="L58" s="361"/>
      <c r="M58" s="362"/>
      <c r="N58" s="363"/>
      <c r="O58" s="364"/>
      <c r="Q58" s="368" t="s">
        <v>315</v>
      </c>
      <c r="R58" s="369">
        <v>2</v>
      </c>
      <c r="S58" s="370">
        <f t="shared" ref="S58:S59" si="26">+R58*$D$57</f>
        <v>0</v>
      </c>
    </row>
    <row r="59" spans="1:19" s="120" customFormat="1" ht="25.5" hidden="1" customHeight="1">
      <c r="A59" s="352"/>
      <c r="B59" s="353"/>
      <c r="C59" s="354"/>
      <c r="D59" s="355"/>
      <c r="E59" s="356"/>
      <c r="F59" s="357"/>
      <c r="G59" s="358"/>
      <c r="H59" s="356"/>
      <c r="I59" s="359"/>
      <c r="J59" s="354"/>
      <c r="K59" s="360"/>
      <c r="L59" s="361"/>
      <c r="M59" s="362"/>
      <c r="N59" s="363"/>
      <c r="O59" s="364"/>
      <c r="Q59" s="368" t="s">
        <v>61</v>
      </c>
      <c r="R59" s="369">
        <v>2</v>
      </c>
      <c r="S59" s="370">
        <f t="shared" si="26"/>
        <v>0</v>
      </c>
    </row>
    <row r="60" spans="1:19" s="120" customFormat="1" ht="33" hidden="1" customHeight="1">
      <c r="A60" s="352">
        <f>+A57+1</f>
        <v>2</v>
      </c>
      <c r="B60" s="353" t="s">
        <v>327</v>
      </c>
      <c r="C60" s="354">
        <v>4.95</v>
      </c>
      <c r="D60" s="355">
        <f>VLOOKUP(B60,Summary!$B$30:$AJ$400,5,FALSE)</f>
        <v>0</v>
      </c>
      <c r="E60" s="356">
        <f t="shared" ref="E60:E70" si="27">D60*C60</f>
        <v>0</v>
      </c>
      <c r="F60" s="357"/>
      <c r="G60" s="358"/>
      <c r="H60" s="356"/>
      <c r="I60" s="359">
        <f t="shared" ref="I60:I70" si="28">+D60-G60</f>
        <v>0</v>
      </c>
      <c r="J60" s="354">
        <f t="shared" ref="J60:J70" si="29">+I60*C60</f>
        <v>0</v>
      </c>
      <c r="K60" s="360"/>
      <c r="L60" s="361">
        <f t="shared" ref="L60:L63" si="30">+L38</f>
        <v>1.76</v>
      </c>
      <c r="M60" s="362">
        <f t="shared" ref="M60:M70" si="31">+L60*I60</f>
        <v>0</v>
      </c>
      <c r="N60" s="363">
        <f t="shared" ref="N60:N70" si="32">+L60</f>
        <v>1.76</v>
      </c>
      <c r="O60" s="364">
        <f t="shared" ref="O60:O70" si="33">+N60*G60</f>
        <v>0</v>
      </c>
      <c r="Q60" s="383"/>
      <c r="R60" s="369"/>
      <c r="S60" s="384"/>
    </row>
    <row r="61" spans="1:19" s="120" customFormat="1" ht="39" hidden="1" customHeight="1">
      <c r="A61" s="352">
        <f>+A60+1</f>
        <v>3</v>
      </c>
      <c r="B61" s="353" t="s">
        <v>328</v>
      </c>
      <c r="C61" s="354">
        <v>4.95</v>
      </c>
      <c r="D61" s="355">
        <f>VLOOKUP(B61,Summary!$B$30:$AJ$400,5,FALSE)</f>
        <v>0</v>
      </c>
      <c r="E61" s="356">
        <f t="shared" si="27"/>
        <v>0</v>
      </c>
      <c r="F61" s="357"/>
      <c r="G61" s="358"/>
      <c r="H61" s="356"/>
      <c r="I61" s="359">
        <f t="shared" si="28"/>
        <v>0</v>
      </c>
      <c r="J61" s="354">
        <f t="shared" si="29"/>
        <v>0</v>
      </c>
      <c r="K61" s="360"/>
      <c r="L61" s="361">
        <f t="shared" si="30"/>
        <v>2.15</v>
      </c>
      <c r="M61" s="362">
        <f t="shared" si="31"/>
        <v>0</v>
      </c>
      <c r="N61" s="363">
        <f t="shared" si="32"/>
        <v>2.15</v>
      </c>
      <c r="O61" s="364">
        <f t="shared" si="33"/>
        <v>0</v>
      </c>
      <c r="Q61" s="383"/>
      <c r="R61" s="369"/>
      <c r="S61" s="384"/>
    </row>
    <row r="62" spans="1:19" s="120" customFormat="1" ht="25.5" hidden="1" customHeight="1">
      <c r="A62" s="352">
        <f t="shared" ref="A62:A70" si="34">+A61+1</f>
        <v>4</v>
      </c>
      <c r="B62" s="353" t="s">
        <v>329</v>
      </c>
      <c r="C62" s="354">
        <v>4.95</v>
      </c>
      <c r="D62" s="355">
        <f>VLOOKUP(B62,Summary!$B$30:$AJ$400,5,FALSE)</f>
        <v>0</v>
      </c>
      <c r="E62" s="356">
        <f t="shared" si="27"/>
        <v>0</v>
      </c>
      <c r="F62" s="357"/>
      <c r="G62" s="358"/>
      <c r="H62" s="356"/>
      <c r="I62" s="359">
        <f t="shared" si="28"/>
        <v>0</v>
      </c>
      <c r="J62" s="354">
        <f t="shared" si="29"/>
        <v>0</v>
      </c>
      <c r="K62" s="360"/>
      <c r="L62" s="361">
        <f t="shared" si="30"/>
        <v>1.56</v>
      </c>
      <c r="M62" s="362">
        <f t="shared" si="31"/>
        <v>0</v>
      </c>
      <c r="N62" s="363">
        <f t="shared" si="32"/>
        <v>1.56</v>
      </c>
      <c r="O62" s="364">
        <f t="shared" si="33"/>
        <v>0</v>
      </c>
      <c r="Q62" s="368" t="s">
        <v>316</v>
      </c>
      <c r="R62" s="369">
        <v>6</v>
      </c>
      <c r="S62" s="384">
        <f>+R62*D62</f>
        <v>0</v>
      </c>
    </row>
    <row r="63" spans="1:19" s="120" customFormat="1" ht="25.5" hidden="1" customHeight="1">
      <c r="A63" s="352">
        <f t="shared" si="34"/>
        <v>5</v>
      </c>
      <c r="B63" s="353" t="s">
        <v>383</v>
      </c>
      <c r="C63" s="354">
        <v>4.95</v>
      </c>
      <c r="D63" s="355">
        <f>VLOOKUP(B63,Summary!$B$30:$AJ$400,5,FALSE)</f>
        <v>0</v>
      </c>
      <c r="E63" s="356">
        <f t="shared" ref="E63" si="35">D63*C63</f>
        <v>0</v>
      </c>
      <c r="F63" s="357"/>
      <c r="G63" s="358"/>
      <c r="H63" s="356"/>
      <c r="I63" s="359">
        <f t="shared" ref="I63" si="36">+D63-G63</f>
        <v>0</v>
      </c>
      <c r="J63" s="354">
        <f t="shared" ref="J63" si="37">+I63*C63</f>
        <v>0</v>
      </c>
      <c r="K63" s="360"/>
      <c r="L63" s="361">
        <f t="shared" si="30"/>
        <v>2.5</v>
      </c>
      <c r="M63" s="362">
        <f t="shared" ref="M63" si="38">+L63*I63</f>
        <v>0</v>
      </c>
      <c r="N63" s="363">
        <f t="shared" ref="N63" si="39">+L63</f>
        <v>2.5</v>
      </c>
      <c r="O63" s="364">
        <f t="shared" ref="O63" si="40">+N63*G63</f>
        <v>0</v>
      </c>
      <c r="Q63" s="368" t="s">
        <v>317</v>
      </c>
      <c r="R63" s="369">
        <v>1</v>
      </c>
      <c r="S63" s="384">
        <f>+R63*D63</f>
        <v>0</v>
      </c>
    </row>
    <row r="64" spans="1:19" s="120" customFormat="1" ht="38.25" hidden="1" customHeight="1">
      <c r="A64" s="352">
        <f t="shared" si="34"/>
        <v>6</v>
      </c>
      <c r="B64" s="353" t="s">
        <v>330</v>
      </c>
      <c r="C64" s="354">
        <v>4.95</v>
      </c>
      <c r="D64" s="355">
        <f>VLOOKUP(B64,Summary!$B$30:$AJ$400,5,FALSE)</f>
        <v>0</v>
      </c>
      <c r="E64" s="356">
        <f t="shared" si="27"/>
        <v>0</v>
      </c>
      <c r="F64" s="357"/>
      <c r="G64" s="358"/>
      <c r="H64" s="356"/>
      <c r="I64" s="359">
        <f t="shared" si="28"/>
        <v>0</v>
      </c>
      <c r="J64" s="354">
        <f t="shared" si="29"/>
        <v>0</v>
      </c>
      <c r="K64" s="360"/>
      <c r="L64" s="361">
        <f>+L41</f>
        <v>2.5</v>
      </c>
      <c r="M64" s="362">
        <f t="shared" si="31"/>
        <v>0</v>
      </c>
      <c r="N64" s="363">
        <f t="shared" si="32"/>
        <v>2.5</v>
      </c>
      <c r="O64" s="364">
        <f t="shared" si="33"/>
        <v>0</v>
      </c>
      <c r="Q64" s="368" t="s">
        <v>59</v>
      </c>
      <c r="R64" s="369">
        <v>8</v>
      </c>
      <c r="S64" s="384">
        <f t="shared" ref="S64:S67" si="41">+R64*D64</f>
        <v>0</v>
      </c>
    </row>
    <row r="65" spans="1:19" s="120" customFormat="1" ht="25.5" hidden="1" customHeight="1">
      <c r="A65" s="352">
        <f t="shared" si="34"/>
        <v>7</v>
      </c>
      <c r="B65" s="353" t="s">
        <v>331</v>
      </c>
      <c r="C65" s="354">
        <v>4.95</v>
      </c>
      <c r="D65" s="355">
        <f>VLOOKUP(B65,Summary!$B$30:$AJ$400,5,FALSE)</f>
        <v>0</v>
      </c>
      <c r="E65" s="356">
        <f t="shared" si="27"/>
        <v>0</v>
      </c>
      <c r="F65" s="357"/>
      <c r="G65" s="358"/>
      <c r="H65" s="356"/>
      <c r="I65" s="359">
        <f t="shared" si="28"/>
        <v>0</v>
      </c>
      <c r="J65" s="354">
        <f t="shared" si="29"/>
        <v>0</v>
      </c>
      <c r="K65" s="360"/>
      <c r="L65" s="361">
        <f>+L42</f>
        <v>2.67</v>
      </c>
      <c r="M65" s="362">
        <f t="shared" si="31"/>
        <v>0</v>
      </c>
      <c r="N65" s="363">
        <f t="shared" si="32"/>
        <v>2.67</v>
      </c>
      <c r="O65" s="364">
        <f t="shared" si="33"/>
        <v>0</v>
      </c>
      <c r="Q65" s="368" t="s">
        <v>62</v>
      </c>
      <c r="R65" s="369">
        <v>4</v>
      </c>
      <c r="S65" s="384">
        <f>+R65*D65</f>
        <v>0</v>
      </c>
    </row>
    <row r="66" spans="1:19" s="120" customFormat="1" ht="34.5" hidden="1" customHeight="1">
      <c r="A66" s="352">
        <f t="shared" si="34"/>
        <v>8</v>
      </c>
      <c r="B66" s="353" t="s">
        <v>384</v>
      </c>
      <c r="C66" s="354">
        <v>6.95</v>
      </c>
      <c r="D66" s="355">
        <f>VLOOKUP(B66,Summary!$B$30:$AJ$400,5,FALSE)</f>
        <v>0</v>
      </c>
      <c r="E66" s="356">
        <f t="shared" ref="E66" si="42">D66*C66</f>
        <v>0</v>
      </c>
      <c r="F66" s="357"/>
      <c r="G66" s="358"/>
      <c r="H66" s="356"/>
      <c r="I66" s="359">
        <f t="shared" ref="I66" si="43">+D66-G66</f>
        <v>0</v>
      </c>
      <c r="J66" s="354">
        <f t="shared" ref="J66" si="44">+I66*C66</f>
        <v>0</v>
      </c>
      <c r="K66" s="360"/>
      <c r="L66" s="361">
        <f>+L43</f>
        <v>1.24</v>
      </c>
      <c r="M66" s="362">
        <f t="shared" ref="M66" si="45">+L66*I66</f>
        <v>0</v>
      </c>
      <c r="N66" s="363">
        <f t="shared" ref="N66" si="46">+L66</f>
        <v>1.24</v>
      </c>
      <c r="O66" s="364">
        <f t="shared" ref="O66" si="47">+N66*G66</f>
        <v>0</v>
      </c>
      <c r="Q66" s="368" t="s">
        <v>318</v>
      </c>
      <c r="R66" s="369">
        <v>6</v>
      </c>
      <c r="S66" s="384">
        <f>+R66*D66</f>
        <v>0</v>
      </c>
    </row>
    <row r="67" spans="1:19" s="120" customFormat="1" ht="25.5" hidden="1" customHeight="1">
      <c r="A67" s="352">
        <f t="shared" si="34"/>
        <v>9</v>
      </c>
      <c r="B67" s="353" t="s">
        <v>332</v>
      </c>
      <c r="C67" s="354">
        <v>6.95</v>
      </c>
      <c r="D67" s="355">
        <f>VLOOKUP(B67,Summary!$B$30:$AJ$400,5,FALSE)</f>
        <v>0</v>
      </c>
      <c r="E67" s="356">
        <f t="shared" si="27"/>
        <v>0</v>
      </c>
      <c r="F67" s="357"/>
      <c r="G67" s="358"/>
      <c r="H67" s="356"/>
      <c r="I67" s="359">
        <f t="shared" si="28"/>
        <v>0</v>
      </c>
      <c r="J67" s="354">
        <f t="shared" si="29"/>
        <v>0</v>
      </c>
      <c r="K67" s="360"/>
      <c r="L67" s="361">
        <f>+L43</f>
        <v>1.24</v>
      </c>
      <c r="M67" s="362">
        <f t="shared" si="31"/>
        <v>0</v>
      </c>
      <c r="N67" s="363">
        <f t="shared" si="32"/>
        <v>1.24</v>
      </c>
      <c r="O67" s="364">
        <f t="shared" si="33"/>
        <v>0</v>
      </c>
      <c r="Q67" s="368" t="s">
        <v>60</v>
      </c>
      <c r="R67" s="369">
        <v>8</v>
      </c>
      <c r="S67" s="384">
        <f t="shared" si="41"/>
        <v>0</v>
      </c>
    </row>
    <row r="68" spans="1:19" s="120" customFormat="1" ht="27" hidden="1" customHeight="1">
      <c r="A68" s="352">
        <f t="shared" si="34"/>
        <v>10</v>
      </c>
      <c r="B68" s="353" t="s">
        <v>333</v>
      </c>
      <c r="C68" s="354">
        <v>6.95</v>
      </c>
      <c r="D68" s="355">
        <f>VLOOKUP(B68,Summary!$B$30:$AJ$400,5,FALSE)</f>
        <v>0</v>
      </c>
      <c r="E68" s="356">
        <f t="shared" si="27"/>
        <v>0</v>
      </c>
      <c r="F68" s="357"/>
      <c r="G68" s="358"/>
      <c r="H68" s="356"/>
      <c r="I68" s="359">
        <f t="shared" si="28"/>
        <v>0</v>
      </c>
      <c r="J68" s="354">
        <f t="shared" si="29"/>
        <v>0</v>
      </c>
      <c r="K68" s="360"/>
      <c r="L68" s="361">
        <f>+L46</f>
        <v>3.97</v>
      </c>
      <c r="M68" s="362">
        <f t="shared" si="31"/>
        <v>0</v>
      </c>
      <c r="N68" s="363">
        <f t="shared" si="32"/>
        <v>3.97</v>
      </c>
      <c r="O68" s="364">
        <f t="shared" si="33"/>
        <v>0</v>
      </c>
      <c r="Q68" s="368" t="s">
        <v>319</v>
      </c>
      <c r="R68" s="369">
        <v>3</v>
      </c>
      <c r="S68" s="384">
        <f>+R68*D68</f>
        <v>0</v>
      </c>
    </row>
    <row r="69" spans="1:19" s="120" customFormat="1" ht="25.5" hidden="1" customHeight="1">
      <c r="A69" s="352">
        <f t="shared" si="34"/>
        <v>11</v>
      </c>
      <c r="B69" s="353" t="s">
        <v>334</v>
      </c>
      <c r="C69" s="354">
        <v>6.95</v>
      </c>
      <c r="D69" s="355">
        <f>VLOOKUP(B69,Summary!$B$30:$AJ$400,5,FALSE)</f>
        <v>0</v>
      </c>
      <c r="E69" s="356">
        <f t="shared" si="27"/>
        <v>0</v>
      </c>
      <c r="F69" s="357"/>
      <c r="G69" s="358"/>
      <c r="H69" s="356"/>
      <c r="I69" s="359">
        <f t="shared" si="28"/>
        <v>0</v>
      </c>
      <c r="J69" s="354">
        <f t="shared" si="29"/>
        <v>0</v>
      </c>
      <c r="K69" s="360"/>
      <c r="L69" s="361">
        <f>+L47</f>
        <v>2.1800000000000002</v>
      </c>
      <c r="M69" s="362">
        <f t="shared" si="31"/>
        <v>0</v>
      </c>
      <c r="N69" s="363">
        <f t="shared" si="32"/>
        <v>2.1800000000000002</v>
      </c>
      <c r="O69" s="364">
        <f t="shared" si="33"/>
        <v>0</v>
      </c>
      <c r="Q69" s="383"/>
      <c r="R69" s="369"/>
      <c r="S69" s="384"/>
    </row>
    <row r="70" spans="1:19" s="120" customFormat="1" ht="25.5" hidden="1" customHeight="1">
      <c r="A70" s="352">
        <f t="shared" si="34"/>
        <v>12</v>
      </c>
      <c r="B70" s="353" t="s">
        <v>335</v>
      </c>
      <c r="C70" s="354">
        <v>6.95</v>
      </c>
      <c r="D70" s="355">
        <f>VLOOKUP(B70,Summary!$B$30:$AJ$400,5,FALSE)</f>
        <v>0</v>
      </c>
      <c r="E70" s="356">
        <f t="shared" si="27"/>
        <v>0</v>
      </c>
      <c r="F70" s="357"/>
      <c r="G70" s="358"/>
      <c r="H70" s="356"/>
      <c r="I70" s="359">
        <f t="shared" si="28"/>
        <v>0</v>
      </c>
      <c r="J70" s="354">
        <f t="shared" si="29"/>
        <v>0</v>
      </c>
      <c r="K70" s="360"/>
      <c r="L70" s="361">
        <f>+'[3]K-LUNCH &amp; K DINNER'!C48</f>
        <v>3.61</v>
      </c>
      <c r="M70" s="362">
        <f t="shared" si="31"/>
        <v>0</v>
      </c>
      <c r="N70" s="363">
        <f t="shared" si="32"/>
        <v>3.61</v>
      </c>
      <c r="O70" s="364">
        <f t="shared" si="33"/>
        <v>0</v>
      </c>
      <c r="Q70" s="383" t="s">
        <v>336</v>
      </c>
      <c r="R70" s="369">
        <v>7</v>
      </c>
      <c r="S70" s="384">
        <f>+R70*D70</f>
        <v>0</v>
      </c>
    </row>
    <row r="71" spans="1:19" s="120" customFormat="1" ht="34.5" hidden="1" customHeight="1">
      <c r="A71" s="352"/>
      <c r="B71" s="353"/>
      <c r="C71" s="354"/>
      <c r="D71" s="355"/>
      <c r="E71" s="356"/>
      <c r="F71" s="357"/>
      <c r="G71" s="358"/>
      <c r="H71" s="356"/>
      <c r="I71" s="359"/>
      <c r="J71" s="354"/>
      <c r="K71" s="360"/>
      <c r="L71" s="361"/>
      <c r="M71" s="362"/>
      <c r="N71" s="363"/>
      <c r="O71" s="364"/>
      <c r="Q71" s="383"/>
      <c r="R71" s="369"/>
      <c r="S71" s="384"/>
    </row>
    <row r="72" spans="1:19" s="120" customFormat="1" ht="25.5" hidden="1" customHeight="1" thickBot="1">
      <c r="A72" s="352"/>
      <c r="B72" s="669" t="s">
        <v>28</v>
      </c>
      <c r="C72" s="354"/>
      <c r="D72" s="670"/>
      <c r="E72" s="356"/>
      <c r="F72" s="357"/>
      <c r="G72" s="671"/>
      <c r="H72" s="356"/>
      <c r="I72" s="672"/>
      <c r="J72" s="354"/>
      <c r="K72" s="360"/>
      <c r="L72" s="361"/>
      <c r="M72" s="362"/>
      <c r="N72" s="363"/>
      <c r="O72" s="364"/>
      <c r="Q72" s="383"/>
      <c r="R72" s="369"/>
      <c r="S72" s="384"/>
    </row>
    <row r="73" spans="1:19" s="120" customFormat="1" ht="25.5" hidden="1" customHeight="1">
      <c r="A73" s="352">
        <v>1</v>
      </c>
      <c r="B73" s="673" t="s">
        <v>230</v>
      </c>
      <c r="C73" s="354">
        <v>16.899999999999999</v>
      </c>
      <c r="D73" s="355">
        <f>VLOOKUP(B73,Summary!$B$30:$AJ$309,5,FALSE)</f>
        <v>0</v>
      </c>
      <c r="E73" s="356">
        <f t="shared" ref="E73" si="48">D73*C73</f>
        <v>0</v>
      </c>
      <c r="F73" s="357"/>
      <c r="G73" s="671"/>
      <c r="H73" s="356"/>
      <c r="I73" s="672">
        <f t="shared" ref="I73" si="49">+D73-G73</f>
        <v>0</v>
      </c>
      <c r="J73" s="354">
        <f t="shared" ref="J73" si="50">+I73*C73</f>
        <v>0</v>
      </c>
      <c r="K73" s="360"/>
      <c r="L73" s="361">
        <v>4.5999999999999996</v>
      </c>
      <c r="M73" s="362">
        <f>+L73*I73</f>
        <v>0</v>
      </c>
      <c r="N73" s="363">
        <f t="shared" ref="N73" si="51">+L73</f>
        <v>4.5999999999999996</v>
      </c>
      <c r="O73" s="364">
        <f t="shared" ref="O73" si="52">+N73*G73</f>
        <v>0</v>
      </c>
      <c r="Q73" s="368" t="s">
        <v>312</v>
      </c>
      <c r="R73" s="369">
        <v>4</v>
      </c>
      <c r="S73" s="384">
        <f>+R73*$D$73</f>
        <v>0</v>
      </c>
    </row>
    <row r="74" spans="1:19" s="120" customFormat="1" ht="25.5" customHeight="1">
      <c r="A74" s="352"/>
      <c r="B74" s="673"/>
      <c r="C74" s="354"/>
      <c r="D74" s="355"/>
      <c r="E74" s="356"/>
      <c r="F74" s="357"/>
      <c r="G74" s="671"/>
      <c r="H74" s="356"/>
      <c r="I74" s="672"/>
      <c r="J74" s="354"/>
      <c r="K74" s="360"/>
      <c r="L74" s="361"/>
      <c r="M74" s="362"/>
      <c r="N74" s="363"/>
      <c r="O74" s="364"/>
      <c r="Q74" s="674" t="s">
        <v>551</v>
      </c>
      <c r="R74" s="675">
        <v>8</v>
      </c>
      <c r="S74" s="384">
        <f>+R74*$D$73</f>
        <v>0</v>
      </c>
    </row>
    <row r="75" spans="1:19" s="120" customFormat="1" ht="25.5" hidden="1" customHeight="1">
      <c r="A75" s="352">
        <v>2</v>
      </c>
      <c r="B75" s="673" t="s">
        <v>231</v>
      </c>
      <c r="C75" s="354">
        <v>12.9</v>
      </c>
      <c r="D75" s="355">
        <f>VLOOKUP(B75,Summary!$B$30:$AJ$309,5,FALSE)</f>
        <v>0</v>
      </c>
      <c r="E75" s="356">
        <f t="shared" ref="E75" si="53">D75*C75</f>
        <v>0</v>
      </c>
      <c r="F75" s="357"/>
      <c r="G75" s="671"/>
      <c r="H75" s="356"/>
      <c r="I75" s="672">
        <f t="shared" ref="I75" si="54">+D75-G75</f>
        <v>0</v>
      </c>
      <c r="J75" s="354">
        <f t="shared" ref="J75" si="55">+I75*C75</f>
        <v>0</v>
      </c>
      <c r="K75" s="360"/>
      <c r="L75" s="361">
        <v>4.5999999999999996</v>
      </c>
      <c r="M75" s="362">
        <f t="shared" ref="M75" si="56">+L75*I75</f>
        <v>0</v>
      </c>
      <c r="N75" s="363">
        <f t="shared" ref="N75" si="57">+L75</f>
        <v>4.5999999999999996</v>
      </c>
      <c r="O75" s="364">
        <f t="shared" ref="O75" si="58">+N75*G75</f>
        <v>0</v>
      </c>
      <c r="Q75" s="368" t="s">
        <v>312</v>
      </c>
      <c r="R75" s="369">
        <v>4</v>
      </c>
      <c r="S75" s="384">
        <f>+R75*$D$75</f>
        <v>0</v>
      </c>
    </row>
    <row r="76" spans="1:19" s="120" customFormat="1" ht="25.5" customHeight="1">
      <c r="A76" s="352"/>
      <c r="B76" s="673"/>
      <c r="C76" s="354"/>
      <c r="D76" s="355"/>
      <c r="E76" s="356"/>
      <c r="F76" s="357"/>
      <c r="G76" s="671"/>
      <c r="H76" s="356"/>
      <c r="I76" s="672"/>
      <c r="J76" s="354"/>
      <c r="K76" s="360"/>
      <c r="L76" s="361"/>
      <c r="M76" s="362"/>
      <c r="N76" s="363"/>
      <c r="O76" s="364"/>
      <c r="Q76" s="674" t="s">
        <v>551</v>
      </c>
      <c r="R76" s="675">
        <v>8</v>
      </c>
      <c r="S76" s="384">
        <f>+R76*$D$75</f>
        <v>0</v>
      </c>
    </row>
    <row r="77" spans="1:19" s="120" customFormat="1" ht="25.5" customHeight="1">
      <c r="A77" s="352">
        <v>3</v>
      </c>
      <c r="B77" s="673" t="s">
        <v>227</v>
      </c>
      <c r="C77" s="354"/>
      <c r="D77" s="355">
        <f>VLOOKUP(B77,Summary!$B$30:$AJ$309,5,FALSE)</f>
        <v>0</v>
      </c>
      <c r="E77" s="356">
        <f t="shared" ref="E77:E81" si="59">D77*C77</f>
        <v>0</v>
      </c>
      <c r="F77" s="357"/>
      <c r="G77" s="671"/>
      <c r="H77" s="356"/>
      <c r="I77" s="672">
        <f t="shared" ref="I77:I81" si="60">+D77-G77</f>
        <v>0</v>
      </c>
      <c r="J77" s="354">
        <f t="shared" ref="J77:J81" si="61">+I77*C77</f>
        <v>0</v>
      </c>
      <c r="K77" s="360"/>
      <c r="L77" s="361">
        <v>4.5999999999999996</v>
      </c>
      <c r="M77" s="362">
        <f>+L77*I77</f>
        <v>0</v>
      </c>
      <c r="N77" s="363">
        <f t="shared" ref="N77:N81" si="62">+L77</f>
        <v>4.5999999999999996</v>
      </c>
      <c r="O77" s="364">
        <f t="shared" ref="O77:O81" si="63">+N77*G77</f>
        <v>0</v>
      </c>
      <c r="Q77" s="674" t="s">
        <v>515</v>
      </c>
      <c r="R77" s="675">
        <v>8</v>
      </c>
      <c r="S77" s="384">
        <f>+R77*$D$77</f>
        <v>0</v>
      </c>
    </row>
    <row r="78" spans="1:19" s="120" customFormat="1" ht="25.5" customHeight="1">
      <c r="A78" s="352"/>
      <c r="B78" s="673"/>
      <c r="C78" s="354"/>
      <c r="D78" s="355"/>
      <c r="E78" s="356"/>
      <c r="F78" s="357"/>
      <c r="G78" s="671"/>
      <c r="H78" s="356"/>
      <c r="I78" s="672"/>
      <c r="J78" s="354"/>
      <c r="K78" s="360"/>
      <c r="L78" s="361"/>
      <c r="M78" s="362"/>
      <c r="N78" s="363"/>
      <c r="O78" s="364"/>
      <c r="Q78" s="674" t="s">
        <v>516</v>
      </c>
      <c r="R78" s="675">
        <v>6</v>
      </c>
      <c r="S78" s="384">
        <f>+R78*$D$77</f>
        <v>0</v>
      </c>
    </row>
    <row r="79" spans="1:19" s="120" customFormat="1" ht="25.5" customHeight="1">
      <c r="A79" s="352"/>
      <c r="B79" s="673"/>
      <c r="C79" s="354"/>
      <c r="D79" s="355"/>
      <c r="E79" s="356"/>
      <c r="F79" s="357"/>
      <c r="G79" s="671"/>
      <c r="H79" s="356"/>
      <c r="I79" s="672"/>
      <c r="J79" s="354"/>
      <c r="K79" s="360"/>
      <c r="L79" s="361"/>
      <c r="M79" s="362"/>
      <c r="N79" s="363"/>
      <c r="O79" s="364"/>
      <c r="Q79" s="674" t="s">
        <v>551</v>
      </c>
      <c r="R79" s="675">
        <v>8</v>
      </c>
      <c r="S79" s="384">
        <f>+R79*$D$77</f>
        <v>0</v>
      </c>
    </row>
    <row r="80" spans="1:19" s="120" customFormat="1" ht="25.5" customHeight="1">
      <c r="A80" s="352"/>
      <c r="B80" s="673"/>
      <c r="C80" s="354"/>
      <c r="D80" s="355"/>
      <c r="E80" s="356"/>
      <c r="F80" s="357"/>
      <c r="G80" s="671"/>
      <c r="H80" s="356"/>
      <c r="I80" s="672"/>
      <c r="J80" s="354"/>
      <c r="K80" s="360"/>
      <c r="L80" s="361"/>
      <c r="M80" s="362"/>
      <c r="N80" s="363"/>
      <c r="O80" s="364"/>
      <c r="Q80" s="674" t="s">
        <v>552</v>
      </c>
      <c r="R80" s="675">
        <v>0.12</v>
      </c>
      <c r="S80" s="384">
        <f>+R80*$D$77</f>
        <v>0</v>
      </c>
    </row>
    <row r="81" spans="1:19" s="120" customFormat="1" ht="25.5" customHeight="1">
      <c r="A81" s="352">
        <v>4</v>
      </c>
      <c r="B81" s="673" t="s">
        <v>228</v>
      </c>
      <c r="C81" s="354"/>
      <c r="D81" s="355">
        <f>VLOOKUP(B81,Summary!$B$30:$AJ$309,5,FALSE)</f>
        <v>0</v>
      </c>
      <c r="E81" s="356">
        <f t="shared" si="59"/>
        <v>0</v>
      </c>
      <c r="F81" s="357"/>
      <c r="G81" s="671"/>
      <c r="H81" s="356"/>
      <c r="I81" s="672">
        <f t="shared" si="60"/>
        <v>0</v>
      </c>
      <c r="J81" s="354">
        <f t="shared" si="61"/>
        <v>0</v>
      </c>
      <c r="K81" s="360"/>
      <c r="L81" s="361">
        <v>4.5999999999999996</v>
      </c>
      <c r="M81" s="362">
        <f t="shared" ref="M81" si="64">+L81*I81</f>
        <v>0</v>
      </c>
      <c r="N81" s="363">
        <f t="shared" si="62"/>
        <v>4.5999999999999996</v>
      </c>
      <c r="O81" s="364">
        <f t="shared" si="63"/>
        <v>0</v>
      </c>
      <c r="Q81" s="383" t="s">
        <v>515</v>
      </c>
      <c r="R81" s="369">
        <v>8</v>
      </c>
      <c r="S81" s="384">
        <f>+R81*$D$81</f>
        <v>0</v>
      </c>
    </row>
    <row r="82" spans="1:19" s="120" customFormat="1" ht="25.5" customHeight="1">
      <c r="A82" s="352"/>
      <c r="B82" s="673"/>
      <c r="C82" s="354"/>
      <c r="D82" s="355"/>
      <c r="E82" s="356"/>
      <c r="F82" s="357"/>
      <c r="G82" s="671"/>
      <c r="H82" s="356"/>
      <c r="I82" s="672"/>
      <c r="J82" s="354"/>
      <c r="K82" s="360"/>
      <c r="L82" s="361"/>
      <c r="M82" s="362"/>
      <c r="N82" s="363"/>
      <c r="O82" s="364"/>
      <c r="Q82" s="383" t="s">
        <v>516</v>
      </c>
      <c r="R82" s="369">
        <v>6</v>
      </c>
      <c r="S82" s="384">
        <f>+R82*$D$81</f>
        <v>0</v>
      </c>
    </row>
    <row r="83" spans="1:19" s="120" customFormat="1" ht="25.5" customHeight="1">
      <c r="A83" s="352"/>
      <c r="B83" s="673"/>
      <c r="C83" s="354"/>
      <c r="D83" s="355"/>
      <c r="E83" s="356"/>
      <c r="F83" s="357"/>
      <c r="G83" s="671"/>
      <c r="H83" s="356"/>
      <c r="I83" s="672"/>
      <c r="J83" s="354"/>
      <c r="K83" s="360"/>
      <c r="L83" s="361"/>
      <c r="M83" s="362"/>
      <c r="N83" s="363"/>
      <c r="O83" s="364"/>
      <c r="Q83" s="674" t="s">
        <v>551</v>
      </c>
      <c r="R83" s="675">
        <v>8</v>
      </c>
      <c r="S83" s="384">
        <f>+R83*$D$77</f>
        <v>0</v>
      </c>
    </row>
    <row r="84" spans="1:19" s="120" customFormat="1" ht="25.5" customHeight="1">
      <c r="A84" s="352"/>
      <c r="B84" s="673"/>
      <c r="C84" s="354"/>
      <c r="D84" s="355"/>
      <c r="E84" s="356"/>
      <c r="F84" s="357"/>
      <c r="G84" s="671"/>
      <c r="H84" s="356"/>
      <c r="I84" s="672"/>
      <c r="J84" s="354"/>
      <c r="K84" s="360"/>
      <c r="L84" s="361"/>
      <c r="M84" s="362"/>
      <c r="N84" s="363"/>
      <c r="O84" s="364"/>
      <c r="Q84" s="674" t="s">
        <v>552</v>
      </c>
      <c r="R84" s="675">
        <v>0.12</v>
      </c>
      <c r="S84" s="384">
        <f>+R84*$D$77</f>
        <v>0</v>
      </c>
    </row>
    <row r="85" spans="1:19" s="120" customFormat="1" ht="25.5" hidden="1" customHeight="1" thickBot="1">
      <c r="A85" s="352"/>
      <c r="B85" s="615"/>
      <c r="C85" s="354"/>
      <c r="D85" s="676"/>
      <c r="E85" s="356"/>
      <c r="F85" s="357"/>
      <c r="G85" s="677"/>
      <c r="H85" s="356"/>
      <c r="I85" s="678"/>
      <c r="J85" s="354"/>
      <c r="K85" s="360"/>
      <c r="L85" s="361"/>
      <c r="M85" s="362"/>
      <c r="N85" s="363"/>
      <c r="O85" s="364"/>
      <c r="Q85" s="679"/>
      <c r="R85" s="680"/>
      <c r="S85" s="681"/>
    </row>
    <row r="86" spans="1:19" s="120" customFormat="1" ht="25.5" hidden="1" customHeight="1" thickBot="1">
      <c r="A86" s="784" t="s">
        <v>37</v>
      </c>
      <c r="B86" s="785"/>
      <c r="C86" s="786"/>
      <c r="D86" s="682">
        <f>SUM(D11:D85)</f>
        <v>0</v>
      </c>
      <c r="E86" s="683">
        <f>SUM(E11:E85)</f>
        <v>0</v>
      </c>
      <c r="F86" s="684"/>
      <c r="G86" s="685">
        <f>SUM(G11:G85)</f>
        <v>2</v>
      </c>
      <c r="H86" s="683">
        <f>SUM(H11:H85)</f>
        <v>19.8</v>
      </c>
      <c r="I86" s="682">
        <f>SUM(I11:I85)</f>
        <v>-1</v>
      </c>
      <c r="J86" s="683">
        <f>SUM(J11:J85)</f>
        <v>-13.9</v>
      </c>
      <c r="K86" s="686"/>
      <c r="L86" s="687"/>
      <c r="M86" s="688">
        <f>SUM(M11:M85)</f>
        <v>-4.4000000000000004</v>
      </c>
      <c r="N86" s="689"/>
      <c r="O86" s="690">
        <f>SUM(O11:O85)</f>
        <v>4.4000000000000004</v>
      </c>
      <c r="S86" s="691"/>
    </row>
    <row r="87" spans="1:19" s="120" customFormat="1" ht="25.5" hidden="1" customHeight="1">
      <c r="A87" s="692"/>
      <c r="B87" s="693"/>
      <c r="C87" s="694"/>
      <c r="D87" s="695"/>
      <c r="E87" s="696"/>
      <c r="F87" s="697"/>
      <c r="G87" s="695"/>
      <c r="H87" s="696"/>
      <c r="I87" s="698"/>
      <c r="J87" s="695"/>
      <c r="K87" s="695"/>
      <c r="L87" s="699"/>
      <c r="M87" s="700"/>
      <c r="N87" s="701"/>
      <c r="O87" s="701"/>
      <c r="S87" s="691"/>
    </row>
    <row r="88" spans="1:19" s="635" customFormat="1" ht="25.5" hidden="1" customHeight="1">
      <c r="A88" s="158"/>
      <c r="B88" s="162"/>
      <c r="C88" s="702"/>
      <c r="D88" s="703"/>
      <c r="E88" s="704"/>
      <c r="F88" s="705"/>
      <c r="G88" s="706"/>
      <c r="H88" s="704"/>
      <c r="I88" s="707"/>
      <c r="J88" s="708"/>
      <c r="K88" s="709"/>
      <c r="L88" s="710"/>
      <c r="M88" s="711"/>
      <c r="N88" s="710"/>
      <c r="O88" s="711"/>
      <c r="Q88" s="712"/>
      <c r="R88" s="703"/>
      <c r="S88" s="713"/>
    </row>
    <row r="89" spans="1:19" s="635" customFormat="1" ht="25.5" hidden="1" customHeight="1">
      <c r="A89" s="158"/>
      <c r="B89" s="162"/>
      <c r="C89" s="702"/>
      <c r="D89" s="703"/>
      <c r="E89" s="704"/>
      <c r="F89" s="705"/>
      <c r="G89" s="706"/>
      <c r="H89" s="704"/>
      <c r="I89" s="707"/>
      <c r="J89" s="708"/>
      <c r="K89" s="709"/>
      <c r="L89" s="710"/>
      <c r="M89" s="711"/>
      <c r="N89" s="710"/>
      <c r="O89" s="711"/>
      <c r="Q89" s="712"/>
      <c r="R89" s="703"/>
      <c r="S89" s="713"/>
    </row>
    <row r="90" spans="1:19" s="635" customFormat="1" ht="25.5" hidden="1" customHeight="1">
      <c r="A90" s="158"/>
      <c r="B90" s="162"/>
      <c r="C90" s="702"/>
      <c r="D90" s="703"/>
      <c r="E90" s="704"/>
      <c r="F90" s="705"/>
      <c r="G90" s="706"/>
      <c r="H90" s="704"/>
      <c r="I90" s="707"/>
      <c r="J90" s="708"/>
      <c r="K90" s="709"/>
      <c r="L90" s="710"/>
      <c r="M90" s="711"/>
      <c r="N90" s="710"/>
      <c r="O90" s="711"/>
      <c r="Q90" s="712"/>
      <c r="R90" s="703"/>
      <c r="S90" s="713"/>
    </row>
    <row r="91" spans="1:19" s="635" customFormat="1" ht="25.5" hidden="1" customHeight="1">
      <c r="A91" s="158"/>
      <c r="B91" s="162"/>
      <c r="C91" s="702"/>
      <c r="D91" s="703"/>
      <c r="E91" s="704"/>
      <c r="F91" s="705"/>
      <c r="G91" s="706"/>
      <c r="H91" s="704"/>
      <c r="I91" s="707"/>
      <c r="J91" s="708"/>
      <c r="K91" s="709"/>
      <c r="L91" s="710"/>
      <c r="M91" s="711"/>
      <c r="N91" s="710"/>
      <c r="O91" s="711"/>
      <c r="Q91" s="712"/>
      <c r="R91" s="703"/>
      <c r="S91" s="713"/>
    </row>
    <row r="92" spans="1:19" s="635" customFormat="1" ht="25.5" hidden="1" customHeight="1">
      <c r="A92" s="158"/>
      <c r="B92" s="162"/>
      <c r="C92" s="702"/>
      <c r="D92" s="703"/>
      <c r="E92" s="704"/>
      <c r="F92" s="705"/>
      <c r="G92" s="706"/>
      <c r="H92" s="704"/>
      <c r="I92" s="707"/>
      <c r="J92" s="708"/>
      <c r="K92" s="709"/>
      <c r="L92" s="710"/>
      <c r="M92" s="711"/>
      <c r="N92" s="710"/>
      <c r="O92" s="711"/>
      <c r="Q92" s="712"/>
      <c r="R92" s="703"/>
      <c r="S92" s="713"/>
    </row>
    <row r="93" spans="1:19" s="635" customFormat="1" ht="25.5" hidden="1" customHeight="1">
      <c r="A93" s="158"/>
      <c r="B93" s="162"/>
      <c r="C93" s="702"/>
      <c r="D93" s="703"/>
      <c r="E93" s="704"/>
      <c r="F93" s="705"/>
      <c r="G93" s="706"/>
      <c r="H93" s="704"/>
      <c r="I93" s="707"/>
      <c r="J93" s="708"/>
      <c r="K93" s="709"/>
      <c r="L93" s="710"/>
      <c r="M93" s="711"/>
      <c r="N93" s="710"/>
      <c r="O93" s="711"/>
      <c r="Q93" s="712"/>
      <c r="R93" s="703"/>
      <c r="S93" s="713"/>
    </row>
    <row r="94" spans="1:19" s="635" customFormat="1" ht="25.5" hidden="1" customHeight="1">
      <c r="A94" s="158"/>
      <c r="B94" s="162"/>
      <c r="C94" s="702"/>
      <c r="D94" s="703"/>
      <c r="E94" s="704"/>
      <c r="F94" s="705"/>
      <c r="G94" s="706"/>
      <c r="H94" s="704"/>
      <c r="I94" s="707"/>
      <c r="J94" s="708"/>
      <c r="K94" s="709"/>
      <c r="L94" s="710"/>
      <c r="M94" s="711"/>
      <c r="N94" s="710"/>
      <c r="O94" s="711"/>
      <c r="Q94" s="712"/>
      <c r="R94" s="703"/>
      <c r="S94" s="713"/>
    </row>
    <row r="95" spans="1:19" s="635" customFormat="1" ht="25.5" hidden="1" customHeight="1">
      <c r="A95" s="158"/>
      <c r="B95" s="162"/>
      <c r="C95" s="702"/>
      <c r="D95" s="703"/>
      <c r="E95" s="704"/>
      <c r="F95" s="705"/>
      <c r="G95" s="706"/>
      <c r="H95" s="704"/>
      <c r="I95" s="707"/>
      <c r="J95" s="708"/>
      <c r="K95" s="709"/>
      <c r="L95" s="710"/>
      <c r="M95" s="711"/>
      <c r="N95" s="710"/>
      <c r="O95" s="711"/>
      <c r="Q95" s="712"/>
      <c r="R95" s="703"/>
      <c r="S95" s="713"/>
    </row>
    <row r="96" spans="1:19" s="635" customFormat="1" ht="25.5" hidden="1" customHeight="1">
      <c r="A96" s="158"/>
      <c r="B96" s="162"/>
      <c r="C96" s="702"/>
      <c r="D96" s="703"/>
      <c r="E96" s="704"/>
      <c r="F96" s="705"/>
      <c r="G96" s="714"/>
      <c r="H96" s="704"/>
      <c r="I96" s="707"/>
      <c r="J96" s="708"/>
      <c r="K96" s="709"/>
      <c r="L96" s="710"/>
      <c r="M96" s="711"/>
      <c r="N96" s="710"/>
      <c r="O96" s="711"/>
      <c r="Q96" s="712"/>
      <c r="R96" s="703"/>
      <c r="S96" s="715"/>
    </row>
    <row r="97" spans="1:19" s="643" customFormat="1" ht="25.5" hidden="1" customHeight="1">
      <c r="A97" s="787"/>
      <c r="B97" s="787"/>
      <c r="C97" s="787"/>
      <c r="D97" s="716"/>
      <c r="E97" s="696"/>
      <c r="F97" s="697"/>
      <c r="G97" s="716"/>
      <c r="H97" s="696"/>
      <c r="I97" s="716"/>
      <c r="J97" s="699"/>
      <c r="K97" s="709"/>
      <c r="L97" s="717"/>
      <c r="M97" s="718"/>
      <c r="N97" s="717"/>
      <c r="O97" s="718"/>
      <c r="Q97" s="712"/>
      <c r="R97" s="703"/>
      <c r="S97" s="715"/>
    </row>
    <row r="98" spans="1:19" s="635" customFormat="1" ht="25.5" hidden="1" customHeight="1">
      <c r="B98" s="719"/>
      <c r="C98" s="720"/>
      <c r="E98" s="721"/>
      <c r="G98" s="722"/>
      <c r="H98" s="721"/>
      <c r="I98" s="722"/>
      <c r="J98" s="722"/>
      <c r="K98" s="722"/>
      <c r="L98" s="723"/>
      <c r="M98" s="724"/>
      <c r="N98" s="723"/>
      <c r="O98" s="723"/>
      <c r="S98" s="725"/>
    </row>
    <row r="99" spans="1:19" s="635" customFormat="1" ht="25.5" hidden="1" customHeight="1">
      <c r="B99" s="719"/>
      <c r="C99" s="720"/>
      <c r="E99" s="721"/>
      <c r="G99" s="722"/>
      <c r="H99" s="721"/>
      <c r="I99" s="722"/>
      <c r="J99" s="722"/>
      <c r="K99" s="722"/>
      <c r="L99" s="723"/>
      <c r="M99" s="724"/>
      <c r="N99" s="723"/>
      <c r="O99" s="723"/>
      <c r="S99" s="725"/>
    </row>
    <row r="100" spans="1:19" s="635" customFormat="1" ht="25.5" hidden="1" customHeight="1">
      <c r="B100" s="719"/>
      <c r="C100" s="720"/>
      <c r="E100" s="721"/>
      <c r="G100" s="722"/>
      <c r="H100" s="721"/>
      <c r="I100" s="722"/>
      <c r="J100" s="722"/>
      <c r="K100" s="722"/>
      <c r="L100" s="726"/>
      <c r="M100" s="724"/>
      <c r="N100" s="723"/>
      <c r="O100" s="723"/>
      <c r="S100" s="725"/>
    </row>
    <row r="101" spans="1:19" s="635" customFormat="1" ht="25.5" hidden="1" customHeight="1">
      <c r="B101" s="719"/>
      <c r="C101" s="720"/>
      <c r="E101" s="721"/>
      <c r="G101" s="722"/>
      <c r="H101" s="721"/>
      <c r="I101" s="722"/>
      <c r="J101" s="776"/>
      <c r="K101" s="776"/>
      <c r="L101" s="776"/>
      <c r="M101" s="724"/>
      <c r="N101" s="723"/>
      <c r="O101" s="723"/>
      <c r="S101" s="725"/>
    </row>
    <row r="102" spans="1:19" s="635" customFormat="1" ht="25.5" hidden="1" customHeight="1">
      <c r="B102" s="719"/>
      <c r="C102" s="720"/>
      <c r="E102" s="721"/>
      <c r="G102" s="722"/>
      <c r="H102" s="721"/>
      <c r="I102" s="722"/>
      <c r="J102" s="776"/>
      <c r="K102" s="776"/>
      <c r="L102" s="776"/>
      <c r="M102" s="724"/>
      <c r="N102" s="723"/>
      <c r="O102" s="723"/>
      <c r="S102" s="725"/>
    </row>
    <row r="103" spans="1:19" s="635" customFormat="1" ht="25.5" hidden="1" customHeight="1">
      <c r="B103" s="719"/>
      <c r="C103" s="720"/>
      <c r="E103" s="721"/>
      <c r="G103" s="722"/>
      <c r="H103" s="721"/>
      <c r="I103" s="722"/>
      <c r="J103" s="722"/>
      <c r="K103" s="722"/>
      <c r="L103" s="723"/>
      <c r="M103" s="724"/>
      <c r="N103" s="723"/>
      <c r="O103" s="723"/>
      <c r="S103" s="725"/>
    </row>
    <row r="104" spans="1:19" s="635" customFormat="1" ht="25.5" hidden="1" customHeight="1">
      <c r="B104" s="719"/>
      <c r="C104" s="720"/>
      <c r="E104" s="721"/>
      <c r="G104" s="722"/>
      <c r="H104" s="721"/>
      <c r="I104" s="722"/>
      <c r="J104" s="722"/>
      <c r="K104" s="722"/>
      <c r="L104" s="723"/>
      <c r="M104" s="724"/>
      <c r="N104" s="723"/>
      <c r="O104" s="723"/>
      <c r="S104" s="725"/>
    </row>
    <row r="105" spans="1:19" s="635" customFormat="1" ht="25.5" hidden="1" customHeight="1">
      <c r="B105" s="719"/>
      <c r="C105" s="720"/>
      <c r="E105" s="721"/>
      <c r="G105" s="722"/>
      <c r="H105" s="721"/>
      <c r="I105" s="722"/>
      <c r="J105" s="722"/>
      <c r="K105" s="722"/>
      <c r="L105" s="723"/>
      <c r="M105" s="724"/>
      <c r="N105" s="723"/>
      <c r="O105" s="723"/>
      <c r="S105" s="725"/>
    </row>
    <row r="106" spans="1:19" s="635" customFormat="1" ht="25.5" hidden="1" customHeight="1">
      <c r="B106" s="719"/>
      <c r="C106" s="720"/>
      <c r="E106" s="721"/>
      <c r="G106" s="722"/>
      <c r="H106" s="721"/>
      <c r="I106" s="722"/>
      <c r="J106" s="722"/>
      <c r="K106" s="722"/>
      <c r="L106" s="723"/>
      <c r="M106" s="724"/>
      <c r="N106" s="723"/>
      <c r="O106" s="723"/>
      <c r="S106" s="725"/>
    </row>
    <row r="107" spans="1:19" s="635" customFormat="1" ht="25.5" hidden="1" customHeight="1">
      <c r="B107" s="719"/>
      <c r="C107" s="720"/>
      <c r="E107" s="721"/>
      <c r="G107" s="722"/>
      <c r="H107" s="721"/>
      <c r="I107" s="722"/>
      <c r="J107" s="722"/>
      <c r="K107" s="722"/>
      <c r="L107" s="723"/>
      <c r="M107" s="724"/>
      <c r="N107" s="723"/>
      <c r="O107" s="723"/>
      <c r="S107" s="725"/>
    </row>
    <row r="108" spans="1:19" s="635" customFormat="1" ht="25.5" hidden="1" customHeight="1">
      <c r="B108" s="719"/>
      <c r="C108" s="720"/>
      <c r="E108" s="721"/>
      <c r="G108" s="722"/>
      <c r="H108" s="721"/>
      <c r="I108" s="722"/>
      <c r="J108" s="722"/>
      <c r="K108" s="722"/>
      <c r="L108" s="723"/>
      <c r="M108" s="724"/>
      <c r="N108" s="723"/>
      <c r="O108" s="723"/>
      <c r="S108" s="725"/>
    </row>
    <row r="109" spans="1:19" s="635" customFormat="1" ht="25.5" hidden="1" customHeight="1">
      <c r="B109" s="719"/>
      <c r="C109" s="720"/>
      <c r="E109" s="721"/>
      <c r="G109" s="722"/>
      <c r="H109" s="721"/>
      <c r="I109" s="722"/>
      <c r="J109" s="722"/>
      <c r="K109" s="722"/>
      <c r="L109" s="723"/>
      <c r="M109" s="724"/>
      <c r="N109" s="723"/>
      <c r="O109" s="723"/>
      <c r="S109" s="725"/>
    </row>
    <row r="110" spans="1:19" s="635" customFormat="1" ht="25.5" hidden="1" customHeight="1">
      <c r="B110" s="719"/>
      <c r="C110" s="720"/>
      <c r="E110" s="721"/>
      <c r="G110" s="722"/>
      <c r="H110" s="721"/>
      <c r="I110" s="722"/>
      <c r="J110" s="722"/>
      <c r="K110" s="722"/>
      <c r="L110" s="723"/>
      <c r="M110" s="724"/>
      <c r="N110" s="723"/>
      <c r="O110" s="723"/>
      <c r="S110" s="725"/>
    </row>
    <row r="111" spans="1:19" s="635" customFormat="1" ht="25.5" hidden="1" customHeight="1">
      <c r="B111" s="719"/>
      <c r="C111" s="720"/>
      <c r="E111" s="721"/>
      <c r="G111" s="722"/>
      <c r="H111" s="721"/>
      <c r="I111" s="722"/>
      <c r="J111" s="722"/>
      <c r="K111" s="722"/>
      <c r="L111" s="723"/>
      <c r="M111" s="724"/>
      <c r="N111" s="723"/>
      <c r="O111" s="723"/>
      <c r="S111" s="725"/>
    </row>
    <row r="112" spans="1:19" s="635" customFormat="1" ht="25.5" hidden="1" customHeight="1">
      <c r="B112" s="719"/>
      <c r="C112" s="720"/>
      <c r="E112" s="721"/>
      <c r="G112" s="722"/>
      <c r="H112" s="721"/>
      <c r="I112" s="722"/>
      <c r="J112" s="722"/>
      <c r="K112" s="722"/>
      <c r="L112" s="723"/>
      <c r="M112" s="724"/>
      <c r="N112" s="723"/>
      <c r="O112" s="723"/>
      <c r="S112" s="725"/>
    </row>
    <row r="113" spans="2:19" s="635" customFormat="1" ht="25.5" hidden="1" customHeight="1">
      <c r="B113" s="719"/>
      <c r="C113" s="720"/>
      <c r="E113" s="721"/>
      <c r="G113" s="722"/>
      <c r="H113" s="721"/>
      <c r="I113" s="722"/>
      <c r="J113" s="722"/>
      <c r="K113" s="722"/>
      <c r="L113" s="723"/>
      <c r="M113" s="724"/>
      <c r="N113" s="723"/>
      <c r="O113" s="723"/>
      <c r="S113" s="725"/>
    </row>
    <row r="114" spans="2:19" s="635" customFormat="1" ht="25.5" hidden="1" customHeight="1">
      <c r="B114" s="719"/>
      <c r="C114" s="720"/>
      <c r="E114" s="721"/>
      <c r="G114" s="722"/>
      <c r="H114" s="721"/>
      <c r="I114" s="722"/>
      <c r="J114" s="722"/>
      <c r="K114" s="722"/>
      <c r="L114" s="723"/>
      <c r="M114" s="724"/>
      <c r="N114" s="723"/>
      <c r="O114" s="723"/>
      <c r="S114" s="725"/>
    </row>
    <row r="115" spans="2:19" s="635" customFormat="1" ht="25.5" hidden="1" customHeight="1">
      <c r="B115" s="719"/>
      <c r="C115" s="720"/>
      <c r="E115" s="721"/>
      <c r="G115" s="722"/>
      <c r="H115" s="721"/>
      <c r="I115" s="722"/>
      <c r="J115" s="722"/>
      <c r="K115" s="722"/>
      <c r="L115" s="723"/>
      <c r="M115" s="724"/>
      <c r="N115" s="723"/>
      <c r="O115" s="723"/>
      <c r="S115" s="725"/>
    </row>
    <row r="116" spans="2:19" s="635" customFormat="1" ht="25.5" hidden="1" customHeight="1">
      <c r="B116" s="719"/>
      <c r="C116" s="720"/>
      <c r="E116" s="721"/>
      <c r="G116" s="722"/>
      <c r="H116" s="721"/>
      <c r="I116" s="722"/>
      <c r="J116" s="722"/>
      <c r="K116" s="722"/>
      <c r="L116" s="723"/>
      <c r="M116" s="724"/>
      <c r="N116" s="723"/>
      <c r="O116" s="723"/>
      <c r="S116" s="725"/>
    </row>
    <row r="117" spans="2:19" s="635" customFormat="1" ht="25.5" hidden="1" customHeight="1">
      <c r="B117" s="719"/>
      <c r="C117" s="720"/>
      <c r="E117" s="721"/>
      <c r="G117" s="722"/>
      <c r="H117" s="721"/>
      <c r="I117" s="722"/>
      <c r="J117" s="722"/>
      <c r="K117" s="722"/>
      <c r="L117" s="723"/>
      <c r="M117" s="724"/>
      <c r="N117" s="723"/>
      <c r="O117" s="723"/>
      <c r="S117" s="725"/>
    </row>
    <row r="118" spans="2:19" s="635" customFormat="1" ht="25.5" hidden="1" customHeight="1">
      <c r="B118" s="719"/>
      <c r="C118" s="720"/>
      <c r="E118" s="721"/>
      <c r="G118" s="722"/>
      <c r="H118" s="721"/>
      <c r="I118" s="722"/>
      <c r="J118" s="722"/>
      <c r="K118" s="722"/>
      <c r="L118" s="723"/>
      <c r="M118" s="724"/>
      <c r="N118" s="723"/>
      <c r="O118" s="723"/>
      <c r="S118" s="725"/>
    </row>
    <row r="119" spans="2:19" s="635" customFormat="1" ht="25.5" hidden="1" customHeight="1">
      <c r="B119" s="719"/>
      <c r="C119" s="720"/>
      <c r="E119" s="721"/>
      <c r="G119" s="722"/>
      <c r="H119" s="721"/>
      <c r="I119" s="722"/>
      <c r="J119" s="722"/>
      <c r="K119" s="722"/>
      <c r="L119" s="723"/>
      <c r="M119" s="724"/>
      <c r="N119" s="723"/>
      <c r="O119" s="723"/>
      <c r="S119" s="725"/>
    </row>
    <row r="120" spans="2:19" s="635" customFormat="1" ht="25.5" hidden="1" customHeight="1">
      <c r="B120" s="719"/>
      <c r="C120" s="720"/>
      <c r="E120" s="721"/>
      <c r="G120" s="722"/>
      <c r="H120" s="721"/>
      <c r="I120" s="722"/>
      <c r="J120" s="722"/>
      <c r="K120" s="722"/>
      <c r="L120" s="723"/>
      <c r="M120" s="724"/>
      <c r="N120" s="723"/>
      <c r="O120" s="723"/>
      <c r="S120" s="725"/>
    </row>
    <row r="121" spans="2:19" s="635" customFormat="1" ht="25.5" hidden="1" customHeight="1">
      <c r="B121" s="719"/>
      <c r="C121" s="720"/>
      <c r="E121" s="721"/>
      <c r="G121" s="722"/>
      <c r="H121" s="721"/>
      <c r="I121" s="722"/>
      <c r="J121" s="722"/>
      <c r="K121" s="722"/>
      <c r="L121" s="723"/>
      <c r="M121" s="724"/>
      <c r="N121" s="723"/>
      <c r="O121" s="723"/>
      <c r="S121" s="725"/>
    </row>
    <row r="122" spans="2:19" s="635" customFormat="1" ht="25.5" hidden="1" customHeight="1">
      <c r="B122" s="719"/>
      <c r="C122" s="720"/>
      <c r="E122" s="721"/>
      <c r="G122" s="722"/>
      <c r="H122" s="721"/>
      <c r="I122" s="722"/>
      <c r="J122" s="722"/>
      <c r="K122" s="722"/>
      <c r="L122" s="723"/>
      <c r="M122" s="724"/>
      <c r="N122" s="723"/>
      <c r="O122" s="723"/>
      <c r="S122" s="725"/>
    </row>
    <row r="123" spans="2:19" s="635" customFormat="1" ht="25.5" hidden="1" customHeight="1">
      <c r="B123" s="719"/>
      <c r="C123" s="720"/>
      <c r="E123" s="721"/>
      <c r="G123" s="722"/>
      <c r="H123" s="721"/>
      <c r="I123" s="722"/>
      <c r="J123" s="722"/>
      <c r="K123" s="722"/>
      <c r="L123" s="723"/>
      <c r="M123" s="724"/>
      <c r="N123" s="723"/>
      <c r="O123" s="723"/>
      <c r="S123" s="725"/>
    </row>
    <row r="124" spans="2:19" s="635" customFormat="1" ht="25.5" hidden="1" customHeight="1">
      <c r="B124" s="719"/>
      <c r="C124" s="720"/>
      <c r="E124" s="721"/>
      <c r="G124" s="722"/>
      <c r="H124" s="721"/>
      <c r="I124" s="722"/>
      <c r="J124" s="722"/>
      <c r="K124" s="722"/>
      <c r="L124" s="723"/>
      <c r="M124" s="724"/>
      <c r="N124" s="723"/>
      <c r="O124" s="723"/>
      <c r="S124" s="725"/>
    </row>
    <row r="125" spans="2:19" s="635" customFormat="1" ht="25.5" hidden="1" customHeight="1">
      <c r="B125" s="719"/>
      <c r="C125" s="720"/>
      <c r="E125" s="721"/>
      <c r="G125" s="722"/>
      <c r="H125" s="721"/>
      <c r="I125" s="722"/>
      <c r="J125" s="722"/>
      <c r="K125" s="722"/>
      <c r="L125" s="723"/>
      <c r="M125" s="724"/>
      <c r="N125" s="723"/>
      <c r="O125" s="723"/>
      <c r="S125" s="725"/>
    </row>
    <row r="126" spans="2:19" s="635" customFormat="1" ht="25.5" hidden="1" customHeight="1">
      <c r="B126" s="719"/>
      <c r="C126" s="720"/>
      <c r="E126" s="721"/>
      <c r="G126" s="722"/>
      <c r="H126" s="721"/>
      <c r="I126" s="722"/>
      <c r="J126" s="722"/>
      <c r="K126" s="722"/>
      <c r="L126" s="723"/>
      <c r="M126" s="724"/>
      <c r="N126" s="723"/>
      <c r="O126" s="723"/>
      <c r="S126" s="725"/>
    </row>
    <row r="127" spans="2:19" s="635" customFormat="1" ht="25.5" hidden="1" customHeight="1">
      <c r="B127" s="719"/>
      <c r="C127" s="720"/>
      <c r="E127" s="721"/>
      <c r="G127" s="722"/>
      <c r="H127" s="721"/>
      <c r="I127" s="722"/>
      <c r="J127" s="722"/>
      <c r="K127" s="722"/>
      <c r="L127" s="723"/>
      <c r="M127" s="724"/>
      <c r="N127" s="723"/>
      <c r="O127" s="723"/>
      <c r="S127" s="725"/>
    </row>
    <row r="128" spans="2:19" s="635" customFormat="1" ht="25.5" hidden="1" customHeight="1">
      <c r="B128" s="719"/>
      <c r="C128" s="720"/>
      <c r="E128" s="721"/>
      <c r="G128" s="722"/>
      <c r="H128" s="721"/>
      <c r="I128" s="722"/>
      <c r="J128" s="722"/>
      <c r="K128" s="722"/>
      <c r="L128" s="723"/>
      <c r="M128" s="724"/>
      <c r="N128" s="723"/>
      <c r="O128" s="723"/>
      <c r="S128" s="725"/>
    </row>
    <row r="129" spans="1:19" s="635" customFormat="1" ht="25.5" hidden="1" customHeight="1">
      <c r="B129" s="719"/>
      <c r="C129" s="720"/>
      <c r="E129" s="721"/>
      <c r="G129" s="722"/>
      <c r="H129" s="721"/>
      <c r="I129" s="722"/>
      <c r="J129" s="722"/>
      <c r="K129" s="722"/>
      <c r="L129" s="723"/>
      <c r="M129" s="724"/>
      <c r="N129" s="723"/>
      <c r="O129" s="723"/>
      <c r="S129" s="725"/>
    </row>
    <row r="130" spans="1:19" s="635" customFormat="1" ht="25.5" hidden="1" customHeight="1">
      <c r="B130" s="719"/>
      <c r="C130" s="720"/>
      <c r="E130" s="721"/>
      <c r="G130" s="722"/>
      <c r="H130" s="721"/>
      <c r="I130" s="722"/>
      <c r="J130" s="722"/>
      <c r="K130" s="722"/>
      <c r="L130" s="723"/>
      <c r="M130" s="724"/>
      <c r="N130" s="723"/>
      <c r="O130" s="723"/>
      <c r="S130" s="725"/>
    </row>
    <row r="131" spans="1:19" s="635" customFormat="1" ht="25.5" hidden="1" customHeight="1">
      <c r="B131" s="719"/>
      <c r="C131" s="720"/>
      <c r="E131" s="721"/>
      <c r="G131" s="722"/>
      <c r="H131" s="721"/>
      <c r="I131" s="722"/>
      <c r="J131" s="722"/>
      <c r="K131" s="722"/>
      <c r="L131" s="723"/>
      <c r="M131" s="724"/>
      <c r="N131" s="723"/>
      <c r="O131" s="723"/>
      <c r="S131" s="725"/>
    </row>
    <row r="132" spans="1:19" s="635" customFormat="1" ht="25.5" hidden="1" customHeight="1">
      <c r="A132" s="643"/>
      <c r="B132" s="727"/>
      <c r="C132" s="728"/>
      <c r="D132" s="643"/>
      <c r="E132" s="729"/>
      <c r="F132" s="643"/>
      <c r="G132" s="730"/>
      <c r="H132" s="729"/>
      <c r="I132" s="730"/>
      <c r="J132" s="730"/>
      <c r="K132" s="730"/>
      <c r="L132" s="723"/>
      <c r="M132" s="724"/>
      <c r="N132" s="723"/>
      <c r="O132" s="723"/>
      <c r="S132" s="725"/>
    </row>
    <row r="133" spans="1:19" s="635" customFormat="1" ht="25.5" hidden="1" customHeight="1">
      <c r="A133" s="643"/>
      <c r="B133" s="727"/>
      <c r="C133" s="728"/>
      <c r="D133" s="643"/>
      <c r="E133" s="729"/>
      <c r="F133" s="643"/>
      <c r="G133" s="730"/>
      <c r="H133" s="729"/>
      <c r="I133" s="730"/>
      <c r="J133" s="730"/>
      <c r="K133" s="730"/>
      <c r="L133" s="723"/>
      <c r="M133" s="724"/>
      <c r="N133" s="723"/>
      <c r="O133" s="723"/>
      <c r="S133" s="725"/>
    </row>
  </sheetData>
  <autoFilter ref="Q1:S133">
    <filterColumn colId="0">
      <filters>
        <filter val="MCCAIN ONION RING"/>
        <filter val="MCCAIN SMILES"/>
        <filter val="MCCAIN SPIRAL FRIES"/>
        <filter val="MCCAIN VERSITOT"/>
      </filters>
    </filterColumn>
  </autoFilter>
  <mergeCells count="23">
    <mergeCell ref="A1:M1"/>
    <mergeCell ref="L8:M8"/>
    <mergeCell ref="D7:E7"/>
    <mergeCell ref="G7:H7"/>
    <mergeCell ref="I7:J7"/>
    <mergeCell ref="A86:C86"/>
    <mergeCell ref="A97:C97"/>
    <mergeCell ref="Q8:S8"/>
    <mergeCell ref="N8:O8"/>
    <mergeCell ref="D8:E8"/>
    <mergeCell ref="G8:H8"/>
    <mergeCell ref="I8:J8"/>
    <mergeCell ref="D51:E51"/>
    <mergeCell ref="G51:H51"/>
    <mergeCell ref="I51:J51"/>
    <mergeCell ref="D52:E52"/>
    <mergeCell ref="G52:H52"/>
    <mergeCell ref="I52:J52"/>
    <mergeCell ref="J101:L101"/>
    <mergeCell ref="J102:L102"/>
    <mergeCell ref="L52:M52"/>
    <mergeCell ref="N52:O52"/>
    <mergeCell ref="Q52:S52"/>
  </mergeCells>
  <pageMargins left="0.26" right="0.2" top="0.75" bottom="0.75" header="0.3" footer="0.3"/>
  <pageSetup paperSize="9" scale="50" orientation="portrait" verticalDpi="0" r:id="rId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61"/>
  <sheetViews>
    <sheetView showGridLines="0" topLeftCell="A28" workbookViewId="0">
      <selection activeCell="D11" sqref="D11"/>
    </sheetView>
  </sheetViews>
  <sheetFormatPr defaultRowHeight="25.5" customHeight="1"/>
  <cols>
    <col min="1" max="1" width="11.5703125" style="54" customWidth="1"/>
    <col min="2" max="2" width="30.140625" style="55" customWidth="1"/>
    <col min="3" max="3" width="6.5703125" style="82" bestFit="1" customWidth="1"/>
    <col min="4" max="4" width="15.140625" style="52" customWidth="1"/>
    <col min="5" max="5" width="4.5703125" style="60" customWidth="1"/>
    <col min="6" max="6" width="26.85546875" style="60" customWidth="1"/>
    <col min="7" max="7" width="15.5703125" style="54" customWidth="1"/>
    <col min="8" max="8" width="14.85546875" style="54" customWidth="1"/>
    <col min="9" max="9" width="4.28515625" style="123" customWidth="1"/>
    <col min="10" max="10" width="33.5703125" style="54" customWidth="1"/>
    <col min="11" max="12" width="9.140625" style="54" customWidth="1"/>
    <col min="13" max="13" width="11.85546875" style="54" customWidth="1"/>
    <col min="14" max="16384" width="9.140625" style="54"/>
  </cols>
  <sheetData>
    <row r="1" spans="1:13" s="53" customFormat="1" ht="21" customHeight="1" thickBot="1">
      <c r="A1" s="126" t="s">
        <v>78</v>
      </c>
      <c r="B1" s="126"/>
      <c r="C1" s="126"/>
      <c r="D1" s="127"/>
      <c r="E1" s="126"/>
      <c r="F1" s="130"/>
      <c r="I1" s="122"/>
    </row>
    <row r="2" spans="1:13" ht="25.5" customHeight="1">
      <c r="A2" s="83"/>
      <c r="B2" s="84"/>
      <c r="C2" s="91"/>
      <c r="D2" s="85"/>
      <c r="E2" s="85"/>
      <c r="F2" s="85"/>
    </row>
    <row r="3" spans="1:13" s="98" customFormat="1" ht="25.5" customHeight="1">
      <c r="A3" s="94" t="str">
        <f>+'K-LUNCH &amp; K DINNER'!A3</f>
        <v>Outlet :</v>
      </c>
      <c r="B3" s="95" t="str">
        <f>+'K-LUNCH &amp; K DINNER'!B3</f>
        <v>KDA OUTLET</v>
      </c>
      <c r="C3" s="96"/>
      <c r="D3" s="97"/>
      <c r="E3" s="97"/>
      <c r="F3" s="97"/>
      <c r="I3" s="124"/>
    </row>
    <row r="4" spans="1:13" s="98" customFormat="1" ht="25.5" customHeight="1">
      <c r="A4" s="94" t="str">
        <f>+'K-LUNCH &amp; K DINNER'!A4</f>
        <v>Month :</v>
      </c>
      <c r="B4" s="99">
        <f>+'K-LUNCH &amp; K DINNER'!B4</f>
        <v>41395</v>
      </c>
      <c r="C4" s="96"/>
      <c r="D4" s="97"/>
      <c r="E4" s="97"/>
      <c r="F4" s="97"/>
      <c r="I4" s="124"/>
    </row>
    <row r="5" spans="1:13" s="104" customFormat="1" ht="12" customHeight="1">
      <c r="A5" s="100"/>
      <c r="B5" s="101"/>
      <c r="C5" s="102"/>
      <c r="D5" s="103"/>
      <c r="E5" s="103"/>
      <c r="F5" s="103"/>
      <c r="I5" s="125"/>
    </row>
    <row r="6" spans="1:13" s="53" customFormat="1" ht="25.5" customHeight="1" thickBot="1">
      <c r="A6" s="93"/>
      <c r="B6" s="90"/>
      <c r="C6" s="89"/>
      <c r="D6" s="87"/>
      <c r="E6" s="86"/>
      <c r="F6" s="86"/>
      <c r="I6" s="122"/>
    </row>
    <row r="7" spans="1:13" s="53" customFormat="1" ht="31.5" customHeight="1" thickBot="1">
      <c r="A7" s="496"/>
      <c r="B7" s="497"/>
      <c r="C7" s="498"/>
      <c r="D7" s="499" t="s">
        <v>517</v>
      </c>
      <c r="E7" s="499"/>
      <c r="F7" s="500"/>
      <c r="G7" s="499" t="s">
        <v>517</v>
      </c>
      <c r="H7" s="501"/>
      <c r="I7" s="505"/>
      <c r="J7" s="803" t="s">
        <v>51</v>
      </c>
      <c r="K7" s="804"/>
      <c r="L7" s="805"/>
      <c r="M7" s="506"/>
    </row>
    <row r="8" spans="1:13" s="53" customFormat="1" ht="25.5" customHeight="1">
      <c r="A8" s="507" t="s">
        <v>41</v>
      </c>
      <c r="B8" s="490" t="s">
        <v>32</v>
      </c>
      <c r="C8" s="491" t="s">
        <v>45</v>
      </c>
      <c r="D8" s="492" t="s">
        <v>53</v>
      </c>
      <c r="E8" s="492"/>
      <c r="F8" s="493" t="s">
        <v>32</v>
      </c>
      <c r="G8" s="494" t="s">
        <v>53</v>
      </c>
      <c r="H8" s="495" t="s">
        <v>518</v>
      </c>
      <c r="I8" s="473"/>
      <c r="J8" s="474" t="s">
        <v>56</v>
      </c>
      <c r="K8" s="152" t="s">
        <v>55</v>
      </c>
      <c r="L8" s="153" t="s">
        <v>19</v>
      </c>
      <c r="M8" s="508" t="s">
        <v>31</v>
      </c>
    </row>
    <row r="9" spans="1:13" ht="25.5" customHeight="1" thickBot="1">
      <c r="A9" s="509"/>
      <c r="B9" s="51"/>
      <c r="C9" s="475" t="s">
        <v>35</v>
      </c>
      <c r="D9" s="476" t="s">
        <v>36</v>
      </c>
      <c r="E9" s="476"/>
      <c r="F9" s="477"/>
      <c r="G9" s="128" t="s">
        <v>36</v>
      </c>
      <c r="H9" s="478" t="s">
        <v>36</v>
      </c>
      <c r="I9" s="473"/>
      <c r="J9" s="149" t="s">
        <v>36</v>
      </c>
      <c r="K9" s="154" t="s">
        <v>79</v>
      </c>
      <c r="L9" s="155" t="s">
        <v>80</v>
      </c>
      <c r="M9" s="510" t="s">
        <v>35</v>
      </c>
    </row>
    <row r="10" spans="1:13" ht="25.5" customHeight="1">
      <c r="A10" s="511"/>
      <c r="B10" s="479" t="s">
        <v>519</v>
      </c>
      <c r="C10" s="480"/>
      <c r="D10" s="481"/>
      <c r="E10" s="481"/>
      <c r="F10" s="479" t="s">
        <v>520</v>
      </c>
      <c r="G10" s="129"/>
      <c r="H10" s="482"/>
      <c r="I10" s="483"/>
      <c r="J10" s="151"/>
      <c r="K10" s="156"/>
      <c r="L10" s="157"/>
      <c r="M10" s="512"/>
    </row>
    <row r="11" spans="1:13" ht="25.5" customHeight="1">
      <c r="A11" s="511">
        <v>1</v>
      </c>
      <c r="B11" s="121" t="s">
        <v>255</v>
      </c>
      <c r="C11" s="484">
        <f>0.27/38</f>
        <v>7.1052631578947369E-3</v>
      </c>
      <c r="D11" s="481">
        <f>VLOOKUP(B11,Summary!$B$30:$AK$376,5,FALSE)</f>
        <v>0</v>
      </c>
      <c r="E11" s="481"/>
      <c r="F11" s="318" t="s">
        <v>198</v>
      </c>
      <c r="G11" s="129">
        <f>VLOOKUP(F11,Summary!$B$30:$AK$376,5,FALSE)</f>
        <v>0</v>
      </c>
      <c r="H11" s="482">
        <f>+G11+D11</f>
        <v>0</v>
      </c>
      <c r="I11" s="483"/>
      <c r="J11" s="502" t="s">
        <v>521</v>
      </c>
      <c r="K11" s="156">
        <v>75</v>
      </c>
      <c r="L11" s="157">
        <f>+K11*H11</f>
        <v>0</v>
      </c>
      <c r="M11" s="512">
        <f>+L11*C11</f>
        <v>0</v>
      </c>
    </row>
    <row r="12" spans="1:13" ht="25.5" customHeight="1">
      <c r="A12" s="511">
        <f>+A11+1</f>
        <v>2</v>
      </c>
      <c r="B12" s="121" t="s">
        <v>256</v>
      </c>
      <c r="C12" s="484">
        <v>2E-3</v>
      </c>
      <c r="D12" s="481">
        <f>VLOOKUP(B12,Summary!$B$30:$AK$376,5,FALSE)</f>
        <v>0</v>
      </c>
      <c r="E12" s="481"/>
      <c r="F12" s="318" t="s">
        <v>199</v>
      </c>
      <c r="G12" s="129">
        <f>VLOOKUP(F12,Summary!$B$30:$AK$376,5,FALSE)</f>
        <v>0</v>
      </c>
      <c r="H12" s="482">
        <f t="shared" ref="H12:H60" si="0">+G12+D12</f>
        <v>0</v>
      </c>
      <c r="I12" s="483"/>
      <c r="J12" s="504" t="s">
        <v>522</v>
      </c>
      <c r="K12" s="156">
        <v>80</v>
      </c>
      <c r="L12" s="157">
        <f t="shared" ref="L12:L17" si="1">+K12*H12</f>
        <v>0</v>
      </c>
      <c r="M12" s="512">
        <f t="shared" ref="M12:M58" si="2">+L12*C12</f>
        <v>0</v>
      </c>
    </row>
    <row r="13" spans="1:13" ht="25.5" customHeight="1">
      <c r="A13" s="511">
        <f t="shared" ref="A13:A45" si="3">+A12+1</f>
        <v>3</v>
      </c>
      <c r="B13" s="121" t="s">
        <v>257</v>
      </c>
      <c r="C13" s="484">
        <v>1.5E-3</v>
      </c>
      <c r="D13" s="481">
        <f>VLOOKUP(B13,Summary!$B$30:$AK$376,5,FALSE)</f>
        <v>0</v>
      </c>
      <c r="E13" s="481"/>
      <c r="F13" s="318" t="s">
        <v>200</v>
      </c>
      <c r="G13" s="129">
        <f>VLOOKUP(F13,Summary!$B$30:$AK$376,5,FALSE)</f>
        <v>0</v>
      </c>
      <c r="H13" s="482">
        <f t="shared" si="0"/>
        <v>0</v>
      </c>
      <c r="I13" s="483"/>
      <c r="J13" s="502" t="s">
        <v>523</v>
      </c>
      <c r="K13" s="156">
        <v>180</v>
      </c>
      <c r="L13" s="157">
        <f t="shared" si="1"/>
        <v>0</v>
      </c>
      <c r="M13" s="512">
        <f t="shared" si="2"/>
        <v>0</v>
      </c>
    </row>
    <row r="14" spans="1:13" ht="25.5" customHeight="1">
      <c r="A14" s="511">
        <f t="shared" si="3"/>
        <v>4</v>
      </c>
      <c r="B14" s="486" t="s">
        <v>258</v>
      </c>
      <c r="C14" s="484">
        <f>0.38/200</f>
        <v>1.9E-3</v>
      </c>
      <c r="D14" s="481">
        <f>VLOOKUP(B14,Summary!$B$30:$AK$376,5,FALSE)</f>
        <v>0</v>
      </c>
      <c r="E14" s="481"/>
      <c r="F14" s="318" t="s">
        <v>201</v>
      </c>
      <c r="G14" s="129">
        <f>VLOOKUP(F14,Summary!$B$30:$AK$376,5,FALSE)</f>
        <v>0</v>
      </c>
      <c r="H14" s="482">
        <f t="shared" si="0"/>
        <v>0</v>
      </c>
      <c r="I14" s="483"/>
      <c r="J14" s="504" t="s">
        <v>524</v>
      </c>
      <c r="K14" s="156">
        <v>200</v>
      </c>
      <c r="L14" s="157">
        <f t="shared" si="1"/>
        <v>0</v>
      </c>
      <c r="M14" s="512">
        <f t="shared" si="2"/>
        <v>0</v>
      </c>
    </row>
    <row r="15" spans="1:13" ht="25.5" customHeight="1">
      <c r="A15" s="511">
        <f t="shared" si="3"/>
        <v>5</v>
      </c>
      <c r="B15" s="121" t="s">
        <v>259</v>
      </c>
      <c r="C15" s="484">
        <v>5.8999999999999999E-3</v>
      </c>
      <c r="D15" s="481">
        <f>VLOOKUP(B15,Summary!$B$30:$AK$376,5,FALSE)</f>
        <v>0</v>
      </c>
      <c r="E15" s="481"/>
      <c r="F15" s="318" t="s">
        <v>202</v>
      </c>
      <c r="G15" s="129">
        <f>VLOOKUP(F15,Summary!$B$30:$AK$376,5,FALSE)</f>
        <v>0</v>
      </c>
      <c r="H15" s="482">
        <f t="shared" si="0"/>
        <v>0</v>
      </c>
      <c r="I15" s="483"/>
      <c r="J15" s="502" t="s">
        <v>525</v>
      </c>
      <c r="K15" s="156">
        <v>75</v>
      </c>
      <c r="L15" s="157">
        <f>+K15*H15</f>
        <v>0</v>
      </c>
      <c r="M15" s="512">
        <f t="shared" si="2"/>
        <v>0</v>
      </c>
    </row>
    <row r="16" spans="1:13" ht="25.5" hidden="1" customHeight="1">
      <c r="A16" s="511">
        <f t="shared" si="3"/>
        <v>6</v>
      </c>
      <c r="B16" s="318" t="s">
        <v>260</v>
      </c>
      <c r="C16" s="484">
        <f>0.28/30</f>
        <v>9.3333333333333341E-3</v>
      </c>
      <c r="D16" s="481">
        <f>VLOOKUP(B16,Summary!$B$30:$AK$376,5,FALSE)</f>
        <v>0</v>
      </c>
      <c r="E16" s="481"/>
      <c r="F16" s="318" t="s">
        <v>203</v>
      </c>
      <c r="G16" s="129">
        <f>VLOOKUP(F16,Summary!$B$30:$AK$376,5,FALSE)</f>
        <v>0</v>
      </c>
      <c r="H16" s="482">
        <f t="shared" si="0"/>
        <v>0</v>
      </c>
      <c r="I16" s="483"/>
      <c r="J16" s="502"/>
      <c r="K16" s="156"/>
      <c r="L16" s="157">
        <f>+K16*H16</f>
        <v>0</v>
      </c>
      <c r="M16" s="512">
        <f t="shared" si="2"/>
        <v>0</v>
      </c>
    </row>
    <row r="17" spans="1:13" ht="25.5" customHeight="1">
      <c r="A17" s="511">
        <f t="shared" si="3"/>
        <v>7</v>
      </c>
      <c r="B17" s="318" t="s">
        <v>261</v>
      </c>
      <c r="C17" s="484">
        <v>9.1000000000000004E-3</v>
      </c>
      <c r="D17" s="481">
        <f>VLOOKUP(B17,Summary!$B$30:$AK$376,5,FALSE)</f>
        <v>0</v>
      </c>
      <c r="E17" s="481"/>
      <c r="F17" s="318" t="s">
        <v>324</v>
      </c>
      <c r="G17" s="129">
        <f>VLOOKUP(F17,Summary!$B$30:$AK$376,5,FALSE)</f>
        <v>0</v>
      </c>
      <c r="H17" s="482">
        <f t="shared" si="0"/>
        <v>0</v>
      </c>
      <c r="I17" s="483"/>
      <c r="J17" s="502" t="s">
        <v>526</v>
      </c>
      <c r="K17" s="156">
        <v>30</v>
      </c>
      <c r="L17" s="157">
        <f t="shared" si="1"/>
        <v>0</v>
      </c>
      <c r="M17" s="512">
        <f t="shared" si="2"/>
        <v>0</v>
      </c>
    </row>
    <row r="18" spans="1:13" ht="25.5" customHeight="1">
      <c r="A18" s="511">
        <f t="shared" si="3"/>
        <v>8</v>
      </c>
      <c r="B18" s="318" t="s">
        <v>262</v>
      </c>
      <c r="C18" s="484">
        <v>9.1000000000000004E-3</v>
      </c>
      <c r="D18" s="481">
        <f>VLOOKUP(B18,Summary!$B$30:$AK$376,5,FALSE)</f>
        <v>0</v>
      </c>
      <c r="E18" s="481"/>
      <c r="F18" s="318" t="s">
        <v>204</v>
      </c>
      <c r="G18" s="129">
        <f>VLOOKUP(F18,Summary!$B$30:$AK$376,5,FALSE)</f>
        <v>0</v>
      </c>
      <c r="H18" s="482">
        <f t="shared" si="0"/>
        <v>0</v>
      </c>
      <c r="I18" s="483"/>
      <c r="J18" s="502" t="s">
        <v>526</v>
      </c>
      <c r="K18" s="156">
        <v>30</v>
      </c>
      <c r="L18" s="157">
        <f>+K18*H18</f>
        <v>0</v>
      </c>
      <c r="M18" s="512">
        <f t="shared" si="2"/>
        <v>0</v>
      </c>
    </row>
    <row r="19" spans="1:13" ht="25.5" customHeight="1">
      <c r="A19" s="511">
        <f t="shared" si="3"/>
        <v>9</v>
      </c>
      <c r="B19" s="318" t="s">
        <v>263</v>
      </c>
      <c r="C19" s="484">
        <v>3.8999999999999998E-3</v>
      </c>
      <c r="D19" s="481">
        <f>VLOOKUP(B19,Summary!$B$30:$AK$376,5,FALSE)</f>
        <v>0</v>
      </c>
      <c r="E19" s="481"/>
      <c r="F19" s="318" t="s">
        <v>205</v>
      </c>
      <c r="G19" s="129">
        <f>VLOOKUP(F19,Summary!$B$30:$AK$376,5,FALSE)</f>
        <v>0</v>
      </c>
      <c r="H19" s="482">
        <f t="shared" si="0"/>
        <v>0</v>
      </c>
      <c r="I19" s="483"/>
      <c r="J19" s="151" t="s">
        <v>527</v>
      </c>
      <c r="K19" s="156">
        <v>70</v>
      </c>
      <c r="L19" s="157">
        <f>+K19*H19</f>
        <v>0</v>
      </c>
      <c r="M19" s="512">
        <f t="shared" si="2"/>
        <v>0</v>
      </c>
    </row>
    <row r="20" spans="1:13" ht="25.5" hidden="1" customHeight="1">
      <c r="A20" s="511">
        <f t="shared" si="3"/>
        <v>10</v>
      </c>
      <c r="B20" s="318" t="s">
        <v>264</v>
      </c>
      <c r="C20" s="480">
        <f>0.7/80</f>
        <v>8.7499999999999991E-3</v>
      </c>
      <c r="D20" s="481">
        <f>VLOOKUP(B20,Summary!$B$30:$AK$376,5,FALSE)</f>
        <v>0</v>
      </c>
      <c r="E20" s="481"/>
      <c r="F20" s="318" t="s">
        <v>206</v>
      </c>
      <c r="G20" s="129">
        <f>VLOOKUP(F20,Summary!$B$30:$AK$376,5,FALSE)</f>
        <v>0</v>
      </c>
      <c r="H20" s="482">
        <f t="shared" si="0"/>
        <v>0</v>
      </c>
      <c r="I20" s="483"/>
      <c r="J20" s="151"/>
      <c r="K20" s="156"/>
      <c r="L20" s="157">
        <f t="shared" ref="L20:L61" si="4">+K20*H20</f>
        <v>0</v>
      </c>
      <c r="M20" s="512">
        <f t="shared" si="2"/>
        <v>0</v>
      </c>
    </row>
    <row r="21" spans="1:13" ht="25.5" hidden="1" customHeight="1">
      <c r="A21" s="511">
        <f>+A20+1</f>
        <v>11</v>
      </c>
      <c r="B21" s="318" t="s">
        <v>265</v>
      </c>
      <c r="C21" s="480">
        <f>0.28/90</f>
        <v>3.1111111111111114E-3</v>
      </c>
      <c r="D21" s="481">
        <f>VLOOKUP(B21,Summary!$B$30:$AK$376,5,FALSE)</f>
        <v>0</v>
      </c>
      <c r="E21" s="481"/>
      <c r="F21" s="318" t="s">
        <v>207</v>
      </c>
      <c r="G21" s="129">
        <f>VLOOKUP(F21,Summary!$B$30:$AK$376,5,FALSE)</f>
        <v>0</v>
      </c>
      <c r="H21" s="482">
        <f t="shared" si="0"/>
        <v>0</v>
      </c>
      <c r="I21" s="483"/>
      <c r="J21" s="151"/>
      <c r="K21" s="156"/>
      <c r="L21" s="157">
        <f t="shared" si="4"/>
        <v>0</v>
      </c>
      <c r="M21" s="512">
        <f t="shared" si="2"/>
        <v>0</v>
      </c>
    </row>
    <row r="22" spans="1:13" ht="25.5" customHeight="1">
      <c r="A22" s="511">
        <f>+A21+1</f>
        <v>12</v>
      </c>
      <c r="B22" s="318" t="s">
        <v>266</v>
      </c>
      <c r="C22" s="480">
        <v>7.4000000000000003E-3</v>
      </c>
      <c r="D22" s="481">
        <f>VLOOKUP(B22,Summary!$B$30:$AK$376,5,FALSE)</f>
        <v>0</v>
      </c>
      <c r="E22" s="481"/>
      <c r="F22" s="318" t="s">
        <v>208</v>
      </c>
      <c r="G22" s="129">
        <f>VLOOKUP(F22,Summary!$B$30:$AK$376,5,FALSE)</f>
        <v>0</v>
      </c>
      <c r="H22" s="482">
        <f t="shared" si="0"/>
        <v>0</v>
      </c>
      <c r="I22" s="483"/>
      <c r="J22" s="151" t="s">
        <v>532</v>
      </c>
      <c r="K22" s="156">
        <v>110</v>
      </c>
      <c r="L22" s="157">
        <f t="shared" si="4"/>
        <v>0</v>
      </c>
      <c r="M22" s="512">
        <f t="shared" si="2"/>
        <v>0</v>
      </c>
    </row>
    <row r="23" spans="1:13" ht="25.5" customHeight="1">
      <c r="A23" s="511">
        <f t="shared" si="3"/>
        <v>13</v>
      </c>
      <c r="B23" s="318" t="s">
        <v>267</v>
      </c>
      <c r="C23" s="484">
        <v>9.1000000000000004E-3</v>
      </c>
      <c r="D23" s="481">
        <f>VLOOKUP(B23,Summary!$B$30:$AK$376,5,FALSE)</f>
        <v>0</v>
      </c>
      <c r="E23" s="481"/>
      <c r="F23" s="318" t="s">
        <v>209</v>
      </c>
      <c r="G23" s="129">
        <f>VLOOKUP(F23,Summary!$B$30:$AK$376,5,FALSE)</f>
        <v>0</v>
      </c>
      <c r="H23" s="482">
        <f t="shared" si="0"/>
        <v>0</v>
      </c>
      <c r="I23" s="483"/>
      <c r="J23" s="502" t="s">
        <v>526</v>
      </c>
      <c r="K23" s="156">
        <v>30</v>
      </c>
      <c r="L23" s="157">
        <f t="shared" si="4"/>
        <v>0</v>
      </c>
      <c r="M23" s="512">
        <f t="shared" ref="M23" si="5">+L23*C23</f>
        <v>0</v>
      </c>
    </row>
    <row r="24" spans="1:13" ht="25.5" hidden="1" customHeight="1">
      <c r="A24" s="511">
        <f t="shared" si="3"/>
        <v>14</v>
      </c>
      <c r="B24" s="318" t="s">
        <v>268</v>
      </c>
      <c r="C24" s="480">
        <f>0.75/130</f>
        <v>5.7692307692307696E-3</v>
      </c>
      <c r="D24" s="481">
        <f>VLOOKUP(B24,Summary!$B$30:$AK$376,5,FALSE)</f>
        <v>0</v>
      </c>
      <c r="E24" s="481"/>
      <c r="F24" s="318" t="s">
        <v>210</v>
      </c>
      <c r="G24" s="129">
        <f>VLOOKUP(F24,Summary!$B$30:$AK$376,5,FALSE)</f>
        <v>0</v>
      </c>
      <c r="H24" s="482">
        <f t="shared" si="0"/>
        <v>0</v>
      </c>
      <c r="I24" s="483"/>
      <c r="J24" s="151"/>
      <c r="K24" s="156"/>
      <c r="L24" s="157">
        <f t="shared" si="4"/>
        <v>0</v>
      </c>
      <c r="M24" s="512">
        <f t="shared" si="2"/>
        <v>0</v>
      </c>
    </row>
    <row r="25" spans="1:13" ht="25.5" customHeight="1">
      <c r="A25" s="511">
        <f>+A24+1</f>
        <v>15</v>
      </c>
      <c r="B25" s="318" t="s">
        <v>269</v>
      </c>
      <c r="C25" s="480">
        <v>1.5E-3</v>
      </c>
      <c r="D25" s="481">
        <f>VLOOKUP(B25,Summary!$B$30:$AK$376,5,FALSE)</f>
        <v>0</v>
      </c>
      <c r="E25" s="481"/>
      <c r="F25" s="318" t="s">
        <v>211</v>
      </c>
      <c r="G25" s="129">
        <f>VLOOKUP(F25,Summary!$B$30:$AK$376,5,FALSE)</f>
        <v>0</v>
      </c>
      <c r="H25" s="482">
        <f t="shared" si="0"/>
        <v>0</v>
      </c>
      <c r="I25" s="483"/>
      <c r="J25" s="151" t="s">
        <v>534</v>
      </c>
      <c r="K25" s="156">
        <v>25</v>
      </c>
      <c r="L25" s="157">
        <f t="shared" si="4"/>
        <v>0</v>
      </c>
      <c r="M25" s="512">
        <f t="shared" si="2"/>
        <v>0</v>
      </c>
    </row>
    <row r="26" spans="1:13" ht="25.5" customHeight="1">
      <c r="A26" s="511">
        <f t="shared" si="3"/>
        <v>16</v>
      </c>
      <c r="B26" s="318" t="s">
        <v>248</v>
      </c>
      <c r="C26" s="480">
        <v>3.0000000000000001E-3</v>
      </c>
      <c r="D26" s="481">
        <f>VLOOKUP(B26,Summary!$B$30:$AK$376,5,FALSE)</f>
        <v>0</v>
      </c>
      <c r="E26" s="481"/>
      <c r="F26" s="318" t="s">
        <v>191</v>
      </c>
      <c r="G26" s="129">
        <f>VLOOKUP(F26,Summary!$B$30:$AK$376,5,FALSE)</f>
        <v>0</v>
      </c>
      <c r="H26" s="482">
        <f>+G26+D26</f>
        <v>0</v>
      </c>
      <c r="I26" s="483"/>
      <c r="J26" s="151" t="s">
        <v>77</v>
      </c>
      <c r="K26" s="156">
        <v>90</v>
      </c>
      <c r="L26" s="157">
        <f>+K26*H26</f>
        <v>0</v>
      </c>
      <c r="M26" s="512">
        <f t="shared" si="2"/>
        <v>0</v>
      </c>
    </row>
    <row r="27" spans="1:13" ht="25.5" customHeight="1">
      <c r="A27" s="511">
        <f t="shared" si="3"/>
        <v>17</v>
      </c>
      <c r="B27" s="318" t="s">
        <v>249</v>
      </c>
      <c r="C27" s="480">
        <v>3.3E-3</v>
      </c>
      <c r="D27" s="481">
        <f>VLOOKUP(B27,Summary!$B$30:$AK$376,5,FALSE)</f>
        <v>0</v>
      </c>
      <c r="E27" s="481"/>
      <c r="F27" s="318" t="s">
        <v>192</v>
      </c>
      <c r="G27" s="129">
        <f>VLOOKUP(F27,Summary!$B$30:$AK$376,5,FALSE)</f>
        <v>0</v>
      </c>
      <c r="H27" s="482">
        <f t="shared" si="0"/>
        <v>0</v>
      </c>
      <c r="I27" s="483"/>
      <c r="J27" s="151" t="s">
        <v>528</v>
      </c>
      <c r="K27" s="156">
        <v>90</v>
      </c>
      <c r="L27" s="157">
        <f>+K27*H27</f>
        <v>0</v>
      </c>
      <c r="M27" s="512">
        <f t="shared" si="2"/>
        <v>0</v>
      </c>
    </row>
    <row r="28" spans="1:13" ht="25.5" customHeight="1">
      <c r="A28" s="511">
        <f t="shared" si="3"/>
        <v>18</v>
      </c>
      <c r="B28" s="318" t="s">
        <v>250</v>
      </c>
      <c r="C28" s="480">
        <v>6.7999999999999996E-3</v>
      </c>
      <c r="D28" s="481">
        <f>VLOOKUP(B28,Summary!$B$30:$AK$376,5,FALSE)</f>
        <v>0</v>
      </c>
      <c r="E28" s="481"/>
      <c r="F28" s="318" t="s">
        <v>193</v>
      </c>
      <c r="G28" s="129">
        <f>VLOOKUP(F28,Summary!$B$30:$AK$376,5,FALSE)</f>
        <v>0</v>
      </c>
      <c r="H28" s="482">
        <f t="shared" si="0"/>
        <v>0</v>
      </c>
      <c r="I28" s="483"/>
      <c r="J28" s="151" t="s">
        <v>76</v>
      </c>
      <c r="K28" s="156">
        <v>90</v>
      </c>
      <c r="L28" s="157">
        <f t="shared" si="4"/>
        <v>0</v>
      </c>
      <c r="M28" s="512">
        <f t="shared" si="2"/>
        <v>0</v>
      </c>
    </row>
    <row r="29" spans="1:13" ht="25.5" customHeight="1">
      <c r="A29" s="511">
        <f t="shared" si="3"/>
        <v>19</v>
      </c>
      <c r="B29" s="318" t="s">
        <v>251</v>
      </c>
      <c r="C29" s="480">
        <f>0.27/38</f>
        <v>7.1052631578947369E-3</v>
      </c>
      <c r="D29" s="481">
        <f>VLOOKUP(B29,Summary!$B$30:$AK$376,5,FALSE)</f>
        <v>0</v>
      </c>
      <c r="E29" s="481"/>
      <c r="F29" s="318" t="s">
        <v>194</v>
      </c>
      <c r="G29" s="129">
        <f>VLOOKUP(F29,Summary!$B$30:$AK$376,5,FALSE)</f>
        <v>0</v>
      </c>
      <c r="H29" s="482">
        <f t="shared" si="0"/>
        <v>0</v>
      </c>
      <c r="I29" s="483"/>
      <c r="J29" s="151" t="s">
        <v>529</v>
      </c>
      <c r="K29" s="156">
        <v>30</v>
      </c>
      <c r="L29" s="157">
        <f t="shared" ref="L29" si="6">+K29*H29</f>
        <v>0</v>
      </c>
      <c r="M29" s="512">
        <f t="shared" si="2"/>
        <v>0</v>
      </c>
    </row>
    <row r="30" spans="1:13" ht="25.5" hidden="1" customHeight="1">
      <c r="A30" s="511"/>
      <c r="B30" s="318"/>
      <c r="C30" s="480"/>
      <c r="D30" s="481"/>
      <c r="E30" s="481"/>
      <c r="F30" s="318"/>
      <c r="G30" s="129"/>
      <c r="H30" s="482"/>
      <c r="I30" s="483"/>
      <c r="J30" s="151" t="s">
        <v>533</v>
      </c>
      <c r="K30" s="156">
        <v>130</v>
      </c>
      <c r="L30" s="157">
        <f>+K30*$H$29</f>
        <v>0</v>
      </c>
      <c r="M30" s="512">
        <f t="shared" si="2"/>
        <v>0</v>
      </c>
    </row>
    <row r="31" spans="1:13" ht="25.5" customHeight="1">
      <c r="A31" s="511">
        <f>+A29+1</f>
        <v>20</v>
      </c>
      <c r="B31" s="318" t="s">
        <v>252</v>
      </c>
      <c r="C31" s="480">
        <v>1.24E-2</v>
      </c>
      <c r="D31" s="481">
        <f>VLOOKUP(B31,Summary!$B$30:$AK$376,5,FALSE)</f>
        <v>0</v>
      </c>
      <c r="E31" s="481"/>
      <c r="F31" s="318" t="s">
        <v>195</v>
      </c>
      <c r="G31" s="129">
        <f>VLOOKUP(F31,Summary!$B$30:$AK$376,5,FALSE)</f>
        <v>0</v>
      </c>
      <c r="H31" s="482">
        <f t="shared" si="0"/>
        <v>0</v>
      </c>
      <c r="I31" s="483"/>
      <c r="J31" s="151" t="s">
        <v>530</v>
      </c>
      <c r="K31" s="156">
        <v>30</v>
      </c>
      <c r="L31" s="157">
        <f t="shared" si="4"/>
        <v>0</v>
      </c>
      <c r="M31" s="512">
        <f t="shared" si="2"/>
        <v>0</v>
      </c>
    </row>
    <row r="32" spans="1:13" ht="25.5" customHeight="1">
      <c r="A32" s="511">
        <f t="shared" si="3"/>
        <v>21</v>
      </c>
      <c r="B32" s="318" t="s">
        <v>253</v>
      </c>
      <c r="C32" s="480">
        <v>1.14E-2</v>
      </c>
      <c r="D32" s="481">
        <f>VLOOKUP(B32,Summary!$B$30:$AK$376,5,FALSE)</f>
        <v>0</v>
      </c>
      <c r="E32" s="481"/>
      <c r="F32" s="318" t="s">
        <v>196</v>
      </c>
      <c r="G32" s="129">
        <f>VLOOKUP(F32,Summary!$B$30:$AK$376,5,FALSE)</f>
        <v>0</v>
      </c>
      <c r="H32" s="482">
        <f t="shared" si="0"/>
        <v>0</v>
      </c>
      <c r="I32" s="483"/>
      <c r="J32" s="151" t="s">
        <v>531</v>
      </c>
      <c r="K32" s="156">
        <v>150</v>
      </c>
      <c r="L32" s="157">
        <f t="shared" si="4"/>
        <v>0</v>
      </c>
      <c r="M32" s="512">
        <f t="shared" si="2"/>
        <v>0</v>
      </c>
    </row>
    <row r="33" spans="1:13" ht="25.5" customHeight="1">
      <c r="A33" s="511">
        <f t="shared" si="3"/>
        <v>22</v>
      </c>
      <c r="B33" s="318" t="s">
        <v>254</v>
      </c>
      <c r="C33" s="480">
        <f>0.7/65</f>
        <v>1.0769230769230769E-2</v>
      </c>
      <c r="D33" s="481">
        <f>VLOOKUP(B33,Summary!$B$30:$AK$376,5,FALSE)</f>
        <v>0</v>
      </c>
      <c r="E33" s="481"/>
      <c r="F33" s="318" t="s">
        <v>197</v>
      </c>
      <c r="G33" s="129">
        <f>VLOOKUP(F33,Summary!$B$30:$AK$376,5,FALSE)</f>
        <v>0</v>
      </c>
      <c r="H33" s="482">
        <f t="shared" si="0"/>
        <v>0</v>
      </c>
      <c r="I33" s="483"/>
      <c r="J33" s="151" t="s">
        <v>529</v>
      </c>
      <c r="K33" s="156">
        <v>65</v>
      </c>
      <c r="L33" s="157">
        <f t="shared" si="4"/>
        <v>0</v>
      </c>
      <c r="M33" s="512">
        <f t="shared" si="2"/>
        <v>0</v>
      </c>
    </row>
    <row r="34" spans="1:13" ht="25.5" customHeight="1">
      <c r="A34" s="511">
        <f t="shared" si="3"/>
        <v>23</v>
      </c>
      <c r="B34" s="318" t="s">
        <v>270</v>
      </c>
      <c r="C34" s="480">
        <f>0.27/38</f>
        <v>7.1052631578947369E-3</v>
      </c>
      <c r="D34" s="481">
        <f>VLOOKUP(B34,Summary!$B$30:$AK$376,5,FALSE)</f>
        <v>0</v>
      </c>
      <c r="E34" s="481"/>
      <c r="F34" s="318" t="s">
        <v>212</v>
      </c>
      <c r="G34" s="129">
        <f>VLOOKUP(F34,Summary!$B$30:$AK$376,5,FALSE)</f>
        <v>0</v>
      </c>
      <c r="H34" s="482">
        <f t="shared" si="0"/>
        <v>0</v>
      </c>
      <c r="I34" s="483"/>
      <c r="J34" s="151" t="s">
        <v>521</v>
      </c>
      <c r="K34" s="156">
        <v>38</v>
      </c>
      <c r="L34" s="157">
        <f t="shared" si="4"/>
        <v>0</v>
      </c>
      <c r="M34" s="512">
        <f t="shared" si="2"/>
        <v>0</v>
      </c>
    </row>
    <row r="35" spans="1:13" ht="25.5" customHeight="1">
      <c r="A35" s="511">
        <f t="shared" si="3"/>
        <v>24</v>
      </c>
      <c r="B35" s="318" t="s">
        <v>271</v>
      </c>
      <c r="C35" s="480">
        <f>0.13/30</f>
        <v>4.3333333333333331E-3</v>
      </c>
      <c r="D35" s="481">
        <f>VLOOKUP(B35,Summary!$B$30:$AK$376,5,FALSE)</f>
        <v>0</v>
      </c>
      <c r="E35" s="481"/>
      <c r="F35" s="318" t="s">
        <v>213</v>
      </c>
      <c r="G35" s="129">
        <f>VLOOKUP(F35,Summary!$B$30:$AK$376,5,FALSE)</f>
        <v>0</v>
      </c>
      <c r="H35" s="482">
        <f t="shared" si="0"/>
        <v>0</v>
      </c>
      <c r="I35" s="483"/>
      <c r="J35" s="151" t="s">
        <v>537</v>
      </c>
      <c r="K35" s="156">
        <v>30</v>
      </c>
      <c r="L35" s="157">
        <f t="shared" si="4"/>
        <v>0</v>
      </c>
      <c r="M35" s="512">
        <f t="shared" si="2"/>
        <v>0</v>
      </c>
    </row>
    <row r="36" spans="1:13" ht="25.5" hidden="1" customHeight="1">
      <c r="A36" s="511">
        <f t="shared" si="3"/>
        <v>25</v>
      </c>
      <c r="B36" s="318" t="s">
        <v>272</v>
      </c>
      <c r="C36" s="484">
        <f>0.28/30</f>
        <v>9.3333333333333341E-3</v>
      </c>
      <c r="D36" s="481">
        <f>VLOOKUP(B36,Summary!$B$30:$AK$376,5,FALSE)</f>
        <v>0</v>
      </c>
      <c r="E36" s="481"/>
      <c r="F36" s="318" t="s">
        <v>214</v>
      </c>
      <c r="G36" s="129">
        <f>VLOOKUP(F36,Summary!$B$30:$AK$376,5,FALSE)</f>
        <v>0</v>
      </c>
      <c r="H36" s="482">
        <f t="shared" si="0"/>
        <v>0</v>
      </c>
      <c r="I36" s="483"/>
      <c r="J36" s="151"/>
      <c r="K36" s="156"/>
      <c r="L36" s="157">
        <f t="shared" si="4"/>
        <v>0</v>
      </c>
      <c r="M36" s="512">
        <f t="shared" si="2"/>
        <v>0</v>
      </c>
    </row>
    <row r="37" spans="1:13" ht="25.5" customHeight="1">
      <c r="A37" s="511">
        <f t="shared" si="3"/>
        <v>26</v>
      </c>
      <c r="B37" s="318" t="s">
        <v>273</v>
      </c>
      <c r="C37" s="480">
        <v>4.3E-3</v>
      </c>
      <c r="D37" s="481">
        <f>VLOOKUP(B37,Summary!$B$30:$AK$376,5,FALSE)</f>
        <v>0</v>
      </c>
      <c r="E37" s="481"/>
      <c r="F37" s="318" t="s">
        <v>215</v>
      </c>
      <c r="G37" s="129">
        <f>VLOOKUP(F37,Summary!$B$30:$AK$376,5,FALSE)</f>
        <v>0</v>
      </c>
      <c r="H37" s="482">
        <f t="shared" si="0"/>
        <v>0</v>
      </c>
      <c r="I37" s="483"/>
      <c r="J37" s="151" t="s">
        <v>537</v>
      </c>
      <c r="K37" s="156">
        <v>30</v>
      </c>
      <c r="L37" s="157">
        <f t="shared" ref="L37" si="7">+K37*H37</f>
        <v>0</v>
      </c>
      <c r="M37" s="512">
        <f t="shared" ref="M37" si="8">+L37*C37</f>
        <v>0</v>
      </c>
    </row>
    <row r="38" spans="1:13" ht="25.5" customHeight="1">
      <c r="A38" s="511">
        <f t="shared" si="3"/>
        <v>27</v>
      </c>
      <c r="B38" s="318" t="s">
        <v>274</v>
      </c>
      <c r="C38" s="480">
        <v>1.24E-2</v>
      </c>
      <c r="D38" s="481">
        <f>VLOOKUP(B38,Summary!$B$30:$AK$376,5,FALSE)</f>
        <v>0</v>
      </c>
      <c r="E38" s="481"/>
      <c r="F38" s="318" t="s">
        <v>216</v>
      </c>
      <c r="G38" s="129">
        <f>VLOOKUP(F38,Summary!$B$30:$AK$376,5,FALSE)</f>
        <v>0</v>
      </c>
      <c r="H38" s="482">
        <f t="shared" si="0"/>
        <v>0</v>
      </c>
      <c r="I38" s="483"/>
      <c r="J38" s="151" t="s">
        <v>530</v>
      </c>
      <c r="K38" s="156">
        <v>38</v>
      </c>
      <c r="L38" s="157">
        <f t="shared" si="4"/>
        <v>0</v>
      </c>
      <c r="M38" s="512">
        <f t="shared" si="2"/>
        <v>0</v>
      </c>
    </row>
    <row r="39" spans="1:13" ht="25.5" customHeight="1">
      <c r="A39" s="511">
        <f t="shared" si="3"/>
        <v>28</v>
      </c>
      <c r="B39" s="318" t="s">
        <v>275</v>
      </c>
      <c r="C39" s="480">
        <v>1.24E-2</v>
      </c>
      <c r="D39" s="481">
        <f>VLOOKUP(B39,Summary!$B$30:$AK$376,5,FALSE)</f>
        <v>0</v>
      </c>
      <c r="E39" s="481"/>
      <c r="F39" s="318" t="s">
        <v>217</v>
      </c>
      <c r="G39" s="129">
        <f>VLOOKUP(F39,Summary!$B$30:$AK$376,5,FALSE)</f>
        <v>0</v>
      </c>
      <c r="H39" s="482">
        <f t="shared" si="0"/>
        <v>0</v>
      </c>
      <c r="I39" s="483"/>
      <c r="J39" s="151" t="s">
        <v>530</v>
      </c>
      <c r="K39" s="156">
        <v>30</v>
      </c>
      <c r="L39" s="157">
        <f t="shared" ref="L39:L40" si="9">+K39*H39</f>
        <v>0</v>
      </c>
      <c r="M39" s="512">
        <f t="shared" ref="M39:M40" si="10">+L39*C39</f>
        <v>0</v>
      </c>
    </row>
    <row r="40" spans="1:13" ht="25.5" customHeight="1">
      <c r="A40" s="511">
        <f t="shared" si="3"/>
        <v>29</v>
      </c>
      <c r="B40" s="318" t="s">
        <v>276</v>
      </c>
      <c r="C40" s="480">
        <f>0.32/30</f>
        <v>1.0666666666666666E-2</v>
      </c>
      <c r="D40" s="481">
        <f>VLOOKUP(B40,Summary!$B$30:$AK$376,5,FALSE)</f>
        <v>0</v>
      </c>
      <c r="E40" s="481"/>
      <c r="F40" s="318" t="s">
        <v>218</v>
      </c>
      <c r="G40" s="129">
        <f>VLOOKUP(F40,Summary!$B$30:$AK$376,5,FALSE)</f>
        <v>0</v>
      </c>
      <c r="H40" s="482">
        <f t="shared" si="0"/>
        <v>0</v>
      </c>
      <c r="I40" s="483"/>
      <c r="J40" s="151" t="s">
        <v>537</v>
      </c>
      <c r="K40" s="156">
        <v>30</v>
      </c>
      <c r="L40" s="157">
        <f t="shared" si="9"/>
        <v>0</v>
      </c>
      <c r="M40" s="512">
        <f t="shared" si="10"/>
        <v>0</v>
      </c>
    </row>
    <row r="41" spans="1:13" ht="25.5" hidden="1" customHeight="1">
      <c r="A41" s="511">
        <f t="shared" si="3"/>
        <v>30</v>
      </c>
      <c r="B41" s="318" t="s">
        <v>279</v>
      </c>
      <c r="C41" s="480">
        <f>0.2/30</f>
        <v>6.6666666666666671E-3</v>
      </c>
      <c r="D41" s="481">
        <f>VLOOKUP(B41,Summary!$B$30:$AK$376,5,FALSE)</f>
        <v>0</v>
      </c>
      <c r="E41" s="481"/>
      <c r="F41" s="318" t="s">
        <v>221</v>
      </c>
      <c r="G41" s="129">
        <f>VLOOKUP(F41,Summary!$B$30:$AK$376,5,FALSE)</f>
        <v>0</v>
      </c>
      <c r="H41" s="482">
        <f t="shared" si="0"/>
        <v>0</v>
      </c>
      <c r="I41" s="483"/>
      <c r="J41" s="151"/>
      <c r="K41" s="156"/>
      <c r="L41" s="157">
        <f t="shared" si="4"/>
        <v>0</v>
      </c>
      <c r="M41" s="512">
        <f t="shared" si="2"/>
        <v>0</v>
      </c>
    </row>
    <row r="42" spans="1:13" ht="25.5" customHeight="1">
      <c r="A42" s="511">
        <f t="shared" si="3"/>
        <v>31</v>
      </c>
      <c r="B42" s="318" t="s">
        <v>280</v>
      </c>
      <c r="C42" s="480">
        <f>0.2/30</f>
        <v>6.6666666666666671E-3</v>
      </c>
      <c r="D42" s="481">
        <f>VLOOKUP(B42,Summary!$B$30:$AK$376,5,FALSE)</f>
        <v>0</v>
      </c>
      <c r="E42" s="481"/>
      <c r="F42" s="318" t="s">
        <v>222</v>
      </c>
      <c r="G42" s="129">
        <f>VLOOKUP(F42,Summary!$B$30:$AK$376,5,FALSE)</f>
        <v>0</v>
      </c>
      <c r="H42" s="482">
        <f t="shared" si="0"/>
        <v>0</v>
      </c>
      <c r="I42" s="483"/>
      <c r="J42" s="151" t="s">
        <v>537</v>
      </c>
      <c r="K42" s="156">
        <v>30</v>
      </c>
      <c r="L42" s="157">
        <f t="shared" si="4"/>
        <v>0</v>
      </c>
      <c r="M42" s="512">
        <f t="shared" si="2"/>
        <v>0</v>
      </c>
    </row>
    <row r="43" spans="1:13" ht="25.5" customHeight="1">
      <c r="A43" s="511">
        <f t="shared" si="3"/>
        <v>32</v>
      </c>
      <c r="B43" s="318" t="s">
        <v>281</v>
      </c>
      <c r="C43" s="480">
        <f>0.2/30</f>
        <v>6.6666666666666671E-3</v>
      </c>
      <c r="D43" s="481">
        <f>VLOOKUP(B43,Summary!$B$30:$AK$376,5,FALSE)</f>
        <v>0</v>
      </c>
      <c r="E43" s="481"/>
      <c r="F43" s="318" t="s">
        <v>223</v>
      </c>
      <c r="G43" s="129">
        <f>VLOOKUP(F43,Summary!$B$30:$AK$376,5,FALSE)</f>
        <v>0</v>
      </c>
      <c r="H43" s="482">
        <f t="shared" si="0"/>
        <v>0</v>
      </c>
      <c r="I43" s="483"/>
      <c r="J43" s="151" t="s">
        <v>521</v>
      </c>
      <c r="K43" s="156">
        <v>38</v>
      </c>
      <c r="L43" s="157">
        <f t="shared" si="4"/>
        <v>0</v>
      </c>
      <c r="M43" s="512">
        <f t="shared" si="2"/>
        <v>0</v>
      </c>
    </row>
    <row r="44" spans="1:13" ht="25.5" customHeight="1">
      <c r="A44" s="511">
        <f t="shared" si="3"/>
        <v>33</v>
      </c>
      <c r="B44" s="318" t="s">
        <v>282</v>
      </c>
      <c r="C44" s="484">
        <v>9.1000000000000004E-3</v>
      </c>
      <c r="D44" s="481">
        <f>VLOOKUP(B44,Summary!$B$30:$AK$376,5,FALSE)</f>
        <v>0</v>
      </c>
      <c r="E44" s="481"/>
      <c r="F44" s="317" t="s">
        <v>224</v>
      </c>
      <c r="G44" s="129">
        <f>VLOOKUP(F44,Summary!$B$30:$AK$376,5,FALSE)</f>
        <v>0</v>
      </c>
      <c r="H44" s="482">
        <f t="shared" si="0"/>
        <v>0</v>
      </c>
      <c r="I44" s="483"/>
      <c r="J44" s="151" t="s">
        <v>526</v>
      </c>
      <c r="K44" s="156">
        <v>30</v>
      </c>
      <c r="L44" s="157">
        <v>1770</v>
      </c>
      <c r="M44" s="512">
        <v>16.106999999999999</v>
      </c>
    </row>
    <row r="45" spans="1:13" ht="25.5" customHeight="1">
      <c r="A45" s="511">
        <f t="shared" si="3"/>
        <v>34</v>
      </c>
      <c r="B45" s="318" t="s">
        <v>283</v>
      </c>
      <c r="C45" s="480">
        <f>0.2/30</f>
        <v>6.6666666666666671E-3</v>
      </c>
      <c r="D45" s="481">
        <f>VLOOKUP(B45,Summary!$B$30:$AK$376,5,FALSE)</f>
        <v>0</v>
      </c>
      <c r="E45" s="481"/>
      <c r="F45" s="317" t="s">
        <v>225</v>
      </c>
      <c r="G45" s="129">
        <f>VLOOKUP(F45,Summary!$B$30:$AK$376,5,FALSE)</f>
        <v>0</v>
      </c>
      <c r="H45" s="482">
        <f t="shared" si="0"/>
        <v>0</v>
      </c>
      <c r="I45" s="483"/>
      <c r="J45" s="151" t="s">
        <v>521</v>
      </c>
      <c r="K45" s="156">
        <v>38</v>
      </c>
      <c r="L45" s="157">
        <f t="shared" ref="L45" si="11">+K45*H45</f>
        <v>0</v>
      </c>
      <c r="M45" s="512">
        <f t="shared" ref="M45" si="12">+L45*C45</f>
        <v>0</v>
      </c>
    </row>
    <row r="46" spans="1:13" ht="25.5" customHeight="1">
      <c r="A46" s="511"/>
      <c r="B46" s="318"/>
      <c r="C46" s="484"/>
      <c r="D46" s="481"/>
      <c r="E46" s="481"/>
      <c r="F46" s="317"/>
      <c r="G46" s="488"/>
      <c r="H46" s="482">
        <f t="shared" si="0"/>
        <v>0</v>
      </c>
      <c r="I46" s="483"/>
      <c r="J46" s="485"/>
      <c r="K46" s="156"/>
      <c r="L46" s="157">
        <f t="shared" si="4"/>
        <v>0</v>
      </c>
      <c r="M46" s="512">
        <f t="shared" si="2"/>
        <v>0</v>
      </c>
    </row>
    <row r="47" spans="1:13" ht="31.5" customHeight="1">
      <c r="A47" s="511"/>
      <c r="B47" s="479" t="s">
        <v>535</v>
      </c>
      <c r="C47" s="484"/>
      <c r="D47" s="481"/>
      <c r="E47" s="481"/>
      <c r="F47" s="317"/>
      <c r="G47" s="488"/>
      <c r="H47" s="482"/>
      <c r="I47" s="483"/>
      <c r="J47" s="503" t="s">
        <v>536</v>
      </c>
      <c r="K47" s="156"/>
      <c r="L47" s="157"/>
      <c r="M47" s="512"/>
    </row>
    <row r="48" spans="1:13" ht="25.5" customHeight="1">
      <c r="A48" s="511">
        <v>1</v>
      </c>
      <c r="B48" s="318" t="s">
        <v>234</v>
      </c>
      <c r="C48" s="484">
        <v>1.0800000000000001E-2</v>
      </c>
      <c r="D48" s="481">
        <f>VLOOKUP(B48,Summary!$B$30:$AK$376,5,FALSE)</f>
        <v>0</v>
      </c>
      <c r="E48" s="481"/>
      <c r="F48" s="487"/>
      <c r="G48" s="488"/>
      <c r="H48" s="482">
        <f t="shared" si="0"/>
        <v>0</v>
      </c>
      <c r="I48" s="483"/>
      <c r="J48" s="151" t="s">
        <v>529</v>
      </c>
      <c r="K48" s="156">
        <v>55</v>
      </c>
      <c r="L48" s="157">
        <f t="shared" ref="L48" si="13">+K48*H48</f>
        <v>0</v>
      </c>
      <c r="M48" s="512">
        <f t="shared" ref="M48" si="14">+L48*C48</f>
        <v>0</v>
      </c>
    </row>
    <row r="49" spans="1:13" ht="25.5" customHeight="1">
      <c r="A49" s="511">
        <f>+A48+1</f>
        <v>2</v>
      </c>
      <c r="B49" s="318" t="s">
        <v>235</v>
      </c>
      <c r="C49" s="480">
        <v>1.14E-2</v>
      </c>
      <c r="D49" s="481">
        <f>VLOOKUP(B49,Summary!$B$30:$AK$376,5,FALSE)</f>
        <v>0</v>
      </c>
      <c r="E49" s="481"/>
      <c r="F49" s="487"/>
      <c r="G49" s="488"/>
      <c r="H49" s="482">
        <f t="shared" si="0"/>
        <v>0</v>
      </c>
      <c r="I49" s="483"/>
      <c r="J49" s="151" t="s">
        <v>531</v>
      </c>
      <c r="K49" s="156">
        <v>140</v>
      </c>
      <c r="L49" s="157">
        <f t="shared" si="4"/>
        <v>0</v>
      </c>
      <c r="M49" s="512">
        <f t="shared" ref="M49:M50" si="15">+L49*C49</f>
        <v>0</v>
      </c>
    </row>
    <row r="50" spans="1:13" ht="25.5" customHeight="1">
      <c r="A50" s="511">
        <f t="shared" ref="A50:A61" si="16">+A49+1</f>
        <v>3</v>
      </c>
      <c r="B50" s="318" t="s">
        <v>236</v>
      </c>
      <c r="C50" s="480">
        <v>3.0000000000000001E-3</v>
      </c>
      <c r="D50" s="481">
        <f>VLOOKUP(B50,Summary!$B$30:$AK$376,5,FALSE)</f>
        <v>0</v>
      </c>
      <c r="E50" s="481"/>
      <c r="F50" s="487"/>
      <c r="G50" s="488"/>
      <c r="H50" s="482">
        <f t="shared" si="0"/>
        <v>0</v>
      </c>
      <c r="I50" s="483"/>
      <c r="J50" s="151" t="s">
        <v>77</v>
      </c>
      <c r="K50" s="156">
        <v>80</v>
      </c>
      <c r="L50" s="157">
        <f>+K50*H50</f>
        <v>0</v>
      </c>
      <c r="M50" s="512">
        <f t="shared" si="15"/>
        <v>0</v>
      </c>
    </row>
    <row r="51" spans="1:13" ht="25.5" customHeight="1">
      <c r="A51" s="511">
        <f t="shared" si="16"/>
        <v>4</v>
      </c>
      <c r="B51" s="318" t="s">
        <v>237</v>
      </c>
      <c r="C51" s="484">
        <v>5.8999999999999999E-3</v>
      </c>
      <c r="D51" s="481">
        <f>VLOOKUP(B51,Summary!$B$30:$AK$376,5,FALSE)</f>
        <v>0</v>
      </c>
      <c r="E51" s="481"/>
      <c r="F51" s="487"/>
      <c r="G51" s="488"/>
      <c r="H51" s="482">
        <f t="shared" si="0"/>
        <v>0</v>
      </c>
      <c r="I51" s="483"/>
      <c r="J51" s="502" t="s">
        <v>525</v>
      </c>
      <c r="K51" s="156">
        <v>65</v>
      </c>
      <c r="L51" s="157">
        <f t="shared" si="4"/>
        <v>0</v>
      </c>
      <c r="M51" s="512">
        <f t="shared" ref="M51" si="17">+L51*C51</f>
        <v>0</v>
      </c>
    </row>
    <row r="52" spans="1:13" ht="25.5" customHeight="1">
      <c r="A52" s="511">
        <f t="shared" si="16"/>
        <v>5</v>
      </c>
      <c r="B52" s="318" t="s">
        <v>238</v>
      </c>
      <c r="C52" s="480">
        <f>0.13/30</f>
        <v>4.3333333333333331E-3</v>
      </c>
      <c r="D52" s="481">
        <f>VLOOKUP(B52,Summary!$B$30:$AK$376,5,FALSE)</f>
        <v>0</v>
      </c>
      <c r="E52" s="481"/>
      <c r="F52" s="487"/>
      <c r="G52" s="488"/>
      <c r="H52" s="482">
        <f t="shared" si="0"/>
        <v>0</v>
      </c>
      <c r="I52" s="483"/>
      <c r="J52" s="151" t="s">
        <v>537</v>
      </c>
      <c r="K52" s="156">
        <v>20</v>
      </c>
      <c r="L52" s="157">
        <f t="shared" si="4"/>
        <v>0</v>
      </c>
      <c r="M52" s="512">
        <f t="shared" si="2"/>
        <v>0</v>
      </c>
    </row>
    <row r="53" spans="1:13" ht="25.5" customHeight="1">
      <c r="A53" s="511">
        <f t="shared" si="16"/>
        <v>6</v>
      </c>
      <c r="B53" s="318" t="s">
        <v>239</v>
      </c>
      <c r="C53" s="480">
        <v>3.3E-3</v>
      </c>
      <c r="D53" s="481">
        <f>VLOOKUP(B53,Summary!$B$30:$AK$376,5,FALSE)</f>
        <v>0</v>
      </c>
      <c r="E53" s="481"/>
      <c r="F53" s="487"/>
      <c r="G53" s="488"/>
      <c r="H53" s="482">
        <f t="shared" si="0"/>
        <v>0</v>
      </c>
      <c r="I53" s="483"/>
      <c r="J53" s="151" t="s">
        <v>528</v>
      </c>
      <c r="K53" s="156">
        <v>80</v>
      </c>
      <c r="L53" s="157">
        <f t="shared" si="4"/>
        <v>0</v>
      </c>
      <c r="M53" s="512">
        <f t="shared" si="2"/>
        <v>0</v>
      </c>
    </row>
    <row r="54" spans="1:13" ht="25.5" customHeight="1">
      <c r="A54" s="511">
        <f t="shared" si="16"/>
        <v>7</v>
      </c>
      <c r="B54" s="489" t="s">
        <v>240</v>
      </c>
      <c r="C54" s="484">
        <v>6.3E-3</v>
      </c>
      <c r="D54" s="481">
        <f>VLOOKUP(B54,Summary!$B$30:$AK$376,5,FALSE)</f>
        <v>0</v>
      </c>
      <c r="E54" s="481"/>
      <c r="F54" s="487"/>
      <c r="G54" s="488"/>
      <c r="H54" s="482">
        <f t="shared" si="0"/>
        <v>0</v>
      </c>
      <c r="I54" s="483"/>
      <c r="J54" s="151" t="s">
        <v>549</v>
      </c>
      <c r="K54" s="156">
        <v>70</v>
      </c>
      <c r="L54" s="157">
        <f t="shared" si="4"/>
        <v>0</v>
      </c>
      <c r="M54" s="512">
        <f t="shared" si="2"/>
        <v>0</v>
      </c>
    </row>
    <row r="55" spans="1:13" ht="25.5" customHeight="1">
      <c r="A55" s="511">
        <f t="shared" si="16"/>
        <v>8</v>
      </c>
      <c r="B55" s="489" t="s">
        <v>241</v>
      </c>
      <c r="C55" s="484">
        <v>2E-3</v>
      </c>
      <c r="D55" s="481">
        <f>VLOOKUP(B55,Summary!$B$30:$AK$376,5,FALSE)</f>
        <v>0</v>
      </c>
      <c r="E55" s="481"/>
      <c r="F55" s="487"/>
      <c r="G55" s="488"/>
      <c r="H55" s="482">
        <f t="shared" si="0"/>
        <v>0</v>
      </c>
      <c r="I55" s="483"/>
      <c r="J55" s="151" t="s">
        <v>522</v>
      </c>
      <c r="K55" s="156">
        <v>70</v>
      </c>
      <c r="L55" s="157">
        <f t="shared" si="4"/>
        <v>0</v>
      </c>
      <c r="M55" s="512">
        <f t="shared" si="2"/>
        <v>0</v>
      </c>
    </row>
    <row r="56" spans="1:13" ht="25.5" customHeight="1">
      <c r="A56" s="511">
        <f t="shared" si="16"/>
        <v>9</v>
      </c>
      <c r="B56" s="318" t="s">
        <v>242</v>
      </c>
      <c r="C56" s="480">
        <v>6.7999999999999996E-3</v>
      </c>
      <c r="D56" s="481">
        <f>VLOOKUP(B56,Summary!$B$30:$AK$376,5,FALSE)</f>
        <v>0</v>
      </c>
      <c r="E56" s="481"/>
      <c r="F56" s="487"/>
      <c r="G56" s="488"/>
      <c r="H56" s="482">
        <f t="shared" si="0"/>
        <v>0</v>
      </c>
      <c r="I56" s="483"/>
      <c r="J56" s="151" t="s">
        <v>76</v>
      </c>
      <c r="K56" s="156">
        <v>80</v>
      </c>
      <c r="L56" s="157">
        <f t="shared" si="4"/>
        <v>0</v>
      </c>
      <c r="M56" s="512">
        <f t="shared" si="2"/>
        <v>0</v>
      </c>
    </row>
    <row r="57" spans="1:13" ht="25.5" customHeight="1">
      <c r="A57" s="511">
        <f t="shared" si="16"/>
        <v>10</v>
      </c>
      <c r="B57" s="318" t="s">
        <v>243</v>
      </c>
      <c r="C57" s="484">
        <v>8.2500000000000004E-3</v>
      </c>
      <c r="D57" s="481">
        <f>VLOOKUP(B57,Summary!$B$30:$AK$376,5,FALSE)</f>
        <v>0</v>
      </c>
      <c r="E57" s="481"/>
      <c r="F57" s="487"/>
      <c r="G57" s="488"/>
      <c r="H57" s="482">
        <f t="shared" si="0"/>
        <v>0</v>
      </c>
      <c r="I57" s="483"/>
      <c r="J57" s="151" t="s">
        <v>532</v>
      </c>
      <c r="K57" s="156">
        <v>110</v>
      </c>
      <c r="L57" s="157">
        <f t="shared" si="4"/>
        <v>0</v>
      </c>
      <c r="M57" s="512">
        <f t="shared" si="2"/>
        <v>0</v>
      </c>
    </row>
    <row r="58" spans="1:13" ht="25.5" customHeight="1">
      <c r="A58" s="511">
        <f t="shared" si="16"/>
        <v>11</v>
      </c>
      <c r="B58" s="318" t="s">
        <v>244</v>
      </c>
      <c r="C58" s="484">
        <f>0.27/38</f>
        <v>7.1052631578947369E-3</v>
      </c>
      <c r="D58" s="481">
        <f>VLOOKUP(B58,Summary!$B$30:$AK$376,5,FALSE)</f>
        <v>0</v>
      </c>
      <c r="E58" s="481"/>
      <c r="F58" s="487"/>
      <c r="G58" s="488"/>
      <c r="H58" s="482">
        <f t="shared" si="0"/>
        <v>0</v>
      </c>
      <c r="I58" s="483"/>
      <c r="J58" s="151" t="s">
        <v>521</v>
      </c>
      <c r="K58" s="156">
        <v>65</v>
      </c>
      <c r="L58" s="157">
        <f t="shared" si="4"/>
        <v>0</v>
      </c>
      <c r="M58" s="512">
        <f t="shared" si="2"/>
        <v>0</v>
      </c>
    </row>
    <row r="59" spans="1:13" ht="25.5" customHeight="1">
      <c r="A59" s="511">
        <f t="shared" si="16"/>
        <v>12</v>
      </c>
      <c r="B59" s="55" t="s">
        <v>245</v>
      </c>
      <c r="C59" s="484">
        <v>3.5000000000000001E-3</v>
      </c>
      <c r="D59" s="481">
        <f>VLOOKUP(B59,Summary!$B$30:$AK$376,5,FALSE)</f>
        <v>0</v>
      </c>
      <c r="E59" s="481"/>
      <c r="F59" s="487"/>
      <c r="G59" s="488"/>
      <c r="H59" s="482">
        <f t="shared" si="0"/>
        <v>0</v>
      </c>
      <c r="J59" s="151" t="s">
        <v>548</v>
      </c>
      <c r="K59" s="156">
        <v>20</v>
      </c>
      <c r="L59" s="157">
        <f t="shared" si="4"/>
        <v>0</v>
      </c>
      <c r="M59" s="512">
        <f t="shared" ref="M59:M61" si="18">+L59*C59</f>
        <v>0</v>
      </c>
    </row>
    <row r="60" spans="1:13" ht="25.5" customHeight="1">
      <c r="A60" s="511">
        <f t="shared" si="16"/>
        <v>13</v>
      </c>
      <c r="B60" s="55" t="s">
        <v>246</v>
      </c>
      <c r="C60" s="484">
        <v>1.24E-2</v>
      </c>
      <c r="D60" s="481">
        <f>VLOOKUP(B60,Summary!$B$30:$AK$376,5,FALSE)</f>
        <v>0</v>
      </c>
      <c r="E60" s="481"/>
      <c r="F60" s="487"/>
      <c r="G60" s="488"/>
      <c r="H60" s="482">
        <f t="shared" si="0"/>
        <v>0</v>
      </c>
      <c r="J60" s="151" t="s">
        <v>530</v>
      </c>
      <c r="K60" s="156">
        <v>28</v>
      </c>
      <c r="L60" s="157">
        <f t="shared" si="4"/>
        <v>0</v>
      </c>
      <c r="M60" s="512">
        <f t="shared" si="18"/>
        <v>0</v>
      </c>
    </row>
    <row r="61" spans="1:13" ht="25.5" customHeight="1" thickBot="1">
      <c r="A61" s="513">
        <f t="shared" si="16"/>
        <v>14</v>
      </c>
      <c r="B61" s="514" t="s">
        <v>247</v>
      </c>
      <c r="C61" s="515"/>
      <c r="D61" s="516">
        <f>VLOOKUP(B61,Summary!$B$30:$AK$376,5,FALSE)</f>
        <v>0</v>
      </c>
      <c r="E61" s="516"/>
      <c r="F61" s="517"/>
      <c r="G61" s="518"/>
      <c r="H61" s="519"/>
      <c r="I61" s="520"/>
      <c r="J61" s="521" t="s">
        <v>550</v>
      </c>
      <c r="K61" s="522">
        <v>70</v>
      </c>
      <c r="L61" s="523">
        <f t="shared" si="4"/>
        <v>0</v>
      </c>
      <c r="M61" s="524">
        <f t="shared" si="18"/>
        <v>0</v>
      </c>
    </row>
  </sheetData>
  <autoFilter ref="J1:M61"/>
  <mergeCells count="1">
    <mergeCell ref="J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workbookViewId="0">
      <selection activeCell="BM2" sqref="Z1:BM1048576"/>
    </sheetView>
  </sheetViews>
  <sheetFormatPr defaultRowHeight="15"/>
  <cols>
    <col min="1" max="1" width="9.140625" style="161"/>
    <col min="2" max="2" width="32.85546875" style="161" customWidth="1"/>
    <col min="3" max="3" width="9.140625" style="161"/>
    <col min="4" max="15" width="9.140625" style="161" hidden="1" customWidth="1"/>
    <col min="16" max="17" width="9.140625" style="161"/>
    <col min="18" max="25" width="9.140625" style="161" hidden="1" customWidth="1"/>
    <col min="26" max="66" width="0" style="161" hidden="1" customWidth="1"/>
    <col min="67" max="16384" width="9.140625" style="161"/>
  </cols>
  <sheetData>
    <row r="1" spans="1:70" ht="20.25">
      <c r="A1" s="807" t="s">
        <v>391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7"/>
      <c r="AC1" s="807"/>
      <c r="AD1" s="807"/>
      <c r="AE1" s="807"/>
      <c r="AF1" s="807"/>
      <c r="AG1" s="807"/>
      <c r="AH1" s="807"/>
      <c r="AI1" s="807"/>
      <c r="AJ1" s="807"/>
      <c r="AK1" s="807"/>
      <c r="AL1" s="807"/>
      <c r="AM1" s="807"/>
      <c r="AN1" s="807"/>
      <c r="AO1" s="807"/>
      <c r="AP1" s="807"/>
      <c r="AQ1" s="807"/>
      <c r="AR1" s="807"/>
      <c r="AS1" s="807"/>
      <c r="AT1" s="807"/>
      <c r="AU1" s="807"/>
      <c r="AV1" s="807"/>
      <c r="AW1" s="807"/>
      <c r="AX1" s="807"/>
      <c r="AY1" s="807"/>
      <c r="AZ1" s="807"/>
      <c r="BA1" s="807"/>
      <c r="BB1" s="807"/>
      <c r="BC1" s="807"/>
      <c r="BD1" s="807"/>
      <c r="BE1" s="807"/>
      <c r="BF1" s="807"/>
      <c r="BG1" s="807"/>
      <c r="BH1" s="807"/>
      <c r="BI1" s="807"/>
      <c r="BJ1" s="807"/>
      <c r="BK1" s="807"/>
      <c r="BL1" s="807"/>
      <c r="BM1" s="807"/>
      <c r="BN1" s="807"/>
      <c r="BO1" s="807"/>
      <c r="BP1" s="807"/>
      <c r="BQ1" s="385"/>
    </row>
    <row r="2" spans="1:70" s="387" customFormat="1" ht="16.5">
      <c r="A2" s="386"/>
      <c r="B2" s="386"/>
      <c r="E2" s="388"/>
      <c r="G2" s="389"/>
      <c r="J2" s="390"/>
    </row>
    <row r="3" spans="1:70" s="387" customFormat="1" ht="17.25">
      <c r="A3" s="273" t="str">
        <f>+'[3]K-LUNCH &amp; K DINNER'!A3</f>
        <v>Outlet :</v>
      </c>
      <c r="B3" s="95" t="str">
        <f>+'K-LUNCH &amp; K DINNER'!B3</f>
        <v>KDA OUTLET</v>
      </c>
      <c r="E3" s="388"/>
      <c r="G3" s="389"/>
      <c r="J3" s="390"/>
    </row>
    <row r="4" spans="1:70" s="387" customFormat="1" ht="17.25">
      <c r="A4" s="273" t="str">
        <f>+'[3]K-LUNCH &amp; K DINNER'!A4</f>
        <v>Month :</v>
      </c>
      <c r="B4" s="99">
        <f>+'K-LUNCH &amp; K DINNER'!B4</f>
        <v>41395</v>
      </c>
      <c r="E4" s="388"/>
      <c r="G4" s="389"/>
      <c r="J4" s="390"/>
    </row>
    <row r="5" spans="1:70" s="387" customFormat="1" ht="16.5">
      <c r="A5" s="386"/>
      <c r="B5" s="386"/>
      <c r="E5" s="388"/>
      <c r="G5" s="389"/>
      <c r="J5" s="390"/>
    </row>
    <row r="6" spans="1:70" ht="17.25" thickBot="1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2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</row>
    <row r="7" spans="1:70" ht="19.5" thickBot="1">
      <c r="A7" s="393" t="s">
        <v>392</v>
      </c>
      <c r="B7" s="393" t="s">
        <v>32</v>
      </c>
      <c r="C7" s="393" t="s">
        <v>44</v>
      </c>
      <c r="D7" s="806">
        <v>1</v>
      </c>
      <c r="E7" s="806"/>
      <c r="F7" s="806">
        <f>+D7+1</f>
        <v>2</v>
      </c>
      <c r="G7" s="806"/>
      <c r="H7" s="806">
        <f>+F7+1</f>
        <v>3</v>
      </c>
      <c r="I7" s="806"/>
      <c r="J7" s="806">
        <f>+H7+1</f>
        <v>4</v>
      </c>
      <c r="K7" s="806"/>
      <c r="L7" s="806">
        <f>+J7+1</f>
        <v>5</v>
      </c>
      <c r="M7" s="806"/>
      <c r="N7" s="806">
        <f>+L7+1</f>
        <v>6</v>
      </c>
      <c r="O7" s="806"/>
      <c r="P7" s="806">
        <f>+N7+1</f>
        <v>7</v>
      </c>
      <c r="Q7" s="806"/>
      <c r="R7" s="806">
        <f>+P7+1</f>
        <v>8</v>
      </c>
      <c r="S7" s="806"/>
      <c r="T7" s="806">
        <f>+R7+1</f>
        <v>9</v>
      </c>
      <c r="U7" s="806"/>
      <c r="V7" s="806">
        <f>+T7+1</f>
        <v>10</v>
      </c>
      <c r="W7" s="806"/>
      <c r="X7" s="806">
        <f>+V7+1</f>
        <v>11</v>
      </c>
      <c r="Y7" s="806"/>
      <c r="Z7" s="806">
        <f>+X7+1</f>
        <v>12</v>
      </c>
      <c r="AA7" s="806"/>
      <c r="AB7" s="806">
        <f>+Z7+1</f>
        <v>13</v>
      </c>
      <c r="AC7" s="806"/>
      <c r="AD7" s="806">
        <f>+AB7+1</f>
        <v>14</v>
      </c>
      <c r="AE7" s="806"/>
      <c r="AF7" s="806">
        <f>+AD7+1</f>
        <v>15</v>
      </c>
      <c r="AG7" s="806"/>
      <c r="AH7" s="806">
        <f>+AF7+1</f>
        <v>16</v>
      </c>
      <c r="AI7" s="806"/>
      <c r="AJ7" s="806">
        <f>+AH7+1</f>
        <v>17</v>
      </c>
      <c r="AK7" s="806"/>
      <c r="AL7" s="806">
        <f>+AJ7+1</f>
        <v>18</v>
      </c>
      <c r="AM7" s="806"/>
      <c r="AN7" s="806">
        <f>+AL7+1</f>
        <v>19</v>
      </c>
      <c r="AO7" s="806"/>
      <c r="AP7" s="806">
        <f>+AN7+1</f>
        <v>20</v>
      </c>
      <c r="AQ7" s="806"/>
      <c r="AR7" s="806">
        <f>+AP7+1</f>
        <v>21</v>
      </c>
      <c r="AS7" s="806"/>
      <c r="AT7" s="806">
        <f>+AR7+1</f>
        <v>22</v>
      </c>
      <c r="AU7" s="806"/>
      <c r="AV7" s="806">
        <f>+AT7+1</f>
        <v>23</v>
      </c>
      <c r="AW7" s="806"/>
      <c r="AX7" s="806">
        <f>+AV7+1</f>
        <v>24</v>
      </c>
      <c r="AY7" s="806"/>
      <c r="AZ7" s="806">
        <f>+AX7+1</f>
        <v>25</v>
      </c>
      <c r="BA7" s="806"/>
      <c r="BB7" s="806">
        <f>+AZ7+1</f>
        <v>26</v>
      </c>
      <c r="BC7" s="806"/>
      <c r="BD7" s="806">
        <f>+BB7+1</f>
        <v>27</v>
      </c>
      <c r="BE7" s="806"/>
      <c r="BF7" s="806">
        <f>+BD7+1</f>
        <v>28</v>
      </c>
      <c r="BG7" s="806"/>
      <c r="BH7" s="806">
        <f>+BF7+1</f>
        <v>29</v>
      </c>
      <c r="BI7" s="806"/>
      <c r="BJ7" s="806">
        <f>+BH7+1</f>
        <v>30</v>
      </c>
      <c r="BK7" s="806"/>
      <c r="BL7" s="806">
        <f>+BJ7+1</f>
        <v>31</v>
      </c>
      <c r="BM7" s="806"/>
      <c r="BN7" s="394"/>
      <c r="BO7" s="395" t="s">
        <v>19</v>
      </c>
      <c r="BP7" s="396" t="s">
        <v>19</v>
      </c>
      <c r="BQ7" s="397" t="s">
        <v>393</v>
      </c>
      <c r="BR7" s="398"/>
    </row>
    <row r="8" spans="1:70" ht="17.25" thickBot="1">
      <c r="A8" s="399"/>
      <c r="B8" s="400"/>
      <c r="C8" s="400" t="s">
        <v>35</v>
      </c>
      <c r="D8" s="401" t="s">
        <v>36</v>
      </c>
      <c r="E8" s="402" t="s">
        <v>35</v>
      </c>
      <c r="F8" s="401" t="s">
        <v>36</v>
      </c>
      <c r="G8" s="402" t="s">
        <v>35</v>
      </c>
      <c r="H8" s="401" t="s">
        <v>36</v>
      </c>
      <c r="I8" s="402" t="s">
        <v>35</v>
      </c>
      <c r="J8" s="401" t="s">
        <v>36</v>
      </c>
      <c r="K8" s="402" t="s">
        <v>35</v>
      </c>
      <c r="L8" s="401" t="s">
        <v>36</v>
      </c>
      <c r="M8" s="402" t="s">
        <v>35</v>
      </c>
      <c r="N8" s="401" t="s">
        <v>36</v>
      </c>
      <c r="O8" s="402" t="s">
        <v>35</v>
      </c>
      <c r="P8" s="401" t="s">
        <v>36</v>
      </c>
      <c r="Q8" s="402" t="s">
        <v>35</v>
      </c>
      <c r="R8" s="401" t="s">
        <v>36</v>
      </c>
      <c r="S8" s="402" t="s">
        <v>35</v>
      </c>
      <c r="T8" s="401" t="s">
        <v>36</v>
      </c>
      <c r="U8" s="402" t="s">
        <v>35</v>
      </c>
      <c r="V8" s="401" t="s">
        <v>36</v>
      </c>
      <c r="W8" s="402" t="s">
        <v>35</v>
      </c>
      <c r="X8" s="401" t="s">
        <v>36</v>
      </c>
      <c r="Y8" s="402" t="s">
        <v>35</v>
      </c>
      <c r="Z8" s="401" t="s">
        <v>36</v>
      </c>
      <c r="AA8" s="402" t="s">
        <v>35</v>
      </c>
      <c r="AB8" s="401" t="s">
        <v>36</v>
      </c>
      <c r="AC8" s="402" t="s">
        <v>35</v>
      </c>
      <c r="AD8" s="401" t="s">
        <v>36</v>
      </c>
      <c r="AE8" s="402" t="s">
        <v>35</v>
      </c>
      <c r="AF8" s="401" t="s">
        <v>36</v>
      </c>
      <c r="AG8" s="402" t="s">
        <v>35</v>
      </c>
      <c r="AH8" s="401" t="s">
        <v>36</v>
      </c>
      <c r="AI8" s="402" t="s">
        <v>35</v>
      </c>
      <c r="AJ8" s="401" t="s">
        <v>36</v>
      </c>
      <c r="AK8" s="402" t="s">
        <v>35</v>
      </c>
      <c r="AL8" s="401" t="s">
        <v>36</v>
      </c>
      <c r="AM8" s="402" t="s">
        <v>35</v>
      </c>
      <c r="AN8" s="401" t="s">
        <v>36</v>
      </c>
      <c r="AO8" s="402" t="s">
        <v>35</v>
      </c>
      <c r="AP8" s="401" t="s">
        <v>36</v>
      </c>
      <c r="AQ8" s="402" t="s">
        <v>35</v>
      </c>
      <c r="AR8" s="401" t="s">
        <v>36</v>
      </c>
      <c r="AS8" s="402" t="s">
        <v>35</v>
      </c>
      <c r="AT8" s="401" t="s">
        <v>36</v>
      </c>
      <c r="AU8" s="402" t="s">
        <v>35</v>
      </c>
      <c r="AV8" s="401" t="s">
        <v>36</v>
      </c>
      <c r="AW8" s="402" t="s">
        <v>35</v>
      </c>
      <c r="AX8" s="401" t="s">
        <v>36</v>
      </c>
      <c r="AY8" s="402" t="s">
        <v>35</v>
      </c>
      <c r="AZ8" s="401" t="s">
        <v>36</v>
      </c>
      <c r="BA8" s="402" t="s">
        <v>35</v>
      </c>
      <c r="BB8" s="401" t="s">
        <v>36</v>
      </c>
      <c r="BC8" s="402" t="s">
        <v>35</v>
      </c>
      <c r="BD8" s="401" t="s">
        <v>36</v>
      </c>
      <c r="BE8" s="402" t="s">
        <v>35</v>
      </c>
      <c r="BF8" s="401" t="s">
        <v>36</v>
      </c>
      <c r="BG8" s="402" t="s">
        <v>35</v>
      </c>
      <c r="BH8" s="401" t="s">
        <v>36</v>
      </c>
      <c r="BI8" s="402" t="s">
        <v>35</v>
      </c>
      <c r="BJ8" s="401" t="s">
        <v>36</v>
      </c>
      <c r="BK8" s="402" t="s">
        <v>35</v>
      </c>
      <c r="BL8" s="401" t="s">
        <v>36</v>
      </c>
      <c r="BM8" s="402" t="s">
        <v>35</v>
      </c>
      <c r="BN8" s="403"/>
      <c r="BO8" s="404" t="s">
        <v>36</v>
      </c>
      <c r="BP8" s="401" t="s">
        <v>35</v>
      </c>
      <c r="BQ8" s="405"/>
      <c r="BR8" s="391"/>
    </row>
    <row r="9" spans="1:70" ht="15.75" thickBot="1">
      <c r="A9" s="406" t="s">
        <v>394</v>
      </c>
      <c r="B9" s="407" t="s">
        <v>395</v>
      </c>
      <c r="C9" s="408">
        <v>1</v>
      </c>
      <c r="D9" s="409">
        <v>0</v>
      </c>
      <c r="E9" s="410">
        <f t="shared" ref="E9:E47" si="0">D9*C9</f>
        <v>0</v>
      </c>
      <c r="F9" s="409">
        <v>0</v>
      </c>
      <c r="G9" s="410">
        <f t="shared" ref="G9:G47" si="1">F9*C9</f>
        <v>0</v>
      </c>
      <c r="H9" s="409">
        <v>0</v>
      </c>
      <c r="I9" s="410">
        <f t="shared" ref="I9:I47" si="2">H9*C9</f>
        <v>0</v>
      </c>
      <c r="J9" s="409">
        <v>0</v>
      </c>
      <c r="K9" s="410">
        <f t="shared" ref="K9:K47" si="3">J9*C9</f>
        <v>0</v>
      </c>
      <c r="L9" s="409">
        <v>0</v>
      </c>
      <c r="M9" s="410">
        <f t="shared" ref="M9:M47" si="4">L9*C9</f>
        <v>0</v>
      </c>
      <c r="N9" s="409">
        <v>0</v>
      </c>
      <c r="O9" s="410">
        <f t="shared" ref="O9:O47" si="5">N9*C9</f>
        <v>0</v>
      </c>
      <c r="P9" s="409">
        <v>0</v>
      </c>
      <c r="Q9" s="410">
        <f t="shared" ref="Q9:Q47" si="6">P9*C9</f>
        <v>0</v>
      </c>
      <c r="R9" s="409">
        <v>0</v>
      </c>
      <c r="S9" s="410">
        <f t="shared" ref="S9:S47" si="7">R9*C9</f>
        <v>0</v>
      </c>
      <c r="T9" s="409">
        <v>0</v>
      </c>
      <c r="U9" s="410">
        <f t="shared" ref="U9:U47" si="8">T9*C9</f>
        <v>0</v>
      </c>
      <c r="V9" s="409">
        <v>0</v>
      </c>
      <c r="W9" s="410">
        <f t="shared" ref="W9:W47" si="9">V9*C9</f>
        <v>0</v>
      </c>
      <c r="X9" s="409">
        <v>0</v>
      </c>
      <c r="Y9" s="410">
        <f t="shared" ref="Y9:Y47" si="10">X9*C9</f>
        <v>0</v>
      </c>
      <c r="Z9" s="409">
        <v>0</v>
      </c>
      <c r="AA9" s="410">
        <f t="shared" ref="AA9:AA47" si="11">Z9*C9</f>
        <v>0</v>
      </c>
      <c r="AB9" s="409">
        <v>0</v>
      </c>
      <c r="AC9" s="410">
        <f t="shared" ref="AC9:AC47" si="12">AB9*C9</f>
        <v>0</v>
      </c>
      <c r="AD9" s="409">
        <v>0</v>
      </c>
      <c r="AE9" s="410">
        <f t="shared" ref="AE9:AE47" si="13">AD9*C9</f>
        <v>0</v>
      </c>
      <c r="AF9" s="409">
        <v>0</v>
      </c>
      <c r="AG9" s="410">
        <f t="shared" ref="AG9:AG47" si="14">AF9*C9</f>
        <v>0</v>
      </c>
      <c r="AH9" s="409">
        <v>0</v>
      </c>
      <c r="AI9" s="410">
        <f t="shared" ref="AI9:AI47" si="15">AH9*C9</f>
        <v>0</v>
      </c>
      <c r="AJ9" s="409">
        <v>0</v>
      </c>
      <c r="AK9" s="410">
        <f t="shared" ref="AK9:AK47" si="16">AJ9*C9</f>
        <v>0</v>
      </c>
      <c r="AL9" s="409">
        <v>0</v>
      </c>
      <c r="AM9" s="410">
        <f t="shared" ref="AM9:AM47" si="17">AL9*C9</f>
        <v>0</v>
      </c>
      <c r="AN9" s="409">
        <v>0</v>
      </c>
      <c r="AO9" s="410">
        <f t="shared" ref="AO9:AO47" si="18">AN9*C9</f>
        <v>0</v>
      </c>
      <c r="AP9" s="409">
        <v>0</v>
      </c>
      <c r="AQ9" s="410">
        <f t="shared" ref="AQ9:AQ47" si="19">AP9*C9</f>
        <v>0</v>
      </c>
      <c r="AR9" s="409">
        <v>0</v>
      </c>
      <c r="AS9" s="410">
        <f t="shared" ref="AS9:AS47" si="20">AR9*C9</f>
        <v>0</v>
      </c>
      <c r="AT9" s="409">
        <v>0</v>
      </c>
      <c r="AU9" s="410">
        <f t="shared" ref="AU9:AU47" si="21">AT9*C9</f>
        <v>0</v>
      </c>
      <c r="AV9" s="409">
        <v>0</v>
      </c>
      <c r="AW9" s="410">
        <f t="shared" ref="AW9:AW47" si="22">AV9*C9</f>
        <v>0</v>
      </c>
      <c r="AX9" s="409">
        <v>0</v>
      </c>
      <c r="AY9" s="410">
        <f t="shared" ref="AY9:AY47" si="23">AX9*C9</f>
        <v>0</v>
      </c>
      <c r="AZ9" s="409">
        <v>0</v>
      </c>
      <c r="BA9" s="410">
        <f t="shared" ref="BA9:BA47" si="24">AZ9*C9</f>
        <v>0</v>
      </c>
      <c r="BB9" s="409">
        <v>0</v>
      </c>
      <c r="BC9" s="410">
        <f t="shared" ref="BC9:BC47" si="25">BB9*C9</f>
        <v>0</v>
      </c>
      <c r="BD9" s="409">
        <v>0</v>
      </c>
      <c r="BE9" s="410">
        <f t="shared" ref="BE9:BE47" si="26">BD9*C9</f>
        <v>0</v>
      </c>
      <c r="BF9" s="409">
        <v>0</v>
      </c>
      <c r="BG9" s="410">
        <f t="shared" ref="BG9:BG47" si="27">BF9*C9</f>
        <v>0</v>
      </c>
      <c r="BH9" s="409">
        <v>0</v>
      </c>
      <c r="BI9" s="410">
        <f t="shared" ref="BI9:BI47" si="28">BH9*C9</f>
        <v>0</v>
      </c>
      <c r="BJ9" s="409">
        <v>0</v>
      </c>
      <c r="BK9" s="410">
        <f t="shared" ref="BK9:BK47" si="29">BJ9*C9</f>
        <v>0</v>
      </c>
      <c r="BL9" s="409">
        <v>0</v>
      </c>
      <c r="BM9" s="410">
        <f t="shared" ref="BM9:BM47" si="30">BL9*C9</f>
        <v>0</v>
      </c>
      <c r="BN9" s="403"/>
      <c r="BO9" s="411">
        <f t="shared" ref="BO9:BO47" si="31">D9+F9+H9+J9+L9+N9+P9+R9+T9+V9+X9+Z9+AB9+AD9+AF9+AH9+AJ9+AL9+AN9+AP9+AR9+AT9+AV9+AX9+AZ9+BB9+BD9+BF9+BH9+BJ9+BL9</f>
        <v>0</v>
      </c>
      <c r="BP9" s="412">
        <f t="shared" ref="BP9:BP47" si="32">BO9*C9</f>
        <v>0</v>
      </c>
      <c r="BQ9" s="413"/>
      <c r="BR9" s="414"/>
    </row>
    <row r="10" spans="1:70" ht="15.75" thickBot="1">
      <c r="A10" s="406" t="s">
        <v>396</v>
      </c>
      <c r="B10" s="407" t="s">
        <v>397</v>
      </c>
      <c r="C10" s="408">
        <v>1.5</v>
      </c>
      <c r="D10" s="409">
        <v>0</v>
      </c>
      <c r="E10" s="410">
        <f t="shared" si="0"/>
        <v>0</v>
      </c>
      <c r="F10" s="409">
        <v>0</v>
      </c>
      <c r="G10" s="410">
        <f t="shared" si="1"/>
        <v>0</v>
      </c>
      <c r="H10" s="409">
        <v>0</v>
      </c>
      <c r="I10" s="410">
        <f t="shared" si="2"/>
        <v>0</v>
      </c>
      <c r="J10" s="409">
        <v>0</v>
      </c>
      <c r="K10" s="410">
        <f t="shared" si="3"/>
        <v>0</v>
      </c>
      <c r="L10" s="409">
        <v>0</v>
      </c>
      <c r="M10" s="410">
        <f t="shared" si="4"/>
        <v>0</v>
      </c>
      <c r="N10" s="409">
        <v>0</v>
      </c>
      <c r="O10" s="410">
        <f t="shared" si="5"/>
        <v>0</v>
      </c>
      <c r="P10" s="409">
        <v>0</v>
      </c>
      <c r="Q10" s="410">
        <f t="shared" si="6"/>
        <v>0</v>
      </c>
      <c r="R10" s="409">
        <v>0</v>
      </c>
      <c r="S10" s="410">
        <f t="shared" si="7"/>
        <v>0</v>
      </c>
      <c r="T10" s="409">
        <v>0</v>
      </c>
      <c r="U10" s="410">
        <f t="shared" si="8"/>
        <v>0</v>
      </c>
      <c r="V10" s="409">
        <v>0</v>
      </c>
      <c r="W10" s="410">
        <f t="shared" si="9"/>
        <v>0</v>
      </c>
      <c r="X10" s="409">
        <v>0</v>
      </c>
      <c r="Y10" s="410">
        <f t="shared" si="10"/>
        <v>0</v>
      </c>
      <c r="Z10" s="409">
        <v>0</v>
      </c>
      <c r="AA10" s="410">
        <f t="shared" si="11"/>
        <v>0</v>
      </c>
      <c r="AB10" s="409">
        <v>0</v>
      </c>
      <c r="AC10" s="410">
        <f t="shared" si="12"/>
        <v>0</v>
      </c>
      <c r="AD10" s="409">
        <v>0</v>
      </c>
      <c r="AE10" s="410">
        <f t="shared" si="13"/>
        <v>0</v>
      </c>
      <c r="AF10" s="409">
        <v>0</v>
      </c>
      <c r="AG10" s="410">
        <f t="shared" si="14"/>
        <v>0</v>
      </c>
      <c r="AH10" s="409">
        <v>0</v>
      </c>
      <c r="AI10" s="410">
        <f t="shared" si="15"/>
        <v>0</v>
      </c>
      <c r="AJ10" s="409">
        <v>0</v>
      </c>
      <c r="AK10" s="410">
        <f t="shared" si="16"/>
        <v>0</v>
      </c>
      <c r="AL10" s="409">
        <v>0</v>
      </c>
      <c r="AM10" s="410">
        <f t="shared" si="17"/>
        <v>0</v>
      </c>
      <c r="AN10" s="409">
        <v>0</v>
      </c>
      <c r="AO10" s="410">
        <f t="shared" si="18"/>
        <v>0</v>
      </c>
      <c r="AP10" s="409">
        <v>0</v>
      </c>
      <c r="AQ10" s="410">
        <f t="shared" si="19"/>
        <v>0</v>
      </c>
      <c r="AR10" s="409">
        <v>0</v>
      </c>
      <c r="AS10" s="410">
        <f t="shared" si="20"/>
        <v>0</v>
      </c>
      <c r="AT10" s="409">
        <v>0</v>
      </c>
      <c r="AU10" s="410">
        <f t="shared" si="21"/>
        <v>0</v>
      </c>
      <c r="AV10" s="409">
        <v>0</v>
      </c>
      <c r="AW10" s="410">
        <f t="shared" si="22"/>
        <v>0</v>
      </c>
      <c r="AX10" s="409">
        <v>0</v>
      </c>
      <c r="AY10" s="410">
        <f t="shared" si="23"/>
        <v>0</v>
      </c>
      <c r="AZ10" s="409">
        <v>0</v>
      </c>
      <c r="BA10" s="410">
        <f t="shared" si="24"/>
        <v>0</v>
      </c>
      <c r="BB10" s="409">
        <v>0</v>
      </c>
      <c r="BC10" s="410">
        <f t="shared" si="25"/>
        <v>0</v>
      </c>
      <c r="BD10" s="409">
        <v>0</v>
      </c>
      <c r="BE10" s="410">
        <f t="shared" si="26"/>
        <v>0</v>
      </c>
      <c r="BF10" s="409">
        <v>0</v>
      </c>
      <c r="BG10" s="410">
        <f t="shared" si="27"/>
        <v>0</v>
      </c>
      <c r="BH10" s="409">
        <v>0</v>
      </c>
      <c r="BI10" s="410">
        <f t="shared" si="28"/>
        <v>0</v>
      </c>
      <c r="BJ10" s="409">
        <v>0</v>
      </c>
      <c r="BK10" s="410">
        <f t="shared" si="29"/>
        <v>0</v>
      </c>
      <c r="BL10" s="409">
        <v>0</v>
      </c>
      <c r="BM10" s="410">
        <f t="shared" si="30"/>
        <v>0</v>
      </c>
      <c r="BN10" s="403"/>
      <c r="BO10" s="411">
        <f t="shared" si="31"/>
        <v>0</v>
      </c>
      <c r="BP10" s="412">
        <f t="shared" si="32"/>
        <v>0</v>
      </c>
      <c r="BQ10" s="415"/>
      <c r="BR10" s="414"/>
    </row>
    <row r="11" spans="1:70" ht="15.75" thickBot="1">
      <c r="A11" s="416">
        <v>1101</v>
      </c>
      <c r="B11" s="420" t="s">
        <v>405</v>
      </c>
      <c r="C11" s="408">
        <v>9.9</v>
      </c>
      <c r="D11" s="418">
        <v>0</v>
      </c>
      <c r="E11" s="410">
        <f t="shared" ref="E11:E25" si="33">D11*C11</f>
        <v>0</v>
      </c>
      <c r="F11" s="409">
        <v>0</v>
      </c>
      <c r="G11" s="410">
        <f t="shared" ref="G11:G25" si="34">F11*C11</f>
        <v>0</v>
      </c>
      <c r="H11" s="409">
        <v>0</v>
      </c>
      <c r="I11" s="410">
        <f t="shared" ref="I11:I25" si="35">H11*C11</f>
        <v>0</v>
      </c>
      <c r="J11" s="409">
        <v>0</v>
      </c>
      <c r="K11" s="410">
        <f t="shared" ref="K11:K25" si="36">J11*C11</f>
        <v>0</v>
      </c>
      <c r="L11" s="418">
        <v>0</v>
      </c>
      <c r="M11" s="410">
        <f t="shared" ref="M11:M25" si="37">L11*C11</f>
        <v>0</v>
      </c>
      <c r="N11" s="409">
        <v>0</v>
      </c>
      <c r="O11" s="410">
        <f t="shared" ref="O11:O25" si="38">N11*C11</f>
        <v>0</v>
      </c>
      <c r="P11" s="409">
        <v>0</v>
      </c>
      <c r="Q11" s="410">
        <f t="shared" ref="Q11:Q25" si="39">P11*C11</f>
        <v>0</v>
      </c>
      <c r="R11" s="418">
        <v>0</v>
      </c>
      <c r="S11" s="410">
        <f t="shared" ref="S11:S25" si="40">R11*C11</f>
        <v>0</v>
      </c>
      <c r="T11" s="418">
        <v>0</v>
      </c>
      <c r="U11" s="410">
        <f t="shared" ref="U11:U25" si="41">T11*C11</f>
        <v>0</v>
      </c>
      <c r="V11" s="418">
        <v>0</v>
      </c>
      <c r="W11" s="410">
        <f t="shared" ref="W11:W25" si="42">V11*C11</f>
        <v>0</v>
      </c>
      <c r="X11" s="418">
        <v>0</v>
      </c>
      <c r="Y11" s="410">
        <f t="shared" ref="Y11:Y25" si="43">X11*C11</f>
        <v>0</v>
      </c>
      <c r="Z11" s="418">
        <v>0</v>
      </c>
      <c r="AA11" s="410">
        <f t="shared" ref="AA11:AA25" si="44">Z11*C11</f>
        <v>0</v>
      </c>
      <c r="AB11" s="409">
        <v>0</v>
      </c>
      <c r="AC11" s="410">
        <f t="shared" ref="AC11:AC25" si="45">AB11*C11</f>
        <v>0</v>
      </c>
      <c r="AD11" s="418">
        <v>0</v>
      </c>
      <c r="AE11" s="410">
        <f t="shared" ref="AE11:AE25" si="46">AD11*C11</f>
        <v>0</v>
      </c>
      <c r="AF11" s="418">
        <v>0</v>
      </c>
      <c r="AG11" s="410">
        <f t="shared" ref="AG11:AG25" si="47">AF11*C11</f>
        <v>0</v>
      </c>
      <c r="AH11" s="418">
        <v>0</v>
      </c>
      <c r="AI11" s="410">
        <f t="shared" ref="AI11:AI25" si="48">AH11*C11</f>
        <v>0</v>
      </c>
      <c r="AJ11" s="418">
        <v>0</v>
      </c>
      <c r="AK11" s="410">
        <f t="shared" ref="AK11:AK25" si="49">AJ11*C11</f>
        <v>0</v>
      </c>
      <c r="AL11" s="418">
        <v>0</v>
      </c>
      <c r="AM11" s="410">
        <f t="shared" ref="AM11:AM25" si="50">AL11*C11</f>
        <v>0</v>
      </c>
      <c r="AN11" s="418">
        <v>0</v>
      </c>
      <c r="AO11" s="410">
        <f t="shared" ref="AO11:AO25" si="51">AN11*C11</f>
        <v>0</v>
      </c>
      <c r="AP11" s="409">
        <v>0</v>
      </c>
      <c r="AQ11" s="410">
        <f t="shared" ref="AQ11:AQ25" si="52">AP11*C11</f>
        <v>0</v>
      </c>
      <c r="AR11" s="409">
        <v>0</v>
      </c>
      <c r="AS11" s="410">
        <f t="shared" ref="AS11:AS25" si="53">AR11*C11</f>
        <v>0</v>
      </c>
      <c r="AT11" s="409">
        <v>0</v>
      </c>
      <c r="AU11" s="410">
        <f t="shared" ref="AU11:AU25" si="54">AT11*C11</f>
        <v>0</v>
      </c>
      <c r="AV11" s="409">
        <v>0</v>
      </c>
      <c r="AW11" s="410">
        <f t="shared" ref="AW11:AW25" si="55">AV11*C11</f>
        <v>0</v>
      </c>
      <c r="AX11" s="409">
        <v>0</v>
      </c>
      <c r="AY11" s="410">
        <f t="shared" ref="AY11:AY25" si="56">AX11*C11</f>
        <v>0</v>
      </c>
      <c r="AZ11" s="409">
        <v>0</v>
      </c>
      <c r="BA11" s="410">
        <f t="shared" ref="BA11:BA25" si="57">AZ11*C11</f>
        <v>0</v>
      </c>
      <c r="BB11" s="409">
        <v>0</v>
      </c>
      <c r="BC11" s="410">
        <f t="shared" ref="BC11:BC25" si="58">BB11*C11</f>
        <v>0</v>
      </c>
      <c r="BD11" s="409">
        <v>0</v>
      </c>
      <c r="BE11" s="410">
        <f t="shared" ref="BE11:BE25" si="59">BD11*C11</f>
        <v>0</v>
      </c>
      <c r="BF11" s="418">
        <v>0</v>
      </c>
      <c r="BG11" s="410">
        <f t="shared" ref="BG11:BG25" si="60">BF11*C11</f>
        <v>0</v>
      </c>
      <c r="BH11" s="409">
        <v>0</v>
      </c>
      <c r="BI11" s="410">
        <f t="shared" ref="BI11:BI25" si="61">BH11*C11</f>
        <v>0</v>
      </c>
      <c r="BJ11" s="418">
        <v>0</v>
      </c>
      <c r="BK11" s="410">
        <f t="shared" ref="BK11:BK25" si="62">BJ11*C11</f>
        <v>0</v>
      </c>
      <c r="BL11" s="418">
        <v>0</v>
      </c>
      <c r="BM11" s="410">
        <f t="shared" ref="BM11:BM25" si="63">BL11*C11</f>
        <v>0</v>
      </c>
      <c r="BN11" s="403"/>
      <c r="BO11" s="411">
        <f t="shared" ref="BO11:BO25" si="64">D11+F11+H11+J11+L11+N11+P11+R11+T11+V11+X11+Z11+AB11+AD11+AF11+AH11+AJ11+AL11+AN11+AP11+AR11+AT11+AV11+AX11+AZ11+BB11+BD11+BF11+BH11+BJ11+BL11</f>
        <v>0</v>
      </c>
      <c r="BP11" s="412">
        <f t="shared" ref="BP11:BP25" si="65">BO11*C11</f>
        <v>0</v>
      </c>
      <c r="BQ11" s="419"/>
      <c r="BR11" s="414"/>
    </row>
    <row r="12" spans="1:70" ht="15.75" thickBot="1">
      <c r="A12" s="416">
        <v>1102</v>
      </c>
      <c r="B12" s="420" t="s">
        <v>406</v>
      </c>
      <c r="C12" s="408">
        <v>9.9</v>
      </c>
      <c r="D12" s="418">
        <v>0</v>
      </c>
      <c r="E12" s="410">
        <f t="shared" si="33"/>
        <v>0</v>
      </c>
      <c r="F12" s="409">
        <v>0</v>
      </c>
      <c r="G12" s="410">
        <f t="shared" si="34"/>
        <v>0</v>
      </c>
      <c r="H12" s="409">
        <v>0</v>
      </c>
      <c r="I12" s="410">
        <f t="shared" si="35"/>
        <v>0</v>
      </c>
      <c r="J12" s="409">
        <v>0</v>
      </c>
      <c r="K12" s="410">
        <f t="shared" si="36"/>
        <v>0</v>
      </c>
      <c r="L12" s="418">
        <v>0</v>
      </c>
      <c r="M12" s="410">
        <f t="shared" si="37"/>
        <v>0</v>
      </c>
      <c r="N12" s="409">
        <v>0</v>
      </c>
      <c r="O12" s="410">
        <f t="shared" si="38"/>
        <v>0</v>
      </c>
      <c r="P12" s="409">
        <v>0</v>
      </c>
      <c r="Q12" s="410">
        <f t="shared" si="39"/>
        <v>0</v>
      </c>
      <c r="R12" s="418">
        <v>0</v>
      </c>
      <c r="S12" s="410">
        <f t="shared" si="40"/>
        <v>0</v>
      </c>
      <c r="T12" s="418">
        <v>0</v>
      </c>
      <c r="U12" s="410">
        <f t="shared" si="41"/>
        <v>0</v>
      </c>
      <c r="V12" s="418">
        <v>0</v>
      </c>
      <c r="W12" s="410">
        <f t="shared" si="42"/>
        <v>0</v>
      </c>
      <c r="X12" s="418">
        <v>0</v>
      </c>
      <c r="Y12" s="410">
        <f t="shared" si="43"/>
        <v>0</v>
      </c>
      <c r="Z12" s="418">
        <v>0</v>
      </c>
      <c r="AA12" s="410">
        <f t="shared" si="44"/>
        <v>0</v>
      </c>
      <c r="AB12" s="409">
        <v>0</v>
      </c>
      <c r="AC12" s="410">
        <f t="shared" si="45"/>
        <v>0</v>
      </c>
      <c r="AD12" s="418">
        <v>0</v>
      </c>
      <c r="AE12" s="410">
        <f t="shared" si="46"/>
        <v>0</v>
      </c>
      <c r="AF12" s="418">
        <v>0</v>
      </c>
      <c r="AG12" s="410">
        <f t="shared" si="47"/>
        <v>0</v>
      </c>
      <c r="AH12" s="418">
        <v>0</v>
      </c>
      <c r="AI12" s="410">
        <f t="shared" si="48"/>
        <v>0</v>
      </c>
      <c r="AJ12" s="418">
        <v>0</v>
      </c>
      <c r="AK12" s="410">
        <f t="shared" si="49"/>
        <v>0</v>
      </c>
      <c r="AL12" s="418">
        <v>0</v>
      </c>
      <c r="AM12" s="410">
        <f t="shared" si="50"/>
        <v>0</v>
      </c>
      <c r="AN12" s="418">
        <v>0</v>
      </c>
      <c r="AO12" s="410">
        <f t="shared" si="51"/>
        <v>0</v>
      </c>
      <c r="AP12" s="409">
        <v>0</v>
      </c>
      <c r="AQ12" s="410">
        <f t="shared" si="52"/>
        <v>0</v>
      </c>
      <c r="AR12" s="409">
        <v>0</v>
      </c>
      <c r="AS12" s="410">
        <f t="shared" si="53"/>
        <v>0</v>
      </c>
      <c r="AT12" s="409">
        <v>0</v>
      </c>
      <c r="AU12" s="410">
        <f t="shared" si="54"/>
        <v>0</v>
      </c>
      <c r="AV12" s="409">
        <v>0</v>
      </c>
      <c r="AW12" s="410">
        <f t="shared" si="55"/>
        <v>0</v>
      </c>
      <c r="AX12" s="409">
        <v>0</v>
      </c>
      <c r="AY12" s="410">
        <f t="shared" si="56"/>
        <v>0</v>
      </c>
      <c r="AZ12" s="409">
        <v>0</v>
      </c>
      <c r="BA12" s="410">
        <f t="shared" si="57"/>
        <v>0</v>
      </c>
      <c r="BB12" s="409">
        <v>0</v>
      </c>
      <c r="BC12" s="410">
        <f t="shared" si="58"/>
        <v>0</v>
      </c>
      <c r="BD12" s="409">
        <v>0</v>
      </c>
      <c r="BE12" s="410">
        <f t="shared" si="59"/>
        <v>0</v>
      </c>
      <c r="BF12" s="418">
        <v>0</v>
      </c>
      <c r="BG12" s="410">
        <f t="shared" si="60"/>
        <v>0</v>
      </c>
      <c r="BH12" s="409">
        <v>0</v>
      </c>
      <c r="BI12" s="410">
        <f t="shared" si="61"/>
        <v>0</v>
      </c>
      <c r="BJ12" s="418">
        <v>0</v>
      </c>
      <c r="BK12" s="410">
        <f t="shared" si="62"/>
        <v>0</v>
      </c>
      <c r="BL12" s="418">
        <v>0</v>
      </c>
      <c r="BM12" s="410">
        <f t="shared" si="63"/>
        <v>0</v>
      </c>
      <c r="BN12" s="403"/>
      <c r="BO12" s="411">
        <f t="shared" si="64"/>
        <v>0</v>
      </c>
      <c r="BP12" s="412">
        <f t="shared" si="65"/>
        <v>0</v>
      </c>
      <c r="BQ12" s="419"/>
      <c r="BR12" s="414"/>
    </row>
    <row r="13" spans="1:70" ht="15.75" thickBot="1">
      <c r="A13" s="416">
        <v>1103</v>
      </c>
      <c r="B13" s="420" t="s">
        <v>407</v>
      </c>
      <c r="C13" s="408">
        <v>9.9</v>
      </c>
      <c r="D13" s="418">
        <v>0</v>
      </c>
      <c r="E13" s="410">
        <f t="shared" si="33"/>
        <v>0</v>
      </c>
      <c r="F13" s="409">
        <v>0</v>
      </c>
      <c r="G13" s="410">
        <f t="shared" si="34"/>
        <v>0</v>
      </c>
      <c r="H13" s="409">
        <v>0</v>
      </c>
      <c r="I13" s="410">
        <f t="shared" si="35"/>
        <v>0</v>
      </c>
      <c r="J13" s="409">
        <v>0</v>
      </c>
      <c r="K13" s="410">
        <f t="shared" si="36"/>
        <v>0</v>
      </c>
      <c r="L13" s="418">
        <v>0</v>
      </c>
      <c r="M13" s="410">
        <f t="shared" si="37"/>
        <v>0</v>
      </c>
      <c r="N13" s="409">
        <v>0</v>
      </c>
      <c r="O13" s="410">
        <f t="shared" si="38"/>
        <v>0</v>
      </c>
      <c r="P13" s="409">
        <v>0</v>
      </c>
      <c r="Q13" s="410">
        <f t="shared" si="39"/>
        <v>0</v>
      </c>
      <c r="R13" s="418">
        <v>0</v>
      </c>
      <c r="S13" s="410">
        <f t="shared" si="40"/>
        <v>0</v>
      </c>
      <c r="T13" s="418">
        <v>0</v>
      </c>
      <c r="U13" s="410">
        <f t="shared" si="41"/>
        <v>0</v>
      </c>
      <c r="V13" s="418">
        <v>0</v>
      </c>
      <c r="W13" s="410">
        <f t="shared" si="42"/>
        <v>0</v>
      </c>
      <c r="X13" s="418">
        <v>0</v>
      </c>
      <c r="Y13" s="410">
        <f t="shared" si="43"/>
        <v>0</v>
      </c>
      <c r="Z13" s="418">
        <v>0</v>
      </c>
      <c r="AA13" s="410">
        <f t="shared" si="44"/>
        <v>0</v>
      </c>
      <c r="AB13" s="409">
        <v>0</v>
      </c>
      <c r="AC13" s="410">
        <f t="shared" si="45"/>
        <v>0</v>
      </c>
      <c r="AD13" s="418">
        <v>0</v>
      </c>
      <c r="AE13" s="410">
        <f t="shared" si="46"/>
        <v>0</v>
      </c>
      <c r="AF13" s="418">
        <v>0</v>
      </c>
      <c r="AG13" s="410">
        <f t="shared" si="47"/>
        <v>0</v>
      </c>
      <c r="AH13" s="418">
        <v>0</v>
      </c>
      <c r="AI13" s="410">
        <f t="shared" si="48"/>
        <v>0</v>
      </c>
      <c r="AJ13" s="418">
        <v>0</v>
      </c>
      <c r="AK13" s="410">
        <f t="shared" si="49"/>
        <v>0</v>
      </c>
      <c r="AL13" s="418">
        <v>0</v>
      </c>
      <c r="AM13" s="410">
        <f t="shared" si="50"/>
        <v>0</v>
      </c>
      <c r="AN13" s="418">
        <v>0</v>
      </c>
      <c r="AO13" s="410">
        <f t="shared" si="51"/>
        <v>0</v>
      </c>
      <c r="AP13" s="409">
        <v>0</v>
      </c>
      <c r="AQ13" s="410">
        <f t="shared" si="52"/>
        <v>0</v>
      </c>
      <c r="AR13" s="409">
        <v>0</v>
      </c>
      <c r="AS13" s="410">
        <f t="shared" si="53"/>
        <v>0</v>
      </c>
      <c r="AT13" s="409">
        <v>0</v>
      </c>
      <c r="AU13" s="410">
        <f t="shared" si="54"/>
        <v>0</v>
      </c>
      <c r="AV13" s="409">
        <v>0</v>
      </c>
      <c r="AW13" s="410">
        <f t="shared" si="55"/>
        <v>0</v>
      </c>
      <c r="AX13" s="409">
        <v>0</v>
      </c>
      <c r="AY13" s="410">
        <f t="shared" si="56"/>
        <v>0</v>
      </c>
      <c r="AZ13" s="409">
        <v>0</v>
      </c>
      <c r="BA13" s="410">
        <f t="shared" si="57"/>
        <v>0</v>
      </c>
      <c r="BB13" s="409">
        <v>0</v>
      </c>
      <c r="BC13" s="410">
        <f t="shared" si="58"/>
        <v>0</v>
      </c>
      <c r="BD13" s="409">
        <v>0</v>
      </c>
      <c r="BE13" s="410">
        <f t="shared" si="59"/>
        <v>0</v>
      </c>
      <c r="BF13" s="418">
        <v>0</v>
      </c>
      <c r="BG13" s="410">
        <f t="shared" si="60"/>
        <v>0</v>
      </c>
      <c r="BH13" s="409">
        <v>0</v>
      </c>
      <c r="BI13" s="410">
        <f t="shared" si="61"/>
        <v>0</v>
      </c>
      <c r="BJ13" s="418">
        <v>0</v>
      </c>
      <c r="BK13" s="410">
        <f t="shared" si="62"/>
        <v>0</v>
      </c>
      <c r="BL13" s="418">
        <v>0</v>
      </c>
      <c r="BM13" s="410">
        <f t="shared" si="63"/>
        <v>0</v>
      </c>
      <c r="BN13" s="403"/>
      <c r="BO13" s="411">
        <f t="shared" si="64"/>
        <v>0</v>
      </c>
      <c r="BP13" s="412">
        <f t="shared" si="65"/>
        <v>0</v>
      </c>
      <c r="BQ13" s="419"/>
      <c r="BR13" s="414"/>
    </row>
    <row r="14" spans="1:70" ht="15.75" thickBot="1">
      <c r="A14" s="416">
        <v>1104</v>
      </c>
      <c r="B14" s="420" t="s">
        <v>408</v>
      </c>
      <c r="C14" s="408">
        <v>9.9</v>
      </c>
      <c r="D14" s="418">
        <v>0</v>
      </c>
      <c r="E14" s="410">
        <f t="shared" si="33"/>
        <v>0</v>
      </c>
      <c r="F14" s="409">
        <v>0</v>
      </c>
      <c r="G14" s="410">
        <f t="shared" si="34"/>
        <v>0</v>
      </c>
      <c r="H14" s="409">
        <v>0</v>
      </c>
      <c r="I14" s="410">
        <f t="shared" si="35"/>
        <v>0</v>
      </c>
      <c r="J14" s="409">
        <v>0</v>
      </c>
      <c r="K14" s="410">
        <f t="shared" si="36"/>
        <v>0</v>
      </c>
      <c r="L14" s="418">
        <v>0</v>
      </c>
      <c r="M14" s="410">
        <f t="shared" si="37"/>
        <v>0</v>
      </c>
      <c r="N14" s="409">
        <v>0</v>
      </c>
      <c r="O14" s="410">
        <f t="shared" si="38"/>
        <v>0</v>
      </c>
      <c r="P14" s="409">
        <v>0</v>
      </c>
      <c r="Q14" s="410">
        <f t="shared" si="39"/>
        <v>0</v>
      </c>
      <c r="R14" s="418">
        <v>0</v>
      </c>
      <c r="S14" s="410">
        <f t="shared" si="40"/>
        <v>0</v>
      </c>
      <c r="T14" s="418">
        <v>0</v>
      </c>
      <c r="U14" s="410">
        <f t="shared" si="41"/>
        <v>0</v>
      </c>
      <c r="V14" s="418">
        <v>0</v>
      </c>
      <c r="W14" s="410">
        <f t="shared" si="42"/>
        <v>0</v>
      </c>
      <c r="X14" s="418">
        <v>0</v>
      </c>
      <c r="Y14" s="410">
        <f t="shared" si="43"/>
        <v>0</v>
      </c>
      <c r="Z14" s="418">
        <v>0</v>
      </c>
      <c r="AA14" s="410">
        <f t="shared" si="44"/>
        <v>0</v>
      </c>
      <c r="AB14" s="409">
        <v>0</v>
      </c>
      <c r="AC14" s="410">
        <f t="shared" si="45"/>
        <v>0</v>
      </c>
      <c r="AD14" s="418">
        <v>0</v>
      </c>
      <c r="AE14" s="410">
        <f t="shared" si="46"/>
        <v>0</v>
      </c>
      <c r="AF14" s="418">
        <v>0</v>
      </c>
      <c r="AG14" s="410">
        <f t="shared" si="47"/>
        <v>0</v>
      </c>
      <c r="AH14" s="418">
        <v>0</v>
      </c>
      <c r="AI14" s="410">
        <f t="shared" si="48"/>
        <v>0</v>
      </c>
      <c r="AJ14" s="418">
        <v>0</v>
      </c>
      <c r="AK14" s="410">
        <f t="shared" si="49"/>
        <v>0</v>
      </c>
      <c r="AL14" s="418">
        <v>0</v>
      </c>
      <c r="AM14" s="410">
        <f t="shared" si="50"/>
        <v>0</v>
      </c>
      <c r="AN14" s="418">
        <v>0</v>
      </c>
      <c r="AO14" s="410">
        <f t="shared" si="51"/>
        <v>0</v>
      </c>
      <c r="AP14" s="409">
        <v>0</v>
      </c>
      <c r="AQ14" s="410">
        <f t="shared" si="52"/>
        <v>0</v>
      </c>
      <c r="AR14" s="409">
        <v>0</v>
      </c>
      <c r="AS14" s="410">
        <f t="shared" si="53"/>
        <v>0</v>
      </c>
      <c r="AT14" s="409">
        <v>0</v>
      </c>
      <c r="AU14" s="410">
        <f t="shared" si="54"/>
        <v>0</v>
      </c>
      <c r="AV14" s="409">
        <v>0</v>
      </c>
      <c r="AW14" s="410">
        <f t="shared" si="55"/>
        <v>0</v>
      </c>
      <c r="AX14" s="409">
        <v>0</v>
      </c>
      <c r="AY14" s="410">
        <f t="shared" si="56"/>
        <v>0</v>
      </c>
      <c r="AZ14" s="409">
        <v>0</v>
      </c>
      <c r="BA14" s="410">
        <f t="shared" si="57"/>
        <v>0</v>
      </c>
      <c r="BB14" s="409">
        <v>0</v>
      </c>
      <c r="BC14" s="410">
        <f t="shared" si="58"/>
        <v>0</v>
      </c>
      <c r="BD14" s="409">
        <v>0</v>
      </c>
      <c r="BE14" s="410">
        <f t="shared" si="59"/>
        <v>0</v>
      </c>
      <c r="BF14" s="418">
        <v>0</v>
      </c>
      <c r="BG14" s="410">
        <f t="shared" si="60"/>
        <v>0</v>
      </c>
      <c r="BH14" s="409">
        <v>0</v>
      </c>
      <c r="BI14" s="410">
        <f t="shared" si="61"/>
        <v>0</v>
      </c>
      <c r="BJ14" s="418">
        <v>0</v>
      </c>
      <c r="BK14" s="410">
        <f t="shared" si="62"/>
        <v>0</v>
      </c>
      <c r="BL14" s="418">
        <v>0</v>
      </c>
      <c r="BM14" s="410">
        <f t="shared" si="63"/>
        <v>0</v>
      </c>
      <c r="BN14" s="403"/>
      <c r="BO14" s="411">
        <f t="shared" si="64"/>
        <v>0</v>
      </c>
      <c r="BP14" s="412">
        <f t="shared" si="65"/>
        <v>0</v>
      </c>
      <c r="BQ14" s="419"/>
      <c r="BR14" s="414"/>
    </row>
    <row r="15" spans="1:70" ht="15.75" thickBot="1">
      <c r="A15" s="416">
        <v>1105</v>
      </c>
      <c r="B15" s="420" t="s">
        <v>409</v>
      </c>
      <c r="C15" s="408">
        <v>9.9</v>
      </c>
      <c r="D15" s="418">
        <v>0</v>
      </c>
      <c r="E15" s="410">
        <f t="shared" si="33"/>
        <v>0</v>
      </c>
      <c r="F15" s="409">
        <v>0</v>
      </c>
      <c r="G15" s="410">
        <f t="shared" si="34"/>
        <v>0</v>
      </c>
      <c r="H15" s="409">
        <v>0</v>
      </c>
      <c r="I15" s="410">
        <f t="shared" si="35"/>
        <v>0</v>
      </c>
      <c r="J15" s="409">
        <v>0</v>
      </c>
      <c r="K15" s="410">
        <f t="shared" si="36"/>
        <v>0</v>
      </c>
      <c r="L15" s="418">
        <v>0</v>
      </c>
      <c r="M15" s="410">
        <f t="shared" si="37"/>
        <v>0</v>
      </c>
      <c r="N15" s="409">
        <v>0</v>
      </c>
      <c r="O15" s="410">
        <f t="shared" si="38"/>
        <v>0</v>
      </c>
      <c r="P15" s="409">
        <v>0</v>
      </c>
      <c r="Q15" s="410">
        <f t="shared" si="39"/>
        <v>0</v>
      </c>
      <c r="R15" s="418">
        <v>0</v>
      </c>
      <c r="S15" s="410">
        <f t="shared" si="40"/>
        <v>0</v>
      </c>
      <c r="T15" s="418">
        <v>0</v>
      </c>
      <c r="U15" s="410">
        <f t="shared" si="41"/>
        <v>0</v>
      </c>
      <c r="V15" s="418">
        <v>0</v>
      </c>
      <c r="W15" s="410">
        <f t="shared" si="42"/>
        <v>0</v>
      </c>
      <c r="X15" s="418">
        <v>0</v>
      </c>
      <c r="Y15" s="410">
        <f t="shared" si="43"/>
        <v>0</v>
      </c>
      <c r="Z15" s="418">
        <v>0</v>
      </c>
      <c r="AA15" s="410">
        <f t="shared" si="44"/>
        <v>0</v>
      </c>
      <c r="AB15" s="409">
        <v>0</v>
      </c>
      <c r="AC15" s="410">
        <f t="shared" si="45"/>
        <v>0</v>
      </c>
      <c r="AD15" s="418">
        <v>0</v>
      </c>
      <c r="AE15" s="410">
        <f t="shared" si="46"/>
        <v>0</v>
      </c>
      <c r="AF15" s="418">
        <v>0</v>
      </c>
      <c r="AG15" s="410">
        <f t="shared" si="47"/>
        <v>0</v>
      </c>
      <c r="AH15" s="418">
        <v>0</v>
      </c>
      <c r="AI15" s="410">
        <f t="shared" si="48"/>
        <v>0</v>
      </c>
      <c r="AJ15" s="418">
        <v>0</v>
      </c>
      <c r="AK15" s="410">
        <f t="shared" si="49"/>
        <v>0</v>
      </c>
      <c r="AL15" s="418">
        <v>0</v>
      </c>
      <c r="AM15" s="410">
        <f t="shared" si="50"/>
        <v>0</v>
      </c>
      <c r="AN15" s="418">
        <v>0</v>
      </c>
      <c r="AO15" s="410">
        <f t="shared" si="51"/>
        <v>0</v>
      </c>
      <c r="AP15" s="409">
        <v>0</v>
      </c>
      <c r="AQ15" s="410">
        <f t="shared" si="52"/>
        <v>0</v>
      </c>
      <c r="AR15" s="409">
        <v>0</v>
      </c>
      <c r="AS15" s="410">
        <f t="shared" si="53"/>
        <v>0</v>
      </c>
      <c r="AT15" s="409">
        <v>0</v>
      </c>
      <c r="AU15" s="410">
        <f t="shared" si="54"/>
        <v>0</v>
      </c>
      <c r="AV15" s="409">
        <v>0</v>
      </c>
      <c r="AW15" s="410">
        <f t="shared" si="55"/>
        <v>0</v>
      </c>
      <c r="AX15" s="409">
        <v>0</v>
      </c>
      <c r="AY15" s="410">
        <f t="shared" si="56"/>
        <v>0</v>
      </c>
      <c r="AZ15" s="409">
        <v>0</v>
      </c>
      <c r="BA15" s="410">
        <f t="shared" si="57"/>
        <v>0</v>
      </c>
      <c r="BB15" s="409">
        <v>0</v>
      </c>
      <c r="BC15" s="410">
        <f t="shared" si="58"/>
        <v>0</v>
      </c>
      <c r="BD15" s="409">
        <v>0</v>
      </c>
      <c r="BE15" s="410">
        <f t="shared" si="59"/>
        <v>0</v>
      </c>
      <c r="BF15" s="418">
        <v>0</v>
      </c>
      <c r="BG15" s="410">
        <f t="shared" si="60"/>
        <v>0</v>
      </c>
      <c r="BH15" s="409">
        <v>0</v>
      </c>
      <c r="BI15" s="410">
        <f t="shared" si="61"/>
        <v>0</v>
      </c>
      <c r="BJ15" s="418">
        <v>0</v>
      </c>
      <c r="BK15" s="410">
        <f t="shared" si="62"/>
        <v>0</v>
      </c>
      <c r="BL15" s="418">
        <v>0</v>
      </c>
      <c r="BM15" s="410">
        <f t="shared" si="63"/>
        <v>0</v>
      </c>
      <c r="BN15" s="403"/>
      <c r="BO15" s="411">
        <f t="shared" si="64"/>
        <v>0</v>
      </c>
      <c r="BP15" s="412">
        <f t="shared" si="65"/>
        <v>0</v>
      </c>
      <c r="BQ15" s="419"/>
      <c r="BR15" s="414"/>
    </row>
    <row r="16" spans="1:70" ht="15.75" thickBot="1">
      <c r="A16" s="416">
        <v>1106</v>
      </c>
      <c r="B16" s="420" t="s">
        <v>410</v>
      </c>
      <c r="C16" s="408">
        <v>9.9</v>
      </c>
      <c r="D16" s="418">
        <v>0</v>
      </c>
      <c r="E16" s="410">
        <f t="shared" si="33"/>
        <v>0</v>
      </c>
      <c r="F16" s="409">
        <v>0</v>
      </c>
      <c r="G16" s="410">
        <f t="shared" si="34"/>
        <v>0</v>
      </c>
      <c r="H16" s="409">
        <v>0</v>
      </c>
      <c r="I16" s="410">
        <f t="shared" si="35"/>
        <v>0</v>
      </c>
      <c r="J16" s="409">
        <v>0</v>
      </c>
      <c r="K16" s="410">
        <f t="shared" si="36"/>
        <v>0</v>
      </c>
      <c r="L16" s="418">
        <v>0</v>
      </c>
      <c r="M16" s="410">
        <f t="shared" si="37"/>
        <v>0</v>
      </c>
      <c r="N16" s="409">
        <v>0</v>
      </c>
      <c r="O16" s="410">
        <f t="shared" si="38"/>
        <v>0</v>
      </c>
      <c r="P16" s="409">
        <v>1</v>
      </c>
      <c r="Q16" s="410">
        <f t="shared" si="39"/>
        <v>9.9</v>
      </c>
      <c r="R16" s="418">
        <v>0</v>
      </c>
      <c r="S16" s="410">
        <f t="shared" si="40"/>
        <v>0</v>
      </c>
      <c r="T16" s="418">
        <v>0</v>
      </c>
      <c r="U16" s="410">
        <f t="shared" si="41"/>
        <v>0</v>
      </c>
      <c r="V16" s="418">
        <v>0</v>
      </c>
      <c r="W16" s="410">
        <f t="shared" si="42"/>
        <v>0</v>
      </c>
      <c r="X16" s="418">
        <v>0</v>
      </c>
      <c r="Y16" s="410">
        <f t="shared" si="43"/>
        <v>0</v>
      </c>
      <c r="Z16" s="418">
        <v>0</v>
      </c>
      <c r="AA16" s="410">
        <f t="shared" si="44"/>
        <v>0</v>
      </c>
      <c r="AB16" s="409">
        <v>0</v>
      </c>
      <c r="AC16" s="410">
        <f t="shared" si="45"/>
        <v>0</v>
      </c>
      <c r="AD16" s="418">
        <v>0</v>
      </c>
      <c r="AE16" s="410">
        <f t="shared" si="46"/>
        <v>0</v>
      </c>
      <c r="AF16" s="418">
        <v>0</v>
      </c>
      <c r="AG16" s="410">
        <f t="shared" si="47"/>
        <v>0</v>
      </c>
      <c r="AH16" s="418">
        <v>0</v>
      </c>
      <c r="AI16" s="410">
        <f t="shared" si="48"/>
        <v>0</v>
      </c>
      <c r="AJ16" s="418">
        <v>0</v>
      </c>
      <c r="AK16" s="410">
        <f t="shared" si="49"/>
        <v>0</v>
      </c>
      <c r="AL16" s="418">
        <v>0</v>
      </c>
      <c r="AM16" s="410">
        <f t="shared" si="50"/>
        <v>0</v>
      </c>
      <c r="AN16" s="418">
        <v>0</v>
      </c>
      <c r="AO16" s="410">
        <f t="shared" si="51"/>
        <v>0</v>
      </c>
      <c r="AP16" s="409">
        <v>0</v>
      </c>
      <c r="AQ16" s="410">
        <f t="shared" si="52"/>
        <v>0</v>
      </c>
      <c r="AR16" s="409">
        <v>0</v>
      </c>
      <c r="AS16" s="410">
        <f t="shared" si="53"/>
        <v>0</v>
      </c>
      <c r="AT16" s="409">
        <v>0</v>
      </c>
      <c r="AU16" s="410">
        <f t="shared" si="54"/>
        <v>0</v>
      </c>
      <c r="AV16" s="409">
        <v>0</v>
      </c>
      <c r="AW16" s="410">
        <f t="shared" si="55"/>
        <v>0</v>
      </c>
      <c r="AX16" s="409">
        <v>0</v>
      </c>
      <c r="AY16" s="410">
        <f t="shared" si="56"/>
        <v>0</v>
      </c>
      <c r="AZ16" s="409">
        <v>0</v>
      </c>
      <c r="BA16" s="410">
        <f t="shared" si="57"/>
        <v>0</v>
      </c>
      <c r="BB16" s="409">
        <v>0</v>
      </c>
      <c r="BC16" s="410">
        <f t="shared" si="58"/>
        <v>0</v>
      </c>
      <c r="BD16" s="409">
        <v>0</v>
      </c>
      <c r="BE16" s="410">
        <f t="shared" si="59"/>
        <v>0</v>
      </c>
      <c r="BF16" s="418">
        <v>0</v>
      </c>
      <c r="BG16" s="410">
        <f t="shared" si="60"/>
        <v>0</v>
      </c>
      <c r="BH16" s="409">
        <v>0</v>
      </c>
      <c r="BI16" s="410">
        <f t="shared" si="61"/>
        <v>0</v>
      </c>
      <c r="BJ16" s="418">
        <v>0</v>
      </c>
      <c r="BK16" s="410">
        <f t="shared" si="62"/>
        <v>0</v>
      </c>
      <c r="BL16" s="418">
        <v>0</v>
      </c>
      <c r="BM16" s="410">
        <f t="shared" si="63"/>
        <v>0</v>
      </c>
      <c r="BN16" s="403"/>
      <c r="BO16" s="411">
        <f t="shared" si="64"/>
        <v>1</v>
      </c>
      <c r="BP16" s="412">
        <f t="shared" si="65"/>
        <v>9.9</v>
      </c>
      <c r="BQ16" s="419"/>
      <c r="BR16" s="414"/>
    </row>
    <row r="17" spans="1:70" ht="15.75" thickBot="1">
      <c r="A17" s="416">
        <v>1107</v>
      </c>
      <c r="B17" s="420" t="s">
        <v>411</v>
      </c>
      <c r="C17" s="408">
        <v>9.9</v>
      </c>
      <c r="D17" s="418">
        <v>0</v>
      </c>
      <c r="E17" s="410">
        <f t="shared" si="33"/>
        <v>0</v>
      </c>
      <c r="F17" s="409">
        <v>0</v>
      </c>
      <c r="G17" s="410">
        <f t="shared" si="34"/>
        <v>0</v>
      </c>
      <c r="H17" s="409">
        <v>0</v>
      </c>
      <c r="I17" s="410">
        <f t="shared" si="35"/>
        <v>0</v>
      </c>
      <c r="J17" s="409">
        <v>0</v>
      </c>
      <c r="K17" s="410">
        <f t="shared" si="36"/>
        <v>0</v>
      </c>
      <c r="L17" s="418">
        <v>0</v>
      </c>
      <c r="M17" s="410">
        <f t="shared" si="37"/>
        <v>0</v>
      </c>
      <c r="N17" s="409">
        <v>0</v>
      </c>
      <c r="O17" s="410">
        <f t="shared" si="38"/>
        <v>0</v>
      </c>
      <c r="P17" s="409">
        <v>1</v>
      </c>
      <c r="Q17" s="410">
        <f t="shared" si="39"/>
        <v>9.9</v>
      </c>
      <c r="R17" s="418">
        <v>0</v>
      </c>
      <c r="S17" s="410">
        <f t="shared" si="40"/>
        <v>0</v>
      </c>
      <c r="T17" s="418">
        <v>0</v>
      </c>
      <c r="U17" s="410">
        <f t="shared" si="41"/>
        <v>0</v>
      </c>
      <c r="V17" s="418">
        <v>0</v>
      </c>
      <c r="W17" s="410">
        <f t="shared" si="42"/>
        <v>0</v>
      </c>
      <c r="X17" s="418">
        <v>0</v>
      </c>
      <c r="Y17" s="410">
        <f t="shared" si="43"/>
        <v>0</v>
      </c>
      <c r="Z17" s="418">
        <v>0</v>
      </c>
      <c r="AA17" s="410">
        <f t="shared" si="44"/>
        <v>0</v>
      </c>
      <c r="AB17" s="409">
        <v>0</v>
      </c>
      <c r="AC17" s="410">
        <f t="shared" si="45"/>
        <v>0</v>
      </c>
      <c r="AD17" s="418">
        <v>0</v>
      </c>
      <c r="AE17" s="410">
        <f t="shared" si="46"/>
        <v>0</v>
      </c>
      <c r="AF17" s="418">
        <v>0</v>
      </c>
      <c r="AG17" s="410">
        <f t="shared" si="47"/>
        <v>0</v>
      </c>
      <c r="AH17" s="418">
        <v>0</v>
      </c>
      <c r="AI17" s="410">
        <f t="shared" si="48"/>
        <v>0</v>
      </c>
      <c r="AJ17" s="418">
        <v>0</v>
      </c>
      <c r="AK17" s="410">
        <f t="shared" si="49"/>
        <v>0</v>
      </c>
      <c r="AL17" s="418">
        <v>0</v>
      </c>
      <c r="AM17" s="410">
        <f t="shared" si="50"/>
        <v>0</v>
      </c>
      <c r="AN17" s="418">
        <v>0</v>
      </c>
      <c r="AO17" s="410">
        <f t="shared" si="51"/>
        <v>0</v>
      </c>
      <c r="AP17" s="409">
        <v>0</v>
      </c>
      <c r="AQ17" s="410">
        <f t="shared" si="52"/>
        <v>0</v>
      </c>
      <c r="AR17" s="409">
        <v>0</v>
      </c>
      <c r="AS17" s="410">
        <f t="shared" si="53"/>
        <v>0</v>
      </c>
      <c r="AT17" s="409">
        <v>0</v>
      </c>
      <c r="AU17" s="410">
        <f t="shared" si="54"/>
        <v>0</v>
      </c>
      <c r="AV17" s="409">
        <v>0</v>
      </c>
      <c r="AW17" s="410">
        <f t="shared" si="55"/>
        <v>0</v>
      </c>
      <c r="AX17" s="409">
        <v>0</v>
      </c>
      <c r="AY17" s="410">
        <f t="shared" si="56"/>
        <v>0</v>
      </c>
      <c r="AZ17" s="409">
        <v>0</v>
      </c>
      <c r="BA17" s="410">
        <f t="shared" si="57"/>
        <v>0</v>
      </c>
      <c r="BB17" s="409">
        <v>0</v>
      </c>
      <c r="BC17" s="410">
        <f t="shared" si="58"/>
        <v>0</v>
      </c>
      <c r="BD17" s="409">
        <v>0</v>
      </c>
      <c r="BE17" s="410">
        <f t="shared" si="59"/>
        <v>0</v>
      </c>
      <c r="BF17" s="418">
        <v>0</v>
      </c>
      <c r="BG17" s="410">
        <f t="shared" si="60"/>
        <v>0</v>
      </c>
      <c r="BH17" s="409">
        <v>0</v>
      </c>
      <c r="BI17" s="410">
        <f t="shared" si="61"/>
        <v>0</v>
      </c>
      <c r="BJ17" s="418">
        <v>0</v>
      </c>
      <c r="BK17" s="410">
        <f t="shared" si="62"/>
        <v>0</v>
      </c>
      <c r="BL17" s="418">
        <v>0</v>
      </c>
      <c r="BM17" s="410">
        <f t="shared" si="63"/>
        <v>0</v>
      </c>
      <c r="BN17" s="403"/>
      <c r="BO17" s="411">
        <f t="shared" si="64"/>
        <v>1</v>
      </c>
      <c r="BP17" s="412">
        <f t="shared" si="65"/>
        <v>9.9</v>
      </c>
      <c r="BQ17" s="419"/>
      <c r="BR17" s="414"/>
    </row>
    <row r="18" spans="1:70" ht="15.75" thickBot="1">
      <c r="A18" s="416">
        <v>1108</v>
      </c>
      <c r="B18" s="420" t="s">
        <v>412</v>
      </c>
      <c r="C18" s="408">
        <v>9.9</v>
      </c>
      <c r="D18" s="418">
        <v>0</v>
      </c>
      <c r="E18" s="410">
        <f t="shared" si="33"/>
        <v>0</v>
      </c>
      <c r="F18" s="409">
        <v>0</v>
      </c>
      <c r="G18" s="410">
        <f t="shared" si="34"/>
        <v>0</v>
      </c>
      <c r="H18" s="409">
        <v>0</v>
      </c>
      <c r="I18" s="410">
        <f t="shared" si="35"/>
        <v>0</v>
      </c>
      <c r="J18" s="409">
        <v>0</v>
      </c>
      <c r="K18" s="410">
        <f t="shared" si="36"/>
        <v>0</v>
      </c>
      <c r="L18" s="418">
        <v>0</v>
      </c>
      <c r="M18" s="410">
        <f t="shared" si="37"/>
        <v>0</v>
      </c>
      <c r="N18" s="409">
        <v>0</v>
      </c>
      <c r="O18" s="410">
        <f t="shared" si="38"/>
        <v>0</v>
      </c>
      <c r="P18" s="409">
        <v>0</v>
      </c>
      <c r="Q18" s="410">
        <f t="shared" si="39"/>
        <v>0</v>
      </c>
      <c r="R18" s="418">
        <v>0</v>
      </c>
      <c r="S18" s="410">
        <f t="shared" si="40"/>
        <v>0</v>
      </c>
      <c r="T18" s="418">
        <v>0</v>
      </c>
      <c r="U18" s="410">
        <f t="shared" si="41"/>
        <v>0</v>
      </c>
      <c r="V18" s="418">
        <v>0</v>
      </c>
      <c r="W18" s="410">
        <f t="shared" si="42"/>
        <v>0</v>
      </c>
      <c r="X18" s="418">
        <v>0</v>
      </c>
      <c r="Y18" s="410">
        <f t="shared" si="43"/>
        <v>0</v>
      </c>
      <c r="Z18" s="418">
        <v>0</v>
      </c>
      <c r="AA18" s="410">
        <f t="shared" si="44"/>
        <v>0</v>
      </c>
      <c r="AB18" s="409">
        <v>0</v>
      </c>
      <c r="AC18" s="410">
        <f t="shared" si="45"/>
        <v>0</v>
      </c>
      <c r="AD18" s="418">
        <v>0</v>
      </c>
      <c r="AE18" s="410">
        <f t="shared" si="46"/>
        <v>0</v>
      </c>
      <c r="AF18" s="418">
        <v>0</v>
      </c>
      <c r="AG18" s="410">
        <f t="shared" si="47"/>
        <v>0</v>
      </c>
      <c r="AH18" s="418">
        <v>0</v>
      </c>
      <c r="AI18" s="410">
        <f t="shared" si="48"/>
        <v>0</v>
      </c>
      <c r="AJ18" s="418">
        <v>0</v>
      </c>
      <c r="AK18" s="410">
        <f t="shared" si="49"/>
        <v>0</v>
      </c>
      <c r="AL18" s="418">
        <v>0</v>
      </c>
      <c r="AM18" s="410">
        <f t="shared" si="50"/>
        <v>0</v>
      </c>
      <c r="AN18" s="418">
        <v>0</v>
      </c>
      <c r="AO18" s="410">
        <f t="shared" si="51"/>
        <v>0</v>
      </c>
      <c r="AP18" s="409">
        <v>0</v>
      </c>
      <c r="AQ18" s="410">
        <f t="shared" si="52"/>
        <v>0</v>
      </c>
      <c r="AR18" s="409">
        <v>0</v>
      </c>
      <c r="AS18" s="410">
        <f t="shared" si="53"/>
        <v>0</v>
      </c>
      <c r="AT18" s="409">
        <v>0</v>
      </c>
      <c r="AU18" s="410">
        <f t="shared" si="54"/>
        <v>0</v>
      </c>
      <c r="AV18" s="409">
        <v>0</v>
      </c>
      <c r="AW18" s="410">
        <f t="shared" si="55"/>
        <v>0</v>
      </c>
      <c r="AX18" s="409">
        <v>0</v>
      </c>
      <c r="AY18" s="410">
        <f t="shared" si="56"/>
        <v>0</v>
      </c>
      <c r="AZ18" s="409">
        <v>0</v>
      </c>
      <c r="BA18" s="410">
        <f t="shared" si="57"/>
        <v>0</v>
      </c>
      <c r="BB18" s="409">
        <v>0</v>
      </c>
      <c r="BC18" s="410">
        <f t="shared" si="58"/>
        <v>0</v>
      </c>
      <c r="BD18" s="409">
        <v>0</v>
      </c>
      <c r="BE18" s="410">
        <f t="shared" si="59"/>
        <v>0</v>
      </c>
      <c r="BF18" s="418">
        <v>0</v>
      </c>
      <c r="BG18" s="410">
        <f t="shared" si="60"/>
        <v>0</v>
      </c>
      <c r="BH18" s="409">
        <v>0</v>
      </c>
      <c r="BI18" s="410">
        <f t="shared" si="61"/>
        <v>0</v>
      </c>
      <c r="BJ18" s="418">
        <v>0</v>
      </c>
      <c r="BK18" s="410">
        <f t="shared" si="62"/>
        <v>0</v>
      </c>
      <c r="BL18" s="418">
        <v>0</v>
      </c>
      <c r="BM18" s="410">
        <f t="shared" si="63"/>
        <v>0</v>
      </c>
      <c r="BN18" s="403"/>
      <c r="BO18" s="411">
        <f t="shared" si="64"/>
        <v>0</v>
      </c>
      <c r="BP18" s="412">
        <f t="shared" si="65"/>
        <v>0</v>
      </c>
      <c r="BQ18" s="419"/>
      <c r="BR18" s="414"/>
    </row>
    <row r="19" spans="1:70" ht="15.75" thickBot="1">
      <c r="A19" s="416">
        <v>1109</v>
      </c>
      <c r="B19" s="420" t="s">
        <v>413</v>
      </c>
      <c r="C19" s="408">
        <v>9.9</v>
      </c>
      <c r="D19" s="418">
        <v>0</v>
      </c>
      <c r="E19" s="410">
        <f t="shared" si="33"/>
        <v>0</v>
      </c>
      <c r="F19" s="409">
        <v>0</v>
      </c>
      <c r="G19" s="410">
        <f t="shared" si="34"/>
        <v>0</v>
      </c>
      <c r="H19" s="409">
        <v>0</v>
      </c>
      <c r="I19" s="410">
        <f t="shared" si="35"/>
        <v>0</v>
      </c>
      <c r="J19" s="409">
        <v>0</v>
      </c>
      <c r="K19" s="410">
        <f t="shared" si="36"/>
        <v>0</v>
      </c>
      <c r="L19" s="418">
        <v>0</v>
      </c>
      <c r="M19" s="410">
        <f t="shared" si="37"/>
        <v>0</v>
      </c>
      <c r="N19" s="409">
        <v>0</v>
      </c>
      <c r="O19" s="410">
        <f t="shared" si="38"/>
        <v>0</v>
      </c>
      <c r="P19" s="409">
        <v>0</v>
      </c>
      <c r="Q19" s="410">
        <f t="shared" si="39"/>
        <v>0</v>
      </c>
      <c r="R19" s="418">
        <v>0</v>
      </c>
      <c r="S19" s="410">
        <f t="shared" si="40"/>
        <v>0</v>
      </c>
      <c r="T19" s="418">
        <v>0</v>
      </c>
      <c r="U19" s="410">
        <f t="shared" si="41"/>
        <v>0</v>
      </c>
      <c r="V19" s="418">
        <v>0</v>
      </c>
      <c r="W19" s="410">
        <f t="shared" si="42"/>
        <v>0</v>
      </c>
      <c r="X19" s="418">
        <v>0</v>
      </c>
      <c r="Y19" s="410">
        <f t="shared" si="43"/>
        <v>0</v>
      </c>
      <c r="Z19" s="418">
        <v>0</v>
      </c>
      <c r="AA19" s="410">
        <f t="shared" si="44"/>
        <v>0</v>
      </c>
      <c r="AB19" s="409">
        <v>0</v>
      </c>
      <c r="AC19" s="410">
        <f t="shared" si="45"/>
        <v>0</v>
      </c>
      <c r="AD19" s="418">
        <v>0</v>
      </c>
      <c r="AE19" s="410">
        <f t="shared" si="46"/>
        <v>0</v>
      </c>
      <c r="AF19" s="418">
        <v>0</v>
      </c>
      <c r="AG19" s="410">
        <f t="shared" si="47"/>
        <v>0</v>
      </c>
      <c r="AH19" s="418">
        <v>0</v>
      </c>
      <c r="AI19" s="410">
        <f t="shared" si="48"/>
        <v>0</v>
      </c>
      <c r="AJ19" s="418">
        <v>0</v>
      </c>
      <c r="AK19" s="410">
        <f t="shared" si="49"/>
        <v>0</v>
      </c>
      <c r="AL19" s="418">
        <v>0</v>
      </c>
      <c r="AM19" s="410">
        <f t="shared" si="50"/>
        <v>0</v>
      </c>
      <c r="AN19" s="418">
        <v>0</v>
      </c>
      <c r="AO19" s="410">
        <f t="shared" si="51"/>
        <v>0</v>
      </c>
      <c r="AP19" s="409">
        <v>0</v>
      </c>
      <c r="AQ19" s="410">
        <f t="shared" si="52"/>
        <v>0</v>
      </c>
      <c r="AR19" s="409">
        <v>0</v>
      </c>
      <c r="AS19" s="410">
        <f t="shared" si="53"/>
        <v>0</v>
      </c>
      <c r="AT19" s="409">
        <v>0</v>
      </c>
      <c r="AU19" s="410">
        <f t="shared" si="54"/>
        <v>0</v>
      </c>
      <c r="AV19" s="409">
        <v>0</v>
      </c>
      <c r="AW19" s="410">
        <f t="shared" si="55"/>
        <v>0</v>
      </c>
      <c r="AX19" s="409">
        <v>0</v>
      </c>
      <c r="AY19" s="410">
        <f t="shared" si="56"/>
        <v>0</v>
      </c>
      <c r="AZ19" s="409">
        <v>0</v>
      </c>
      <c r="BA19" s="410">
        <f t="shared" si="57"/>
        <v>0</v>
      </c>
      <c r="BB19" s="409">
        <v>0</v>
      </c>
      <c r="BC19" s="410">
        <f t="shared" si="58"/>
        <v>0</v>
      </c>
      <c r="BD19" s="409">
        <v>0</v>
      </c>
      <c r="BE19" s="410">
        <f t="shared" si="59"/>
        <v>0</v>
      </c>
      <c r="BF19" s="418">
        <v>0</v>
      </c>
      <c r="BG19" s="410">
        <f t="shared" si="60"/>
        <v>0</v>
      </c>
      <c r="BH19" s="409">
        <v>0</v>
      </c>
      <c r="BI19" s="410">
        <f t="shared" si="61"/>
        <v>0</v>
      </c>
      <c r="BJ19" s="418">
        <v>0</v>
      </c>
      <c r="BK19" s="410">
        <f t="shared" si="62"/>
        <v>0</v>
      </c>
      <c r="BL19" s="418">
        <v>0</v>
      </c>
      <c r="BM19" s="410">
        <f t="shared" si="63"/>
        <v>0</v>
      </c>
      <c r="BN19" s="403"/>
      <c r="BO19" s="411">
        <f t="shared" si="64"/>
        <v>0</v>
      </c>
      <c r="BP19" s="412">
        <f t="shared" si="65"/>
        <v>0</v>
      </c>
      <c r="BQ19" s="419"/>
      <c r="BR19" s="414"/>
    </row>
    <row r="20" spans="1:70" ht="15.75" thickBot="1">
      <c r="A20" s="416">
        <v>1110</v>
      </c>
      <c r="B20" s="420" t="s">
        <v>414</v>
      </c>
      <c r="C20" s="408">
        <v>9.9</v>
      </c>
      <c r="D20" s="418">
        <v>0</v>
      </c>
      <c r="E20" s="410">
        <f t="shared" si="33"/>
        <v>0</v>
      </c>
      <c r="F20" s="409">
        <v>0</v>
      </c>
      <c r="G20" s="410">
        <f t="shared" si="34"/>
        <v>0</v>
      </c>
      <c r="H20" s="409">
        <v>0</v>
      </c>
      <c r="I20" s="410">
        <f t="shared" si="35"/>
        <v>0</v>
      </c>
      <c r="J20" s="409">
        <v>0</v>
      </c>
      <c r="K20" s="410">
        <f t="shared" si="36"/>
        <v>0</v>
      </c>
      <c r="L20" s="418">
        <v>0</v>
      </c>
      <c r="M20" s="410">
        <f t="shared" si="37"/>
        <v>0</v>
      </c>
      <c r="N20" s="409">
        <v>0</v>
      </c>
      <c r="O20" s="410">
        <f t="shared" si="38"/>
        <v>0</v>
      </c>
      <c r="P20" s="409">
        <v>0</v>
      </c>
      <c r="Q20" s="410">
        <f t="shared" si="39"/>
        <v>0</v>
      </c>
      <c r="R20" s="418">
        <v>0</v>
      </c>
      <c r="S20" s="410">
        <f t="shared" si="40"/>
        <v>0</v>
      </c>
      <c r="T20" s="418">
        <v>0</v>
      </c>
      <c r="U20" s="410">
        <f t="shared" si="41"/>
        <v>0</v>
      </c>
      <c r="V20" s="418">
        <v>0</v>
      </c>
      <c r="W20" s="410">
        <f t="shared" si="42"/>
        <v>0</v>
      </c>
      <c r="X20" s="418">
        <v>0</v>
      </c>
      <c r="Y20" s="410">
        <f t="shared" si="43"/>
        <v>0</v>
      </c>
      <c r="Z20" s="418">
        <v>0</v>
      </c>
      <c r="AA20" s="410">
        <f t="shared" si="44"/>
        <v>0</v>
      </c>
      <c r="AB20" s="409">
        <v>0</v>
      </c>
      <c r="AC20" s="410">
        <f t="shared" si="45"/>
        <v>0</v>
      </c>
      <c r="AD20" s="418">
        <v>0</v>
      </c>
      <c r="AE20" s="410">
        <f t="shared" si="46"/>
        <v>0</v>
      </c>
      <c r="AF20" s="418">
        <v>0</v>
      </c>
      <c r="AG20" s="410">
        <f t="shared" si="47"/>
        <v>0</v>
      </c>
      <c r="AH20" s="418">
        <v>0</v>
      </c>
      <c r="AI20" s="410">
        <f t="shared" si="48"/>
        <v>0</v>
      </c>
      <c r="AJ20" s="418">
        <v>0</v>
      </c>
      <c r="AK20" s="410">
        <f t="shared" si="49"/>
        <v>0</v>
      </c>
      <c r="AL20" s="418">
        <v>0</v>
      </c>
      <c r="AM20" s="410">
        <f t="shared" si="50"/>
        <v>0</v>
      </c>
      <c r="AN20" s="418">
        <v>0</v>
      </c>
      <c r="AO20" s="410">
        <f t="shared" si="51"/>
        <v>0</v>
      </c>
      <c r="AP20" s="409">
        <v>0</v>
      </c>
      <c r="AQ20" s="410">
        <f t="shared" si="52"/>
        <v>0</v>
      </c>
      <c r="AR20" s="409">
        <v>0</v>
      </c>
      <c r="AS20" s="410">
        <f t="shared" si="53"/>
        <v>0</v>
      </c>
      <c r="AT20" s="409">
        <v>0</v>
      </c>
      <c r="AU20" s="410">
        <f t="shared" si="54"/>
        <v>0</v>
      </c>
      <c r="AV20" s="409">
        <v>0</v>
      </c>
      <c r="AW20" s="410">
        <f t="shared" si="55"/>
        <v>0</v>
      </c>
      <c r="AX20" s="409">
        <v>0</v>
      </c>
      <c r="AY20" s="410">
        <f t="shared" si="56"/>
        <v>0</v>
      </c>
      <c r="AZ20" s="409">
        <v>0</v>
      </c>
      <c r="BA20" s="410">
        <f t="shared" si="57"/>
        <v>0</v>
      </c>
      <c r="BB20" s="409">
        <v>0</v>
      </c>
      <c r="BC20" s="410">
        <f t="shared" si="58"/>
        <v>0</v>
      </c>
      <c r="BD20" s="409">
        <v>0</v>
      </c>
      <c r="BE20" s="410">
        <f t="shared" si="59"/>
        <v>0</v>
      </c>
      <c r="BF20" s="418">
        <v>0</v>
      </c>
      <c r="BG20" s="410">
        <f t="shared" si="60"/>
        <v>0</v>
      </c>
      <c r="BH20" s="409">
        <v>0</v>
      </c>
      <c r="BI20" s="410">
        <f t="shared" si="61"/>
        <v>0</v>
      </c>
      <c r="BJ20" s="418">
        <v>0</v>
      </c>
      <c r="BK20" s="410">
        <f t="shared" si="62"/>
        <v>0</v>
      </c>
      <c r="BL20" s="418">
        <v>0</v>
      </c>
      <c r="BM20" s="410">
        <f t="shared" si="63"/>
        <v>0</v>
      </c>
      <c r="BN20" s="403"/>
      <c r="BO20" s="411">
        <f t="shared" si="64"/>
        <v>0</v>
      </c>
      <c r="BP20" s="412">
        <f t="shared" si="65"/>
        <v>0</v>
      </c>
      <c r="BQ20" s="419"/>
      <c r="BR20" s="414"/>
    </row>
    <row r="21" spans="1:70" ht="15.75" thickBot="1">
      <c r="A21" s="416">
        <v>1111</v>
      </c>
      <c r="B21" s="420" t="s">
        <v>415</v>
      </c>
      <c r="C21" s="408">
        <v>9.9</v>
      </c>
      <c r="D21" s="418">
        <v>0</v>
      </c>
      <c r="E21" s="410">
        <f t="shared" si="33"/>
        <v>0</v>
      </c>
      <c r="F21" s="409">
        <v>0</v>
      </c>
      <c r="G21" s="410">
        <f t="shared" si="34"/>
        <v>0</v>
      </c>
      <c r="H21" s="409">
        <v>0</v>
      </c>
      <c r="I21" s="410">
        <f t="shared" si="35"/>
        <v>0</v>
      </c>
      <c r="J21" s="409">
        <v>0</v>
      </c>
      <c r="K21" s="410">
        <f t="shared" si="36"/>
        <v>0</v>
      </c>
      <c r="L21" s="418">
        <v>0</v>
      </c>
      <c r="M21" s="410">
        <f t="shared" si="37"/>
        <v>0</v>
      </c>
      <c r="N21" s="409">
        <v>0</v>
      </c>
      <c r="O21" s="410">
        <f t="shared" si="38"/>
        <v>0</v>
      </c>
      <c r="P21" s="409">
        <v>0</v>
      </c>
      <c r="Q21" s="410">
        <f t="shared" si="39"/>
        <v>0</v>
      </c>
      <c r="R21" s="418">
        <v>0</v>
      </c>
      <c r="S21" s="410">
        <f t="shared" si="40"/>
        <v>0</v>
      </c>
      <c r="T21" s="418">
        <v>0</v>
      </c>
      <c r="U21" s="410">
        <f t="shared" si="41"/>
        <v>0</v>
      </c>
      <c r="V21" s="418">
        <v>0</v>
      </c>
      <c r="W21" s="410">
        <f t="shared" si="42"/>
        <v>0</v>
      </c>
      <c r="X21" s="418">
        <v>0</v>
      </c>
      <c r="Y21" s="410">
        <f t="shared" si="43"/>
        <v>0</v>
      </c>
      <c r="Z21" s="418">
        <v>0</v>
      </c>
      <c r="AA21" s="410">
        <f t="shared" si="44"/>
        <v>0</v>
      </c>
      <c r="AB21" s="409">
        <v>0</v>
      </c>
      <c r="AC21" s="410">
        <f t="shared" si="45"/>
        <v>0</v>
      </c>
      <c r="AD21" s="418">
        <v>0</v>
      </c>
      <c r="AE21" s="410">
        <f t="shared" si="46"/>
        <v>0</v>
      </c>
      <c r="AF21" s="418">
        <v>0</v>
      </c>
      <c r="AG21" s="410">
        <f t="shared" si="47"/>
        <v>0</v>
      </c>
      <c r="AH21" s="418">
        <v>0</v>
      </c>
      <c r="AI21" s="410">
        <f t="shared" si="48"/>
        <v>0</v>
      </c>
      <c r="AJ21" s="418">
        <v>0</v>
      </c>
      <c r="AK21" s="410">
        <f t="shared" si="49"/>
        <v>0</v>
      </c>
      <c r="AL21" s="418">
        <v>0</v>
      </c>
      <c r="AM21" s="410">
        <f t="shared" si="50"/>
        <v>0</v>
      </c>
      <c r="AN21" s="418">
        <v>0</v>
      </c>
      <c r="AO21" s="410">
        <f t="shared" si="51"/>
        <v>0</v>
      </c>
      <c r="AP21" s="409">
        <v>0</v>
      </c>
      <c r="AQ21" s="410">
        <f t="shared" si="52"/>
        <v>0</v>
      </c>
      <c r="AR21" s="409">
        <v>0</v>
      </c>
      <c r="AS21" s="410">
        <f t="shared" si="53"/>
        <v>0</v>
      </c>
      <c r="AT21" s="409">
        <v>0</v>
      </c>
      <c r="AU21" s="410">
        <f t="shared" si="54"/>
        <v>0</v>
      </c>
      <c r="AV21" s="409">
        <v>0</v>
      </c>
      <c r="AW21" s="410">
        <f t="shared" si="55"/>
        <v>0</v>
      </c>
      <c r="AX21" s="409">
        <v>0</v>
      </c>
      <c r="AY21" s="410">
        <f t="shared" si="56"/>
        <v>0</v>
      </c>
      <c r="AZ21" s="409">
        <v>0</v>
      </c>
      <c r="BA21" s="410">
        <f t="shared" si="57"/>
        <v>0</v>
      </c>
      <c r="BB21" s="409">
        <v>0</v>
      </c>
      <c r="BC21" s="410">
        <f t="shared" si="58"/>
        <v>0</v>
      </c>
      <c r="BD21" s="409">
        <v>0</v>
      </c>
      <c r="BE21" s="410">
        <f t="shared" si="59"/>
        <v>0</v>
      </c>
      <c r="BF21" s="418">
        <v>0</v>
      </c>
      <c r="BG21" s="410">
        <f t="shared" si="60"/>
        <v>0</v>
      </c>
      <c r="BH21" s="409">
        <v>0</v>
      </c>
      <c r="BI21" s="410">
        <f t="shared" si="61"/>
        <v>0</v>
      </c>
      <c r="BJ21" s="418">
        <v>0</v>
      </c>
      <c r="BK21" s="410">
        <f t="shared" si="62"/>
        <v>0</v>
      </c>
      <c r="BL21" s="418">
        <v>0</v>
      </c>
      <c r="BM21" s="410">
        <f t="shared" si="63"/>
        <v>0</v>
      </c>
      <c r="BN21" s="403"/>
      <c r="BO21" s="411">
        <f t="shared" si="64"/>
        <v>0</v>
      </c>
      <c r="BP21" s="412">
        <f t="shared" si="65"/>
        <v>0</v>
      </c>
      <c r="BQ21" s="419"/>
      <c r="BR21" s="414"/>
    </row>
    <row r="22" spans="1:70" ht="15.75" thickBot="1">
      <c r="A22" s="416">
        <v>1112</v>
      </c>
      <c r="B22" s="420" t="s">
        <v>416</v>
      </c>
      <c r="C22" s="408">
        <v>9.9</v>
      </c>
      <c r="D22" s="418">
        <v>0</v>
      </c>
      <c r="E22" s="410">
        <f t="shared" si="33"/>
        <v>0</v>
      </c>
      <c r="F22" s="409">
        <v>0</v>
      </c>
      <c r="G22" s="410">
        <f t="shared" si="34"/>
        <v>0</v>
      </c>
      <c r="H22" s="409">
        <v>0</v>
      </c>
      <c r="I22" s="410">
        <f t="shared" si="35"/>
        <v>0</v>
      </c>
      <c r="J22" s="409">
        <v>0</v>
      </c>
      <c r="K22" s="410">
        <f t="shared" si="36"/>
        <v>0</v>
      </c>
      <c r="L22" s="418">
        <v>0</v>
      </c>
      <c r="M22" s="410">
        <f t="shared" si="37"/>
        <v>0</v>
      </c>
      <c r="N22" s="409">
        <v>0</v>
      </c>
      <c r="O22" s="410">
        <f t="shared" si="38"/>
        <v>0</v>
      </c>
      <c r="P22" s="409">
        <v>0</v>
      </c>
      <c r="Q22" s="410">
        <f t="shared" si="39"/>
        <v>0</v>
      </c>
      <c r="R22" s="418">
        <v>0</v>
      </c>
      <c r="S22" s="410">
        <f t="shared" si="40"/>
        <v>0</v>
      </c>
      <c r="T22" s="418">
        <v>0</v>
      </c>
      <c r="U22" s="410">
        <f t="shared" si="41"/>
        <v>0</v>
      </c>
      <c r="V22" s="418">
        <v>0</v>
      </c>
      <c r="W22" s="410">
        <f t="shared" si="42"/>
        <v>0</v>
      </c>
      <c r="X22" s="418">
        <v>0</v>
      </c>
      <c r="Y22" s="410">
        <f t="shared" si="43"/>
        <v>0</v>
      </c>
      <c r="Z22" s="418">
        <v>0</v>
      </c>
      <c r="AA22" s="410">
        <f t="shared" si="44"/>
        <v>0</v>
      </c>
      <c r="AB22" s="409">
        <v>0</v>
      </c>
      <c r="AC22" s="410">
        <f t="shared" si="45"/>
        <v>0</v>
      </c>
      <c r="AD22" s="418">
        <v>0</v>
      </c>
      <c r="AE22" s="410">
        <f t="shared" si="46"/>
        <v>0</v>
      </c>
      <c r="AF22" s="418">
        <v>0</v>
      </c>
      <c r="AG22" s="410">
        <f t="shared" si="47"/>
        <v>0</v>
      </c>
      <c r="AH22" s="418">
        <v>0</v>
      </c>
      <c r="AI22" s="410">
        <f t="shared" si="48"/>
        <v>0</v>
      </c>
      <c r="AJ22" s="418">
        <v>0</v>
      </c>
      <c r="AK22" s="410">
        <f t="shared" si="49"/>
        <v>0</v>
      </c>
      <c r="AL22" s="418">
        <v>0</v>
      </c>
      <c r="AM22" s="410">
        <f t="shared" si="50"/>
        <v>0</v>
      </c>
      <c r="AN22" s="418">
        <v>0</v>
      </c>
      <c r="AO22" s="410">
        <f t="shared" si="51"/>
        <v>0</v>
      </c>
      <c r="AP22" s="409">
        <v>0</v>
      </c>
      <c r="AQ22" s="410">
        <f t="shared" si="52"/>
        <v>0</v>
      </c>
      <c r="AR22" s="409">
        <v>0</v>
      </c>
      <c r="AS22" s="410">
        <f t="shared" si="53"/>
        <v>0</v>
      </c>
      <c r="AT22" s="409">
        <v>0</v>
      </c>
      <c r="AU22" s="410">
        <f t="shared" si="54"/>
        <v>0</v>
      </c>
      <c r="AV22" s="409">
        <v>0</v>
      </c>
      <c r="AW22" s="410">
        <f t="shared" si="55"/>
        <v>0</v>
      </c>
      <c r="AX22" s="409">
        <v>0</v>
      </c>
      <c r="AY22" s="410">
        <f t="shared" si="56"/>
        <v>0</v>
      </c>
      <c r="AZ22" s="409">
        <v>0</v>
      </c>
      <c r="BA22" s="410">
        <f t="shared" si="57"/>
        <v>0</v>
      </c>
      <c r="BB22" s="409">
        <v>0</v>
      </c>
      <c r="BC22" s="410">
        <f t="shared" si="58"/>
        <v>0</v>
      </c>
      <c r="BD22" s="409">
        <v>0</v>
      </c>
      <c r="BE22" s="410">
        <f t="shared" si="59"/>
        <v>0</v>
      </c>
      <c r="BF22" s="418">
        <v>0</v>
      </c>
      <c r="BG22" s="410">
        <f t="shared" si="60"/>
        <v>0</v>
      </c>
      <c r="BH22" s="409">
        <v>0</v>
      </c>
      <c r="BI22" s="410">
        <f t="shared" si="61"/>
        <v>0</v>
      </c>
      <c r="BJ22" s="418">
        <v>0</v>
      </c>
      <c r="BK22" s="410">
        <f t="shared" si="62"/>
        <v>0</v>
      </c>
      <c r="BL22" s="418">
        <v>0</v>
      </c>
      <c r="BM22" s="410">
        <f t="shared" si="63"/>
        <v>0</v>
      </c>
      <c r="BN22" s="403"/>
      <c r="BO22" s="411">
        <f t="shared" si="64"/>
        <v>0</v>
      </c>
      <c r="BP22" s="412">
        <f t="shared" si="65"/>
        <v>0</v>
      </c>
      <c r="BQ22" s="419"/>
      <c r="BR22" s="414"/>
    </row>
    <row r="23" spans="1:70" ht="15.75" thickBot="1">
      <c r="A23" s="416">
        <v>1113</v>
      </c>
      <c r="B23" s="420" t="s">
        <v>417</v>
      </c>
      <c r="C23" s="408">
        <v>9.9</v>
      </c>
      <c r="D23" s="418">
        <v>0</v>
      </c>
      <c r="E23" s="410">
        <f t="shared" si="33"/>
        <v>0</v>
      </c>
      <c r="F23" s="409">
        <v>0</v>
      </c>
      <c r="G23" s="410">
        <f t="shared" si="34"/>
        <v>0</v>
      </c>
      <c r="H23" s="409">
        <v>0</v>
      </c>
      <c r="I23" s="410">
        <f t="shared" si="35"/>
        <v>0</v>
      </c>
      <c r="J23" s="409">
        <v>0</v>
      </c>
      <c r="K23" s="410">
        <f t="shared" si="36"/>
        <v>0</v>
      </c>
      <c r="L23" s="418">
        <v>0</v>
      </c>
      <c r="M23" s="410">
        <f t="shared" si="37"/>
        <v>0</v>
      </c>
      <c r="N23" s="409">
        <v>0</v>
      </c>
      <c r="O23" s="410">
        <f t="shared" si="38"/>
        <v>0</v>
      </c>
      <c r="P23" s="409">
        <v>0</v>
      </c>
      <c r="Q23" s="410">
        <f t="shared" si="39"/>
        <v>0</v>
      </c>
      <c r="R23" s="418">
        <v>0</v>
      </c>
      <c r="S23" s="410">
        <f t="shared" si="40"/>
        <v>0</v>
      </c>
      <c r="T23" s="418">
        <v>0</v>
      </c>
      <c r="U23" s="410">
        <f t="shared" si="41"/>
        <v>0</v>
      </c>
      <c r="V23" s="418">
        <v>0</v>
      </c>
      <c r="W23" s="410">
        <f t="shared" si="42"/>
        <v>0</v>
      </c>
      <c r="X23" s="418">
        <v>0</v>
      </c>
      <c r="Y23" s="410">
        <f t="shared" si="43"/>
        <v>0</v>
      </c>
      <c r="Z23" s="418">
        <v>0</v>
      </c>
      <c r="AA23" s="410">
        <f t="shared" si="44"/>
        <v>0</v>
      </c>
      <c r="AB23" s="409">
        <v>0</v>
      </c>
      <c r="AC23" s="410">
        <f t="shared" si="45"/>
        <v>0</v>
      </c>
      <c r="AD23" s="418">
        <v>0</v>
      </c>
      <c r="AE23" s="410">
        <f t="shared" si="46"/>
        <v>0</v>
      </c>
      <c r="AF23" s="418">
        <v>0</v>
      </c>
      <c r="AG23" s="410">
        <f t="shared" si="47"/>
        <v>0</v>
      </c>
      <c r="AH23" s="418">
        <v>0</v>
      </c>
      <c r="AI23" s="410">
        <f t="shared" si="48"/>
        <v>0</v>
      </c>
      <c r="AJ23" s="418">
        <v>0</v>
      </c>
      <c r="AK23" s="410">
        <f t="shared" si="49"/>
        <v>0</v>
      </c>
      <c r="AL23" s="418">
        <v>0</v>
      </c>
      <c r="AM23" s="410">
        <f t="shared" si="50"/>
        <v>0</v>
      </c>
      <c r="AN23" s="418">
        <v>0</v>
      </c>
      <c r="AO23" s="410">
        <f t="shared" si="51"/>
        <v>0</v>
      </c>
      <c r="AP23" s="409">
        <v>0</v>
      </c>
      <c r="AQ23" s="410">
        <f t="shared" si="52"/>
        <v>0</v>
      </c>
      <c r="AR23" s="409">
        <v>0</v>
      </c>
      <c r="AS23" s="410">
        <f t="shared" si="53"/>
        <v>0</v>
      </c>
      <c r="AT23" s="409">
        <v>0</v>
      </c>
      <c r="AU23" s="410">
        <f t="shared" si="54"/>
        <v>0</v>
      </c>
      <c r="AV23" s="409">
        <v>0</v>
      </c>
      <c r="AW23" s="410">
        <f t="shared" si="55"/>
        <v>0</v>
      </c>
      <c r="AX23" s="409">
        <v>0</v>
      </c>
      <c r="AY23" s="410">
        <f t="shared" si="56"/>
        <v>0</v>
      </c>
      <c r="AZ23" s="409">
        <v>0</v>
      </c>
      <c r="BA23" s="410">
        <f t="shared" si="57"/>
        <v>0</v>
      </c>
      <c r="BB23" s="409">
        <v>0</v>
      </c>
      <c r="BC23" s="410">
        <f t="shared" si="58"/>
        <v>0</v>
      </c>
      <c r="BD23" s="409">
        <v>0</v>
      </c>
      <c r="BE23" s="410">
        <f t="shared" si="59"/>
        <v>0</v>
      </c>
      <c r="BF23" s="418">
        <v>0</v>
      </c>
      <c r="BG23" s="410">
        <f t="shared" si="60"/>
        <v>0</v>
      </c>
      <c r="BH23" s="409">
        <v>0</v>
      </c>
      <c r="BI23" s="410">
        <f t="shared" si="61"/>
        <v>0</v>
      </c>
      <c r="BJ23" s="418">
        <v>0</v>
      </c>
      <c r="BK23" s="410">
        <f t="shared" si="62"/>
        <v>0</v>
      </c>
      <c r="BL23" s="418">
        <v>0</v>
      </c>
      <c r="BM23" s="410">
        <f t="shared" si="63"/>
        <v>0</v>
      </c>
      <c r="BN23" s="403"/>
      <c r="BO23" s="411">
        <f t="shared" si="64"/>
        <v>0</v>
      </c>
      <c r="BP23" s="412">
        <f t="shared" si="65"/>
        <v>0</v>
      </c>
      <c r="BQ23" s="419"/>
      <c r="BR23" s="414"/>
    </row>
    <row r="24" spans="1:70" ht="15.75" thickBot="1">
      <c r="A24" s="416">
        <v>1114</v>
      </c>
      <c r="B24" s="420" t="s">
        <v>418</v>
      </c>
      <c r="C24" s="408">
        <v>9.9</v>
      </c>
      <c r="D24" s="418">
        <v>0</v>
      </c>
      <c r="E24" s="410">
        <f t="shared" si="33"/>
        <v>0</v>
      </c>
      <c r="F24" s="409">
        <v>0</v>
      </c>
      <c r="G24" s="410">
        <f t="shared" si="34"/>
        <v>0</v>
      </c>
      <c r="H24" s="409">
        <v>0</v>
      </c>
      <c r="I24" s="410">
        <f t="shared" si="35"/>
        <v>0</v>
      </c>
      <c r="J24" s="409">
        <v>0</v>
      </c>
      <c r="K24" s="410">
        <f t="shared" si="36"/>
        <v>0</v>
      </c>
      <c r="L24" s="418">
        <v>0</v>
      </c>
      <c r="M24" s="410">
        <f t="shared" si="37"/>
        <v>0</v>
      </c>
      <c r="N24" s="409">
        <v>0</v>
      </c>
      <c r="O24" s="410">
        <f t="shared" si="38"/>
        <v>0</v>
      </c>
      <c r="P24" s="409">
        <v>0</v>
      </c>
      <c r="Q24" s="410">
        <f t="shared" si="39"/>
        <v>0</v>
      </c>
      <c r="R24" s="418">
        <v>0</v>
      </c>
      <c r="S24" s="410">
        <f t="shared" si="40"/>
        <v>0</v>
      </c>
      <c r="T24" s="418">
        <v>0</v>
      </c>
      <c r="U24" s="410">
        <f t="shared" si="41"/>
        <v>0</v>
      </c>
      <c r="V24" s="418">
        <v>0</v>
      </c>
      <c r="W24" s="410">
        <f t="shared" si="42"/>
        <v>0</v>
      </c>
      <c r="X24" s="418">
        <v>0</v>
      </c>
      <c r="Y24" s="410">
        <f t="shared" si="43"/>
        <v>0</v>
      </c>
      <c r="Z24" s="418">
        <v>0</v>
      </c>
      <c r="AA24" s="410">
        <f t="shared" si="44"/>
        <v>0</v>
      </c>
      <c r="AB24" s="409">
        <v>0</v>
      </c>
      <c r="AC24" s="410">
        <f t="shared" si="45"/>
        <v>0</v>
      </c>
      <c r="AD24" s="418">
        <v>0</v>
      </c>
      <c r="AE24" s="410">
        <f t="shared" si="46"/>
        <v>0</v>
      </c>
      <c r="AF24" s="418">
        <v>0</v>
      </c>
      <c r="AG24" s="410">
        <f t="shared" si="47"/>
        <v>0</v>
      </c>
      <c r="AH24" s="418">
        <v>0</v>
      </c>
      <c r="AI24" s="410">
        <f t="shared" si="48"/>
        <v>0</v>
      </c>
      <c r="AJ24" s="418">
        <v>0</v>
      </c>
      <c r="AK24" s="410">
        <f t="shared" si="49"/>
        <v>0</v>
      </c>
      <c r="AL24" s="418">
        <v>0</v>
      </c>
      <c r="AM24" s="410">
        <f t="shared" si="50"/>
        <v>0</v>
      </c>
      <c r="AN24" s="418">
        <v>0</v>
      </c>
      <c r="AO24" s="410">
        <f t="shared" si="51"/>
        <v>0</v>
      </c>
      <c r="AP24" s="409">
        <v>0</v>
      </c>
      <c r="AQ24" s="410">
        <f t="shared" si="52"/>
        <v>0</v>
      </c>
      <c r="AR24" s="409">
        <v>0</v>
      </c>
      <c r="AS24" s="410">
        <f t="shared" si="53"/>
        <v>0</v>
      </c>
      <c r="AT24" s="409">
        <v>0</v>
      </c>
      <c r="AU24" s="410">
        <f t="shared" si="54"/>
        <v>0</v>
      </c>
      <c r="AV24" s="409">
        <v>0</v>
      </c>
      <c r="AW24" s="410">
        <f t="shared" si="55"/>
        <v>0</v>
      </c>
      <c r="AX24" s="409">
        <v>0</v>
      </c>
      <c r="AY24" s="410">
        <f t="shared" si="56"/>
        <v>0</v>
      </c>
      <c r="AZ24" s="409">
        <v>0</v>
      </c>
      <c r="BA24" s="410">
        <f t="shared" si="57"/>
        <v>0</v>
      </c>
      <c r="BB24" s="409">
        <v>0</v>
      </c>
      <c r="BC24" s="410">
        <f t="shared" si="58"/>
        <v>0</v>
      </c>
      <c r="BD24" s="409">
        <v>0</v>
      </c>
      <c r="BE24" s="410">
        <f t="shared" si="59"/>
        <v>0</v>
      </c>
      <c r="BF24" s="418">
        <v>0</v>
      </c>
      <c r="BG24" s="410">
        <f t="shared" si="60"/>
        <v>0</v>
      </c>
      <c r="BH24" s="409">
        <v>0</v>
      </c>
      <c r="BI24" s="410">
        <f t="shared" si="61"/>
        <v>0</v>
      </c>
      <c r="BJ24" s="418">
        <v>0</v>
      </c>
      <c r="BK24" s="410">
        <f t="shared" si="62"/>
        <v>0</v>
      </c>
      <c r="BL24" s="418">
        <v>0</v>
      </c>
      <c r="BM24" s="410">
        <f t="shared" si="63"/>
        <v>0</v>
      </c>
      <c r="BN24" s="403"/>
      <c r="BO24" s="411">
        <f t="shared" si="64"/>
        <v>0</v>
      </c>
      <c r="BP24" s="412">
        <f t="shared" si="65"/>
        <v>0</v>
      </c>
      <c r="BQ24" s="419"/>
      <c r="BR24" s="414"/>
    </row>
    <row r="25" spans="1:70" ht="15.75" thickBot="1">
      <c r="A25" s="416">
        <v>1115</v>
      </c>
      <c r="B25" s="420" t="s">
        <v>419</v>
      </c>
      <c r="C25" s="408">
        <v>9.9</v>
      </c>
      <c r="D25" s="418">
        <v>0</v>
      </c>
      <c r="E25" s="410">
        <f t="shared" si="33"/>
        <v>0</v>
      </c>
      <c r="F25" s="409">
        <v>0</v>
      </c>
      <c r="G25" s="410">
        <f t="shared" si="34"/>
        <v>0</v>
      </c>
      <c r="H25" s="409">
        <v>0</v>
      </c>
      <c r="I25" s="410">
        <f t="shared" si="35"/>
        <v>0</v>
      </c>
      <c r="J25" s="409">
        <v>0</v>
      </c>
      <c r="K25" s="410">
        <f t="shared" si="36"/>
        <v>0</v>
      </c>
      <c r="L25" s="418">
        <v>0</v>
      </c>
      <c r="M25" s="410">
        <f t="shared" si="37"/>
        <v>0</v>
      </c>
      <c r="N25" s="409">
        <v>0</v>
      </c>
      <c r="O25" s="410">
        <f t="shared" si="38"/>
        <v>0</v>
      </c>
      <c r="P25" s="409">
        <v>0</v>
      </c>
      <c r="Q25" s="410">
        <f t="shared" si="39"/>
        <v>0</v>
      </c>
      <c r="R25" s="418">
        <v>0</v>
      </c>
      <c r="S25" s="410">
        <f t="shared" si="40"/>
        <v>0</v>
      </c>
      <c r="T25" s="418">
        <v>0</v>
      </c>
      <c r="U25" s="410">
        <f t="shared" si="41"/>
        <v>0</v>
      </c>
      <c r="V25" s="418">
        <v>0</v>
      </c>
      <c r="W25" s="410">
        <f t="shared" si="42"/>
        <v>0</v>
      </c>
      <c r="X25" s="418">
        <v>0</v>
      </c>
      <c r="Y25" s="410">
        <f t="shared" si="43"/>
        <v>0</v>
      </c>
      <c r="Z25" s="418">
        <v>0</v>
      </c>
      <c r="AA25" s="410">
        <f t="shared" si="44"/>
        <v>0</v>
      </c>
      <c r="AB25" s="409">
        <v>0</v>
      </c>
      <c r="AC25" s="410">
        <f t="shared" si="45"/>
        <v>0</v>
      </c>
      <c r="AD25" s="418">
        <v>0</v>
      </c>
      <c r="AE25" s="410">
        <f t="shared" si="46"/>
        <v>0</v>
      </c>
      <c r="AF25" s="418">
        <v>0</v>
      </c>
      <c r="AG25" s="410">
        <f t="shared" si="47"/>
        <v>0</v>
      </c>
      <c r="AH25" s="418">
        <v>0</v>
      </c>
      <c r="AI25" s="410">
        <f t="shared" si="48"/>
        <v>0</v>
      </c>
      <c r="AJ25" s="418">
        <v>0</v>
      </c>
      <c r="AK25" s="410">
        <f t="shared" si="49"/>
        <v>0</v>
      </c>
      <c r="AL25" s="418">
        <v>0</v>
      </c>
      <c r="AM25" s="410">
        <f t="shared" si="50"/>
        <v>0</v>
      </c>
      <c r="AN25" s="418">
        <v>0</v>
      </c>
      <c r="AO25" s="410">
        <f t="shared" si="51"/>
        <v>0</v>
      </c>
      <c r="AP25" s="409">
        <v>0</v>
      </c>
      <c r="AQ25" s="410">
        <f t="shared" si="52"/>
        <v>0</v>
      </c>
      <c r="AR25" s="409">
        <v>0</v>
      </c>
      <c r="AS25" s="410">
        <f t="shared" si="53"/>
        <v>0</v>
      </c>
      <c r="AT25" s="409">
        <v>0</v>
      </c>
      <c r="AU25" s="410">
        <f t="shared" si="54"/>
        <v>0</v>
      </c>
      <c r="AV25" s="409">
        <v>0</v>
      </c>
      <c r="AW25" s="410">
        <f t="shared" si="55"/>
        <v>0</v>
      </c>
      <c r="AX25" s="409">
        <v>0</v>
      </c>
      <c r="AY25" s="410">
        <f t="shared" si="56"/>
        <v>0</v>
      </c>
      <c r="AZ25" s="409">
        <v>0</v>
      </c>
      <c r="BA25" s="410">
        <f t="shared" si="57"/>
        <v>0</v>
      </c>
      <c r="BB25" s="409">
        <v>0</v>
      </c>
      <c r="BC25" s="410">
        <f t="shared" si="58"/>
        <v>0</v>
      </c>
      <c r="BD25" s="409">
        <v>0</v>
      </c>
      <c r="BE25" s="410">
        <f t="shared" si="59"/>
        <v>0</v>
      </c>
      <c r="BF25" s="418">
        <v>0</v>
      </c>
      <c r="BG25" s="410">
        <f t="shared" si="60"/>
        <v>0</v>
      </c>
      <c r="BH25" s="409">
        <v>0</v>
      </c>
      <c r="BI25" s="410">
        <f t="shared" si="61"/>
        <v>0</v>
      </c>
      <c r="BJ25" s="418">
        <v>0</v>
      </c>
      <c r="BK25" s="410">
        <f t="shared" si="62"/>
        <v>0</v>
      </c>
      <c r="BL25" s="418">
        <v>0</v>
      </c>
      <c r="BM25" s="410">
        <f t="shared" si="63"/>
        <v>0</v>
      </c>
      <c r="BN25" s="403"/>
      <c r="BO25" s="411">
        <f t="shared" si="64"/>
        <v>0</v>
      </c>
      <c r="BP25" s="412">
        <f t="shared" si="65"/>
        <v>0</v>
      </c>
      <c r="BQ25" s="419"/>
      <c r="BR25" s="414"/>
    </row>
    <row r="26" spans="1:70" ht="15.75" thickBot="1">
      <c r="A26" s="416">
        <v>1001</v>
      </c>
      <c r="B26" s="417" t="s">
        <v>398</v>
      </c>
      <c r="C26" s="408">
        <v>12.9</v>
      </c>
      <c r="D26" s="418">
        <v>0</v>
      </c>
      <c r="E26" s="410">
        <f t="shared" si="0"/>
        <v>0</v>
      </c>
      <c r="F26" s="409">
        <v>0</v>
      </c>
      <c r="G26" s="410">
        <f t="shared" si="1"/>
        <v>0</v>
      </c>
      <c r="H26" s="409">
        <v>0</v>
      </c>
      <c r="I26" s="410">
        <f t="shared" si="2"/>
        <v>0</v>
      </c>
      <c r="J26" s="418">
        <v>0</v>
      </c>
      <c r="K26" s="410">
        <f t="shared" si="3"/>
        <v>0</v>
      </c>
      <c r="L26" s="418">
        <v>0</v>
      </c>
      <c r="M26" s="410">
        <f t="shared" si="4"/>
        <v>0</v>
      </c>
      <c r="N26" s="418">
        <v>0</v>
      </c>
      <c r="O26" s="410">
        <f t="shared" si="5"/>
        <v>0</v>
      </c>
      <c r="P26" s="409">
        <v>0</v>
      </c>
      <c r="Q26" s="410">
        <f t="shared" si="6"/>
        <v>0</v>
      </c>
      <c r="R26" s="418">
        <v>0</v>
      </c>
      <c r="S26" s="410">
        <f t="shared" si="7"/>
        <v>0</v>
      </c>
      <c r="T26" s="418">
        <v>0</v>
      </c>
      <c r="U26" s="410">
        <f t="shared" si="8"/>
        <v>0</v>
      </c>
      <c r="V26" s="418">
        <v>0</v>
      </c>
      <c r="W26" s="410">
        <f t="shared" si="9"/>
        <v>0</v>
      </c>
      <c r="X26" s="418">
        <v>0</v>
      </c>
      <c r="Y26" s="410">
        <f t="shared" si="10"/>
        <v>0</v>
      </c>
      <c r="Z26" s="418">
        <v>0</v>
      </c>
      <c r="AA26" s="410">
        <f t="shared" si="11"/>
        <v>0</v>
      </c>
      <c r="AB26" s="409">
        <v>0</v>
      </c>
      <c r="AC26" s="410">
        <f t="shared" si="12"/>
        <v>0</v>
      </c>
      <c r="AD26" s="418">
        <v>0</v>
      </c>
      <c r="AE26" s="410">
        <f t="shared" si="13"/>
        <v>0</v>
      </c>
      <c r="AF26" s="418">
        <v>0</v>
      </c>
      <c r="AG26" s="410">
        <f t="shared" si="14"/>
        <v>0</v>
      </c>
      <c r="AH26" s="418">
        <v>0</v>
      </c>
      <c r="AI26" s="410">
        <f t="shared" si="15"/>
        <v>0</v>
      </c>
      <c r="AJ26" s="418">
        <v>0</v>
      </c>
      <c r="AK26" s="410">
        <f t="shared" si="16"/>
        <v>0</v>
      </c>
      <c r="AL26" s="418">
        <v>0</v>
      </c>
      <c r="AM26" s="410">
        <f t="shared" si="17"/>
        <v>0</v>
      </c>
      <c r="AN26" s="418">
        <v>0</v>
      </c>
      <c r="AO26" s="410">
        <f t="shared" si="18"/>
        <v>0</v>
      </c>
      <c r="AP26" s="409">
        <v>0</v>
      </c>
      <c r="AQ26" s="410">
        <f t="shared" si="19"/>
        <v>0</v>
      </c>
      <c r="AR26" s="409">
        <v>0</v>
      </c>
      <c r="AS26" s="410">
        <f t="shared" si="20"/>
        <v>0</v>
      </c>
      <c r="AT26" s="409">
        <v>0</v>
      </c>
      <c r="AU26" s="410">
        <f t="shared" si="21"/>
        <v>0</v>
      </c>
      <c r="AV26" s="409">
        <v>0</v>
      </c>
      <c r="AW26" s="410">
        <f t="shared" si="22"/>
        <v>0</v>
      </c>
      <c r="AX26" s="409">
        <v>0</v>
      </c>
      <c r="AY26" s="410">
        <f t="shared" si="23"/>
        <v>0</v>
      </c>
      <c r="AZ26" s="409">
        <v>0</v>
      </c>
      <c r="BA26" s="410">
        <f t="shared" si="24"/>
        <v>0</v>
      </c>
      <c r="BB26" s="409">
        <v>0</v>
      </c>
      <c r="BC26" s="410">
        <f t="shared" si="25"/>
        <v>0</v>
      </c>
      <c r="BD26" s="409">
        <v>0</v>
      </c>
      <c r="BE26" s="410">
        <f t="shared" si="26"/>
        <v>0</v>
      </c>
      <c r="BF26" s="418">
        <v>0</v>
      </c>
      <c r="BG26" s="410">
        <f t="shared" si="27"/>
        <v>0</v>
      </c>
      <c r="BH26" s="409">
        <v>0</v>
      </c>
      <c r="BI26" s="410">
        <f t="shared" si="28"/>
        <v>0</v>
      </c>
      <c r="BJ26" s="418">
        <v>0</v>
      </c>
      <c r="BK26" s="410">
        <f t="shared" si="29"/>
        <v>0</v>
      </c>
      <c r="BL26" s="418">
        <v>0</v>
      </c>
      <c r="BM26" s="410">
        <f t="shared" si="30"/>
        <v>0</v>
      </c>
      <c r="BN26" s="403"/>
      <c r="BO26" s="411">
        <f t="shared" si="31"/>
        <v>0</v>
      </c>
      <c r="BP26" s="412">
        <f t="shared" si="32"/>
        <v>0</v>
      </c>
      <c r="BQ26" s="415"/>
      <c r="BR26" s="414"/>
    </row>
    <row r="27" spans="1:70" ht="15.75" thickBot="1">
      <c r="A27" s="416">
        <v>1002</v>
      </c>
      <c r="B27" s="417" t="s">
        <v>399</v>
      </c>
      <c r="C27" s="408">
        <v>12.9</v>
      </c>
      <c r="D27" s="418">
        <v>0</v>
      </c>
      <c r="E27" s="410">
        <f t="shared" si="0"/>
        <v>0</v>
      </c>
      <c r="F27" s="409">
        <v>0</v>
      </c>
      <c r="G27" s="410">
        <f t="shared" si="1"/>
        <v>0</v>
      </c>
      <c r="H27" s="409">
        <v>0</v>
      </c>
      <c r="I27" s="410">
        <f t="shared" si="2"/>
        <v>0</v>
      </c>
      <c r="J27" s="418">
        <v>0</v>
      </c>
      <c r="K27" s="410">
        <f t="shared" si="3"/>
        <v>0</v>
      </c>
      <c r="L27" s="418">
        <v>0</v>
      </c>
      <c r="M27" s="410">
        <f t="shared" si="4"/>
        <v>0</v>
      </c>
      <c r="N27" s="418">
        <v>0</v>
      </c>
      <c r="O27" s="410">
        <f t="shared" si="5"/>
        <v>0</v>
      </c>
      <c r="P27" s="409">
        <v>0</v>
      </c>
      <c r="Q27" s="410">
        <f t="shared" si="6"/>
        <v>0</v>
      </c>
      <c r="R27" s="418">
        <v>0</v>
      </c>
      <c r="S27" s="410">
        <f t="shared" si="7"/>
        <v>0</v>
      </c>
      <c r="T27" s="418">
        <v>0</v>
      </c>
      <c r="U27" s="410">
        <f t="shared" si="8"/>
        <v>0</v>
      </c>
      <c r="V27" s="418">
        <v>0</v>
      </c>
      <c r="W27" s="410">
        <f t="shared" si="9"/>
        <v>0</v>
      </c>
      <c r="X27" s="418">
        <v>0</v>
      </c>
      <c r="Y27" s="410">
        <f t="shared" si="10"/>
        <v>0</v>
      </c>
      <c r="Z27" s="418">
        <v>0</v>
      </c>
      <c r="AA27" s="410">
        <f t="shared" si="11"/>
        <v>0</v>
      </c>
      <c r="AB27" s="409">
        <v>0</v>
      </c>
      <c r="AC27" s="410">
        <f t="shared" si="12"/>
        <v>0</v>
      </c>
      <c r="AD27" s="418">
        <v>0</v>
      </c>
      <c r="AE27" s="410">
        <f t="shared" si="13"/>
        <v>0</v>
      </c>
      <c r="AF27" s="418">
        <v>0</v>
      </c>
      <c r="AG27" s="410">
        <f t="shared" si="14"/>
        <v>0</v>
      </c>
      <c r="AH27" s="418">
        <v>0</v>
      </c>
      <c r="AI27" s="410">
        <f t="shared" si="15"/>
        <v>0</v>
      </c>
      <c r="AJ27" s="418">
        <v>0</v>
      </c>
      <c r="AK27" s="410">
        <f t="shared" si="16"/>
        <v>0</v>
      </c>
      <c r="AL27" s="418">
        <v>0</v>
      </c>
      <c r="AM27" s="410">
        <f t="shared" si="17"/>
        <v>0</v>
      </c>
      <c r="AN27" s="418">
        <v>0</v>
      </c>
      <c r="AO27" s="410">
        <f t="shared" si="18"/>
        <v>0</v>
      </c>
      <c r="AP27" s="409">
        <v>0</v>
      </c>
      <c r="AQ27" s="410">
        <f t="shared" si="19"/>
        <v>0</v>
      </c>
      <c r="AR27" s="409">
        <v>0</v>
      </c>
      <c r="AS27" s="410">
        <f t="shared" si="20"/>
        <v>0</v>
      </c>
      <c r="AT27" s="409">
        <v>0</v>
      </c>
      <c r="AU27" s="410">
        <f t="shared" si="21"/>
        <v>0</v>
      </c>
      <c r="AV27" s="409">
        <v>0</v>
      </c>
      <c r="AW27" s="410">
        <f t="shared" si="22"/>
        <v>0</v>
      </c>
      <c r="AX27" s="409">
        <v>0</v>
      </c>
      <c r="AY27" s="410">
        <f t="shared" si="23"/>
        <v>0</v>
      </c>
      <c r="AZ27" s="409">
        <v>0</v>
      </c>
      <c r="BA27" s="410">
        <f t="shared" si="24"/>
        <v>0</v>
      </c>
      <c r="BB27" s="409">
        <v>0</v>
      </c>
      <c r="BC27" s="410">
        <f t="shared" si="25"/>
        <v>0</v>
      </c>
      <c r="BD27" s="409">
        <v>0</v>
      </c>
      <c r="BE27" s="410">
        <f t="shared" si="26"/>
        <v>0</v>
      </c>
      <c r="BF27" s="418">
        <v>0</v>
      </c>
      <c r="BG27" s="410">
        <f t="shared" si="27"/>
        <v>0</v>
      </c>
      <c r="BH27" s="409">
        <v>0</v>
      </c>
      <c r="BI27" s="410">
        <f t="shared" si="28"/>
        <v>0</v>
      </c>
      <c r="BJ27" s="418">
        <v>0</v>
      </c>
      <c r="BK27" s="410">
        <f t="shared" si="29"/>
        <v>0</v>
      </c>
      <c r="BL27" s="418">
        <v>0</v>
      </c>
      <c r="BM27" s="410">
        <f t="shared" si="30"/>
        <v>0</v>
      </c>
      <c r="BN27" s="403"/>
      <c r="BO27" s="411">
        <f t="shared" si="31"/>
        <v>0</v>
      </c>
      <c r="BP27" s="412">
        <f t="shared" si="32"/>
        <v>0</v>
      </c>
      <c r="BQ27" s="419"/>
      <c r="BR27" s="414"/>
    </row>
    <row r="28" spans="1:70" ht="15.75" thickBot="1">
      <c r="A28" s="416">
        <v>1003</v>
      </c>
      <c r="B28" s="417" t="s">
        <v>400</v>
      </c>
      <c r="C28" s="408">
        <v>12.9</v>
      </c>
      <c r="D28" s="418">
        <v>0</v>
      </c>
      <c r="E28" s="410">
        <f t="shared" si="0"/>
        <v>0</v>
      </c>
      <c r="F28" s="409">
        <v>0</v>
      </c>
      <c r="G28" s="410">
        <f t="shared" si="1"/>
        <v>0</v>
      </c>
      <c r="H28" s="409">
        <v>0</v>
      </c>
      <c r="I28" s="410">
        <f t="shared" si="2"/>
        <v>0</v>
      </c>
      <c r="J28" s="418">
        <v>0</v>
      </c>
      <c r="K28" s="410">
        <f t="shared" si="3"/>
        <v>0</v>
      </c>
      <c r="L28" s="418">
        <v>0</v>
      </c>
      <c r="M28" s="410">
        <f t="shared" si="4"/>
        <v>0</v>
      </c>
      <c r="N28" s="418">
        <v>0</v>
      </c>
      <c r="O28" s="410">
        <f t="shared" si="5"/>
        <v>0</v>
      </c>
      <c r="P28" s="409">
        <v>0</v>
      </c>
      <c r="Q28" s="410">
        <f t="shared" si="6"/>
        <v>0</v>
      </c>
      <c r="R28" s="418">
        <v>0</v>
      </c>
      <c r="S28" s="410">
        <f t="shared" si="7"/>
        <v>0</v>
      </c>
      <c r="T28" s="418">
        <v>0</v>
      </c>
      <c r="U28" s="410">
        <f t="shared" si="8"/>
        <v>0</v>
      </c>
      <c r="V28" s="418">
        <v>0</v>
      </c>
      <c r="W28" s="410">
        <f t="shared" si="9"/>
        <v>0</v>
      </c>
      <c r="X28" s="418">
        <v>0</v>
      </c>
      <c r="Y28" s="410">
        <f t="shared" si="10"/>
        <v>0</v>
      </c>
      <c r="Z28" s="418">
        <v>0</v>
      </c>
      <c r="AA28" s="410">
        <f t="shared" si="11"/>
        <v>0</v>
      </c>
      <c r="AB28" s="409">
        <v>0</v>
      </c>
      <c r="AC28" s="410">
        <f t="shared" si="12"/>
        <v>0</v>
      </c>
      <c r="AD28" s="418">
        <v>0</v>
      </c>
      <c r="AE28" s="410">
        <f t="shared" si="13"/>
        <v>0</v>
      </c>
      <c r="AF28" s="418">
        <v>0</v>
      </c>
      <c r="AG28" s="410">
        <f t="shared" si="14"/>
        <v>0</v>
      </c>
      <c r="AH28" s="418">
        <v>0</v>
      </c>
      <c r="AI28" s="410">
        <f t="shared" si="15"/>
        <v>0</v>
      </c>
      <c r="AJ28" s="418">
        <v>0</v>
      </c>
      <c r="AK28" s="410">
        <f t="shared" si="16"/>
        <v>0</v>
      </c>
      <c r="AL28" s="418">
        <v>0</v>
      </c>
      <c r="AM28" s="410">
        <f t="shared" si="17"/>
        <v>0</v>
      </c>
      <c r="AN28" s="418">
        <v>0</v>
      </c>
      <c r="AO28" s="410">
        <f t="shared" si="18"/>
        <v>0</v>
      </c>
      <c r="AP28" s="409">
        <v>0</v>
      </c>
      <c r="AQ28" s="410">
        <f t="shared" si="19"/>
        <v>0</v>
      </c>
      <c r="AR28" s="409">
        <v>0</v>
      </c>
      <c r="AS28" s="410">
        <f t="shared" si="20"/>
        <v>0</v>
      </c>
      <c r="AT28" s="409">
        <v>0</v>
      </c>
      <c r="AU28" s="410">
        <f t="shared" si="21"/>
        <v>0</v>
      </c>
      <c r="AV28" s="409">
        <v>0</v>
      </c>
      <c r="AW28" s="410">
        <f t="shared" si="22"/>
        <v>0</v>
      </c>
      <c r="AX28" s="409">
        <v>0</v>
      </c>
      <c r="AY28" s="410">
        <f t="shared" si="23"/>
        <v>0</v>
      </c>
      <c r="AZ28" s="409">
        <v>0</v>
      </c>
      <c r="BA28" s="410">
        <f t="shared" si="24"/>
        <v>0</v>
      </c>
      <c r="BB28" s="409">
        <v>0</v>
      </c>
      <c r="BC28" s="410">
        <f t="shared" si="25"/>
        <v>0</v>
      </c>
      <c r="BD28" s="409">
        <v>0</v>
      </c>
      <c r="BE28" s="410">
        <f t="shared" si="26"/>
        <v>0</v>
      </c>
      <c r="BF28" s="418">
        <v>0</v>
      </c>
      <c r="BG28" s="410">
        <f t="shared" si="27"/>
        <v>0</v>
      </c>
      <c r="BH28" s="409">
        <v>0</v>
      </c>
      <c r="BI28" s="410">
        <f t="shared" si="28"/>
        <v>0</v>
      </c>
      <c r="BJ28" s="418">
        <v>0</v>
      </c>
      <c r="BK28" s="410">
        <f t="shared" si="29"/>
        <v>0</v>
      </c>
      <c r="BL28" s="418">
        <v>0</v>
      </c>
      <c r="BM28" s="410">
        <f t="shared" si="30"/>
        <v>0</v>
      </c>
      <c r="BN28" s="403"/>
      <c r="BO28" s="411">
        <f t="shared" si="31"/>
        <v>0</v>
      </c>
      <c r="BP28" s="412">
        <f t="shared" si="32"/>
        <v>0</v>
      </c>
      <c r="BQ28" s="419"/>
      <c r="BR28" s="414"/>
    </row>
    <row r="29" spans="1:70" ht="15.75" thickBot="1">
      <c r="A29" s="416">
        <v>1004</v>
      </c>
      <c r="B29" s="417" t="s">
        <v>401</v>
      </c>
      <c r="C29" s="408">
        <v>12.9</v>
      </c>
      <c r="D29" s="418">
        <v>0</v>
      </c>
      <c r="E29" s="410">
        <f t="shared" si="0"/>
        <v>0</v>
      </c>
      <c r="F29" s="409">
        <v>0</v>
      </c>
      <c r="G29" s="410">
        <f t="shared" si="1"/>
        <v>0</v>
      </c>
      <c r="H29" s="409">
        <v>0</v>
      </c>
      <c r="I29" s="410">
        <f t="shared" si="2"/>
        <v>0</v>
      </c>
      <c r="J29" s="418">
        <v>0</v>
      </c>
      <c r="K29" s="410">
        <f t="shared" si="3"/>
        <v>0</v>
      </c>
      <c r="L29" s="418">
        <v>0</v>
      </c>
      <c r="M29" s="410">
        <f t="shared" si="4"/>
        <v>0</v>
      </c>
      <c r="N29" s="418">
        <v>0</v>
      </c>
      <c r="O29" s="410">
        <f t="shared" si="5"/>
        <v>0</v>
      </c>
      <c r="P29" s="409">
        <v>0</v>
      </c>
      <c r="Q29" s="410">
        <f t="shared" si="6"/>
        <v>0</v>
      </c>
      <c r="R29" s="418">
        <v>0</v>
      </c>
      <c r="S29" s="410">
        <f t="shared" si="7"/>
        <v>0</v>
      </c>
      <c r="T29" s="418">
        <v>0</v>
      </c>
      <c r="U29" s="410">
        <f t="shared" si="8"/>
        <v>0</v>
      </c>
      <c r="V29" s="418">
        <v>0</v>
      </c>
      <c r="W29" s="410">
        <f t="shared" si="9"/>
        <v>0</v>
      </c>
      <c r="X29" s="418">
        <v>0</v>
      </c>
      <c r="Y29" s="410">
        <f t="shared" si="10"/>
        <v>0</v>
      </c>
      <c r="Z29" s="418">
        <v>0</v>
      </c>
      <c r="AA29" s="410">
        <f t="shared" si="11"/>
        <v>0</v>
      </c>
      <c r="AB29" s="409">
        <v>0</v>
      </c>
      <c r="AC29" s="410">
        <f t="shared" si="12"/>
        <v>0</v>
      </c>
      <c r="AD29" s="418">
        <v>0</v>
      </c>
      <c r="AE29" s="410">
        <f t="shared" si="13"/>
        <v>0</v>
      </c>
      <c r="AF29" s="418">
        <v>0</v>
      </c>
      <c r="AG29" s="410">
        <f t="shared" si="14"/>
        <v>0</v>
      </c>
      <c r="AH29" s="418">
        <v>0</v>
      </c>
      <c r="AI29" s="410">
        <f t="shared" si="15"/>
        <v>0</v>
      </c>
      <c r="AJ29" s="418">
        <v>0</v>
      </c>
      <c r="AK29" s="410">
        <f t="shared" si="16"/>
        <v>0</v>
      </c>
      <c r="AL29" s="418">
        <v>0</v>
      </c>
      <c r="AM29" s="410">
        <f t="shared" si="17"/>
        <v>0</v>
      </c>
      <c r="AN29" s="418">
        <v>0</v>
      </c>
      <c r="AO29" s="410">
        <f t="shared" si="18"/>
        <v>0</v>
      </c>
      <c r="AP29" s="409">
        <v>0</v>
      </c>
      <c r="AQ29" s="410">
        <f t="shared" si="19"/>
        <v>0</v>
      </c>
      <c r="AR29" s="409">
        <v>0</v>
      </c>
      <c r="AS29" s="410">
        <f t="shared" si="20"/>
        <v>0</v>
      </c>
      <c r="AT29" s="409">
        <v>0</v>
      </c>
      <c r="AU29" s="410">
        <f t="shared" si="21"/>
        <v>0</v>
      </c>
      <c r="AV29" s="409">
        <v>0</v>
      </c>
      <c r="AW29" s="410">
        <f t="shared" si="22"/>
        <v>0</v>
      </c>
      <c r="AX29" s="409">
        <v>0</v>
      </c>
      <c r="AY29" s="410">
        <f t="shared" si="23"/>
        <v>0</v>
      </c>
      <c r="AZ29" s="409">
        <v>0</v>
      </c>
      <c r="BA29" s="410">
        <f t="shared" si="24"/>
        <v>0</v>
      </c>
      <c r="BB29" s="409">
        <v>0</v>
      </c>
      <c r="BC29" s="410">
        <f t="shared" si="25"/>
        <v>0</v>
      </c>
      <c r="BD29" s="409">
        <v>0</v>
      </c>
      <c r="BE29" s="410">
        <f t="shared" si="26"/>
        <v>0</v>
      </c>
      <c r="BF29" s="418">
        <v>0</v>
      </c>
      <c r="BG29" s="410">
        <f t="shared" si="27"/>
        <v>0</v>
      </c>
      <c r="BH29" s="409">
        <v>0</v>
      </c>
      <c r="BI29" s="410">
        <f t="shared" si="28"/>
        <v>0</v>
      </c>
      <c r="BJ29" s="418">
        <v>0</v>
      </c>
      <c r="BK29" s="410">
        <f t="shared" si="29"/>
        <v>0</v>
      </c>
      <c r="BL29" s="418">
        <v>0</v>
      </c>
      <c r="BM29" s="410">
        <f t="shared" si="30"/>
        <v>0</v>
      </c>
      <c r="BN29" s="403"/>
      <c r="BO29" s="411">
        <f t="shared" si="31"/>
        <v>0</v>
      </c>
      <c r="BP29" s="412">
        <f t="shared" si="32"/>
        <v>0</v>
      </c>
      <c r="BQ29" s="419"/>
      <c r="BR29" s="414"/>
    </row>
    <row r="30" spans="1:70" ht="15.75" thickBot="1">
      <c r="A30" s="416">
        <v>1005</v>
      </c>
      <c r="B30" s="417" t="s">
        <v>402</v>
      </c>
      <c r="C30" s="408">
        <v>12.9</v>
      </c>
      <c r="D30" s="418">
        <v>0</v>
      </c>
      <c r="E30" s="410">
        <v>0</v>
      </c>
      <c r="F30" s="409">
        <v>0</v>
      </c>
      <c r="G30" s="410">
        <f t="shared" si="1"/>
        <v>0</v>
      </c>
      <c r="H30" s="409">
        <v>0</v>
      </c>
      <c r="I30" s="410">
        <f t="shared" si="2"/>
        <v>0</v>
      </c>
      <c r="J30" s="418">
        <v>0</v>
      </c>
      <c r="K30" s="410">
        <f t="shared" si="3"/>
        <v>0</v>
      </c>
      <c r="L30" s="418">
        <v>0</v>
      </c>
      <c r="M30" s="410">
        <f t="shared" si="4"/>
        <v>0</v>
      </c>
      <c r="N30" s="418">
        <v>0</v>
      </c>
      <c r="O30" s="410">
        <f t="shared" si="5"/>
        <v>0</v>
      </c>
      <c r="P30" s="409">
        <v>0</v>
      </c>
      <c r="Q30" s="410">
        <f t="shared" si="6"/>
        <v>0</v>
      </c>
      <c r="R30" s="418">
        <v>0</v>
      </c>
      <c r="S30" s="410">
        <f t="shared" si="7"/>
        <v>0</v>
      </c>
      <c r="T30" s="418">
        <v>0</v>
      </c>
      <c r="U30" s="410">
        <f t="shared" si="8"/>
        <v>0</v>
      </c>
      <c r="V30" s="418">
        <v>0</v>
      </c>
      <c r="W30" s="410">
        <f t="shared" si="9"/>
        <v>0</v>
      </c>
      <c r="X30" s="418">
        <v>0</v>
      </c>
      <c r="Y30" s="410">
        <f t="shared" si="10"/>
        <v>0</v>
      </c>
      <c r="Z30" s="418">
        <v>0</v>
      </c>
      <c r="AA30" s="410">
        <f t="shared" si="11"/>
        <v>0</v>
      </c>
      <c r="AB30" s="409">
        <v>0</v>
      </c>
      <c r="AC30" s="410">
        <f t="shared" si="12"/>
        <v>0</v>
      </c>
      <c r="AD30" s="418">
        <v>0</v>
      </c>
      <c r="AE30" s="410">
        <f t="shared" si="13"/>
        <v>0</v>
      </c>
      <c r="AF30" s="418">
        <v>0</v>
      </c>
      <c r="AG30" s="410">
        <f t="shared" si="14"/>
        <v>0</v>
      </c>
      <c r="AH30" s="418">
        <v>0</v>
      </c>
      <c r="AI30" s="410">
        <f t="shared" si="15"/>
        <v>0</v>
      </c>
      <c r="AJ30" s="418">
        <v>0</v>
      </c>
      <c r="AK30" s="410">
        <f t="shared" si="16"/>
        <v>0</v>
      </c>
      <c r="AL30" s="418">
        <v>0</v>
      </c>
      <c r="AM30" s="410">
        <f t="shared" si="17"/>
        <v>0</v>
      </c>
      <c r="AN30" s="418">
        <v>0</v>
      </c>
      <c r="AO30" s="410">
        <f t="shared" si="18"/>
        <v>0</v>
      </c>
      <c r="AP30" s="409">
        <v>0</v>
      </c>
      <c r="AQ30" s="410">
        <f t="shared" si="19"/>
        <v>0</v>
      </c>
      <c r="AR30" s="409">
        <v>0</v>
      </c>
      <c r="AS30" s="410">
        <f t="shared" si="20"/>
        <v>0</v>
      </c>
      <c r="AT30" s="409">
        <v>0</v>
      </c>
      <c r="AU30" s="410">
        <f t="shared" si="21"/>
        <v>0</v>
      </c>
      <c r="AV30" s="409">
        <v>0</v>
      </c>
      <c r="AW30" s="410">
        <f t="shared" si="22"/>
        <v>0</v>
      </c>
      <c r="AX30" s="409">
        <v>0</v>
      </c>
      <c r="AY30" s="410">
        <f t="shared" si="23"/>
        <v>0</v>
      </c>
      <c r="AZ30" s="409">
        <v>0</v>
      </c>
      <c r="BA30" s="410">
        <f t="shared" si="24"/>
        <v>0</v>
      </c>
      <c r="BB30" s="409">
        <v>0</v>
      </c>
      <c r="BC30" s="410">
        <f t="shared" si="25"/>
        <v>0</v>
      </c>
      <c r="BD30" s="409">
        <v>0</v>
      </c>
      <c r="BE30" s="410">
        <f t="shared" si="26"/>
        <v>0</v>
      </c>
      <c r="BF30" s="418">
        <v>0</v>
      </c>
      <c r="BG30" s="410">
        <f t="shared" si="27"/>
        <v>0</v>
      </c>
      <c r="BH30" s="409">
        <v>0</v>
      </c>
      <c r="BI30" s="410">
        <f t="shared" si="28"/>
        <v>0</v>
      </c>
      <c r="BJ30" s="418">
        <v>0</v>
      </c>
      <c r="BK30" s="410">
        <f t="shared" si="29"/>
        <v>0</v>
      </c>
      <c r="BL30" s="418">
        <v>0</v>
      </c>
      <c r="BM30" s="410">
        <f t="shared" si="30"/>
        <v>0</v>
      </c>
      <c r="BN30" s="403"/>
      <c r="BO30" s="411">
        <f t="shared" si="31"/>
        <v>0</v>
      </c>
      <c r="BP30" s="412">
        <f t="shared" si="32"/>
        <v>0</v>
      </c>
      <c r="BQ30" s="419"/>
      <c r="BR30" s="414"/>
    </row>
    <row r="31" spans="1:70" ht="15.75" thickBot="1">
      <c r="A31" s="416">
        <v>1006</v>
      </c>
      <c r="B31" s="417" t="s">
        <v>403</v>
      </c>
      <c r="C31" s="408">
        <v>12.9</v>
      </c>
      <c r="D31" s="418">
        <v>0</v>
      </c>
      <c r="E31" s="410">
        <f t="shared" si="0"/>
        <v>0</v>
      </c>
      <c r="F31" s="409">
        <v>0</v>
      </c>
      <c r="G31" s="410">
        <f t="shared" si="1"/>
        <v>0</v>
      </c>
      <c r="H31" s="409">
        <v>0</v>
      </c>
      <c r="I31" s="410">
        <f t="shared" si="2"/>
        <v>0</v>
      </c>
      <c r="J31" s="418">
        <v>0</v>
      </c>
      <c r="K31" s="410">
        <f t="shared" si="3"/>
        <v>0</v>
      </c>
      <c r="L31" s="418">
        <v>0</v>
      </c>
      <c r="M31" s="410">
        <f t="shared" si="4"/>
        <v>0</v>
      </c>
      <c r="N31" s="418">
        <v>0</v>
      </c>
      <c r="O31" s="410">
        <f t="shared" si="5"/>
        <v>0</v>
      </c>
      <c r="P31" s="409">
        <v>0</v>
      </c>
      <c r="Q31" s="410">
        <f t="shared" si="6"/>
        <v>0</v>
      </c>
      <c r="R31" s="418">
        <v>0</v>
      </c>
      <c r="S31" s="410">
        <f t="shared" si="7"/>
        <v>0</v>
      </c>
      <c r="T31" s="418">
        <v>0</v>
      </c>
      <c r="U31" s="410">
        <f t="shared" si="8"/>
        <v>0</v>
      </c>
      <c r="V31" s="418">
        <v>0</v>
      </c>
      <c r="W31" s="410">
        <f t="shared" si="9"/>
        <v>0</v>
      </c>
      <c r="X31" s="418">
        <v>0</v>
      </c>
      <c r="Y31" s="410">
        <f t="shared" si="10"/>
        <v>0</v>
      </c>
      <c r="Z31" s="418">
        <v>0</v>
      </c>
      <c r="AA31" s="410">
        <f t="shared" si="11"/>
        <v>0</v>
      </c>
      <c r="AB31" s="409">
        <v>0</v>
      </c>
      <c r="AC31" s="410">
        <f t="shared" si="12"/>
        <v>0</v>
      </c>
      <c r="AD31" s="418">
        <v>0</v>
      </c>
      <c r="AE31" s="410">
        <f t="shared" si="13"/>
        <v>0</v>
      </c>
      <c r="AF31" s="418">
        <v>0</v>
      </c>
      <c r="AG31" s="410">
        <f t="shared" si="14"/>
        <v>0</v>
      </c>
      <c r="AH31" s="418">
        <v>0</v>
      </c>
      <c r="AI31" s="410">
        <f t="shared" si="15"/>
        <v>0</v>
      </c>
      <c r="AJ31" s="418">
        <v>0</v>
      </c>
      <c r="AK31" s="410">
        <f t="shared" si="16"/>
        <v>0</v>
      </c>
      <c r="AL31" s="418">
        <v>0</v>
      </c>
      <c r="AM31" s="410">
        <f t="shared" si="17"/>
        <v>0</v>
      </c>
      <c r="AN31" s="418">
        <v>0</v>
      </c>
      <c r="AO31" s="410">
        <f t="shared" si="18"/>
        <v>0</v>
      </c>
      <c r="AP31" s="409">
        <v>0</v>
      </c>
      <c r="AQ31" s="410">
        <f t="shared" si="19"/>
        <v>0</v>
      </c>
      <c r="AR31" s="409">
        <v>0</v>
      </c>
      <c r="AS31" s="410">
        <f t="shared" si="20"/>
        <v>0</v>
      </c>
      <c r="AT31" s="409">
        <v>0</v>
      </c>
      <c r="AU31" s="410">
        <f t="shared" si="21"/>
        <v>0</v>
      </c>
      <c r="AV31" s="409">
        <v>0</v>
      </c>
      <c r="AW31" s="410">
        <f t="shared" si="22"/>
        <v>0</v>
      </c>
      <c r="AX31" s="409">
        <v>0</v>
      </c>
      <c r="AY31" s="410">
        <f t="shared" si="23"/>
        <v>0</v>
      </c>
      <c r="AZ31" s="409">
        <v>0</v>
      </c>
      <c r="BA31" s="410">
        <f t="shared" si="24"/>
        <v>0</v>
      </c>
      <c r="BB31" s="409">
        <v>0</v>
      </c>
      <c r="BC31" s="410">
        <f t="shared" si="25"/>
        <v>0</v>
      </c>
      <c r="BD31" s="409">
        <v>0</v>
      </c>
      <c r="BE31" s="410">
        <f t="shared" si="26"/>
        <v>0</v>
      </c>
      <c r="BF31" s="418">
        <v>0</v>
      </c>
      <c r="BG31" s="410">
        <f t="shared" si="27"/>
        <v>0</v>
      </c>
      <c r="BH31" s="409">
        <v>0</v>
      </c>
      <c r="BI31" s="410">
        <f t="shared" si="28"/>
        <v>0</v>
      </c>
      <c r="BJ31" s="418">
        <v>0</v>
      </c>
      <c r="BK31" s="410">
        <f t="shared" si="29"/>
        <v>0</v>
      </c>
      <c r="BL31" s="418">
        <v>0</v>
      </c>
      <c r="BM31" s="410">
        <f t="shared" si="30"/>
        <v>0</v>
      </c>
      <c r="BN31" s="403"/>
      <c r="BO31" s="411">
        <f t="shared" si="31"/>
        <v>0</v>
      </c>
      <c r="BP31" s="412">
        <f t="shared" si="32"/>
        <v>0</v>
      </c>
      <c r="BQ31" s="419"/>
      <c r="BR31" s="414"/>
    </row>
    <row r="32" spans="1:70" ht="15.75" thickBot="1">
      <c r="A32" s="416">
        <v>1007</v>
      </c>
      <c r="B32" s="417" t="s">
        <v>404</v>
      </c>
      <c r="C32" s="408">
        <v>12.9</v>
      </c>
      <c r="D32" s="418">
        <v>0</v>
      </c>
      <c r="E32" s="410">
        <f t="shared" si="0"/>
        <v>0</v>
      </c>
      <c r="F32" s="409">
        <v>0</v>
      </c>
      <c r="G32" s="410">
        <f t="shared" si="1"/>
        <v>0</v>
      </c>
      <c r="H32" s="409">
        <v>0</v>
      </c>
      <c r="I32" s="410">
        <f t="shared" si="2"/>
        <v>0</v>
      </c>
      <c r="J32" s="418">
        <v>0</v>
      </c>
      <c r="K32" s="410">
        <f t="shared" si="3"/>
        <v>0</v>
      </c>
      <c r="L32" s="418">
        <v>0</v>
      </c>
      <c r="M32" s="410">
        <f t="shared" si="4"/>
        <v>0</v>
      </c>
      <c r="N32" s="418">
        <v>0</v>
      </c>
      <c r="O32" s="410">
        <f t="shared" si="5"/>
        <v>0</v>
      </c>
      <c r="P32" s="409">
        <v>0</v>
      </c>
      <c r="Q32" s="410">
        <f t="shared" si="6"/>
        <v>0</v>
      </c>
      <c r="R32" s="418">
        <v>0</v>
      </c>
      <c r="S32" s="410">
        <f t="shared" si="7"/>
        <v>0</v>
      </c>
      <c r="T32" s="418">
        <v>0</v>
      </c>
      <c r="U32" s="410">
        <f t="shared" si="8"/>
        <v>0</v>
      </c>
      <c r="V32" s="418">
        <v>0</v>
      </c>
      <c r="W32" s="410">
        <f t="shared" si="9"/>
        <v>0</v>
      </c>
      <c r="X32" s="418">
        <v>0</v>
      </c>
      <c r="Y32" s="410">
        <f t="shared" si="10"/>
        <v>0</v>
      </c>
      <c r="Z32" s="418">
        <v>0</v>
      </c>
      <c r="AA32" s="410">
        <f t="shared" si="11"/>
        <v>0</v>
      </c>
      <c r="AB32" s="409">
        <v>0</v>
      </c>
      <c r="AC32" s="410">
        <f t="shared" si="12"/>
        <v>0</v>
      </c>
      <c r="AD32" s="418">
        <v>0</v>
      </c>
      <c r="AE32" s="410">
        <f t="shared" si="13"/>
        <v>0</v>
      </c>
      <c r="AF32" s="418">
        <v>0</v>
      </c>
      <c r="AG32" s="410">
        <f t="shared" si="14"/>
        <v>0</v>
      </c>
      <c r="AH32" s="418">
        <v>0</v>
      </c>
      <c r="AI32" s="410">
        <f t="shared" si="15"/>
        <v>0</v>
      </c>
      <c r="AJ32" s="418">
        <v>0</v>
      </c>
      <c r="AK32" s="410">
        <f t="shared" si="16"/>
        <v>0</v>
      </c>
      <c r="AL32" s="418">
        <v>0</v>
      </c>
      <c r="AM32" s="410">
        <f t="shared" si="17"/>
        <v>0</v>
      </c>
      <c r="AN32" s="418">
        <v>0</v>
      </c>
      <c r="AO32" s="410">
        <f t="shared" si="18"/>
        <v>0</v>
      </c>
      <c r="AP32" s="409">
        <v>0</v>
      </c>
      <c r="AQ32" s="410">
        <f t="shared" si="19"/>
        <v>0</v>
      </c>
      <c r="AR32" s="409">
        <v>0</v>
      </c>
      <c r="AS32" s="410">
        <f t="shared" si="20"/>
        <v>0</v>
      </c>
      <c r="AT32" s="409">
        <v>0</v>
      </c>
      <c r="AU32" s="410">
        <f t="shared" si="21"/>
        <v>0</v>
      </c>
      <c r="AV32" s="409">
        <v>0</v>
      </c>
      <c r="AW32" s="410">
        <f t="shared" si="22"/>
        <v>0</v>
      </c>
      <c r="AX32" s="409">
        <v>0</v>
      </c>
      <c r="AY32" s="410">
        <f t="shared" si="23"/>
        <v>0</v>
      </c>
      <c r="AZ32" s="409">
        <v>0</v>
      </c>
      <c r="BA32" s="410">
        <f t="shared" si="24"/>
        <v>0</v>
      </c>
      <c r="BB32" s="409">
        <v>0</v>
      </c>
      <c r="BC32" s="410">
        <f t="shared" si="25"/>
        <v>0</v>
      </c>
      <c r="BD32" s="409">
        <v>0</v>
      </c>
      <c r="BE32" s="410">
        <f t="shared" si="26"/>
        <v>0</v>
      </c>
      <c r="BF32" s="418">
        <v>0</v>
      </c>
      <c r="BG32" s="410">
        <f t="shared" si="27"/>
        <v>0</v>
      </c>
      <c r="BH32" s="409">
        <v>0</v>
      </c>
      <c r="BI32" s="410">
        <f t="shared" si="28"/>
        <v>0</v>
      </c>
      <c r="BJ32" s="418">
        <v>0</v>
      </c>
      <c r="BK32" s="410">
        <f t="shared" si="29"/>
        <v>0</v>
      </c>
      <c r="BL32" s="418">
        <v>0</v>
      </c>
      <c r="BM32" s="410">
        <f t="shared" si="30"/>
        <v>0</v>
      </c>
      <c r="BN32" s="403"/>
      <c r="BO32" s="411">
        <f t="shared" si="31"/>
        <v>0</v>
      </c>
      <c r="BP32" s="412">
        <f t="shared" si="32"/>
        <v>0</v>
      </c>
      <c r="BQ32" s="419"/>
      <c r="BR32" s="414"/>
    </row>
    <row r="33" spans="1:70" ht="15.75" thickBot="1">
      <c r="A33" s="416">
        <v>1201</v>
      </c>
      <c r="B33" s="420" t="s">
        <v>420</v>
      </c>
      <c r="C33" s="421">
        <v>5.9</v>
      </c>
      <c r="D33" s="418">
        <v>0</v>
      </c>
      <c r="E33" s="410">
        <f t="shared" si="0"/>
        <v>0</v>
      </c>
      <c r="F33" s="409">
        <v>0</v>
      </c>
      <c r="G33" s="410">
        <f t="shared" si="1"/>
        <v>0</v>
      </c>
      <c r="H33" s="409">
        <v>0</v>
      </c>
      <c r="I33" s="410">
        <f t="shared" si="2"/>
        <v>0</v>
      </c>
      <c r="J33" s="409">
        <v>0</v>
      </c>
      <c r="K33" s="410">
        <f t="shared" si="3"/>
        <v>0</v>
      </c>
      <c r="L33" s="418">
        <v>0</v>
      </c>
      <c r="M33" s="410">
        <f t="shared" si="4"/>
        <v>0</v>
      </c>
      <c r="N33" s="409">
        <v>0</v>
      </c>
      <c r="O33" s="410">
        <f t="shared" si="5"/>
        <v>0</v>
      </c>
      <c r="P33" s="409">
        <v>0</v>
      </c>
      <c r="Q33" s="410">
        <f t="shared" si="6"/>
        <v>0</v>
      </c>
      <c r="R33" s="418">
        <v>0</v>
      </c>
      <c r="S33" s="410">
        <f t="shared" si="7"/>
        <v>0</v>
      </c>
      <c r="T33" s="418">
        <v>0</v>
      </c>
      <c r="U33" s="410">
        <f t="shared" si="8"/>
        <v>0</v>
      </c>
      <c r="V33" s="418">
        <v>0</v>
      </c>
      <c r="W33" s="410">
        <f t="shared" si="9"/>
        <v>0</v>
      </c>
      <c r="X33" s="418">
        <v>0</v>
      </c>
      <c r="Y33" s="410">
        <f t="shared" si="10"/>
        <v>0</v>
      </c>
      <c r="Z33" s="418">
        <v>0</v>
      </c>
      <c r="AA33" s="410">
        <f t="shared" si="11"/>
        <v>0</v>
      </c>
      <c r="AB33" s="409">
        <v>0</v>
      </c>
      <c r="AC33" s="410">
        <f t="shared" si="12"/>
        <v>0</v>
      </c>
      <c r="AD33" s="418">
        <v>0</v>
      </c>
      <c r="AE33" s="410">
        <f t="shared" si="13"/>
        <v>0</v>
      </c>
      <c r="AF33" s="418">
        <v>0</v>
      </c>
      <c r="AG33" s="410">
        <f t="shared" si="14"/>
        <v>0</v>
      </c>
      <c r="AH33" s="418">
        <v>0</v>
      </c>
      <c r="AI33" s="410">
        <f t="shared" si="15"/>
        <v>0</v>
      </c>
      <c r="AJ33" s="418">
        <v>0</v>
      </c>
      <c r="AK33" s="410">
        <f t="shared" si="16"/>
        <v>0</v>
      </c>
      <c r="AL33" s="418">
        <v>0</v>
      </c>
      <c r="AM33" s="410">
        <f t="shared" si="17"/>
        <v>0</v>
      </c>
      <c r="AN33" s="418">
        <v>0</v>
      </c>
      <c r="AO33" s="410">
        <f t="shared" si="18"/>
        <v>0</v>
      </c>
      <c r="AP33" s="409">
        <v>0</v>
      </c>
      <c r="AQ33" s="410">
        <f t="shared" si="19"/>
        <v>0</v>
      </c>
      <c r="AR33" s="409">
        <v>0</v>
      </c>
      <c r="AS33" s="410">
        <f t="shared" si="20"/>
        <v>0</v>
      </c>
      <c r="AT33" s="409">
        <v>0</v>
      </c>
      <c r="AU33" s="410">
        <f t="shared" si="21"/>
        <v>0</v>
      </c>
      <c r="AV33" s="409">
        <v>0</v>
      </c>
      <c r="AW33" s="410">
        <f t="shared" si="22"/>
        <v>0</v>
      </c>
      <c r="AX33" s="409">
        <v>0</v>
      </c>
      <c r="AY33" s="410">
        <f t="shared" si="23"/>
        <v>0</v>
      </c>
      <c r="AZ33" s="409">
        <v>0</v>
      </c>
      <c r="BA33" s="410">
        <f t="shared" si="24"/>
        <v>0</v>
      </c>
      <c r="BB33" s="409">
        <v>0</v>
      </c>
      <c r="BC33" s="410">
        <f t="shared" si="25"/>
        <v>0</v>
      </c>
      <c r="BD33" s="409">
        <v>0</v>
      </c>
      <c r="BE33" s="410">
        <f t="shared" si="26"/>
        <v>0</v>
      </c>
      <c r="BF33" s="418">
        <v>0</v>
      </c>
      <c r="BG33" s="410">
        <f t="shared" si="27"/>
        <v>0</v>
      </c>
      <c r="BH33" s="409">
        <v>0</v>
      </c>
      <c r="BI33" s="410">
        <f t="shared" si="28"/>
        <v>0</v>
      </c>
      <c r="BJ33" s="418">
        <v>0</v>
      </c>
      <c r="BK33" s="410">
        <f t="shared" si="29"/>
        <v>0</v>
      </c>
      <c r="BL33" s="418">
        <v>0</v>
      </c>
      <c r="BM33" s="410">
        <f t="shared" si="30"/>
        <v>0</v>
      </c>
      <c r="BN33" s="403"/>
      <c r="BO33" s="411">
        <f t="shared" si="31"/>
        <v>0</v>
      </c>
      <c r="BP33" s="412">
        <f t="shared" si="32"/>
        <v>0</v>
      </c>
      <c r="BQ33" s="419"/>
      <c r="BR33" s="414"/>
    </row>
    <row r="34" spans="1:70" ht="15.75" thickBot="1">
      <c r="A34" s="422">
        <v>1202</v>
      </c>
      <c r="B34" s="420" t="s">
        <v>421</v>
      </c>
      <c r="C34" s="421">
        <v>5.9</v>
      </c>
      <c r="D34" s="418">
        <v>0</v>
      </c>
      <c r="E34" s="410">
        <f t="shared" si="0"/>
        <v>0</v>
      </c>
      <c r="F34" s="409">
        <v>0</v>
      </c>
      <c r="G34" s="410">
        <f t="shared" si="1"/>
        <v>0</v>
      </c>
      <c r="H34" s="409">
        <v>0</v>
      </c>
      <c r="I34" s="410">
        <f t="shared" si="2"/>
        <v>0</v>
      </c>
      <c r="J34" s="409">
        <v>0</v>
      </c>
      <c r="K34" s="410">
        <f t="shared" si="3"/>
        <v>0</v>
      </c>
      <c r="L34" s="418">
        <v>0</v>
      </c>
      <c r="M34" s="410">
        <f t="shared" si="4"/>
        <v>0</v>
      </c>
      <c r="N34" s="409">
        <v>0</v>
      </c>
      <c r="O34" s="410">
        <f t="shared" si="5"/>
        <v>0</v>
      </c>
      <c r="P34" s="409">
        <v>0</v>
      </c>
      <c r="Q34" s="410">
        <f t="shared" si="6"/>
        <v>0</v>
      </c>
      <c r="R34" s="418">
        <v>0</v>
      </c>
      <c r="S34" s="410">
        <f t="shared" si="7"/>
        <v>0</v>
      </c>
      <c r="T34" s="418">
        <v>0</v>
      </c>
      <c r="U34" s="410">
        <f t="shared" si="8"/>
        <v>0</v>
      </c>
      <c r="V34" s="418">
        <v>0</v>
      </c>
      <c r="W34" s="410">
        <f t="shared" si="9"/>
        <v>0</v>
      </c>
      <c r="X34" s="418">
        <v>0</v>
      </c>
      <c r="Y34" s="410">
        <f t="shared" si="10"/>
        <v>0</v>
      </c>
      <c r="Z34" s="418">
        <v>0</v>
      </c>
      <c r="AA34" s="410">
        <f t="shared" si="11"/>
        <v>0</v>
      </c>
      <c r="AB34" s="409">
        <v>0</v>
      </c>
      <c r="AC34" s="410">
        <f t="shared" si="12"/>
        <v>0</v>
      </c>
      <c r="AD34" s="418">
        <v>0</v>
      </c>
      <c r="AE34" s="410">
        <f t="shared" si="13"/>
        <v>0</v>
      </c>
      <c r="AF34" s="418">
        <v>0</v>
      </c>
      <c r="AG34" s="410">
        <f t="shared" si="14"/>
        <v>0</v>
      </c>
      <c r="AH34" s="418">
        <v>0</v>
      </c>
      <c r="AI34" s="410">
        <f t="shared" si="15"/>
        <v>0</v>
      </c>
      <c r="AJ34" s="418">
        <v>0</v>
      </c>
      <c r="AK34" s="410">
        <f t="shared" si="16"/>
        <v>0</v>
      </c>
      <c r="AL34" s="418">
        <v>0</v>
      </c>
      <c r="AM34" s="410">
        <f t="shared" si="17"/>
        <v>0</v>
      </c>
      <c r="AN34" s="418">
        <v>0</v>
      </c>
      <c r="AO34" s="410">
        <f t="shared" si="18"/>
        <v>0</v>
      </c>
      <c r="AP34" s="409">
        <v>0</v>
      </c>
      <c r="AQ34" s="410">
        <f t="shared" si="19"/>
        <v>0</v>
      </c>
      <c r="AR34" s="409">
        <v>0</v>
      </c>
      <c r="AS34" s="410">
        <f t="shared" si="20"/>
        <v>0</v>
      </c>
      <c r="AT34" s="409">
        <v>0</v>
      </c>
      <c r="AU34" s="410">
        <f t="shared" si="21"/>
        <v>0</v>
      </c>
      <c r="AV34" s="409">
        <v>0</v>
      </c>
      <c r="AW34" s="410">
        <f t="shared" si="22"/>
        <v>0</v>
      </c>
      <c r="AX34" s="409">
        <v>0</v>
      </c>
      <c r="AY34" s="410">
        <f t="shared" si="23"/>
        <v>0</v>
      </c>
      <c r="AZ34" s="409">
        <v>0</v>
      </c>
      <c r="BA34" s="410">
        <f t="shared" si="24"/>
        <v>0</v>
      </c>
      <c r="BB34" s="409">
        <v>0</v>
      </c>
      <c r="BC34" s="410">
        <f t="shared" si="25"/>
        <v>0</v>
      </c>
      <c r="BD34" s="409">
        <v>0</v>
      </c>
      <c r="BE34" s="410">
        <f t="shared" si="26"/>
        <v>0</v>
      </c>
      <c r="BF34" s="418">
        <v>0</v>
      </c>
      <c r="BG34" s="410">
        <f t="shared" si="27"/>
        <v>0</v>
      </c>
      <c r="BH34" s="409">
        <v>0</v>
      </c>
      <c r="BI34" s="410">
        <f t="shared" si="28"/>
        <v>0</v>
      </c>
      <c r="BJ34" s="418">
        <v>0</v>
      </c>
      <c r="BK34" s="410">
        <f t="shared" si="29"/>
        <v>0</v>
      </c>
      <c r="BL34" s="418">
        <v>0</v>
      </c>
      <c r="BM34" s="410">
        <f t="shared" si="30"/>
        <v>0</v>
      </c>
      <c r="BN34" s="403"/>
      <c r="BO34" s="411">
        <f t="shared" si="31"/>
        <v>0</v>
      </c>
      <c r="BP34" s="412">
        <f t="shared" si="32"/>
        <v>0</v>
      </c>
      <c r="BQ34" s="419"/>
      <c r="BR34" s="414"/>
    </row>
    <row r="35" spans="1:70" ht="15.75" thickBot="1">
      <c r="A35" s="416">
        <v>1203</v>
      </c>
      <c r="B35" s="420" t="s">
        <v>422</v>
      </c>
      <c r="C35" s="421">
        <v>5.9</v>
      </c>
      <c r="D35" s="418">
        <v>0</v>
      </c>
      <c r="E35" s="410">
        <f t="shared" si="0"/>
        <v>0</v>
      </c>
      <c r="F35" s="409">
        <v>0</v>
      </c>
      <c r="G35" s="410">
        <f t="shared" si="1"/>
        <v>0</v>
      </c>
      <c r="H35" s="409">
        <v>0</v>
      </c>
      <c r="I35" s="410">
        <f t="shared" si="2"/>
        <v>0</v>
      </c>
      <c r="J35" s="409">
        <v>0</v>
      </c>
      <c r="K35" s="410">
        <f t="shared" si="3"/>
        <v>0</v>
      </c>
      <c r="L35" s="418">
        <v>0</v>
      </c>
      <c r="M35" s="410">
        <f t="shared" si="4"/>
        <v>0</v>
      </c>
      <c r="N35" s="409">
        <v>0</v>
      </c>
      <c r="O35" s="410">
        <f t="shared" si="5"/>
        <v>0</v>
      </c>
      <c r="P35" s="409">
        <v>0</v>
      </c>
      <c r="Q35" s="410">
        <f t="shared" si="6"/>
        <v>0</v>
      </c>
      <c r="R35" s="418">
        <v>0</v>
      </c>
      <c r="S35" s="410">
        <f t="shared" si="7"/>
        <v>0</v>
      </c>
      <c r="T35" s="418">
        <v>0</v>
      </c>
      <c r="U35" s="410">
        <f t="shared" si="8"/>
        <v>0</v>
      </c>
      <c r="V35" s="418">
        <v>0</v>
      </c>
      <c r="W35" s="410">
        <f t="shared" si="9"/>
        <v>0</v>
      </c>
      <c r="X35" s="418">
        <v>0</v>
      </c>
      <c r="Y35" s="410">
        <f t="shared" si="10"/>
        <v>0</v>
      </c>
      <c r="Z35" s="418">
        <v>0</v>
      </c>
      <c r="AA35" s="410">
        <f t="shared" si="11"/>
        <v>0</v>
      </c>
      <c r="AB35" s="409">
        <v>0</v>
      </c>
      <c r="AC35" s="410">
        <f t="shared" si="12"/>
        <v>0</v>
      </c>
      <c r="AD35" s="418">
        <v>0</v>
      </c>
      <c r="AE35" s="410">
        <f t="shared" si="13"/>
        <v>0</v>
      </c>
      <c r="AF35" s="418">
        <v>0</v>
      </c>
      <c r="AG35" s="410">
        <f t="shared" si="14"/>
        <v>0</v>
      </c>
      <c r="AH35" s="418">
        <v>0</v>
      </c>
      <c r="AI35" s="410">
        <f t="shared" si="15"/>
        <v>0</v>
      </c>
      <c r="AJ35" s="418">
        <v>0</v>
      </c>
      <c r="AK35" s="410">
        <f t="shared" si="16"/>
        <v>0</v>
      </c>
      <c r="AL35" s="418">
        <v>0</v>
      </c>
      <c r="AM35" s="410">
        <f t="shared" si="17"/>
        <v>0</v>
      </c>
      <c r="AN35" s="418">
        <v>0</v>
      </c>
      <c r="AO35" s="410">
        <f t="shared" si="18"/>
        <v>0</v>
      </c>
      <c r="AP35" s="409">
        <v>0</v>
      </c>
      <c r="AQ35" s="410">
        <f t="shared" si="19"/>
        <v>0</v>
      </c>
      <c r="AR35" s="409">
        <v>0</v>
      </c>
      <c r="AS35" s="410">
        <f t="shared" si="20"/>
        <v>0</v>
      </c>
      <c r="AT35" s="409">
        <v>0</v>
      </c>
      <c r="AU35" s="410">
        <f t="shared" si="21"/>
        <v>0</v>
      </c>
      <c r="AV35" s="409">
        <v>0</v>
      </c>
      <c r="AW35" s="410">
        <f t="shared" si="22"/>
        <v>0</v>
      </c>
      <c r="AX35" s="409">
        <v>0</v>
      </c>
      <c r="AY35" s="410">
        <f t="shared" si="23"/>
        <v>0</v>
      </c>
      <c r="AZ35" s="409">
        <v>0</v>
      </c>
      <c r="BA35" s="410">
        <f t="shared" si="24"/>
        <v>0</v>
      </c>
      <c r="BB35" s="409">
        <v>0</v>
      </c>
      <c r="BC35" s="410">
        <f t="shared" si="25"/>
        <v>0</v>
      </c>
      <c r="BD35" s="409">
        <v>0</v>
      </c>
      <c r="BE35" s="410">
        <f t="shared" si="26"/>
        <v>0</v>
      </c>
      <c r="BF35" s="418">
        <v>0</v>
      </c>
      <c r="BG35" s="410">
        <f t="shared" si="27"/>
        <v>0</v>
      </c>
      <c r="BH35" s="409">
        <v>0</v>
      </c>
      <c r="BI35" s="410">
        <f t="shared" si="28"/>
        <v>0</v>
      </c>
      <c r="BJ35" s="418">
        <v>0</v>
      </c>
      <c r="BK35" s="410">
        <f t="shared" si="29"/>
        <v>0</v>
      </c>
      <c r="BL35" s="418">
        <v>0</v>
      </c>
      <c r="BM35" s="410">
        <f t="shared" si="30"/>
        <v>0</v>
      </c>
      <c r="BN35" s="403"/>
      <c r="BO35" s="411">
        <f t="shared" si="31"/>
        <v>0</v>
      </c>
      <c r="BP35" s="412">
        <f t="shared" si="32"/>
        <v>0</v>
      </c>
      <c r="BQ35" s="419"/>
      <c r="BR35" s="414"/>
    </row>
    <row r="36" spans="1:70" ht="15.75" thickBot="1">
      <c r="A36" s="423">
        <v>1204</v>
      </c>
      <c r="B36" s="424" t="s">
        <v>423</v>
      </c>
      <c r="C36" s="421">
        <v>5.9</v>
      </c>
      <c r="D36" s="409">
        <v>0</v>
      </c>
      <c r="E36" s="410">
        <f t="shared" si="0"/>
        <v>0</v>
      </c>
      <c r="F36" s="409">
        <v>0</v>
      </c>
      <c r="G36" s="410">
        <f t="shared" si="1"/>
        <v>0</v>
      </c>
      <c r="H36" s="409">
        <v>0</v>
      </c>
      <c r="I36" s="410">
        <f t="shared" si="2"/>
        <v>0</v>
      </c>
      <c r="J36" s="409">
        <v>0</v>
      </c>
      <c r="K36" s="410">
        <f t="shared" si="3"/>
        <v>0</v>
      </c>
      <c r="L36" s="409">
        <v>0</v>
      </c>
      <c r="M36" s="410">
        <f t="shared" si="4"/>
        <v>0</v>
      </c>
      <c r="N36" s="409">
        <v>0</v>
      </c>
      <c r="O36" s="410">
        <f t="shared" si="5"/>
        <v>0</v>
      </c>
      <c r="P36" s="409">
        <v>0</v>
      </c>
      <c r="Q36" s="410">
        <f t="shared" si="6"/>
        <v>0</v>
      </c>
      <c r="R36" s="409">
        <v>0</v>
      </c>
      <c r="S36" s="410">
        <f t="shared" si="7"/>
        <v>0</v>
      </c>
      <c r="T36" s="409">
        <v>0</v>
      </c>
      <c r="U36" s="410">
        <f t="shared" si="8"/>
        <v>0</v>
      </c>
      <c r="V36" s="409">
        <v>0</v>
      </c>
      <c r="W36" s="410">
        <f t="shared" si="9"/>
        <v>0</v>
      </c>
      <c r="X36" s="409">
        <v>0</v>
      </c>
      <c r="Y36" s="410">
        <f t="shared" si="10"/>
        <v>0</v>
      </c>
      <c r="Z36" s="409">
        <v>0</v>
      </c>
      <c r="AA36" s="410">
        <f t="shared" si="11"/>
        <v>0</v>
      </c>
      <c r="AB36" s="409">
        <v>0</v>
      </c>
      <c r="AC36" s="410">
        <f t="shared" si="12"/>
        <v>0</v>
      </c>
      <c r="AD36" s="409">
        <v>0</v>
      </c>
      <c r="AE36" s="410">
        <f t="shared" si="13"/>
        <v>0</v>
      </c>
      <c r="AF36" s="409">
        <v>0</v>
      </c>
      <c r="AG36" s="410">
        <f t="shared" si="14"/>
        <v>0</v>
      </c>
      <c r="AH36" s="409">
        <v>0</v>
      </c>
      <c r="AI36" s="410">
        <f t="shared" si="15"/>
        <v>0</v>
      </c>
      <c r="AJ36" s="409">
        <v>0</v>
      </c>
      <c r="AK36" s="410">
        <f t="shared" si="16"/>
        <v>0</v>
      </c>
      <c r="AL36" s="409">
        <v>0</v>
      </c>
      <c r="AM36" s="410">
        <f t="shared" si="17"/>
        <v>0</v>
      </c>
      <c r="AN36" s="409">
        <v>0</v>
      </c>
      <c r="AO36" s="410">
        <f t="shared" si="18"/>
        <v>0</v>
      </c>
      <c r="AP36" s="409">
        <v>0</v>
      </c>
      <c r="AQ36" s="410">
        <f t="shared" si="19"/>
        <v>0</v>
      </c>
      <c r="AR36" s="409">
        <v>0</v>
      </c>
      <c r="AS36" s="410">
        <f t="shared" si="20"/>
        <v>0</v>
      </c>
      <c r="AT36" s="409">
        <v>0</v>
      </c>
      <c r="AU36" s="410">
        <f t="shared" si="21"/>
        <v>0</v>
      </c>
      <c r="AV36" s="409">
        <v>0</v>
      </c>
      <c r="AW36" s="410">
        <f t="shared" si="22"/>
        <v>0</v>
      </c>
      <c r="AX36" s="409">
        <v>0</v>
      </c>
      <c r="AY36" s="410">
        <f t="shared" si="23"/>
        <v>0</v>
      </c>
      <c r="AZ36" s="409">
        <v>0</v>
      </c>
      <c r="BA36" s="410">
        <f t="shared" si="24"/>
        <v>0</v>
      </c>
      <c r="BB36" s="409">
        <v>0</v>
      </c>
      <c r="BC36" s="410">
        <f t="shared" si="25"/>
        <v>0</v>
      </c>
      <c r="BD36" s="409">
        <v>0</v>
      </c>
      <c r="BE36" s="410">
        <f t="shared" si="26"/>
        <v>0</v>
      </c>
      <c r="BF36" s="409">
        <v>0</v>
      </c>
      <c r="BG36" s="410">
        <f t="shared" si="27"/>
        <v>0</v>
      </c>
      <c r="BH36" s="409">
        <v>0</v>
      </c>
      <c r="BI36" s="410">
        <f t="shared" si="28"/>
        <v>0</v>
      </c>
      <c r="BJ36" s="409">
        <v>0</v>
      </c>
      <c r="BK36" s="410">
        <f t="shared" si="29"/>
        <v>0</v>
      </c>
      <c r="BL36" s="409">
        <v>0</v>
      </c>
      <c r="BM36" s="410">
        <f t="shared" si="30"/>
        <v>0</v>
      </c>
      <c r="BN36" s="403"/>
      <c r="BO36" s="411">
        <f t="shared" si="31"/>
        <v>0</v>
      </c>
      <c r="BP36" s="412">
        <f t="shared" si="32"/>
        <v>0</v>
      </c>
      <c r="BQ36" s="419"/>
      <c r="BR36" s="414"/>
    </row>
    <row r="37" spans="1:70" ht="15.75" thickBot="1">
      <c r="A37" s="423">
        <v>1205</v>
      </c>
      <c r="B37" s="424" t="s">
        <v>424</v>
      </c>
      <c r="C37" s="421">
        <v>5.9</v>
      </c>
      <c r="D37" s="409">
        <v>0</v>
      </c>
      <c r="E37" s="410">
        <f t="shared" si="0"/>
        <v>0</v>
      </c>
      <c r="F37" s="409">
        <v>0</v>
      </c>
      <c r="G37" s="410">
        <f t="shared" si="1"/>
        <v>0</v>
      </c>
      <c r="H37" s="409">
        <v>0</v>
      </c>
      <c r="I37" s="410">
        <f t="shared" si="2"/>
        <v>0</v>
      </c>
      <c r="J37" s="409">
        <v>0</v>
      </c>
      <c r="K37" s="410">
        <f t="shared" si="3"/>
        <v>0</v>
      </c>
      <c r="L37" s="409">
        <v>0</v>
      </c>
      <c r="M37" s="410">
        <f t="shared" si="4"/>
        <v>0</v>
      </c>
      <c r="N37" s="409">
        <v>0</v>
      </c>
      <c r="O37" s="410">
        <f t="shared" si="5"/>
        <v>0</v>
      </c>
      <c r="P37" s="409">
        <v>0</v>
      </c>
      <c r="Q37" s="410">
        <f t="shared" si="6"/>
        <v>0</v>
      </c>
      <c r="R37" s="409">
        <v>0</v>
      </c>
      <c r="S37" s="410">
        <f t="shared" si="7"/>
        <v>0</v>
      </c>
      <c r="T37" s="409">
        <v>0</v>
      </c>
      <c r="U37" s="410">
        <f t="shared" si="8"/>
        <v>0</v>
      </c>
      <c r="V37" s="409">
        <v>0</v>
      </c>
      <c r="W37" s="410">
        <f t="shared" si="9"/>
        <v>0</v>
      </c>
      <c r="X37" s="409">
        <v>0</v>
      </c>
      <c r="Y37" s="410">
        <f t="shared" si="10"/>
        <v>0</v>
      </c>
      <c r="Z37" s="409">
        <v>0</v>
      </c>
      <c r="AA37" s="410">
        <f t="shared" si="11"/>
        <v>0</v>
      </c>
      <c r="AB37" s="409">
        <v>0</v>
      </c>
      <c r="AC37" s="410">
        <f t="shared" si="12"/>
        <v>0</v>
      </c>
      <c r="AD37" s="409">
        <v>0</v>
      </c>
      <c r="AE37" s="410">
        <f t="shared" si="13"/>
        <v>0</v>
      </c>
      <c r="AF37" s="409">
        <v>0</v>
      </c>
      <c r="AG37" s="410">
        <f t="shared" si="14"/>
        <v>0</v>
      </c>
      <c r="AH37" s="409">
        <v>0</v>
      </c>
      <c r="AI37" s="410">
        <f t="shared" si="15"/>
        <v>0</v>
      </c>
      <c r="AJ37" s="409">
        <v>0</v>
      </c>
      <c r="AK37" s="410">
        <f t="shared" si="16"/>
        <v>0</v>
      </c>
      <c r="AL37" s="409">
        <v>0</v>
      </c>
      <c r="AM37" s="410">
        <f t="shared" si="17"/>
        <v>0</v>
      </c>
      <c r="AN37" s="409">
        <v>0</v>
      </c>
      <c r="AO37" s="410">
        <f t="shared" si="18"/>
        <v>0</v>
      </c>
      <c r="AP37" s="409">
        <v>0</v>
      </c>
      <c r="AQ37" s="410">
        <f t="shared" si="19"/>
        <v>0</v>
      </c>
      <c r="AR37" s="409">
        <v>0</v>
      </c>
      <c r="AS37" s="410">
        <f t="shared" si="20"/>
        <v>0</v>
      </c>
      <c r="AT37" s="409">
        <v>0</v>
      </c>
      <c r="AU37" s="410">
        <f t="shared" si="21"/>
        <v>0</v>
      </c>
      <c r="AV37" s="409">
        <v>0</v>
      </c>
      <c r="AW37" s="410">
        <f t="shared" si="22"/>
        <v>0</v>
      </c>
      <c r="AX37" s="409">
        <v>0</v>
      </c>
      <c r="AY37" s="410">
        <f t="shared" si="23"/>
        <v>0</v>
      </c>
      <c r="AZ37" s="409">
        <v>0</v>
      </c>
      <c r="BA37" s="410">
        <f t="shared" si="24"/>
        <v>0</v>
      </c>
      <c r="BB37" s="409">
        <v>0</v>
      </c>
      <c r="BC37" s="410">
        <f t="shared" si="25"/>
        <v>0</v>
      </c>
      <c r="BD37" s="409">
        <v>0</v>
      </c>
      <c r="BE37" s="410">
        <f t="shared" si="26"/>
        <v>0</v>
      </c>
      <c r="BF37" s="409">
        <v>0</v>
      </c>
      <c r="BG37" s="410">
        <f t="shared" si="27"/>
        <v>0</v>
      </c>
      <c r="BH37" s="409">
        <v>0</v>
      </c>
      <c r="BI37" s="410">
        <f t="shared" si="28"/>
        <v>0</v>
      </c>
      <c r="BJ37" s="409">
        <v>0</v>
      </c>
      <c r="BK37" s="410">
        <f t="shared" si="29"/>
        <v>0</v>
      </c>
      <c r="BL37" s="409">
        <v>0</v>
      </c>
      <c r="BM37" s="410">
        <f t="shared" si="30"/>
        <v>0</v>
      </c>
      <c r="BN37" s="403"/>
      <c r="BO37" s="411">
        <f t="shared" si="31"/>
        <v>0</v>
      </c>
      <c r="BP37" s="412">
        <f t="shared" si="32"/>
        <v>0</v>
      </c>
      <c r="BQ37" s="419"/>
      <c r="BR37" s="414"/>
    </row>
    <row r="38" spans="1:70" ht="15.75" thickBot="1">
      <c r="A38" s="423">
        <v>1206</v>
      </c>
      <c r="B38" s="424" t="s">
        <v>425</v>
      </c>
      <c r="C38" s="421">
        <v>5.9</v>
      </c>
      <c r="D38" s="409">
        <v>0</v>
      </c>
      <c r="E38" s="410">
        <f t="shared" si="0"/>
        <v>0</v>
      </c>
      <c r="F38" s="409">
        <v>0</v>
      </c>
      <c r="G38" s="410">
        <f t="shared" si="1"/>
        <v>0</v>
      </c>
      <c r="H38" s="409">
        <v>0</v>
      </c>
      <c r="I38" s="410">
        <f t="shared" si="2"/>
        <v>0</v>
      </c>
      <c r="J38" s="409">
        <v>0</v>
      </c>
      <c r="K38" s="410">
        <f t="shared" si="3"/>
        <v>0</v>
      </c>
      <c r="L38" s="409">
        <v>0</v>
      </c>
      <c r="M38" s="410">
        <f t="shared" si="4"/>
        <v>0</v>
      </c>
      <c r="N38" s="409">
        <v>0</v>
      </c>
      <c r="O38" s="410">
        <f t="shared" si="5"/>
        <v>0</v>
      </c>
      <c r="P38" s="409">
        <v>0</v>
      </c>
      <c r="Q38" s="410">
        <f t="shared" si="6"/>
        <v>0</v>
      </c>
      <c r="R38" s="409">
        <v>0</v>
      </c>
      <c r="S38" s="410">
        <f t="shared" si="7"/>
        <v>0</v>
      </c>
      <c r="T38" s="409">
        <v>0</v>
      </c>
      <c r="U38" s="410">
        <f t="shared" si="8"/>
        <v>0</v>
      </c>
      <c r="V38" s="409">
        <v>0</v>
      </c>
      <c r="W38" s="410">
        <f t="shared" si="9"/>
        <v>0</v>
      </c>
      <c r="X38" s="409">
        <v>0</v>
      </c>
      <c r="Y38" s="410">
        <f t="shared" si="10"/>
        <v>0</v>
      </c>
      <c r="Z38" s="409">
        <v>0</v>
      </c>
      <c r="AA38" s="410">
        <f t="shared" si="11"/>
        <v>0</v>
      </c>
      <c r="AB38" s="409">
        <v>0</v>
      </c>
      <c r="AC38" s="410">
        <f t="shared" si="12"/>
        <v>0</v>
      </c>
      <c r="AD38" s="409">
        <v>0</v>
      </c>
      <c r="AE38" s="410">
        <f t="shared" si="13"/>
        <v>0</v>
      </c>
      <c r="AF38" s="409">
        <v>0</v>
      </c>
      <c r="AG38" s="410">
        <f t="shared" si="14"/>
        <v>0</v>
      </c>
      <c r="AH38" s="409">
        <v>0</v>
      </c>
      <c r="AI38" s="410">
        <f t="shared" si="15"/>
        <v>0</v>
      </c>
      <c r="AJ38" s="409">
        <v>0</v>
      </c>
      <c r="AK38" s="410">
        <f t="shared" si="16"/>
        <v>0</v>
      </c>
      <c r="AL38" s="409">
        <v>0</v>
      </c>
      <c r="AM38" s="410">
        <f t="shared" si="17"/>
        <v>0</v>
      </c>
      <c r="AN38" s="409">
        <v>0</v>
      </c>
      <c r="AO38" s="410">
        <f t="shared" si="18"/>
        <v>0</v>
      </c>
      <c r="AP38" s="409">
        <v>0</v>
      </c>
      <c r="AQ38" s="410">
        <f t="shared" si="19"/>
        <v>0</v>
      </c>
      <c r="AR38" s="409">
        <v>0</v>
      </c>
      <c r="AS38" s="410">
        <f t="shared" si="20"/>
        <v>0</v>
      </c>
      <c r="AT38" s="409">
        <v>0</v>
      </c>
      <c r="AU38" s="410">
        <f t="shared" si="21"/>
        <v>0</v>
      </c>
      <c r="AV38" s="409">
        <v>0</v>
      </c>
      <c r="AW38" s="410">
        <f t="shared" si="22"/>
        <v>0</v>
      </c>
      <c r="AX38" s="409">
        <v>0</v>
      </c>
      <c r="AY38" s="410">
        <f t="shared" si="23"/>
        <v>0</v>
      </c>
      <c r="AZ38" s="409">
        <v>0</v>
      </c>
      <c r="BA38" s="410">
        <f t="shared" si="24"/>
        <v>0</v>
      </c>
      <c r="BB38" s="409">
        <v>0</v>
      </c>
      <c r="BC38" s="410">
        <f t="shared" si="25"/>
        <v>0</v>
      </c>
      <c r="BD38" s="409">
        <v>0</v>
      </c>
      <c r="BE38" s="410">
        <f t="shared" si="26"/>
        <v>0</v>
      </c>
      <c r="BF38" s="409">
        <v>0</v>
      </c>
      <c r="BG38" s="410">
        <f t="shared" si="27"/>
        <v>0</v>
      </c>
      <c r="BH38" s="409">
        <v>0</v>
      </c>
      <c r="BI38" s="410">
        <f t="shared" si="28"/>
        <v>0</v>
      </c>
      <c r="BJ38" s="409">
        <v>0</v>
      </c>
      <c r="BK38" s="410">
        <f t="shared" si="29"/>
        <v>0</v>
      </c>
      <c r="BL38" s="409">
        <v>0</v>
      </c>
      <c r="BM38" s="410">
        <f t="shared" si="30"/>
        <v>0</v>
      </c>
      <c r="BN38" s="403"/>
      <c r="BO38" s="411">
        <f t="shared" si="31"/>
        <v>0</v>
      </c>
      <c r="BP38" s="412">
        <f t="shared" si="32"/>
        <v>0</v>
      </c>
      <c r="BQ38" s="425"/>
      <c r="BR38" s="414"/>
    </row>
    <row r="39" spans="1:70" ht="15.75" thickBot="1">
      <c r="A39" s="423">
        <v>1207</v>
      </c>
      <c r="B39" s="424" t="s">
        <v>426</v>
      </c>
      <c r="C39" s="421">
        <v>5.9</v>
      </c>
      <c r="D39" s="409">
        <v>0</v>
      </c>
      <c r="E39" s="410">
        <f t="shared" si="0"/>
        <v>0</v>
      </c>
      <c r="F39" s="409">
        <v>0</v>
      </c>
      <c r="G39" s="410">
        <f t="shared" si="1"/>
        <v>0</v>
      </c>
      <c r="H39" s="409">
        <v>0</v>
      </c>
      <c r="I39" s="410">
        <f t="shared" si="2"/>
        <v>0</v>
      </c>
      <c r="J39" s="409">
        <v>0</v>
      </c>
      <c r="K39" s="410">
        <f t="shared" si="3"/>
        <v>0</v>
      </c>
      <c r="L39" s="409">
        <v>0</v>
      </c>
      <c r="M39" s="410">
        <f t="shared" si="4"/>
        <v>0</v>
      </c>
      <c r="N39" s="409">
        <v>0</v>
      </c>
      <c r="O39" s="410">
        <f t="shared" si="5"/>
        <v>0</v>
      </c>
      <c r="P39" s="409">
        <v>0</v>
      </c>
      <c r="Q39" s="410">
        <f t="shared" si="6"/>
        <v>0</v>
      </c>
      <c r="R39" s="409">
        <v>0</v>
      </c>
      <c r="S39" s="410">
        <f t="shared" si="7"/>
        <v>0</v>
      </c>
      <c r="T39" s="409">
        <v>0</v>
      </c>
      <c r="U39" s="410">
        <f t="shared" si="8"/>
        <v>0</v>
      </c>
      <c r="V39" s="409">
        <v>0</v>
      </c>
      <c r="W39" s="410">
        <f t="shared" si="9"/>
        <v>0</v>
      </c>
      <c r="X39" s="409">
        <v>0</v>
      </c>
      <c r="Y39" s="410">
        <f t="shared" si="10"/>
        <v>0</v>
      </c>
      <c r="Z39" s="409">
        <v>0</v>
      </c>
      <c r="AA39" s="410">
        <f t="shared" si="11"/>
        <v>0</v>
      </c>
      <c r="AB39" s="409">
        <v>0</v>
      </c>
      <c r="AC39" s="410">
        <f t="shared" si="12"/>
        <v>0</v>
      </c>
      <c r="AD39" s="409">
        <v>0</v>
      </c>
      <c r="AE39" s="410">
        <f t="shared" si="13"/>
        <v>0</v>
      </c>
      <c r="AF39" s="409">
        <v>0</v>
      </c>
      <c r="AG39" s="410">
        <f t="shared" si="14"/>
        <v>0</v>
      </c>
      <c r="AH39" s="409">
        <v>0</v>
      </c>
      <c r="AI39" s="410">
        <f t="shared" si="15"/>
        <v>0</v>
      </c>
      <c r="AJ39" s="409">
        <v>0</v>
      </c>
      <c r="AK39" s="410">
        <f t="shared" si="16"/>
        <v>0</v>
      </c>
      <c r="AL39" s="409">
        <v>0</v>
      </c>
      <c r="AM39" s="410">
        <f t="shared" si="17"/>
        <v>0</v>
      </c>
      <c r="AN39" s="409">
        <v>0</v>
      </c>
      <c r="AO39" s="410">
        <f t="shared" si="18"/>
        <v>0</v>
      </c>
      <c r="AP39" s="409">
        <v>0</v>
      </c>
      <c r="AQ39" s="410">
        <f t="shared" si="19"/>
        <v>0</v>
      </c>
      <c r="AR39" s="409">
        <v>0</v>
      </c>
      <c r="AS39" s="410">
        <f t="shared" si="20"/>
        <v>0</v>
      </c>
      <c r="AT39" s="409">
        <v>0</v>
      </c>
      <c r="AU39" s="410">
        <f t="shared" si="21"/>
        <v>0</v>
      </c>
      <c r="AV39" s="409">
        <v>0</v>
      </c>
      <c r="AW39" s="410">
        <f t="shared" si="22"/>
        <v>0</v>
      </c>
      <c r="AX39" s="409">
        <v>0</v>
      </c>
      <c r="AY39" s="410">
        <f t="shared" si="23"/>
        <v>0</v>
      </c>
      <c r="AZ39" s="409">
        <v>0</v>
      </c>
      <c r="BA39" s="410">
        <f t="shared" si="24"/>
        <v>0</v>
      </c>
      <c r="BB39" s="409">
        <v>0</v>
      </c>
      <c r="BC39" s="410">
        <f t="shared" si="25"/>
        <v>0</v>
      </c>
      <c r="BD39" s="409">
        <v>0</v>
      </c>
      <c r="BE39" s="410">
        <f t="shared" si="26"/>
        <v>0</v>
      </c>
      <c r="BF39" s="409">
        <v>0</v>
      </c>
      <c r="BG39" s="410">
        <f t="shared" si="27"/>
        <v>0</v>
      </c>
      <c r="BH39" s="409">
        <v>0</v>
      </c>
      <c r="BI39" s="410">
        <f t="shared" si="28"/>
        <v>0</v>
      </c>
      <c r="BJ39" s="409">
        <v>0</v>
      </c>
      <c r="BK39" s="410">
        <f t="shared" si="29"/>
        <v>0</v>
      </c>
      <c r="BL39" s="409">
        <v>0</v>
      </c>
      <c r="BM39" s="410">
        <f t="shared" si="30"/>
        <v>0</v>
      </c>
      <c r="BN39" s="403"/>
      <c r="BO39" s="411">
        <f t="shared" si="31"/>
        <v>0</v>
      </c>
      <c r="BP39" s="412">
        <f t="shared" si="32"/>
        <v>0</v>
      </c>
      <c r="BQ39" s="419"/>
      <c r="BR39" s="414"/>
    </row>
    <row r="40" spans="1:70" ht="15.75" thickBot="1">
      <c r="A40" s="423">
        <v>1301</v>
      </c>
      <c r="B40" s="424" t="s">
        <v>427</v>
      </c>
      <c r="C40" s="421">
        <v>7.9</v>
      </c>
      <c r="D40" s="409">
        <v>0</v>
      </c>
      <c r="E40" s="410">
        <f t="shared" si="0"/>
        <v>0</v>
      </c>
      <c r="F40" s="409">
        <v>0</v>
      </c>
      <c r="G40" s="410">
        <f t="shared" si="1"/>
        <v>0</v>
      </c>
      <c r="H40" s="409">
        <v>0</v>
      </c>
      <c r="I40" s="410">
        <f t="shared" si="2"/>
        <v>0</v>
      </c>
      <c r="J40" s="409">
        <v>0</v>
      </c>
      <c r="K40" s="410">
        <f t="shared" si="3"/>
        <v>0</v>
      </c>
      <c r="L40" s="409">
        <v>0</v>
      </c>
      <c r="M40" s="410">
        <f t="shared" si="4"/>
        <v>0</v>
      </c>
      <c r="N40" s="409">
        <v>0</v>
      </c>
      <c r="O40" s="410">
        <f t="shared" si="5"/>
        <v>0</v>
      </c>
      <c r="P40" s="409">
        <v>0</v>
      </c>
      <c r="Q40" s="410">
        <f t="shared" si="6"/>
        <v>0</v>
      </c>
      <c r="R40" s="409">
        <v>0</v>
      </c>
      <c r="S40" s="410">
        <f t="shared" si="7"/>
        <v>0</v>
      </c>
      <c r="T40" s="409">
        <v>0</v>
      </c>
      <c r="U40" s="410">
        <f t="shared" si="8"/>
        <v>0</v>
      </c>
      <c r="V40" s="409">
        <v>0</v>
      </c>
      <c r="W40" s="410">
        <f t="shared" si="9"/>
        <v>0</v>
      </c>
      <c r="X40" s="409">
        <v>0</v>
      </c>
      <c r="Y40" s="410">
        <f t="shared" si="10"/>
        <v>0</v>
      </c>
      <c r="Z40" s="409">
        <v>0</v>
      </c>
      <c r="AA40" s="410">
        <f t="shared" si="11"/>
        <v>0</v>
      </c>
      <c r="AB40" s="409">
        <v>0</v>
      </c>
      <c r="AC40" s="410">
        <f t="shared" si="12"/>
        <v>0</v>
      </c>
      <c r="AD40" s="409">
        <v>0</v>
      </c>
      <c r="AE40" s="410">
        <f t="shared" si="13"/>
        <v>0</v>
      </c>
      <c r="AF40" s="409">
        <v>0</v>
      </c>
      <c r="AG40" s="410">
        <f t="shared" si="14"/>
        <v>0</v>
      </c>
      <c r="AH40" s="409">
        <v>0</v>
      </c>
      <c r="AI40" s="410">
        <f t="shared" si="15"/>
        <v>0</v>
      </c>
      <c r="AJ40" s="409">
        <v>0</v>
      </c>
      <c r="AK40" s="410">
        <f t="shared" si="16"/>
        <v>0</v>
      </c>
      <c r="AL40" s="409">
        <v>0</v>
      </c>
      <c r="AM40" s="410">
        <f t="shared" si="17"/>
        <v>0</v>
      </c>
      <c r="AN40" s="409">
        <v>0</v>
      </c>
      <c r="AO40" s="410">
        <f t="shared" si="18"/>
        <v>0</v>
      </c>
      <c r="AP40" s="409">
        <v>0</v>
      </c>
      <c r="AQ40" s="410">
        <f t="shared" si="19"/>
        <v>0</v>
      </c>
      <c r="AR40" s="409">
        <v>0</v>
      </c>
      <c r="AS40" s="410">
        <f t="shared" si="20"/>
        <v>0</v>
      </c>
      <c r="AT40" s="409">
        <v>0</v>
      </c>
      <c r="AU40" s="410">
        <f t="shared" si="21"/>
        <v>0</v>
      </c>
      <c r="AV40" s="409">
        <v>0</v>
      </c>
      <c r="AW40" s="410">
        <f t="shared" si="22"/>
        <v>0</v>
      </c>
      <c r="AX40" s="409">
        <v>0</v>
      </c>
      <c r="AY40" s="410">
        <f t="shared" si="23"/>
        <v>0</v>
      </c>
      <c r="AZ40" s="409">
        <v>0</v>
      </c>
      <c r="BA40" s="410">
        <f t="shared" si="24"/>
        <v>0</v>
      </c>
      <c r="BB40" s="409">
        <v>0</v>
      </c>
      <c r="BC40" s="410">
        <f t="shared" si="25"/>
        <v>0</v>
      </c>
      <c r="BD40" s="409">
        <v>0</v>
      </c>
      <c r="BE40" s="410">
        <f t="shared" si="26"/>
        <v>0</v>
      </c>
      <c r="BF40" s="409">
        <v>0</v>
      </c>
      <c r="BG40" s="410">
        <f t="shared" si="27"/>
        <v>0</v>
      </c>
      <c r="BH40" s="409">
        <v>0</v>
      </c>
      <c r="BI40" s="410">
        <f t="shared" si="28"/>
        <v>0</v>
      </c>
      <c r="BJ40" s="409">
        <v>0</v>
      </c>
      <c r="BK40" s="410">
        <f t="shared" si="29"/>
        <v>0</v>
      </c>
      <c r="BL40" s="409">
        <v>0</v>
      </c>
      <c r="BM40" s="410">
        <f t="shared" si="30"/>
        <v>0</v>
      </c>
      <c r="BN40" s="403"/>
      <c r="BO40" s="411">
        <f t="shared" si="31"/>
        <v>0</v>
      </c>
      <c r="BP40" s="412">
        <f t="shared" si="32"/>
        <v>0</v>
      </c>
      <c r="BQ40" s="425"/>
      <c r="BR40" s="414"/>
    </row>
    <row r="41" spans="1:70" ht="15.75" thickBot="1">
      <c r="A41" s="423">
        <v>1302</v>
      </c>
      <c r="B41" s="424" t="s">
        <v>428</v>
      </c>
      <c r="C41" s="421">
        <v>7.9</v>
      </c>
      <c r="D41" s="409">
        <v>0</v>
      </c>
      <c r="E41" s="410">
        <f t="shared" si="0"/>
        <v>0</v>
      </c>
      <c r="F41" s="409">
        <v>0</v>
      </c>
      <c r="G41" s="410">
        <f t="shared" si="1"/>
        <v>0</v>
      </c>
      <c r="H41" s="409">
        <v>0</v>
      </c>
      <c r="I41" s="410">
        <f t="shared" si="2"/>
        <v>0</v>
      </c>
      <c r="J41" s="409">
        <v>0</v>
      </c>
      <c r="K41" s="410">
        <f t="shared" si="3"/>
        <v>0</v>
      </c>
      <c r="L41" s="409">
        <v>0</v>
      </c>
      <c r="M41" s="410">
        <f t="shared" si="4"/>
        <v>0</v>
      </c>
      <c r="N41" s="409">
        <v>0</v>
      </c>
      <c r="O41" s="410">
        <f t="shared" si="5"/>
        <v>0</v>
      </c>
      <c r="P41" s="409">
        <v>0</v>
      </c>
      <c r="Q41" s="410">
        <f t="shared" si="6"/>
        <v>0</v>
      </c>
      <c r="R41" s="409">
        <v>0</v>
      </c>
      <c r="S41" s="410">
        <f t="shared" si="7"/>
        <v>0</v>
      </c>
      <c r="T41" s="409">
        <v>0</v>
      </c>
      <c r="U41" s="410">
        <f t="shared" si="8"/>
        <v>0</v>
      </c>
      <c r="V41" s="409">
        <v>0</v>
      </c>
      <c r="W41" s="410">
        <f t="shared" si="9"/>
        <v>0</v>
      </c>
      <c r="X41" s="409">
        <v>0</v>
      </c>
      <c r="Y41" s="410">
        <f t="shared" si="10"/>
        <v>0</v>
      </c>
      <c r="Z41" s="409">
        <v>0</v>
      </c>
      <c r="AA41" s="410">
        <f t="shared" si="11"/>
        <v>0</v>
      </c>
      <c r="AB41" s="409">
        <v>0</v>
      </c>
      <c r="AC41" s="410">
        <f t="shared" si="12"/>
        <v>0</v>
      </c>
      <c r="AD41" s="409">
        <v>0</v>
      </c>
      <c r="AE41" s="410">
        <f t="shared" si="13"/>
        <v>0</v>
      </c>
      <c r="AF41" s="409">
        <v>0</v>
      </c>
      <c r="AG41" s="410">
        <f t="shared" si="14"/>
        <v>0</v>
      </c>
      <c r="AH41" s="409">
        <v>0</v>
      </c>
      <c r="AI41" s="410">
        <f t="shared" si="15"/>
        <v>0</v>
      </c>
      <c r="AJ41" s="409">
        <v>0</v>
      </c>
      <c r="AK41" s="410">
        <f t="shared" si="16"/>
        <v>0</v>
      </c>
      <c r="AL41" s="409">
        <v>0</v>
      </c>
      <c r="AM41" s="410">
        <f t="shared" si="17"/>
        <v>0</v>
      </c>
      <c r="AN41" s="409">
        <v>0</v>
      </c>
      <c r="AO41" s="410">
        <f t="shared" si="18"/>
        <v>0</v>
      </c>
      <c r="AP41" s="409">
        <v>0</v>
      </c>
      <c r="AQ41" s="410">
        <f t="shared" si="19"/>
        <v>0</v>
      </c>
      <c r="AR41" s="409">
        <v>0</v>
      </c>
      <c r="AS41" s="410">
        <f t="shared" si="20"/>
        <v>0</v>
      </c>
      <c r="AT41" s="409">
        <v>0</v>
      </c>
      <c r="AU41" s="410">
        <f t="shared" si="21"/>
        <v>0</v>
      </c>
      <c r="AV41" s="409">
        <v>0</v>
      </c>
      <c r="AW41" s="410">
        <f t="shared" si="22"/>
        <v>0</v>
      </c>
      <c r="AX41" s="409">
        <v>0</v>
      </c>
      <c r="AY41" s="410">
        <f t="shared" si="23"/>
        <v>0</v>
      </c>
      <c r="AZ41" s="409">
        <v>0</v>
      </c>
      <c r="BA41" s="410">
        <f t="shared" si="24"/>
        <v>0</v>
      </c>
      <c r="BB41" s="409">
        <v>0</v>
      </c>
      <c r="BC41" s="410">
        <f t="shared" si="25"/>
        <v>0</v>
      </c>
      <c r="BD41" s="409">
        <v>0</v>
      </c>
      <c r="BE41" s="410">
        <f t="shared" si="26"/>
        <v>0</v>
      </c>
      <c r="BF41" s="409">
        <v>0</v>
      </c>
      <c r="BG41" s="410">
        <f t="shared" si="27"/>
        <v>0</v>
      </c>
      <c r="BH41" s="409">
        <v>0</v>
      </c>
      <c r="BI41" s="410">
        <f t="shared" si="28"/>
        <v>0</v>
      </c>
      <c r="BJ41" s="409">
        <v>0</v>
      </c>
      <c r="BK41" s="410">
        <f t="shared" si="29"/>
        <v>0</v>
      </c>
      <c r="BL41" s="409">
        <v>0</v>
      </c>
      <c r="BM41" s="410">
        <f t="shared" si="30"/>
        <v>0</v>
      </c>
      <c r="BN41" s="403"/>
      <c r="BO41" s="411">
        <f t="shared" si="31"/>
        <v>0</v>
      </c>
      <c r="BP41" s="412">
        <f t="shared" si="32"/>
        <v>0</v>
      </c>
      <c r="BQ41" s="425"/>
      <c r="BR41" s="414"/>
    </row>
    <row r="42" spans="1:70" ht="15.75" thickBot="1">
      <c r="A42" s="423">
        <v>1303</v>
      </c>
      <c r="B42" s="424" t="s">
        <v>429</v>
      </c>
      <c r="C42" s="421">
        <v>7.9</v>
      </c>
      <c r="D42" s="409">
        <v>0</v>
      </c>
      <c r="E42" s="410">
        <f t="shared" si="0"/>
        <v>0</v>
      </c>
      <c r="F42" s="409">
        <v>0</v>
      </c>
      <c r="G42" s="410">
        <f t="shared" si="1"/>
        <v>0</v>
      </c>
      <c r="H42" s="409">
        <v>0</v>
      </c>
      <c r="I42" s="410">
        <f t="shared" si="2"/>
        <v>0</v>
      </c>
      <c r="J42" s="409">
        <v>0</v>
      </c>
      <c r="K42" s="410">
        <f t="shared" si="3"/>
        <v>0</v>
      </c>
      <c r="L42" s="409">
        <v>0</v>
      </c>
      <c r="M42" s="410">
        <f t="shared" si="4"/>
        <v>0</v>
      </c>
      <c r="N42" s="409">
        <v>0</v>
      </c>
      <c r="O42" s="410">
        <f t="shared" si="5"/>
        <v>0</v>
      </c>
      <c r="P42" s="409">
        <v>0</v>
      </c>
      <c r="Q42" s="410">
        <f t="shared" si="6"/>
        <v>0</v>
      </c>
      <c r="R42" s="409">
        <v>0</v>
      </c>
      <c r="S42" s="410">
        <f t="shared" si="7"/>
        <v>0</v>
      </c>
      <c r="T42" s="409">
        <v>0</v>
      </c>
      <c r="U42" s="410">
        <f t="shared" si="8"/>
        <v>0</v>
      </c>
      <c r="V42" s="409">
        <v>0</v>
      </c>
      <c r="W42" s="410">
        <f t="shared" si="9"/>
        <v>0</v>
      </c>
      <c r="X42" s="409">
        <v>0</v>
      </c>
      <c r="Y42" s="410">
        <f t="shared" si="10"/>
        <v>0</v>
      </c>
      <c r="Z42" s="409">
        <v>0</v>
      </c>
      <c r="AA42" s="410">
        <f t="shared" si="11"/>
        <v>0</v>
      </c>
      <c r="AB42" s="409">
        <v>0</v>
      </c>
      <c r="AC42" s="410">
        <f t="shared" si="12"/>
        <v>0</v>
      </c>
      <c r="AD42" s="409">
        <v>0</v>
      </c>
      <c r="AE42" s="410">
        <f t="shared" si="13"/>
        <v>0</v>
      </c>
      <c r="AF42" s="409">
        <v>0</v>
      </c>
      <c r="AG42" s="410">
        <f t="shared" si="14"/>
        <v>0</v>
      </c>
      <c r="AH42" s="409">
        <v>0</v>
      </c>
      <c r="AI42" s="410">
        <f t="shared" si="15"/>
        <v>0</v>
      </c>
      <c r="AJ42" s="409">
        <v>0</v>
      </c>
      <c r="AK42" s="410">
        <f t="shared" si="16"/>
        <v>0</v>
      </c>
      <c r="AL42" s="409">
        <v>0</v>
      </c>
      <c r="AM42" s="410">
        <f t="shared" si="17"/>
        <v>0</v>
      </c>
      <c r="AN42" s="409">
        <v>0</v>
      </c>
      <c r="AO42" s="410">
        <f t="shared" si="18"/>
        <v>0</v>
      </c>
      <c r="AP42" s="409">
        <v>0</v>
      </c>
      <c r="AQ42" s="410">
        <f t="shared" si="19"/>
        <v>0</v>
      </c>
      <c r="AR42" s="409">
        <v>0</v>
      </c>
      <c r="AS42" s="410">
        <f t="shared" si="20"/>
        <v>0</v>
      </c>
      <c r="AT42" s="409">
        <v>0</v>
      </c>
      <c r="AU42" s="410">
        <f t="shared" si="21"/>
        <v>0</v>
      </c>
      <c r="AV42" s="409">
        <v>0</v>
      </c>
      <c r="AW42" s="410">
        <f t="shared" si="22"/>
        <v>0</v>
      </c>
      <c r="AX42" s="409">
        <v>0</v>
      </c>
      <c r="AY42" s="410">
        <f t="shared" si="23"/>
        <v>0</v>
      </c>
      <c r="AZ42" s="409">
        <v>0</v>
      </c>
      <c r="BA42" s="410">
        <f t="shared" si="24"/>
        <v>0</v>
      </c>
      <c r="BB42" s="409">
        <v>0</v>
      </c>
      <c r="BC42" s="410">
        <f t="shared" si="25"/>
        <v>0</v>
      </c>
      <c r="BD42" s="409">
        <v>0</v>
      </c>
      <c r="BE42" s="410">
        <f t="shared" si="26"/>
        <v>0</v>
      </c>
      <c r="BF42" s="409">
        <v>0</v>
      </c>
      <c r="BG42" s="410">
        <f t="shared" si="27"/>
        <v>0</v>
      </c>
      <c r="BH42" s="409">
        <v>0</v>
      </c>
      <c r="BI42" s="410">
        <f t="shared" si="28"/>
        <v>0</v>
      </c>
      <c r="BJ42" s="409">
        <v>0</v>
      </c>
      <c r="BK42" s="410">
        <f t="shared" si="29"/>
        <v>0</v>
      </c>
      <c r="BL42" s="409">
        <v>0</v>
      </c>
      <c r="BM42" s="410">
        <f t="shared" si="30"/>
        <v>0</v>
      </c>
      <c r="BN42" s="403"/>
      <c r="BO42" s="411">
        <f t="shared" si="31"/>
        <v>0</v>
      </c>
      <c r="BP42" s="412">
        <f t="shared" si="32"/>
        <v>0</v>
      </c>
      <c r="BQ42" s="425"/>
      <c r="BR42" s="414"/>
    </row>
    <row r="43" spans="1:70" ht="15.75" thickBot="1">
      <c r="A43" s="423">
        <v>1304</v>
      </c>
      <c r="B43" s="424" t="s">
        <v>430</v>
      </c>
      <c r="C43" s="421">
        <v>7.9</v>
      </c>
      <c r="D43" s="409">
        <v>0</v>
      </c>
      <c r="E43" s="410">
        <f t="shared" si="0"/>
        <v>0</v>
      </c>
      <c r="F43" s="409">
        <v>0</v>
      </c>
      <c r="G43" s="410">
        <f t="shared" si="1"/>
        <v>0</v>
      </c>
      <c r="H43" s="409">
        <v>0</v>
      </c>
      <c r="I43" s="410">
        <f t="shared" si="2"/>
        <v>0</v>
      </c>
      <c r="J43" s="409">
        <v>0</v>
      </c>
      <c r="K43" s="410">
        <f t="shared" si="3"/>
        <v>0</v>
      </c>
      <c r="L43" s="409">
        <v>0</v>
      </c>
      <c r="M43" s="410">
        <f t="shared" si="4"/>
        <v>0</v>
      </c>
      <c r="N43" s="409">
        <v>0</v>
      </c>
      <c r="O43" s="410">
        <f t="shared" si="5"/>
        <v>0</v>
      </c>
      <c r="P43" s="409">
        <v>0</v>
      </c>
      <c r="Q43" s="410">
        <f t="shared" si="6"/>
        <v>0</v>
      </c>
      <c r="R43" s="409">
        <v>0</v>
      </c>
      <c r="S43" s="410">
        <f t="shared" si="7"/>
        <v>0</v>
      </c>
      <c r="T43" s="409">
        <v>0</v>
      </c>
      <c r="U43" s="410">
        <f t="shared" si="8"/>
        <v>0</v>
      </c>
      <c r="V43" s="409">
        <v>0</v>
      </c>
      <c r="W43" s="410">
        <f t="shared" si="9"/>
        <v>0</v>
      </c>
      <c r="X43" s="409">
        <v>0</v>
      </c>
      <c r="Y43" s="410">
        <f t="shared" si="10"/>
        <v>0</v>
      </c>
      <c r="Z43" s="409">
        <v>0</v>
      </c>
      <c r="AA43" s="410">
        <f t="shared" si="11"/>
        <v>0</v>
      </c>
      <c r="AB43" s="409">
        <v>0</v>
      </c>
      <c r="AC43" s="410">
        <f t="shared" si="12"/>
        <v>0</v>
      </c>
      <c r="AD43" s="409">
        <v>0</v>
      </c>
      <c r="AE43" s="410">
        <f t="shared" si="13"/>
        <v>0</v>
      </c>
      <c r="AF43" s="409">
        <v>0</v>
      </c>
      <c r="AG43" s="410">
        <f t="shared" si="14"/>
        <v>0</v>
      </c>
      <c r="AH43" s="409">
        <v>0</v>
      </c>
      <c r="AI43" s="410">
        <f t="shared" si="15"/>
        <v>0</v>
      </c>
      <c r="AJ43" s="409">
        <v>0</v>
      </c>
      <c r="AK43" s="410">
        <f t="shared" si="16"/>
        <v>0</v>
      </c>
      <c r="AL43" s="409">
        <v>0</v>
      </c>
      <c r="AM43" s="410">
        <f t="shared" si="17"/>
        <v>0</v>
      </c>
      <c r="AN43" s="409">
        <v>0</v>
      </c>
      <c r="AO43" s="410">
        <f t="shared" si="18"/>
        <v>0</v>
      </c>
      <c r="AP43" s="409">
        <v>0</v>
      </c>
      <c r="AQ43" s="410">
        <f t="shared" si="19"/>
        <v>0</v>
      </c>
      <c r="AR43" s="409">
        <v>0</v>
      </c>
      <c r="AS43" s="410">
        <f t="shared" si="20"/>
        <v>0</v>
      </c>
      <c r="AT43" s="409">
        <v>0</v>
      </c>
      <c r="AU43" s="410">
        <f t="shared" si="21"/>
        <v>0</v>
      </c>
      <c r="AV43" s="409">
        <v>0</v>
      </c>
      <c r="AW43" s="410">
        <f t="shared" si="22"/>
        <v>0</v>
      </c>
      <c r="AX43" s="409">
        <v>0</v>
      </c>
      <c r="AY43" s="410">
        <f t="shared" si="23"/>
        <v>0</v>
      </c>
      <c r="AZ43" s="409">
        <v>0</v>
      </c>
      <c r="BA43" s="410">
        <f t="shared" si="24"/>
        <v>0</v>
      </c>
      <c r="BB43" s="409">
        <v>0</v>
      </c>
      <c r="BC43" s="410">
        <f t="shared" si="25"/>
        <v>0</v>
      </c>
      <c r="BD43" s="409">
        <v>0</v>
      </c>
      <c r="BE43" s="410">
        <f t="shared" si="26"/>
        <v>0</v>
      </c>
      <c r="BF43" s="409">
        <v>0</v>
      </c>
      <c r="BG43" s="410">
        <f t="shared" si="27"/>
        <v>0</v>
      </c>
      <c r="BH43" s="409">
        <v>0</v>
      </c>
      <c r="BI43" s="410">
        <f t="shared" si="28"/>
        <v>0</v>
      </c>
      <c r="BJ43" s="409">
        <v>0</v>
      </c>
      <c r="BK43" s="410">
        <f t="shared" si="29"/>
        <v>0</v>
      </c>
      <c r="BL43" s="409">
        <v>0</v>
      </c>
      <c r="BM43" s="410">
        <f t="shared" si="30"/>
        <v>0</v>
      </c>
      <c r="BN43" s="403"/>
      <c r="BO43" s="411">
        <f t="shared" si="31"/>
        <v>0</v>
      </c>
      <c r="BP43" s="412">
        <f t="shared" si="32"/>
        <v>0</v>
      </c>
      <c r="BQ43" s="425"/>
      <c r="BR43" s="414"/>
    </row>
    <row r="44" spans="1:70" ht="15.75" thickBot="1">
      <c r="A44" s="423">
        <v>1305</v>
      </c>
      <c r="B44" s="424" t="s">
        <v>431</v>
      </c>
      <c r="C44" s="421">
        <v>7.9</v>
      </c>
      <c r="D44" s="409">
        <v>0</v>
      </c>
      <c r="E44" s="410">
        <f t="shared" si="0"/>
        <v>0</v>
      </c>
      <c r="F44" s="409">
        <v>0</v>
      </c>
      <c r="G44" s="410">
        <f t="shared" si="1"/>
        <v>0</v>
      </c>
      <c r="H44" s="409">
        <v>0</v>
      </c>
      <c r="I44" s="410">
        <f t="shared" si="2"/>
        <v>0</v>
      </c>
      <c r="J44" s="409">
        <v>0</v>
      </c>
      <c r="K44" s="410">
        <f t="shared" si="3"/>
        <v>0</v>
      </c>
      <c r="L44" s="409">
        <v>0</v>
      </c>
      <c r="M44" s="410">
        <f t="shared" si="4"/>
        <v>0</v>
      </c>
      <c r="N44" s="409">
        <v>0</v>
      </c>
      <c r="O44" s="410">
        <f t="shared" si="5"/>
        <v>0</v>
      </c>
      <c r="P44" s="409">
        <v>0</v>
      </c>
      <c r="Q44" s="410">
        <f t="shared" si="6"/>
        <v>0</v>
      </c>
      <c r="R44" s="409">
        <v>0</v>
      </c>
      <c r="S44" s="410">
        <f t="shared" si="7"/>
        <v>0</v>
      </c>
      <c r="T44" s="409">
        <v>0</v>
      </c>
      <c r="U44" s="410">
        <f t="shared" si="8"/>
        <v>0</v>
      </c>
      <c r="V44" s="409">
        <v>0</v>
      </c>
      <c r="W44" s="410">
        <f t="shared" si="9"/>
        <v>0</v>
      </c>
      <c r="X44" s="409">
        <v>0</v>
      </c>
      <c r="Y44" s="410">
        <f t="shared" si="10"/>
        <v>0</v>
      </c>
      <c r="Z44" s="409">
        <v>0</v>
      </c>
      <c r="AA44" s="410">
        <f t="shared" si="11"/>
        <v>0</v>
      </c>
      <c r="AB44" s="409">
        <v>0</v>
      </c>
      <c r="AC44" s="410">
        <f t="shared" si="12"/>
        <v>0</v>
      </c>
      <c r="AD44" s="409">
        <v>0</v>
      </c>
      <c r="AE44" s="410">
        <f t="shared" si="13"/>
        <v>0</v>
      </c>
      <c r="AF44" s="409">
        <v>0</v>
      </c>
      <c r="AG44" s="410">
        <f t="shared" si="14"/>
        <v>0</v>
      </c>
      <c r="AH44" s="409">
        <v>0</v>
      </c>
      <c r="AI44" s="410">
        <f t="shared" si="15"/>
        <v>0</v>
      </c>
      <c r="AJ44" s="409">
        <v>0</v>
      </c>
      <c r="AK44" s="410">
        <f t="shared" si="16"/>
        <v>0</v>
      </c>
      <c r="AL44" s="409">
        <v>0</v>
      </c>
      <c r="AM44" s="410">
        <f t="shared" si="17"/>
        <v>0</v>
      </c>
      <c r="AN44" s="409">
        <v>0</v>
      </c>
      <c r="AO44" s="410">
        <f t="shared" si="18"/>
        <v>0</v>
      </c>
      <c r="AP44" s="409">
        <v>0</v>
      </c>
      <c r="AQ44" s="410">
        <f t="shared" si="19"/>
        <v>0</v>
      </c>
      <c r="AR44" s="409">
        <v>0</v>
      </c>
      <c r="AS44" s="410">
        <f t="shared" si="20"/>
        <v>0</v>
      </c>
      <c r="AT44" s="409">
        <v>0</v>
      </c>
      <c r="AU44" s="410">
        <f t="shared" si="21"/>
        <v>0</v>
      </c>
      <c r="AV44" s="409">
        <v>0</v>
      </c>
      <c r="AW44" s="410">
        <f t="shared" si="22"/>
        <v>0</v>
      </c>
      <c r="AX44" s="409">
        <v>0</v>
      </c>
      <c r="AY44" s="410">
        <f t="shared" si="23"/>
        <v>0</v>
      </c>
      <c r="AZ44" s="409">
        <v>0</v>
      </c>
      <c r="BA44" s="410">
        <f t="shared" si="24"/>
        <v>0</v>
      </c>
      <c r="BB44" s="409">
        <v>0</v>
      </c>
      <c r="BC44" s="410">
        <f t="shared" si="25"/>
        <v>0</v>
      </c>
      <c r="BD44" s="409">
        <v>0</v>
      </c>
      <c r="BE44" s="410">
        <f t="shared" si="26"/>
        <v>0</v>
      </c>
      <c r="BF44" s="409">
        <v>0</v>
      </c>
      <c r="BG44" s="410">
        <f t="shared" si="27"/>
        <v>0</v>
      </c>
      <c r="BH44" s="409">
        <v>0</v>
      </c>
      <c r="BI44" s="410">
        <f t="shared" si="28"/>
        <v>0</v>
      </c>
      <c r="BJ44" s="409">
        <v>0</v>
      </c>
      <c r="BK44" s="410">
        <f t="shared" si="29"/>
        <v>0</v>
      </c>
      <c r="BL44" s="409">
        <v>0</v>
      </c>
      <c r="BM44" s="410">
        <f t="shared" si="30"/>
        <v>0</v>
      </c>
      <c r="BN44" s="403"/>
      <c r="BO44" s="411">
        <f t="shared" si="31"/>
        <v>0</v>
      </c>
      <c r="BP44" s="412">
        <f t="shared" si="32"/>
        <v>0</v>
      </c>
      <c r="BQ44" s="426"/>
      <c r="BR44" s="414"/>
    </row>
    <row r="45" spans="1:70" ht="15.75" thickBot="1">
      <c r="A45" s="423">
        <v>1306</v>
      </c>
      <c r="B45" s="424" t="s">
        <v>432</v>
      </c>
      <c r="C45" s="421">
        <v>7.9</v>
      </c>
      <c r="D45" s="409">
        <v>0</v>
      </c>
      <c r="E45" s="410">
        <f t="shared" si="0"/>
        <v>0</v>
      </c>
      <c r="F45" s="409">
        <v>0</v>
      </c>
      <c r="G45" s="410">
        <f t="shared" si="1"/>
        <v>0</v>
      </c>
      <c r="H45" s="409">
        <v>0</v>
      </c>
      <c r="I45" s="410">
        <f t="shared" si="2"/>
        <v>0</v>
      </c>
      <c r="J45" s="409">
        <v>0</v>
      </c>
      <c r="K45" s="410">
        <f t="shared" si="3"/>
        <v>0</v>
      </c>
      <c r="L45" s="409">
        <v>0</v>
      </c>
      <c r="M45" s="410">
        <f t="shared" si="4"/>
        <v>0</v>
      </c>
      <c r="N45" s="409">
        <v>0</v>
      </c>
      <c r="O45" s="410">
        <f t="shared" si="5"/>
        <v>0</v>
      </c>
      <c r="P45" s="409">
        <v>0</v>
      </c>
      <c r="Q45" s="410">
        <f t="shared" si="6"/>
        <v>0</v>
      </c>
      <c r="R45" s="409">
        <v>0</v>
      </c>
      <c r="S45" s="410">
        <f t="shared" si="7"/>
        <v>0</v>
      </c>
      <c r="T45" s="409">
        <v>0</v>
      </c>
      <c r="U45" s="410">
        <f t="shared" si="8"/>
        <v>0</v>
      </c>
      <c r="V45" s="409">
        <v>0</v>
      </c>
      <c r="W45" s="410">
        <f t="shared" si="9"/>
        <v>0</v>
      </c>
      <c r="X45" s="409">
        <v>0</v>
      </c>
      <c r="Y45" s="410">
        <f t="shared" si="10"/>
        <v>0</v>
      </c>
      <c r="Z45" s="409">
        <v>0</v>
      </c>
      <c r="AA45" s="410">
        <f t="shared" si="11"/>
        <v>0</v>
      </c>
      <c r="AB45" s="409">
        <v>0</v>
      </c>
      <c r="AC45" s="410">
        <f t="shared" si="12"/>
        <v>0</v>
      </c>
      <c r="AD45" s="409">
        <v>0</v>
      </c>
      <c r="AE45" s="410">
        <f t="shared" si="13"/>
        <v>0</v>
      </c>
      <c r="AF45" s="409">
        <v>0</v>
      </c>
      <c r="AG45" s="410">
        <f t="shared" si="14"/>
        <v>0</v>
      </c>
      <c r="AH45" s="409">
        <v>0</v>
      </c>
      <c r="AI45" s="410">
        <f t="shared" si="15"/>
        <v>0</v>
      </c>
      <c r="AJ45" s="409">
        <v>0</v>
      </c>
      <c r="AK45" s="410">
        <f t="shared" si="16"/>
        <v>0</v>
      </c>
      <c r="AL45" s="409">
        <v>0</v>
      </c>
      <c r="AM45" s="410">
        <f t="shared" si="17"/>
        <v>0</v>
      </c>
      <c r="AN45" s="409">
        <v>0</v>
      </c>
      <c r="AO45" s="410">
        <f t="shared" si="18"/>
        <v>0</v>
      </c>
      <c r="AP45" s="409">
        <v>0</v>
      </c>
      <c r="AQ45" s="410">
        <f t="shared" si="19"/>
        <v>0</v>
      </c>
      <c r="AR45" s="409">
        <v>0</v>
      </c>
      <c r="AS45" s="410">
        <f t="shared" si="20"/>
        <v>0</v>
      </c>
      <c r="AT45" s="409">
        <v>0</v>
      </c>
      <c r="AU45" s="410">
        <f t="shared" si="21"/>
        <v>0</v>
      </c>
      <c r="AV45" s="409">
        <v>0</v>
      </c>
      <c r="AW45" s="410">
        <f t="shared" si="22"/>
        <v>0</v>
      </c>
      <c r="AX45" s="409">
        <v>0</v>
      </c>
      <c r="AY45" s="410">
        <f t="shared" si="23"/>
        <v>0</v>
      </c>
      <c r="AZ45" s="409">
        <v>0</v>
      </c>
      <c r="BA45" s="410">
        <f t="shared" si="24"/>
        <v>0</v>
      </c>
      <c r="BB45" s="409">
        <v>0</v>
      </c>
      <c r="BC45" s="410">
        <f t="shared" si="25"/>
        <v>0</v>
      </c>
      <c r="BD45" s="409">
        <v>0</v>
      </c>
      <c r="BE45" s="410">
        <f t="shared" si="26"/>
        <v>0</v>
      </c>
      <c r="BF45" s="409">
        <v>0</v>
      </c>
      <c r="BG45" s="410">
        <f t="shared" si="27"/>
        <v>0</v>
      </c>
      <c r="BH45" s="409">
        <v>0</v>
      </c>
      <c r="BI45" s="410">
        <f t="shared" si="28"/>
        <v>0</v>
      </c>
      <c r="BJ45" s="409">
        <v>0</v>
      </c>
      <c r="BK45" s="410">
        <f t="shared" si="29"/>
        <v>0</v>
      </c>
      <c r="BL45" s="409">
        <v>0</v>
      </c>
      <c r="BM45" s="410">
        <f t="shared" si="30"/>
        <v>0</v>
      </c>
      <c r="BN45" s="403"/>
      <c r="BO45" s="411">
        <f t="shared" si="31"/>
        <v>0</v>
      </c>
      <c r="BP45" s="412">
        <f t="shared" si="32"/>
        <v>0</v>
      </c>
      <c r="BQ45" s="426"/>
      <c r="BR45" s="414"/>
    </row>
    <row r="46" spans="1:70" ht="15.75" thickBot="1">
      <c r="A46" s="423"/>
      <c r="B46" s="424" t="s">
        <v>433</v>
      </c>
      <c r="C46" s="421">
        <v>16.899999999999999</v>
      </c>
      <c r="D46" s="409">
        <v>0</v>
      </c>
      <c r="E46" s="410">
        <f t="shared" si="0"/>
        <v>0</v>
      </c>
      <c r="F46" s="409">
        <v>0</v>
      </c>
      <c r="G46" s="410">
        <f t="shared" si="1"/>
        <v>0</v>
      </c>
      <c r="H46" s="409">
        <v>0</v>
      </c>
      <c r="I46" s="410">
        <f t="shared" si="2"/>
        <v>0</v>
      </c>
      <c r="J46" s="409">
        <v>0</v>
      </c>
      <c r="K46" s="410">
        <f t="shared" si="3"/>
        <v>0</v>
      </c>
      <c r="L46" s="409">
        <v>0</v>
      </c>
      <c r="M46" s="410">
        <f t="shared" si="4"/>
        <v>0</v>
      </c>
      <c r="N46" s="409">
        <v>0</v>
      </c>
      <c r="O46" s="410">
        <f t="shared" si="5"/>
        <v>0</v>
      </c>
      <c r="P46" s="409">
        <v>0</v>
      </c>
      <c r="Q46" s="410">
        <f t="shared" si="6"/>
        <v>0</v>
      </c>
      <c r="R46" s="409">
        <v>0</v>
      </c>
      <c r="S46" s="410">
        <f t="shared" si="7"/>
        <v>0</v>
      </c>
      <c r="T46" s="409">
        <v>0</v>
      </c>
      <c r="U46" s="410">
        <f t="shared" si="8"/>
        <v>0</v>
      </c>
      <c r="V46" s="409">
        <v>0</v>
      </c>
      <c r="W46" s="410">
        <f t="shared" si="9"/>
        <v>0</v>
      </c>
      <c r="X46" s="409">
        <v>0</v>
      </c>
      <c r="Y46" s="410">
        <f t="shared" si="10"/>
        <v>0</v>
      </c>
      <c r="Z46" s="409">
        <v>0</v>
      </c>
      <c r="AA46" s="410">
        <f t="shared" si="11"/>
        <v>0</v>
      </c>
      <c r="AB46" s="409">
        <v>0</v>
      </c>
      <c r="AC46" s="410">
        <f t="shared" si="12"/>
        <v>0</v>
      </c>
      <c r="AD46" s="409">
        <v>0</v>
      </c>
      <c r="AE46" s="410">
        <f t="shared" si="13"/>
        <v>0</v>
      </c>
      <c r="AF46" s="409">
        <v>0</v>
      </c>
      <c r="AG46" s="410">
        <f t="shared" si="14"/>
        <v>0</v>
      </c>
      <c r="AH46" s="409">
        <v>0</v>
      </c>
      <c r="AI46" s="410">
        <f t="shared" si="15"/>
        <v>0</v>
      </c>
      <c r="AJ46" s="409">
        <v>0</v>
      </c>
      <c r="AK46" s="410">
        <f t="shared" si="16"/>
        <v>0</v>
      </c>
      <c r="AL46" s="409">
        <v>0</v>
      </c>
      <c r="AM46" s="410">
        <f t="shared" si="17"/>
        <v>0</v>
      </c>
      <c r="AN46" s="409">
        <v>0</v>
      </c>
      <c r="AO46" s="410">
        <f t="shared" si="18"/>
        <v>0</v>
      </c>
      <c r="AP46" s="409">
        <v>0</v>
      </c>
      <c r="AQ46" s="410">
        <f t="shared" si="19"/>
        <v>0</v>
      </c>
      <c r="AR46" s="409">
        <v>0</v>
      </c>
      <c r="AS46" s="410">
        <f t="shared" si="20"/>
        <v>0</v>
      </c>
      <c r="AT46" s="409">
        <v>0</v>
      </c>
      <c r="AU46" s="410">
        <f t="shared" si="21"/>
        <v>0</v>
      </c>
      <c r="AV46" s="409">
        <v>0</v>
      </c>
      <c r="AW46" s="410">
        <f t="shared" si="22"/>
        <v>0</v>
      </c>
      <c r="AX46" s="409">
        <v>0</v>
      </c>
      <c r="AY46" s="410">
        <f t="shared" si="23"/>
        <v>0</v>
      </c>
      <c r="AZ46" s="409">
        <v>0</v>
      </c>
      <c r="BA46" s="410">
        <f t="shared" si="24"/>
        <v>0</v>
      </c>
      <c r="BB46" s="409">
        <v>0</v>
      </c>
      <c r="BC46" s="410">
        <f t="shared" si="25"/>
        <v>0</v>
      </c>
      <c r="BD46" s="409">
        <v>0</v>
      </c>
      <c r="BE46" s="410">
        <f t="shared" si="26"/>
        <v>0</v>
      </c>
      <c r="BF46" s="409">
        <v>0</v>
      </c>
      <c r="BG46" s="410">
        <f t="shared" si="27"/>
        <v>0</v>
      </c>
      <c r="BH46" s="409">
        <v>0</v>
      </c>
      <c r="BI46" s="410">
        <f t="shared" si="28"/>
        <v>0</v>
      </c>
      <c r="BJ46" s="409">
        <v>0</v>
      </c>
      <c r="BK46" s="410">
        <f t="shared" si="29"/>
        <v>0</v>
      </c>
      <c r="BL46" s="409">
        <v>0</v>
      </c>
      <c r="BM46" s="410">
        <f t="shared" si="30"/>
        <v>0</v>
      </c>
      <c r="BN46" s="403"/>
      <c r="BO46" s="411">
        <f t="shared" si="31"/>
        <v>0</v>
      </c>
      <c r="BP46" s="412">
        <f t="shared" si="32"/>
        <v>0</v>
      </c>
      <c r="BQ46" s="426"/>
      <c r="BR46" s="414"/>
    </row>
    <row r="47" spans="1:70" ht="15.75" thickBot="1">
      <c r="A47" s="423"/>
      <c r="B47" s="424" t="s">
        <v>434</v>
      </c>
      <c r="C47" s="421">
        <v>12.9</v>
      </c>
      <c r="D47" s="409">
        <v>0</v>
      </c>
      <c r="E47" s="410">
        <f t="shared" si="0"/>
        <v>0</v>
      </c>
      <c r="F47" s="409">
        <v>0</v>
      </c>
      <c r="G47" s="410">
        <f t="shared" si="1"/>
        <v>0</v>
      </c>
      <c r="H47" s="409">
        <v>0</v>
      </c>
      <c r="I47" s="410">
        <f t="shared" si="2"/>
        <v>0</v>
      </c>
      <c r="J47" s="409">
        <v>0</v>
      </c>
      <c r="K47" s="410">
        <f t="shared" si="3"/>
        <v>0</v>
      </c>
      <c r="L47" s="409">
        <v>0</v>
      </c>
      <c r="M47" s="410">
        <f t="shared" si="4"/>
        <v>0</v>
      </c>
      <c r="N47" s="409">
        <v>0</v>
      </c>
      <c r="O47" s="410">
        <f t="shared" si="5"/>
        <v>0</v>
      </c>
      <c r="P47" s="409">
        <v>0</v>
      </c>
      <c r="Q47" s="410">
        <f t="shared" si="6"/>
        <v>0</v>
      </c>
      <c r="R47" s="409">
        <v>0</v>
      </c>
      <c r="S47" s="410">
        <f t="shared" si="7"/>
        <v>0</v>
      </c>
      <c r="T47" s="409">
        <v>0</v>
      </c>
      <c r="U47" s="410">
        <f t="shared" si="8"/>
        <v>0</v>
      </c>
      <c r="V47" s="409">
        <v>0</v>
      </c>
      <c r="W47" s="410">
        <f t="shared" si="9"/>
        <v>0</v>
      </c>
      <c r="X47" s="409">
        <v>0</v>
      </c>
      <c r="Y47" s="410">
        <f t="shared" si="10"/>
        <v>0</v>
      </c>
      <c r="Z47" s="409">
        <v>0</v>
      </c>
      <c r="AA47" s="410">
        <f t="shared" si="11"/>
        <v>0</v>
      </c>
      <c r="AB47" s="409">
        <v>0</v>
      </c>
      <c r="AC47" s="410">
        <f t="shared" si="12"/>
        <v>0</v>
      </c>
      <c r="AD47" s="409">
        <v>0</v>
      </c>
      <c r="AE47" s="410">
        <f t="shared" si="13"/>
        <v>0</v>
      </c>
      <c r="AF47" s="409">
        <v>0</v>
      </c>
      <c r="AG47" s="410">
        <f t="shared" si="14"/>
        <v>0</v>
      </c>
      <c r="AH47" s="409">
        <v>0</v>
      </c>
      <c r="AI47" s="410">
        <f t="shared" si="15"/>
        <v>0</v>
      </c>
      <c r="AJ47" s="409">
        <v>0</v>
      </c>
      <c r="AK47" s="410">
        <f t="shared" si="16"/>
        <v>0</v>
      </c>
      <c r="AL47" s="409">
        <v>0</v>
      </c>
      <c r="AM47" s="410">
        <f t="shared" si="17"/>
        <v>0</v>
      </c>
      <c r="AN47" s="409">
        <v>0</v>
      </c>
      <c r="AO47" s="410">
        <f t="shared" si="18"/>
        <v>0</v>
      </c>
      <c r="AP47" s="409">
        <v>0</v>
      </c>
      <c r="AQ47" s="410">
        <f t="shared" si="19"/>
        <v>0</v>
      </c>
      <c r="AR47" s="409">
        <v>0</v>
      </c>
      <c r="AS47" s="410">
        <f t="shared" si="20"/>
        <v>0</v>
      </c>
      <c r="AT47" s="409">
        <v>0</v>
      </c>
      <c r="AU47" s="410">
        <f t="shared" si="21"/>
        <v>0</v>
      </c>
      <c r="AV47" s="409">
        <v>0</v>
      </c>
      <c r="AW47" s="410">
        <f t="shared" si="22"/>
        <v>0</v>
      </c>
      <c r="AX47" s="409">
        <v>0</v>
      </c>
      <c r="AY47" s="410">
        <f t="shared" si="23"/>
        <v>0</v>
      </c>
      <c r="AZ47" s="409">
        <v>0</v>
      </c>
      <c r="BA47" s="410">
        <f t="shared" si="24"/>
        <v>0</v>
      </c>
      <c r="BB47" s="409">
        <v>0</v>
      </c>
      <c r="BC47" s="410">
        <f t="shared" si="25"/>
        <v>0</v>
      </c>
      <c r="BD47" s="409">
        <v>0</v>
      </c>
      <c r="BE47" s="410">
        <f t="shared" si="26"/>
        <v>0</v>
      </c>
      <c r="BF47" s="409">
        <v>0</v>
      </c>
      <c r="BG47" s="410">
        <f t="shared" si="27"/>
        <v>0</v>
      </c>
      <c r="BH47" s="409">
        <v>0</v>
      </c>
      <c r="BI47" s="410">
        <f t="shared" si="28"/>
        <v>0</v>
      </c>
      <c r="BJ47" s="409">
        <v>0</v>
      </c>
      <c r="BK47" s="410">
        <f t="shared" si="29"/>
        <v>0</v>
      </c>
      <c r="BL47" s="409">
        <v>0</v>
      </c>
      <c r="BM47" s="410">
        <f t="shared" si="30"/>
        <v>0</v>
      </c>
      <c r="BN47" s="403"/>
      <c r="BO47" s="411">
        <f t="shared" si="31"/>
        <v>0</v>
      </c>
      <c r="BP47" s="412">
        <f t="shared" si="32"/>
        <v>0</v>
      </c>
      <c r="BQ47" s="426"/>
      <c r="BR47" s="414"/>
    </row>
    <row r="48" spans="1:70" ht="15.75" thickBot="1">
      <c r="A48" s="427"/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8"/>
      <c r="P48" s="429"/>
      <c r="Q48" s="427"/>
      <c r="R48" s="427"/>
      <c r="S48" s="427"/>
      <c r="T48" s="427"/>
      <c r="U48" s="427"/>
      <c r="V48" s="427"/>
      <c r="W48" s="427"/>
      <c r="X48" s="427"/>
      <c r="Y48" s="430"/>
      <c r="Z48" s="430"/>
      <c r="AA48" s="430"/>
      <c r="AB48" s="430"/>
      <c r="AC48" s="430"/>
      <c r="AD48" s="430"/>
      <c r="AE48" s="430"/>
      <c r="AF48" s="430"/>
      <c r="AG48" s="430"/>
      <c r="AH48" s="429"/>
      <c r="AI48" s="430"/>
      <c r="AJ48" s="430"/>
      <c r="AK48" s="430"/>
      <c r="AL48" s="430"/>
      <c r="AM48" s="430"/>
      <c r="AN48" s="430"/>
      <c r="AO48" s="430"/>
      <c r="AP48" s="429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  <c r="BA48" s="430"/>
      <c r="BB48" s="430"/>
      <c r="BC48" s="430"/>
      <c r="BD48" s="430"/>
      <c r="BE48" s="430"/>
      <c r="BF48" s="430"/>
      <c r="BG48" s="430"/>
      <c r="BH48" s="430"/>
      <c r="BI48" s="430"/>
      <c r="BJ48" s="430"/>
      <c r="BK48" s="430"/>
      <c r="BL48" s="430"/>
      <c r="BM48" s="430"/>
      <c r="BN48" s="403"/>
      <c r="BO48" s="431"/>
      <c r="BP48" s="432"/>
      <c r="BQ48" s="426"/>
    </row>
    <row r="49" spans="1:70" ht="15.75" thickBot="1">
      <c r="A49" s="433"/>
      <c r="B49" s="434" t="s">
        <v>435</v>
      </c>
      <c r="C49" s="435" t="s">
        <v>436</v>
      </c>
      <c r="D49" s="436">
        <f t="shared" ref="D49:BM49" si="66">SUM(D9:D47)</f>
        <v>0</v>
      </c>
      <c r="E49" s="437">
        <f>SUM(E9:E47)</f>
        <v>0</v>
      </c>
      <c r="F49" s="436">
        <f t="shared" si="66"/>
        <v>0</v>
      </c>
      <c r="G49" s="437">
        <f t="shared" si="66"/>
        <v>0</v>
      </c>
      <c r="H49" s="436">
        <f t="shared" si="66"/>
        <v>0</v>
      </c>
      <c r="I49" s="437">
        <f t="shared" si="66"/>
        <v>0</v>
      </c>
      <c r="J49" s="436">
        <f t="shared" si="66"/>
        <v>0</v>
      </c>
      <c r="K49" s="437">
        <f t="shared" si="66"/>
        <v>0</v>
      </c>
      <c r="L49" s="436">
        <f t="shared" si="66"/>
        <v>0</v>
      </c>
      <c r="M49" s="437">
        <f t="shared" si="66"/>
        <v>0</v>
      </c>
      <c r="N49" s="436">
        <f t="shared" si="66"/>
        <v>0</v>
      </c>
      <c r="O49" s="437">
        <f t="shared" si="66"/>
        <v>0</v>
      </c>
      <c r="P49" s="436">
        <f t="shared" si="66"/>
        <v>2</v>
      </c>
      <c r="Q49" s="437">
        <f t="shared" si="66"/>
        <v>19.8</v>
      </c>
      <c r="R49" s="436">
        <f t="shared" si="66"/>
        <v>0</v>
      </c>
      <c r="S49" s="437">
        <f t="shared" si="66"/>
        <v>0</v>
      </c>
      <c r="T49" s="436">
        <f t="shared" si="66"/>
        <v>0</v>
      </c>
      <c r="U49" s="437">
        <f t="shared" si="66"/>
        <v>0</v>
      </c>
      <c r="V49" s="436">
        <f t="shared" si="66"/>
        <v>0</v>
      </c>
      <c r="W49" s="437">
        <f t="shared" si="66"/>
        <v>0</v>
      </c>
      <c r="X49" s="436">
        <f t="shared" si="66"/>
        <v>0</v>
      </c>
      <c r="Y49" s="437">
        <f t="shared" si="66"/>
        <v>0</v>
      </c>
      <c r="Z49" s="436">
        <f t="shared" si="66"/>
        <v>0</v>
      </c>
      <c r="AA49" s="437">
        <f t="shared" si="66"/>
        <v>0</v>
      </c>
      <c r="AB49" s="436">
        <f t="shared" si="66"/>
        <v>0</v>
      </c>
      <c r="AC49" s="437">
        <f t="shared" si="66"/>
        <v>0</v>
      </c>
      <c r="AD49" s="436">
        <f t="shared" si="66"/>
        <v>0</v>
      </c>
      <c r="AE49" s="437">
        <f t="shared" si="66"/>
        <v>0</v>
      </c>
      <c r="AF49" s="436">
        <f t="shared" si="66"/>
        <v>0</v>
      </c>
      <c r="AG49" s="437">
        <f t="shared" si="66"/>
        <v>0</v>
      </c>
      <c r="AH49" s="436">
        <f t="shared" si="66"/>
        <v>0</v>
      </c>
      <c r="AI49" s="437">
        <f t="shared" si="66"/>
        <v>0</v>
      </c>
      <c r="AJ49" s="436">
        <f t="shared" si="66"/>
        <v>0</v>
      </c>
      <c r="AK49" s="437">
        <f t="shared" si="66"/>
        <v>0</v>
      </c>
      <c r="AL49" s="436">
        <f t="shared" si="66"/>
        <v>0</v>
      </c>
      <c r="AM49" s="437">
        <f t="shared" si="66"/>
        <v>0</v>
      </c>
      <c r="AN49" s="436">
        <f t="shared" si="66"/>
        <v>0</v>
      </c>
      <c r="AO49" s="437">
        <f t="shared" si="66"/>
        <v>0</v>
      </c>
      <c r="AP49" s="436">
        <f>SUM(AP9:AP47)</f>
        <v>0</v>
      </c>
      <c r="AQ49" s="437">
        <f t="shared" si="66"/>
        <v>0</v>
      </c>
      <c r="AR49" s="436">
        <f t="shared" si="66"/>
        <v>0</v>
      </c>
      <c r="AS49" s="437">
        <f t="shared" si="66"/>
        <v>0</v>
      </c>
      <c r="AT49" s="436">
        <f t="shared" si="66"/>
        <v>0</v>
      </c>
      <c r="AU49" s="437">
        <f t="shared" si="66"/>
        <v>0</v>
      </c>
      <c r="AV49" s="436">
        <f t="shared" si="66"/>
        <v>0</v>
      </c>
      <c r="AW49" s="437">
        <f t="shared" si="66"/>
        <v>0</v>
      </c>
      <c r="AX49" s="436">
        <f t="shared" si="66"/>
        <v>0</v>
      </c>
      <c r="AY49" s="437">
        <f t="shared" si="66"/>
        <v>0</v>
      </c>
      <c r="AZ49" s="436">
        <f t="shared" si="66"/>
        <v>0</v>
      </c>
      <c r="BA49" s="437">
        <f t="shared" si="66"/>
        <v>0</v>
      </c>
      <c r="BB49" s="436">
        <f t="shared" si="66"/>
        <v>0</v>
      </c>
      <c r="BC49" s="437">
        <f t="shared" si="66"/>
        <v>0</v>
      </c>
      <c r="BD49" s="436">
        <f t="shared" si="66"/>
        <v>0</v>
      </c>
      <c r="BE49" s="437">
        <f t="shared" si="66"/>
        <v>0</v>
      </c>
      <c r="BF49" s="436">
        <f t="shared" si="66"/>
        <v>0</v>
      </c>
      <c r="BG49" s="437">
        <f t="shared" si="66"/>
        <v>0</v>
      </c>
      <c r="BH49" s="436">
        <f t="shared" si="66"/>
        <v>0</v>
      </c>
      <c r="BI49" s="437">
        <f t="shared" si="66"/>
        <v>0</v>
      </c>
      <c r="BJ49" s="436">
        <f t="shared" si="66"/>
        <v>0</v>
      </c>
      <c r="BK49" s="437">
        <f t="shared" si="66"/>
        <v>0</v>
      </c>
      <c r="BL49" s="436">
        <f t="shared" si="66"/>
        <v>0</v>
      </c>
      <c r="BM49" s="437">
        <f t="shared" si="66"/>
        <v>0</v>
      </c>
      <c r="BN49" s="403"/>
      <c r="BO49" s="438">
        <f>SUM(BO9:BO47)</f>
        <v>2</v>
      </c>
      <c r="BP49" s="439">
        <f>SUM(BP9:BP48)</f>
        <v>19.8</v>
      </c>
      <c r="BQ49" s="440"/>
      <c r="BR49" s="441"/>
    </row>
    <row r="50" spans="1:70">
      <c r="A50" s="427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27"/>
      <c r="AN50" s="427"/>
      <c r="AO50" s="427"/>
      <c r="AP50" s="427"/>
      <c r="AQ50" s="427"/>
      <c r="AR50" s="427"/>
      <c r="AS50" s="427"/>
      <c r="AT50" s="427"/>
      <c r="AU50" s="427"/>
      <c r="AV50" s="427"/>
      <c r="AW50" s="427"/>
      <c r="AX50" s="427"/>
      <c r="AY50" s="427"/>
      <c r="AZ50" s="427"/>
      <c r="BA50" s="427"/>
      <c r="BB50" s="427"/>
      <c r="BC50" s="427"/>
      <c r="BD50" s="427"/>
      <c r="BE50" s="427"/>
      <c r="BF50" s="427"/>
      <c r="BG50" s="427"/>
      <c r="BH50" s="427"/>
      <c r="BI50" s="427"/>
      <c r="BJ50" s="427"/>
      <c r="BK50" s="427"/>
      <c r="BL50" s="427"/>
      <c r="BM50" s="427"/>
      <c r="BN50" s="427"/>
      <c r="BO50" s="427"/>
      <c r="BP50" s="427"/>
      <c r="BQ50" s="427"/>
    </row>
    <row r="51" spans="1:70">
      <c r="A51" s="427"/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7"/>
      <c r="AC51" s="427"/>
      <c r="AD51" s="427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7"/>
      <c r="AP51" s="427"/>
      <c r="AQ51" s="427"/>
      <c r="AR51" s="427"/>
      <c r="AS51" s="427"/>
      <c r="AT51" s="427"/>
      <c r="AU51" s="427"/>
      <c r="AV51" s="427"/>
      <c r="AW51" s="427"/>
      <c r="AX51" s="427"/>
      <c r="AY51" s="427"/>
      <c r="AZ51" s="427"/>
      <c r="BA51" s="427"/>
      <c r="BB51" s="427"/>
      <c r="BC51" s="427"/>
      <c r="BD51" s="427"/>
      <c r="BE51" s="427"/>
      <c r="BF51" s="427"/>
      <c r="BG51" s="427"/>
      <c r="BH51" s="427"/>
      <c r="BI51" s="427"/>
      <c r="BJ51" s="427"/>
      <c r="BK51" s="427"/>
      <c r="BL51" s="427"/>
      <c r="BM51" s="427"/>
      <c r="BN51" s="427"/>
      <c r="BO51" s="427"/>
      <c r="BP51" s="427"/>
      <c r="BQ51" s="427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2013-06-13T07:18:24Z</cp:lastPrinted>
  <dcterms:created xsi:type="dcterms:W3CDTF">2013-03-06T10:32:03Z</dcterms:created>
  <dcterms:modified xsi:type="dcterms:W3CDTF">2013-06-28T10:05:28Z</dcterms:modified>
</cp:coreProperties>
</file>