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1"/>
  <c r="J30"/>
  <c r="J29"/>
  <c r="J28"/>
  <c r="J27"/>
  <c r="J26"/>
  <c r="J25"/>
  <c r="J24"/>
  <c r="J23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M125" s="1"/>
  <c r="D124"/>
  <c r="H124" s="1"/>
  <c r="D123"/>
  <c r="H123" s="1"/>
  <c r="D122"/>
  <c r="H122" s="1"/>
  <c r="L121" s="1"/>
  <c r="M121" s="1"/>
  <c r="D121"/>
  <c r="H121" s="1"/>
  <c r="L120" s="1"/>
  <c r="M120" s="1"/>
  <c r="D115"/>
  <c r="H115" s="1"/>
  <c r="L115" s="1"/>
  <c r="M115" s="1"/>
  <c r="D114" l="1"/>
  <c r="H114" s="1"/>
  <c r="L114" s="1"/>
  <c r="M114" s="1"/>
  <c r="D118"/>
  <c r="H118" s="1"/>
  <c r="L118" s="1"/>
  <c r="M118" s="1"/>
  <c r="D113"/>
  <c r="H113" s="1"/>
  <c r="L113" s="1"/>
  <c r="M113" s="1"/>
  <c r="D117"/>
  <c r="H117" s="1"/>
  <c r="L117" s="1"/>
  <c r="M117" s="1"/>
  <c r="D112"/>
  <c r="H112" s="1"/>
  <c r="L112" s="1"/>
  <c r="M112" s="1"/>
  <c r="D116"/>
  <c r="H116" s="1"/>
  <c r="L116" s="1"/>
  <c r="M116" s="1"/>
  <c r="D120"/>
  <c r="H120" s="1"/>
  <c r="D128"/>
  <c r="H128" s="1"/>
  <c r="D111"/>
  <c r="H111" s="1"/>
  <c r="L111" s="1"/>
  <c r="M111" s="1"/>
  <c r="D119"/>
  <c r="H119" s="1"/>
  <c r="L119" s="1"/>
  <c r="M119" s="1"/>
  <c r="O396" i="1" l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328" i="2"/>
  <c r="A948"/>
  <c r="A868"/>
  <c r="A120"/>
  <c r="A152"/>
  <c r="A744"/>
  <c r="A920"/>
  <c r="A108"/>
  <c r="A28"/>
  <c r="A420"/>
  <c r="A680"/>
  <c r="A312"/>
  <c r="A88"/>
  <c r="A600"/>
  <c r="A344"/>
  <c r="A408"/>
  <c r="A728"/>
  <c r="A232"/>
  <c r="A392"/>
  <c r="A788"/>
  <c r="A296"/>
  <c r="A536"/>
  <c r="A500"/>
  <c r="A520"/>
  <c r="A132"/>
  <c r="A888"/>
  <c r="A68"/>
  <c r="A692"/>
  <c r="A356"/>
  <c r="A212"/>
  <c r="A308"/>
  <c r="A184"/>
  <c r="A264"/>
  <c r="A136"/>
  <c r="A36"/>
  <c r="A488"/>
  <c r="A952"/>
  <c r="A388"/>
  <c r="A404"/>
  <c r="A664"/>
  <c r="A904"/>
  <c r="A276"/>
  <c r="A584"/>
  <c r="A532"/>
  <c r="A724"/>
  <c r="A936"/>
  <c r="A44"/>
  <c r="A148"/>
  <c r="A516"/>
  <c r="A824"/>
  <c r="A52"/>
  <c r="A836"/>
  <c r="A168"/>
  <c r="A140"/>
  <c r="A628"/>
  <c r="A436"/>
  <c r="A580"/>
  <c r="A772"/>
  <c r="A92"/>
  <c r="A916"/>
  <c r="A552"/>
  <c r="A712"/>
  <c r="A216"/>
  <c r="A340"/>
  <c r="A804"/>
  <c r="A100"/>
  <c r="A840"/>
  <c r="A792"/>
  <c r="A884"/>
  <c r="A660"/>
  <c r="A196"/>
  <c r="A472"/>
  <c r="A756"/>
  <c r="A456"/>
  <c r="A468"/>
  <c r="A280"/>
  <c r="A76"/>
  <c r="A372"/>
  <c r="A452"/>
  <c r="A644"/>
  <c r="A164"/>
  <c r="A568"/>
  <c r="A376"/>
  <c r="A676"/>
  <c r="A548"/>
  <c r="A180"/>
  <c r="A484"/>
  <c r="A968"/>
  <c r="A424"/>
  <c r="A648"/>
  <c r="A820"/>
  <c r="A360"/>
  <c r="A760"/>
  <c r="A60"/>
  <c r="A244"/>
  <c r="A40"/>
  <c r="A856"/>
  <c r="A900"/>
  <c r="A872"/>
  <c r="A324"/>
  <c r="A696"/>
  <c r="A852"/>
  <c r="A260"/>
  <c r="A932"/>
  <c r="A116"/>
  <c r="A440"/>
  <c r="A616"/>
  <c r="A564"/>
  <c r="A20"/>
  <c r="A612"/>
  <c r="A248"/>
  <c r="A740"/>
  <c r="A292"/>
  <c r="A228"/>
  <c r="A24"/>
  <c r="A200"/>
  <c r="A504"/>
  <c r="A776"/>
  <c r="A808"/>
  <c r="A104"/>
  <c r="A596"/>
  <c r="A632"/>
  <c r="A964"/>
  <c r="A124"/>
  <c r="A708"/>
  <c r="A72"/>
  <c r="A56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N31" i="11" l="1"/>
  <c r="P31" s="1"/>
  <c r="Q31" s="1"/>
  <c r="M3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M26"/>
  <c r="N26" s="1"/>
  <c r="P26" s="1"/>
  <c r="Q26" s="1"/>
  <c r="M24"/>
  <c r="N24" s="1"/>
  <c r="P24" s="1"/>
  <c r="Q24" s="1"/>
  <c r="N23"/>
  <c r="P23" s="1"/>
  <c r="Q23" s="1"/>
  <c r="M23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P29" i="11" l="1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29" i="11" l="1"/>
  <c r="R32" s="1"/>
  <c r="S29"/>
  <c r="Q29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172" i="2"/>
  <c r="A918"/>
  <c r="A399"/>
  <c r="A274"/>
  <c r="A138"/>
  <c r="A21"/>
  <c r="A334"/>
  <c r="A618"/>
  <c r="A423"/>
  <c r="A636"/>
  <c r="A962"/>
  <c r="A1008"/>
  <c r="A202"/>
  <c r="A406"/>
  <c r="A503"/>
  <c r="A848"/>
  <c r="A490"/>
  <c r="A311"/>
  <c r="A579"/>
  <c r="A828"/>
  <c r="A198"/>
  <c r="A889"/>
  <c r="A18"/>
  <c r="A85"/>
  <c r="A110"/>
  <c r="A211"/>
  <c r="A91"/>
  <c r="A921"/>
  <c r="A1000"/>
  <c r="A492"/>
  <c r="A476"/>
  <c r="A461"/>
  <c r="A473"/>
  <c r="A263"/>
  <c r="A697"/>
  <c r="A23"/>
  <c r="A901"/>
  <c r="A910"/>
  <c r="A268"/>
  <c r="A243"/>
  <c r="A329"/>
  <c r="A847"/>
  <c r="A665"/>
  <c r="A674"/>
  <c r="A590"/>
  <c r="A567"/>
  <c r="A896"/>
  <c r="A729"/>
  <c r="A814"/>
  <c r="A245"/>
  <c r="A402"/>
  <c r="A61"/>
  <c r="A755"/>
  <c r="A471"/>
  <c r="A538"/>
  <c r="A157"/>
  <c r="A732"/>
  <c r="A491"/>
  <c r="A321"/>
  <c r="A1005"/>
  <c r="A427"/>
  <c r="A131"/>
  <c r="A846"/>
  <c r="A106"/>
  <c r="A686"/>
  <c r="A834"/>
  <c r="A519"/>
  <c r="A94"/>
  <c r="A1017"/>
  <c r="A384"/>
  <c r="A485"/>
  <c r="A71"/>
  <c r="A767"/>
  <c r="A972"/>
  <c r="A239"/>
  <c r="A182"/>
  <c r="A403"/>
  <c r="A738"/>
  <c r="A518"/>
  <c r="A627"/>
  <c r="A992"/>
  <c r="A96"/>
  <c r="A546"/>
  <c r="A457"/>
  <c r="A995"/>
  <c r="A605"/>
  <c r="A256"/>
  <c r="A571"/>
  <c r="A645"/>
  <c r="A858"/>
  <c r="A271"/>
  <c r="A720"/>
  <c r="A1012"/>
  <c r="A746"/>
  <c r="A49"/>
  <c r="A873"/>
  <c r="A320"/>
  <c r="A1003"/>
  <c r="A300"/>
  <c r="A659"/>
  <c r="A352"/>
  <c r="A453"/>
  <c r="A722"/>
  <c r="A233"/>
  <c r="A1001"/>
  <c r="A495"/>
  <c r="A622"/>
  <c r="A330"/>
  <c r="A204"/>
  <c r="A987"/>
  <c r="A561"/>
  <c r="A569"/>
  <c r="A79"/>
  <c r="A762"/>
  <c r="A333"/>
  <c r="A141"/>
  <c r="A277"/>
  <c r="A979"/>
  <c r="A938"/>
  <c r="A893"/>
  <c r="A78"/>
  <c r="A400"/>
  <c r="A266"/>
  <c r="A747"/>
  <c r="A559"/>
  <c r="A74"/>
  <c r="A606"/>
  <c r="A332"/>
  <c r="A905"/>
  <c r="A63"/>
  <c r="A789"/>
  <c r="A189"/>
  <c r="A409"/>
  <c r="A89"/>
  <c r="A974"/>
  <c r="A651"/>
  <c r="A391"/>
  <c r="A380"/>
  <c r="A361"/>
  <c r="A178"/>
  <c r="A634"/>
  <c r="A179"/>
  <c r="A481"/>
  <c r="A437"/>
  <c r="A943"/>
  <c r="A671"/>
  <c r="A837"/>
  <c r="A109"/>
  <c r="A766"/>
  <c r="A835"/>
  <c r="A999"/>
  <c r="A258"/>
  <c r="A578"/>
  <c r="A331"/>
  <c r="A502"/>
  <c r="A383"/>
  <c r="A800"/>
  <c r="A317"/>
  <c r="A811"/>
  <c r="A465"/>
  <c r="A965"/>
  <c r="A813"/>
  <c r="A687"/>
  <c r="A761"/>
  <c r="A381"/>
  <c r="A231"/>
  <c r="A1011"/>
  <c r="A305"/>
  <c r="A771"/>
  <c r="A80"/>
  <c r="A917"/>
  <c r="A988"/>
  <c r="A614"/>
  <c r="A299"/>
  <c r="A303"/>
  <c r="A75"/>
  <c r="A790"/>
  <c r="A205"/>
  <c r="A418"/>
  <c r="A259"/>
  <c r="A682"/>
  <c r="A749"/>
  <c r="A225"/>
  <c r="A218"/>
  <c r="A293"/>
  <c r="A422"/>
  <c r="A58"/>
  <c r="A272"/>
  <c r="A753"/>
  <c r="A646"/>
  <c r="A482"/>
  <c r="A217"/>
  <c r="A29"/>
  <c r="A199"/>
  <c r="A983"/>
  <c r="A825"/>
  <c r="A615"/>
  <c r="A649"/>
  <c r="A849"/>
  <c r="A844"/>
  <c r="A713"/>
  <c r="A944"/>
  <c r="A70"/>
  <c r="A310"/>
  <c r="A982"/>
  <c r="A557"/>
  <c r="A489"/>
  <c r="A886"/>
  <c r="A414"/>
  <c r="A785"/>
  <c r="A430"/>
  <c r="A506"/>
  <c r="A435"/>
  <c r="A683"/>
  <c r="A450"/>
  <c r="A672"/>
  <c r="A595"/>
  <c r="A158"/>
  <c r="A589"/>
  <c r="A778"/>
  <c r="A573"/>
  <c r="A155"/>
  <c r="A273"/>
  <c r="A467"/>
  <c r="A667"/>
  <c r="A711"/>
  <c r="A854"/>
  <c r="A302"/>
  <c r="A970"/>
  <c r="A119"/>
  <c r="A223"/>
  <c r="A554"/>
  <c r="A1006"/>
  <c r="A249"/>
  <c r="A222"/>
  <c r="A54"/>
  <c r="A530"/>
  <c r="A181"/>
  <c r="A903"/>
  <c r="A967"/>
  <c r="A723"/>
  <c r="A30"/>
  <c r="A207"/>
  <c r="A619"/>
  <c r="A757"/>
  <c r="A705"/>
  <c r="A610"/>
  <c r="A551"/>
  <c r="A976"/>
  <c r="A67"/>
  <c r="A387"/>
  <c r="A443"/>
  <c r="A220"/>
  <c r="A267"/>
  <c r="A32"/>
  <c r="A939"/>
  <c r="A301"/>
  <c r="A298"/>
  <c r="A533"/>
  <c r="A458"/>
  <c r="A894"/>
  <c r="A701"/>
  <c r="A961"/>
  <c r="A754"/>
  <c r="A956"/>
  <c r="A997"/>
  <c r="A22"/>
  <c r="A989"/>
  <c r="A930"/>
  <c r="A832"/>
  <c r="A254"/>
  <c r="A818"/>
  <c r="A66"/>
  <c r="A154"/>
  <c r="A143"/>
  <c r="A348"/>
  <c r="A121"/>
  <c r="A941"/>
  <c r="A929"/>
  <c r="A719"/>
  <c r="A173"/>
  <c r="A25"/>
  <c r="A587"/>
  <c r="A734"/>
  <c r="A855"/>
  <c r="A397"/>
  <c r="A934"/>
  <c r="A928"/>
  <c r="A881"/>
  <c r="A395"/>
  <c r="A963"/>
  <c r="A498"/>
  <c r="A255"/>
  <c r="A794"/>
  <c r="A322"/>
  <c r="A650"/>
  <c r="A735"/>
  <c r="A885"/>
  <c r="A282"/>
  <c r="A906"/>
  <c r="A547"/>
  <c r="A297"/>
  <c r="A861"/>
  <c r="A926"/>
  <c r="A407"/>
  <c r="A469"/>
  <c r="A281"/>
  <c r="A306"/>
  <c r="A699"/>
  <c r="A883"/>
  <c r="A363"/>
  <c r="A815"/>
  <c r="A241"/>
  <c r="A39"/>
  <c r="A523"/>
  <c r="A859"/>
  <c r="A286"/>
  <c r="A163"/>
  <c r="A415"/>
  <c r="A562"/>
  <c r="A103"/>
  <c r="A398"/>
  <c r="A986"/>
  <c r="A996"/>
  <c r="A725"/>
  <c r="A265"/>
  <c r="A793"/>
  <c r="A558"/>
  <c r="A176"/>
  <c r="A802"/>
  <c r="A694"/>
  <c r="A927"/>
  <c r="A42"/>
  <c r="A575"/>
  <c r="A113"/>
  <c r="A194"/>
  <c r="A335"/>
  <c r="A639"/>
  <c r="A339"/>
  <c r="A718"/>
  <c r="A831"/>
  <c r="A246"/>
  <c r="A162"/>
  <c r="A715"/>
  <c r="A389"/>
  <c r="A748"/>
  <c r="A102"/>
  <c r="A994"/>
  <c r="A454"/>
  <c r="A426"/>
  <c r="A582"/>
  <c r="A386"/>
  <c r="A658"/>
  <c r="A586"/>
  <c r="A349"/>
  <c r="A541"/>
  <c r="A931"/>
  <c r="A107"/>
  <c r="A201"/>
  <c r="A787"/>
  <c r="A775"/>
  <c r="A529"/>
  <c r="A237"/>
  <c r="A53"/>
  <c r="A773"/>
  <c r="A698"/>
  <c r="A508"/>
  <c r="A879"/>
  <c r="A827"/>
  <c r="A919"/>
  <c r="A528"/>
  <c r="A101"/>
  <c r="A183"/>
  <c r="A823"/>
  <c r="A985"/>
  <c r="A574"/>
  <c r="A478"/>
  <c r="A535"/>
  <c r="A497"/>
  <c r="A684"/>
  <c r="A209"/>
  <c r="A953"/>
  <c r="A803"/>
  <c r="A733"/>
  <c r="A950"/>
  <c r="A486"/>
  <c r="A343"/>
  <c r="A594"/>
  <c r="A602"/>
  <c r="A466"/>
  <c r="A691"/>
  <c r="A46"/>
  <c r="A283"/>
  <c r="A87"/>
  <c r="A250"/>
  <c r="A895"/>
  <c r="A393"/>
  <c r="A838"/>
  <c r="A907"/>
  <c r="A99"/>
  <c r="A877"/>
  <c r="A643"/>
  <c r="A969"/>
  <c r="A517"/>
  <c r="A370"/>
  <c r="A566"/>
  <c r="A850"/>
  <c r="A235"/>
  <c r="A45"/>
  <c r="A357"/>
  <c r="A229"/>
  <c r="A954"/>
  <c r="A19"/>
  <c r="A463"/>
  <c r="A977"/>
  <c r="A882"/>
  <c r="A875"/>
  <c r="A347"/>
  <c r="A114"/>
  <c r="A455"/>
  <c r="A810"/>
  <c r="A304"/>
  <c r="A33"/>
  <c r="A480"/>
  <c r="A816"/>
  <c r="A688"/>
  <c r="A565"/>
  <c r="A240"/>
  <c r="A278"/>
  <c r="A764"/>
  <c r="A82"/>
  <c r="A542"/>
  <c r="A319"/>
  <c r="A591"/>
  <c r="A593"/>
  <c r="A358"/>
  <c r="A656"/>
  <c r="A899"/>
  <c r="A897"/>
  <c r="A416"/>
  <c r="A513"/>
  <c r="A253"/>
  <c r="A621"/>
  <c r="A770"/>
  <c r="A315"/>
  <c r="A447"/>
  <c r="A291"/>
  <c r="A336"/>
  <c r="A857"/>
  <c r="A353"/>
  <c r="A779"/>
  <c r="A191"/>
  <c r="A327"/>
  <c r="A125"/>
  <c r="A924"/>
  <c r="A442"/>
  <c r="A807"/>
  <c r="A359"/>
  <c r="A853"/>
  <c r="A364"/>
  <c r="A170"/>
  <c r="A135"/>
  <c r="A604"/>
  <c r="A439"/>
  <c r="A786"/>
  <c r="A714"/>
  <c r="A826"/>
  <c r="A62"/>
  <c r="A515"/>
  <c r="A285"/>
  <c r="A35"/>
  <c r="A891"/>
  <c r="A545"/>
  <c r="A65"/>
  <c r="A947"/>
  <c r="A805"/>
  <c r="A150"/>
  <c r="A798"/>
  <c r="A609"/>
  <c r="A1015"/>
  <c r="A337"/>
  <c r="A706"/>
  <c r="A668"/>
  <c r="A142"/>
  <c r="A707"/>
  <c r="A275"/>
  <c r="A534"/>
  <c r="A174"/>
  <c r="A64"/>
  <c r="A640"/>
  <c r="A752"/>
  <c r="A394"/>
  <c r="A709"/>
  <c r="A730"/>
  <c r="A177"/>
  <c r="A510"/>
  <c r="A946"/>
  <c r="A69"/>
  <c r="A866"/>
  <c r="A990"/>
  <c r="A133"/>
  <c r="A156"/>
  <c r="A167"/>
  <c r="A830"/>
  <c r="A869"/>
  <c r="A169"/>
  <c r="A57"/>
  <c r="A892"/>
  <c r="A601"/>
  <c r="A160"/>
  <c r="A165"/>
  <c r="A405"/>
  <c r="A890"/>
  <c r="A980"/>
  <c r="A325"/>
  <c r="A745"/>
  <c r="A657"/>
  <c r="A449"/>
  <c r="A31"/>
  <c r="A379"/>
  <c r="A973"/>
  <c r="A598"/>
  <c r="A617"/>
  <c r="A412"/>
  <c r="A396"/>
  <c r="A966"/>
  <c r="A428"/>
  <c r="A829"/>
  <c r="A1010"/>
  <c r="A887"/>
  <c r="A175"/>
  <c r="A43"/>
  <c r="A774"/>
  <c r="A134"/>
  <c r="A937"/>
  <c r="A251"/>
  <c r="A144"/>
  <c r="A511"/>
  <c r="A817"/>
  <c r="A716"/>
  <c r="A499"/>
  <c r="A912"/>
  <c r="A862"/>
  <c r="A524"/>
  <c r="A769"/>
  <c r="A742"/>
  <c r="A213"/>
  <c r="A933"/>
  <c r="A226"/>
  <c r="A940"/>
  <c r="A373"/>
  <c r="A812"/>
  <c r="A445"/>
  <c r="A1013"/>
  <c r="A914"/>
  <c r="A105"/>
  <c r="A880"/>
  <c r="A670"/>
  <c r="A501"/>
  <c r="A151"/>
  <c r="A576"/>
  <c r="A878"/>
  <c r="A195"/>
  <c r="A783"/>
  <c r="A514"/>
  <c r="A496"/>
  <c r="A620"/>
  <c r="A821"/>
  <c r="A782"/>
  <c r="A433"/>
  <c r="A553"/>
  <c r="A942"/>
  <c r="A1009"/>
  <c r="A429"/>
  <c r="A675"/>
  <c r="A537"/>
  <c r="A197"/>
  <c r="A365"/>
  <c r="A819"/>
  <c r="A470"/>
  <c r="A462"/>
  <c r="A703"/>
  <c r="A507"/>
  <c r="A287"/>
  <c r="A585"/>
  <c r="A214"/>
  <c r="A73"/>
  <c r="A97"/>
  <c r="A367"/>
  <c r="A401"/>
  <c r="A413"/>
  <c r="A739"/>
  <c r="A411"/>
  <c r="A563"/>
  <c r="A385"/>
  <c r="A27"/>
  <c r="A127"/>
  <c r="A791"/>
  <c r="A526"/>
  <c r="A146"/>
  <c r="A556"/>
  <c r="A550"/>
  <c r="A763"/>
  <c r="A118"/>
  <c r="A86"/>
  <c r="A780"/>
  <c r="A540"/>
  <c r="A421"/>
  <c r="A960"/>
  <c r="A935"/>
  <c r="A925"/>
  <c r="A959"/>
  <c r="A549"/>
  <c r="A50"/>
  <c r="A654"/>
  <c r="A294"/>
  <c r="A841"/>
  <c r="A355"/>
  <c r="A908"/>
  <c r="A309"/>
  <c r="A203"/>
  <c r="A695"/>
  <c r="A307"/>
  <c r="A366"/>
  <c r="A252"/>
  <c r="A721"/>
  <c r="A474"/>
  <c r="A509"/>
  <c r="A38"/>
  <c r="A572"/>
  <c r="A375"/>
  <c r="A434"/>
  <c r="A522"/>
  <c r="A781"/>
  <c r="A417"/>
  <c r="A611"/>
  <c r="A642"/>
  <c r="A215"/>
  <c r="A681"/>
  <c r="A991"/>
  <c r="A479"/>
  <c r="A527"/>
  <c r="A863"/>
  <c r="A577"/>
  <c r="A765"/>
  <c r="A737"/>
  <c r="A641"/>
  <c r="A871"/>
  <c r="A661"/>
  <c r="A951"/>
  <c r="A247"/>
  <c r="A539"/>
  <c r="A288"/>
  <c r="A494"/>
  <c r="A689"/>
  <c r="A984"/>
  <c r="A631"/>
  <c r="A48"/>
  <c r="A842"/>
  <c r="A206"/>
  <c r="A750"/>
  <c r="A768"/>
  <c r="A98"/>
  <c r="A717"/>
  <c r="A90"/>
  <c r="A581"/>
  <c r="A727"/>
  <c r="A666"/>
  <c r="A592"/>
  <c r="A316"/>
  <c r="A608"/>
  <c r="A633"/>
  <c r="A845"/>
  <c r="A378"/>
  <c r="A126"/>
  <c r="A346"/>
  <c r="A262"/>
  <c r="A975"/>
  <c r="A51"/>
  <c r="A957"/>
  <c r="A700"/>
  <c r="A673"/>
  <c r="A902"/>
  <c r="A971"/>
  <c r="A599"/>
  <c r="A234"/>
  <c r="A909"/>
  <c r="A870"/>
  <c r="A284"/>
  <c r="A521"/>
  <c r="A351"/>
  <c r="A1014"/>
  <c r="A669"/>
  <c r="A796"/>
  <c r="A186"/>
  <c r="A685"/>
  <c r="A47"/>
  <c r="A981"/>
  <c r="A219"/>
  <c r="A630"/>
  <c r="A193"/>
  <c r="A795"/>
  <c r="A801"/>
  <c r="A560"/>
  <c r="A864"/>
  <c r="A898"/>
  <c r="A860"/>
  <c r="A289"/>
  <c r="A663"/>
  <c r="A323"/>
  <c r="A475"/>
  <c r="A867"/>
  <c r="A185"/>
  <c r="A377"/>
  <c r="A111"/>
  <c r="A809"/>
  <c r="A652"/>
  <c r="A911"/>
  <c r="A338"/>
  <c r="A487"/>
  <c r="A55"/>
  <c r="A922"/>
  <c r="A238"/>
  <c r="A374"/>
  <c r="A1016"/>
  <c r="A743"/>
  <c r="A290"/>
  <c r="A354"/>
  <c r="A915"/>
  <c r="A637"/>
  <c r="A693"/>
  <c r="A115"/>
  <c r="A874"/>
  <c r="A117"/>
  <c r="A350"/>
  <c r="A833"/>
  <c r="A446"/>
  <c r="A653"/>
  <c r="A26"/>
  <c r="A483"/>
  <c r="A797"/>
  <c r="A843"/>
  <c r="A123"/>
  <c r="A257"/>
  <c r="A525"/>
  <c r="A432"/>
  <c r="A1007"/>
  <c r="A59"/>
  <c r="A314"/>
  <c r="A390"/>
  <c r="A464"/>
  <c r="A799"/>
  <c r="A224"/>
  <c r="A839"/>
  <c r="A41"/>
  <c r="A192"/>
  <c r="A369"/>
  <c r="A368"/>
  <c r="A777"/>
  <c r="A731"/>
  <c r="A112"/>
  <c r="A425"/>
  <c r="A137"/>
  <c r="A128"/>
  <c r="A270"/>
  <c r="A261"/>
  <c r="A570"/>
  <c r="A955"/>
  <c r="A269"/>
  <c r="A607"/>
  <c r="A1002"/>
  <c r="A210"/>
  <c r="A690"/>
  <c r="A342"/>
  <c r="A208"/>
  <c r="A37"/>
  <c r="A978"/>
  <c r="A451"/>
  <c r="A77"/>
  <c r="A190"/>
  <c r="A230"/>
  <c r="A147"/>
  <c r="A441"/>
  <c r="A662"/>
  <c r="A679"/>
  <c r="A913"/>
  <c r="A242"/>
  <c r="A318"/>
  <c r="A345"/>
  <c r="A993"/>
  <c r="A438"/>
  <c r="A678"/>
  <c r="A122"/>
  <c r="A149"/>
  <c r="A759"/>
  <c r="A998"/>
  <c r="A597"/>
  <c r="A129"/>
  <c r="A626"/>
  <c r="A1004"/>
  <c r="A583"/>
  <c r="A227"/>
  <c r="A341"/>
  <c r="A448"/>
  <c r="A806"/>
  <c r="A95"/>
  <c r="A493"/>
  <c r="A139"/>
  <c r="A505"/>
  <c r="A702"/>
  <c r="A187"/>
  <c r="A512"/>
  <c r="A382"/>
  <c r="A638"/>
  <c r="A710"/>
  <c r="A236"/>
  <c r="A958"/>
  <c r="A758"/>
  <c r="A751"/>
  <c r="A459"/>
  <c r="A188"/>
  <c r="A313"/>
  <c r="A145"/>
  <c r="A295"/>
  <c r="A624"/>
  <c r="A544"/>
  <c r="A279"/>
  <c r="A613"/>
  <c r="A460"/>
  <c r="A625"/>
  <c r="A34"/>
  <c r="A410"/>
  <c r="A81"/>
  <c r="A851"/>
  <c r="A555"/>
  <c r="A166"/>
  <c r="A704"/>
  <c r="A362"/>
  <c r="A736"/>
  <c r="A822"/>
  <c r="A603"/>
  <c r="A221"/>
  <c r="A588"/>
  <c r="A543"/>
  <c r="A635"/>
  <c r="A444"/>
  <c r="A623"/>
  <c r="A371"/>
  <c r="A949"/>
  <c r="A159"/>
  <c r="A655"/>
  <c r="A83"/>
  <c r="A876"/>
  <c r="A326"/>
  <c r="A945"/>
  <c r="A726"/>
  <c r="A741"/>
  <c r="A865"/>
  <c r="A161"/>
  <c r="A419"/>
  <c r="A93"/>
  <c r="A130"/>
  <c r="A647"/>
  <c r="A431"/>
  <c r="A923"/>
  <c r="A477"/>
  <c r="A531"/>
  <c r="A153"/>
  <c r="A629"/>
  <c r="A171"/>
  <c r="A677"/>
  <c r="A784"/>
  <c r="AC14" l="1"/>
  <c r="Q27" i="1"/>
  <c r="AF14" i="2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<sst xmlns="http://schemas.openxmlformats.org/spreadsheetml/2006/main" count="2766" uniqueCount="840">
  <si>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</si>
  <si>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</si>
  <si>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</si>
  <si>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</si>
  <si>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</si>
  <si>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</si>
  <si>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</si>
  <si>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</si>
  <si>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</si>
  <si>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</si>
  <si>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</si>
  <si>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</si>
  <si>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</si>
  <si>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</si>
  <si>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</si>
  <si>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</si>
  <si>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</si>
  <si>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</si>
  <si>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</si>
  <si>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</si>
  <si>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</si>
  <si>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</si>
  <si>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</si>
  <si>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</si>
  <si>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</si>
  <si>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</si>
  <si>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</si>
  <si>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</si>
  <si>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</si>
  <si>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</si>
  <si>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</si>
  <si>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</si>
  <si>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</si>
  <si>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</si>
  <si>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</si>
  <si>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</si>
  <si>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</si>
  <si>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</si>
  <si>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</si>
  <si>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</si>
  <si>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</si>
  <si>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</si>
  <si>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</si>
  <si>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</si>
  <si>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</si>
  <si>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</si>
  <si>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</si>
  <si>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</si>
  <si>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</si>
  <si>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</si>
  <si>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</si>
  <si>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</si>
  <si>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</si>
  <si>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</si>
  <si>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</si>
  <si>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</si>
  <si>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</si>
  <si>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</si>
  <si>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</si>
  <si>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</si>
  <si>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</si>
  <si>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</si>
  <si>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</si>
  <si>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</si>
  <si>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</si>
  <si>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</si>
  <si>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</si>
  <si>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</si>
  <si>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</si>
  <si>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</si>
  <si>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</si>
  <si>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</si>
  <si>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</si>
  <si>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</si>
  <si>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</si>
  <si>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</si>
  <si>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</si>
  <si>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</si>
  <si>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</si>
  <si>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</si>
  <si>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</si>
  <si>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</si>
  <si>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</si>
  <si>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</si>
  <si>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</si>
  <si>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</si>
  <si>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</si>
  <si>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</si>
  <si>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</si>
  <si>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</si>
  <si>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</si>
  <si>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</si>
  <si>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</si>
  <si>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</si>
  <si>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</si>
  <si>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</si>
  <si>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</si>
  <si>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</si>
  <si>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</si>
  <si>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</si>
  <si>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</si>
  <si>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</si>
  <si>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</si>
  <si>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</si>
  <si>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</si>
  <si>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</si>
  <si>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</si>
  <si>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</si>
  <si>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</si>
  <si>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</si>
  <si>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</si>
  <si>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</si>
  <si>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</si>
  <si>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</si>
  <si>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</si>
  <si>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</si>
  <si>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</si>
  <si>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</si>
  <si>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</si>
  <si>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</si>
  <si>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</si>
  <si>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</si>
  <si>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</si>
  <si>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</si>
  <si>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</si>
  <si>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</si>
  <si>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</si>
  <si>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</si>
  <si>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</si>
  <si>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</si>
  <si>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</si>
  <si>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</si>
  <si>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</si>
  <si>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</si>
  <si>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</si>
  <si>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</si>
  <si>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</si>
  <si>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</si>
  <si>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</si>
  <si>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</si>
  <si>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</si>
  <si>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</si>
  <si>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</si>
  <si>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</si>
  <si>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</si>
  <si>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</si>
  <si>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</si>
  <si>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</si>
  <si>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</si>
  <si>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</si>
  <si>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</si>
  <si>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</si>
  <si>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</si>
  <si>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</si>
  <si>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</si>
  <si>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</si>
  <si>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</si>
  <si>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</si>
  <si>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</si>
  <si>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</si>
  <si>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</si>
  <si>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</si>
  <si>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</si>
  <si>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</si>
  <si>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</si>
  <si>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</si>
  <si>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</si>
  <si>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</si>
  <si>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</si>
  <si>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</si>
  <si>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</si>
  <si>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</si>
  <si>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</si>
  <si>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</si>
  <si>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</si>
  <si>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</si>
  <si>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</si>
  <si>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</si>
  <si>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</si>
  <si>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</si>
  <si>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</si>
  <si>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</si>
  <si>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</si>
  <si>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</si>
  <si>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</si>
  <si>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</si>
  <si>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</si>
  <si>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</si>
  <si>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</si>
  <si>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</si>
  <si>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</si>
  <si>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</si>
  <si>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</si>
  <si>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</si>
  <si>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</si>
  <si>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</si>
  <si>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</si>
  <si>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</si>
  <si>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</si>
  <si>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</si>
  <si>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</si>
  <si>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</si>
  <si>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</si>
  <si>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</si>
  <si>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</si>
  <si>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</si>
  <si>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</si>
  <si>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</si>
  <si>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</si>
  <si>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</si>
  <si>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</si>
  <si>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</si>
  <si>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</si>
  <si>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</si>
  <si>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</si>
  <si>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</si>
  <si>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</si>
  <si>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</si>
  <si>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</si>
  <si>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</si>
  <si>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</si>
  <si>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</si>
  <si>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</si>
  <si>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</si>
  <si>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</si>
  <si>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</si>
  <si>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</si>
  <si>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</si>
  <si>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</si>
  <si>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</si>
  <si>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</si>
  <si>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</si>
  <si>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</si>
  <si>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</si>
  <si>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</si>
  <si>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</si>
  <si>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</si>
  <si>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</si>
  <si>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</si>
  <si>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</si>
  <si>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</si>
  <si>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</si>
  <si>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</si>
  <si>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</si>
  <si>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</si>
  <si>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</si>
  <si>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</si>
  <si>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</si>
  <si>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</si>
  <si>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</si>
  <si>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</si>
  <si>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</si>
  <si>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</si>
  <si>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</si>
  <si>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</si>
  <si>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</si>
  <si>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</si>
  <si>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</si>
  <si>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</si>
  <si>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</si>
  <si>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</si>
  <si>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</si>
  <si>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</si>
  <si>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</si>
  <si>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</si>
  <si>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</si>
  <si>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</si>
  <si>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</si>
  <si>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</si>
  <si>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</si>
  <si>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</si>
  <si>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</si>
  <si>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</si>
  <si>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</si>
  <si>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</si>
  <si>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</si>
  <si>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</si>
  <si>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</si>
  <si>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</si>
  <si>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</si>
  <si>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</si>
  <si>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</si>
  <si>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</si>
  <si>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</si>
  <si>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</si>
  <si>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</si>
  <si>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</si>
  <si>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</si>
  <si>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</si>
  <si>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</si>
  <si>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</si>
  <si>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</si>
  <si>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</si>
  <si>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</si>
  <si>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</si>
  <si>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</si>
  <si>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</si>
  <si>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</si>
  <si>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</si>
  <si>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</si>
  <si>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</si>
  <si>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</si>
  <si>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</si>
  <si>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</si>
  <si>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</si>
  <si>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</si>
  <si>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</si>
  <si>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</si>
  <si>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</si>
  <si>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</si>
  <si>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</si>
  <si>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</si>
  <si>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</si>
  <si>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</si>
  <si>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</si>
  <si>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</si>
  <si>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</si>
  <si>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</si>
  <si>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</si>
  <si>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</si>
  <si>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</si>
  <si>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</si>
  <si>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</si>
  <si>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</si>
  <si>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</si>
  <si>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</si>
  <si>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</si>
  <si>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</si>
  <si>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</si>
  <si>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</si>
  <si>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</si>
  <si>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</si>
  <si>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</si>
  <si>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</si>
  <si>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</si>
  <si>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</si>
  <si>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</si>
  <si>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</si>
  <si>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</si>
  <si>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</si>
  <si>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</si>
  <si>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</si>
  <si>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</si>
  <si>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</si>
  <si>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</si>
  <si>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</si>
  <si>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</si>
  <si>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</si>
  <si>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</si>
  <si>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</si>
  <si>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</si>
  <si>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</si>
  <si>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</si>
  <si>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</si>
  <si>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</si>
  <si>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</si>
  <si>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</si>
  <si>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</si>
  <si>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</si>
  <si>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</si>
  <si>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</si>
  <si>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</si>
  <si>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</si>
  <si>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</si>
  <si>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</si>
  <si>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</si>
  <si>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</si>
  <si>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</si>
  <si>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</si>
  <si>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</si>
  <si>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</si>
  <si>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</si>
  <si>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</si>
  <si>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</si>
  <si>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</si>
  <si>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</si>
  <si>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</si>
  <si>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</si>
  <si>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</si>
  <si>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</si>
  <si>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</si>
  <si>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</si>
  <si>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</si>
  <si>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</si>
  <si>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</si>
  <si>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</si>
  <si>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</si>
  <si>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</si>
  <si>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</si>
  <si>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</si>
  <si>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</si>
  <si>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</si>
  <si>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</si>
  <si>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</si>
  <si>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</si>
  <si>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</si>
  <si>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</si>
  <si>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</si>
  <si>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</si>
  <si>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</si>
  <si>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</si>
  <si>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</si>
  <si>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</si>
  <si>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</si>
  <si>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</si>
  <si>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</si>
  <si>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</si>
  <si>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</si>
  <si>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</si>
  <si>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</si>
  <si>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</si>
  <si>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</si>
  <si>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</si>
  <si>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</si>
  <si>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</si>
  <si>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</si>
  <si>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</si>
  <si>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</si>
  <si>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</si>
  <si>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</si>
  <si>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</si>
  <si>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</si>
  <si>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</si>
  <si>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</si>
  <si>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</si>
  <si>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</si>
  <si>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</si>
  <si>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</si>
  <si>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</si>
  <si>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</si>
  <si>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</si>
  <si>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</si>
  <si>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</si>
  <si>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</si>
  <si>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</si>
  <si>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</si>
  <si>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</si>
  <si>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</si>
  <si>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</si>
  <si>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</si>
  <si>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</si>
  <si>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</si>
  <si>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</si>
  <si>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</si>
  <si>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</si>
  <si>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</si>
  <si>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</si>
  <si>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</si>
  <si>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</si>
  <si>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</si>
  <si>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</si>
  <si>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</si>
  <si>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</si>
  <si>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</si>
  <si>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</si>
  <si>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</si>
  <si>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</si>
  <si>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</si>
  <si>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</si>
  <si>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</si>
  <si>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</si>
  <si>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</si>
  <si>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</si>
  <si>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</si>
  <si>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AA04 K-LUNCH</t>
  </si>
  <si>
    <t>AB01 H : REGULAR</t>
  </si>
  <si>
    <t>AC01 N : REGULAR</t>
  </si>
  <si>
    <t>AC02 N : MEMBER</t>
  </si>
  <si>
    <t>AC05 K-DINNER</t>
  </si>
  <si>
    <t>AC06 N : CHILDREN</t>
  </si>
  <si>
    <t>AD01 M : REGULAR</t>
  </si>
  <si>
    <t>AD05 M : LADIES</t>
  </si>
  <si>
    <t>CO02 PLAIN WATER</t>
  </si>
  <si>
    <t>ZAD01 COLD</t>
  </si>
  <si>
    <t>ZAD02 HOT</t>
  </si>
  <si>
    <t>ZAD03 WARM</t>
  </si>
  <si>
    <t>ZAD04 LESS ICE</t>
  </si>
  <si>
    <t>ZAD06 NO ICE</t>
  </si>
  <si>
    <t>ZAD07 LESS SWEET</t>
  </si>
  <si>
    <t>ZAD13 ADD LEMON</t>
  </si>
  <si>
    <t>ZAD17 WITHOUT SUGAR</t>
  </si>
  <si>
    <t>ZAD20 JUG</t>
  </si>
  <si>
    <t>ZAD36 BEER GLASS</t>
  </si>
  <si>
    <t>ZAD37 ICE BUCKET</t>
  </si>
  <si>
    <t>KG</t>
  </si>
  <si>
    <t>MCCAIN SPIRAL FRIES</t>
  </si>
  <si>
    <t>AB02 H : MEMBER</t>
  </si>
  <si>
    <t>AB07 H : CHILDREN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</si>
  <si>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</si>
  <si>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</si>
  <si>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</si>
  <si>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</si>
  <si>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</si>
  <si>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</si>
  <si>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</si>
  <si>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</si>
  <si>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</si>
  <si>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</si>
  <si>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</si>
  <si>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</si>
  <si>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</si>
  <si>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</si>
  <si>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</si>
  <si>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</si>
  <si>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</si>
  <si>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</si>
  <si>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</si>
  <si>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</si>
  <si>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</si>
  <si>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</si>
  <si>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</si>
  <si>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</si>
  <si>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</si>
  <si>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</si>
  <si>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</si>
  <si>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</si>
  <si>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</si>
  <si>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</si>
  <si>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</si>
  <si>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</si>
  <si>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</si>
  <si>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</si>
  <si>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</si>
  <si>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</si>
  <si>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</si>
  <si>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</si>
  <si>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</si>
  <si>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</si>
  <si>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</si>
  <si>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</si>
  <si>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</si>
  <si>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</si>
  <si>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</si>
  <si>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</si>
  <si>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</si>
  <si>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</si>
  <si>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</si>
  <si>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</si>
  <si>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</si>
  <si>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</si>
  <si>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</si>
  <si>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</si>
  <si>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</si>
  <si>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</si>
  <si>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</si>
  <si>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</si>
  <si>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</si>
  <si>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</si>
  <si>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</si>
  <si>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</si>
  <si>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</si>
  <si>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</si>
  <si>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</si>
  <si>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</si>
  <si>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</si>
  <si>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</si>
  <si>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</si>
  <si>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</si>
  <si>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</si>
  <si>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</si>
  <si>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</si>
  <si>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</si>
  <si>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</si>
  <si>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</si>
  <si>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</si>
  <si>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</si>
  <si>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</si>
  <si>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</si>
  <si>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</si>
  <si>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</si>
  <si>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</si>
  <si>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</si>
  <si>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</si>
  <si>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</si>
  <si>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AC18 N : XTD M ROOM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</si>
  <si>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</si>
  <si>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</si>
  <si>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</si>
  <si>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</si>
  <si>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</si>
  <si>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</si>
  <si>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</si>
  <si>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</si>
  <si>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</si>
  <si>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</si>
  <si>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</si>
  <si>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</si>
  <si>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</si>
  <si>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</si>
  <si>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</si>
  <si>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</si>
  <si>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</si>
  <si>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</si>
  <si>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</si>
  <si>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AA05 K : CHILDREN</t>
  </si>
  <si>
    <t>AC07 N : MEMBER B'DAY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</si>
  <si>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</si>
  <si>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</si>
  <si>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</si>
  <si>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</si>
  <si>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</si>
  <si>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</si>
  <si>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</si>
  <si>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</si>
  <si>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</si>
  <si>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</si>
  <si>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</si>
  <si>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</si>
  <si>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</si>
  <si>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</si>
  <si>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</si>
  <si>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</si>
  <si>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</si>
  <si>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</si>
  <si>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</si>
  <si>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</si>
  <si>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ZAD24 + SAUCE BP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</si>
  <si>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</si>
  <si>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</si>
  <si>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</si>
  <si>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</si>
  <si>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</si>
  <si>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</si>
  <si>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AB08 H : MEMBER B'DAY</t>
  </si>
  <si>
    <t>AD06 M : CHILDREN</t>
  </si>
  <si>
    <t>JG205 Chicau</t>
  </si>
  <si>
    <t>JG208 7UP</t>
  </si>
  <si>
    <t>JK006 LLB Spaghetti</t>
  </si>
  <si>
    <t>JN213 P. Sauage Slices</t>
  </si>
  <si>
    <t>JO326 Fresh Clam</t>
  </si>
  <si>
    <t>ZAD15 VEGGIE ONLY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</si>
  <si>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</si>
  <si>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</si>
  <si>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</si>
  <si>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</si>
  <si>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</si>
  <si>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</si>
  <si>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</si>
  <si>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</si>
  <si>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</si>
  <si>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</si>
  <si>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</si>
  <si>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</si>
  <si>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</si>
  <si>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</si>
  <si>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</si>
  <si>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</si>
  <si>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</si>
  <si>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</si>
  <si>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</si>
  <si>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</si>
  <si>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</si>
  <si>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</si>
  <si>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</si>
  <si>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</si>
  <si>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</si>
  <si>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</si>
  <si>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</si>
  <si>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</si>
  <si>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</si>
  <si>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</si>
  <si>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</si>
  <si>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</si>
  <si>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</si>
  <si>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</si>
  <si>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</si>
  <si>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</si>
  <si>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</si>
  <si>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</si>
  <si>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</si>
  <si>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</si>
  <si>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</si>
  <si>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</si>
  <si>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</si>
  <si>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</si>
  <si>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</si>
  <si>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</si>
  <si>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</si>
  <si>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</si>
  <si>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</si>
  <si>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</si>
  <si>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</si>
  <si>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</si>
  <si>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</si>
  <si>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</si>
  <si>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</si>
  <si>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</si>
  <si>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</si>
  <si>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</si>
  <si>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</si>
  <si>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</si>
  <si>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</si>
  <si>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</si>
  <si>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</si>
  <si>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</si>
  <si>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</si>
  <si>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</si>
  <si>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</si>
  <si>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</si>
  <si>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</si>
  <si>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</si>
  <si>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</si>
  <si>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</si>
  <si>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</si>
  <si>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</si>
  <si>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</si>
  <si>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</si>
  <si>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</si>
  <si>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</si>
  <si>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</si>
  <si>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</si>
  <si>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</si>
  <si>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</si>
  <si>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</si>
  <si>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</si>
  <si>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</si>
  <si>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</si>
  <si>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</si>
  <si>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</si>
  <si>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</si>
  <si>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</si>
  <si>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</si>
  <si>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</si>
  <si>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</si>
  <si>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</si>
  <si>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</si>
  <si>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</si>
  <si>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</si>
  <si>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</si>
  <si>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</si>
  <si>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</si>
  <si>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</si>
  <si>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</si>
  <si>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</si>
  <si>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</si>
  <si>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</si>
  <si>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</si>
  <si>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</si>
  <si>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</si>
  <si>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</si>
  <si>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</si>
  <si>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</si>
  <si>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</si>
  <si>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</si>
  <si>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</si>
  <si>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</si>
  <si>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</si>
  <si>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</si>
  <si>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</si>
  <si>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</si>
  <si>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</si>
  <si>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</si>
  <si>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</si>
  <si>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</si>
  <si>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</si>
  <si>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</si>
  <si>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</si>
  <si>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</si>
  <si>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</si>
  <si>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</si>
  <si>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</si>
  <si>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</si>
  <si>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</si>
  <si>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</si>
  <si>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</si>
  <si>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</si>
  <si>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</si>
  <si>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</si>
  <si>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</si>
  <si>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</si>
  <si>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</si>
  <si>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</si>
  <si>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</si>
  <si>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</si>
  <si>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</si>
  <si>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</si>
  <si>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</si>
  <si>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</si>
  <si>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</si>
  <si>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</si>
  <si>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</si>
  <si>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</si>
  <si>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</si>
  <si>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</si>
  <si>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</si>
  <si>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</si>
  <si>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</si>
  <si>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</si>
  <si>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</si>
  <si>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</si>
  <si>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</si>
  <si>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</si>
  <si>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</si>
  <si>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</si>
  <si>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</si>
  <si>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</si>
  <si>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</si>
  <si>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</si>
  <si>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</si>
  <si>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</si>
  <si>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</si>
  <si>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</si>
  <si>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</si>
  <si>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</si>
  <si>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</si>
  <si>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</si>
  <si>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</si>
  <si>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</si>
  <si>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</si>
  <si>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</si>
  <si>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</si>
  <si>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</si>
  <si>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</si>
  <si>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</si>
  <si>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</si>
  <si>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</si>
  <si>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</si>
  <si>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</si>
  <si>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AA16 K : XTD S ROOM</t>
  </si>
  <si>
    <t>AD17 M : XTD B ROOM</t>
  </si>
  <si>
    <t>BA24 SOMERSBY BKT</t>
  </si>
  <si>
    <t>ZAD14 MORE SWEET</t>
  </si>
  <si>
    <t>ZAD16 HALF GLASS</t>
  </si>
  <si>
    <t>ZZZZZ CUS WANT CHANGE</t>
  </si>
  <si>
    <t>AD02 M : MEMBER</t>
  </si>
  <si>
    <t>AD15 M : XTD S ROOM</t>
  </si>
  <si>
    <t>BA26 STRONGBOW BKT</t>
  </si>
  <si>
    <t>ZAA01 GUINNESS EX BKT</t>
  </si>
  <si>
    <t>ZAD05 MORE ICE</t>
  </si>
  <si>
    <t>ZAD16 2 ICE CUDE</t>
  </si>
  <si>
    <t>ZAD19 KAU KAU</t>
  </si>
  <si>
    <t>ZAD26 + CILLI PADI</t>
  </si>
  <si>
    <t>ZZZZZ CHANGE TO CHARGE</t>
  </si>
  <si>
    <t>ZZZZZ CUS COMPLATE</t>
  </si>
  <si>
    <t>AB05 H : STUDENT</t>
  </si>
  <si>
    <t>AB19 H : XTD B ROOM</t>
  </si>
  <si>
    <t>AC12 N : FREEHEAD (R)</t>
  </si>
  <si>
    <t>AC16 N : EVENT</t>
  </si>
  <si>
    <t>AC17 N : XTD S ROOM</t>
  </si>
  <si>
    <t>AD07 M : MEMBER B'DAY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</si>
</sst>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5" fillId="2" borderId="7" xfId="10" applyNumberFormat="1" applyFont="1" applyFill="1" applyBorder="1" applyAlignment="1">
      <alignment horizontal="center" vertical="center" wrapText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41518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 refreshError="1"/>
      <sheetData sheetId="1" refreshError="1"/>
      <sheetData sheetId="2" refreshError="1"/>
      <sheetData sheetId="3">
        <row r="23">
          <cell r="C23" t="str">
            <v>BLACK PEPPER SAUCE</v>
          </cell>
        </row>
      </sheetData>
      <sheetData sheetId="4" refreshError="1"/>
      <sheetData sheetId="5" refreshError="1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 refreshError="1"/>
      <sheetData sheetId="8" refreshError="1"/>
      <sheetData sheetId="9">
        <row r="110">
          <cell r="J110" t="str">
            <v>BLACK PEPPER SAUCE</v>
          </cell>
        </row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649</v>
      </c>
      <c r="J3" s="707">
        <v>3.29</v>
      </c>
      <c r="L3" t="s">
        <v>490</v>
      </c>
      <c r="M3" s="707">
        <v>0.39</v>
      </c>
      <c r="O3" t="s">
        <v>596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651</v>
      </c>
      <c r="J4" s="707">
        <v>3.02</v>
      </c>
      <c r="L4" t="s">
        <v>577</v>
      </c>
      <c r="M4" s="707">
        <v>0.65</v>
      </c>
      <c r="O4" t="s">
        <v>575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677</v>
      </c>
      <c r="M5" s="707">
        <v>1</v>
      </c>
      <c r="O5" t="s">
        <v>597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653</v>
      </c>
      <c r="J6" s="707">
        <v>3.45</v>
      </c>
      <c r="L6" t="s">
        <v>680</v>
      </c>
      <c r="M6" s="707">
        <v>1</v>
      </c>
      <c r="O6" t="s">
        <v>488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655</v>
      </c>
      <c r="J7" s="707">
        <v>3.32</v>
      </c>
      <c r="L7" t="s">
        <v>601</v>
      </c>
      <c r="M7" s="707">
        <v>0.8</v>
      </c>
      <c r="O7" t="s">
        <v>625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657</v>
      </c>
      <c r="J8" s="707">
        <v>3.16</v>
      </c>
      <c r="L8" t="s">
        <v>491</v>
      </c>
      <c r="M8" s="707">
        <v>0.8</v>
      </c>
      <c r="O8" t="s">
        <v>576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659</v>
      </c>
      <c r="J9" s="707">
        <v>2.41</v>
      </c>
      <c r="L9" t="s">
        <v>686</v>
      </c>
      <c r="M9" s="707">
        <v>1.05</v>
      </c>
      <c r="O9" t="s">
        <v>788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661</v>
      </c>
      <c r="J10" s="707">
        <v>2.8</v>
      </c>
      <c r="L10" t="s">
        <v>578</v>
      </c>
      <c r="M10" s="707">
        <v>1.64</v>
      </c>
      <c r="O10" t="s">
        <v>626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600</v>
      </c>
      <c r="J11" s="707">
        <v>2.08</v>
      </c>
      <c r="L11" t="s">
        <v>633</v>
      </c>
      <c r="M11" s="707">
        <v>2.13</v>
      </c>
      <c r="O11" t="s">
        <v>614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664</v>
      </c>
      <c r="J12" s="707">
        <v>2.3199999999999998</v>
      </c>
      <c r="L12" t="s">
        <v>579</v>
      </c>
      <c r="M12" s="707">
        <v>2.8</v>
      </c>
      <c r="O12" t="s">
        <v>489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666</v>
      </c>
      <c r="J13" s="707">
        <v>1.6</v>
      </c>
      <c r="L13" t="s">
        <v>492</v>
      </c>
      <c r="M13" s="707">
        <v>0.55000000000000004</v>
      </c>
      <c r="O13" t="s">
        <v>789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790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628</v>
      </c>
      <c r="M15" s="707">
        <v>0.96</v>
      </c>
      <c r="O15" t="s">
        <v>791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697</v>
      </c>
      <c r="M16" s="707">
        <v>1.2</v>
      </c>
      <c r="O16" t="s">
        <v>631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632</v>
      </c>
      <c r="J17" s="707">
        <v>4.71</v>
      </c>
      <c r="L17" t="s">
        <v>493</v>
      </c>
      <c r="M17" s="707">
        <v>0.78</v>
      </c>
      <c r="O17" t="s">
        <v>792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669</v>
      </c>
      <c r="J18" s="707">
        <v>3.54</v>
      </c>
      <c r="L18" t="s">
        <v>702</v>
      </c>
      <c r="M18" s="707">
        <v>1.2</v>
      </c>
      <c r="O18" t="s">
        <v>793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638</v>
      </c>
      <c r="J19" s="707">
        <v>4.41</v>
      </c>
      <c r="L19" t="s">
        <v>494</v>
      </c>
      <c r="M19" s="707">
        <v>1.02</v>
      </c>
      <c r="O19" t="s">
        <v>794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640</v>
      </c>
      <c r="J20" s="707">
        <v>4.43</v>
      </c>
      <c r="L20" t="s">
        <v>580</v>
      </c>
      <c r="M20" s="707">
        <v>0.95</v>
      </c>
      <c r="O20" t="s">
        <v>804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641</v>
      </c>
      <c r="J21" s="707">
        <v>4.75</v>
      </c>
      <c r="L21" t="s">
        <v>709</v>
      </c>
      <c r="M21" s="707">
        <v>1.5</v>
      </c>
      <c r="O21" t="s">
        <v>795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643</v>
      </c>
      <c r="J22" s="707">
        <v>5.98</v>
      </c>
      <c r="L22" t="s">
        <v>495</v>
      </c>
      <c r="M22" s="707">
        <v>1.5</v>
      </c>
      <c r="O22" t="s">
        <v>796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645</v>
      </c>
      <c r="J23" s="707">
        <v>4.32</v>
      </c>
      <c r="O23" t="s">
        <v>598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627</v>
      </c>
      <c r="J24" s="707">
        <v>2.1</v>
      </c>
      <c r="L24" t="s">
        <v>618</v>
      </c>
      <c r="M24" s="707">
        <v>1.5</v>
      </c>
      <c r="O24" t="s">
        <v>797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647</v>
      </c>
      <c r="J25" s="707">
        <v>4.9400000000000004</v>
      </c>
      <c r="L25" t="s">
        <v>716</v>
      </c>
      <c r="M25" s="707">
        <v>0.45</v>
      </c>
      <c r="O25" t="s">
        <v>599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496</v>
      </c>
      <c r="M26" s="707">
        <v>0.6</v>
      </c>
      <c r="O26" t="s">
        <v>798</v>
      </c>
      <c r="P26" s="711">
        <f>+P25*4</f>
        <v>43.8</v>
      </c>
    </row>
    <row r="27" spans="2:16">
      <c r="C27" s="487"/>
      <c r="L27" t="s">
        <v>497</v>
      </c>
      <c r="M27" s="707">
        <v>0.48</v>
      </c>
      <c r="O27" t="s">
        <v>799</v>
      </c>
      <c r="P27" s="711">
        <v>12</v>
      </c>
    </row>
    <row r="28" spans="2:16">
      <c r="C28" s="487"/>
      <c r="L28" t="s">
        <v>629</v>
      </c>
      <c r="M28" s="707">
        <v>1.5</v>
      </c>
      <c r="O28" t="s">
        <v>617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603</v>
      </c>
      <c r="M29" s="707">
        <v>0.7</v>
      </c>
      <c r="O29" t="s">
        <v>592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604</v>
      </c>
      <c r="M30" s="707">
        <v>0.65</v>
      </c>
      <c r="O30" t="s">
        <v>593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581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582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498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583</v>
      </c>
      <c r="M34" s="707">
        <v>0.72</v>
      </c>
    </row>
    <row r="35" spans="2:13">
      <c r="B35" t="s">
        <v>298</v>
      </c>
      <c r="C35" s="489"/>
      <c r="L35" t="s">
        <v>733</v>
      </c>
      <c r="M35" s="707">
        <v>0.56999999999999995</v>
      </c>
    </row>
    <row r="36" spans="2:13">
      <c r="B36" t="s">
        <v>299</v>
      </c>
      <c r="C36" s="489"/>
      <c r="L36" t="s">
        <v>499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738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584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605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606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585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745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607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500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586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619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753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755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615</v>
      </c>
      <c r="M49" s="707">
        <v>1.5</v>
      </c>
    </row>
    <row r="50" spans="6:13">
      <c r="L50" t="s">
        <v>587</v>
      </c>
      <c r="M50" s="707">
        <v>0.6</v>
      </c>
    </row>
    <row r="51" spans="6:13">
      <c r="F51" t="s">
        <v>351</v>
      </c>
      <c r="G51">
        <v>1.76</v>
      </c>
      <c r="L51" t="s">
        <v>588</v>
      </c>
      <c r="M51" s="707">
        <v>0.4</v>
      </c>
    </row>
    <row r="52" spans="6:13">
      <c r="F52" t="s">
        <v>352</v>
      </c>
      <c r="G52">
        <v>2.15</v>
      </c>
      <c r="L52" t="s">
        <v>501</v>
      </c>
      <c r="M52" s="707">
        <v>0.5</v>
      </c>
    </row>
    <row r="53" spans="6:13">
      <c r="F53" t="s">
        <v>353</v>
      </c>
      <c r="G53">
        <v>1.56</v>
      </c>
      <c r="L53" t="s">
        <v>502</v>
      </c>
      <c r="M53" s="707">
        <v>0.3</v>
      </c>
    </row>
    <row r="54" spans="6:13">
      <c r="F54" t="s">
        <v>354</v>
      </c>
      <c r="G54">
        <v>2.5</v>
      </c>
      <c r="L54" t="s">
        <v>589</v>
      </c>
      <c r="M54" s="707">
        <v>0.4</v>
      </c>
    </row>
    <row r="55" spans="6:13">
      <c r="F55" t="s">
        <v>355</v>
      </c>
      <c r="G55">
        <v>2.67</v>
      </c>
      <c r="L55" t="s">
        <v>503</v>
      </c>
      <c r="M55" s="707">
        <v>0.7</v>
      </c>
    </row>
    <row r="56" spans="6:13">
      <c r="F56" t="s">
        <v>356</v>
      </c>
      <c r="G56">
        <v>1.24</v>
      </c>
      <c r="L56" t="s">
        <v>765</v>
      </c>
      <c r="M56" s="707">
        <v>0.52</v>
      </c>
    </row>
    <row r="57" spans="6:13">
      <c r="F57" t="s">
        <v>357</v>
      </c>
      <c r="G57">
        <v>3.97</v>
      </c>
      <c r="L57" t="s">
        <v>620</v>
      </c>
      <c r="M57" s="707">
        <v>0.52</v>
      </c>
    </row>
    <row r="58" spans="6:13">
      <c r="F58" t="s">
        <v>358</v>
      </c>
      <c r="G58">
        <v>2.1800000000000002</v>
      </c>
      <c r="L58" t="s">
        <v>608</v>
      </c>
      <c r="M58" s="707">
        <v>0.52</v>
      </c>
    </row>
    <row r="59" spans="6:13">
      <c r="F59" t="s">
        <v>359</v>
      </c>
      <c r="G59">
        <v>3.61</v>
      </c>
      <c r="L59" t="s">
        <v>504</v>
      </c>
      <c r="M59" s="707">
        <v>0.33</v>
      </c>
    </row>
    <row r="60" spans="6:13">
      <c r="F60" t="s">
        <v>360</v>
      </c>
      <c r="G60">
        <v>4.3099999999999996</v>
      </c>
      <c r="L60" t="s">
        <v>505</v>
      </c>
      <c r="M60" s="707">
        <v>0.56000000000000005</v>
      </c>
    </row>
    <row r="61" spans="6:13">
      <c r="F61" t="s">
        <v>361</v>
      </c>
      <c r="G61">
        <v>3.69</v>
      </c>
      <c r="L61" t="s">
        <v>609</v>
      </c>
      <c r="M61" s="707">
        <v>0.9</v>
      </c>
    </row>
    <row r="62" spans="6:13">
      <c r="F62" t="s">
        <v>362</v>
      </c>
      <c r="G62">
        <v>1.72</v>
      </c>
      <c r="L62" t="s">
        <v>774</v>
      </c>
      <c r="M62" s="707">
        <v>0.7</v>
      </c>
    </row>
    <row r="63" spans="6:13">
      <c r="F63" t="s">
        <v>363</v>
      </c>
      <c r="G63">
        <v>1.72</v>
      </c>
      <c r="L63" t="s">
        <v>590</v>
      </c>
      <c r="M63" s="707">
        <v>0.75</v>
      </c>
    </row>
    <row r="64" spans="6:13">
      <c r="F64" t="s">
        <v>364</v>
      </c>
      <c r="G64">
        <v>1.34</v>
      </c>
      <c r="L64" t="s">
        <v>591</v>
      </c>
      <c r="M64" s="707">
        <v>1.02</v>
      </c>
    </row>
    <row r="65" spans="6:13">
      <c r="F65" t="s">
        <v>365</v>
      </c>
      <c r="G65">
        <v>0.59</v>
      </c>
      <c r="L65" t="s">
        <v>610</v>
      </c>
      <c r="M65" s="707">
        <v>0.87</v>
      </c>
    </row>
    <row r="66" spans="6:13">
      <c r="F66" t="s">
        <v>310</v>
      </c>
      <c r="G66" s="491">
        <v>3.25</v>
      </c>
      <c r="L66" t="s">
        <v>779</v>
      </c>
      <c r="M66" s="707">
        <v>1</v>
      </c>
    </row>
    <row r="67" spans="6:13">
      <c r="F67" t="s">
        <v>311</v>
      </c>
      <c r="G67" s="491">
        <v>4.59</v>
      </c>
      <c r="L67" t="s">
        <v>506</v>
      </c>
      <c r="M67" s="707">
        <v>0.81</v>
      </c>
    </row>
    <row r="68" spans="6:13">
      <c r="F68" t="s">
        <v>312</v>
      </c>
      <c r="G68" s="491">
        <v>5.13</v>
      </c>
      <c r="L68" t="s">
        <v>611</v>
      </c>
      <c r="M68" s="707">
        <v>1.2</v>
      </c>
    </row>
    <row r="69" spans="6:13">
      <c r="F69" t="s">
        <v>313</v>
      </c>
      <c r="G69" s="491">
        <v>2.99</v>
      </c>
      <c r="L69" t="s">
        <v>612</v>
      </c>
      <c r="M69" s="707">
        <v>1.02</v>
      </c>
    </row>
    <row r="70" spans="6:13">
      <c r="F70" t="s">
        <v>314</v>
      </c>
      <c r="G70">
        <v>3.62</v>
      </c>
      <c r="L70" t="s">
        <v>613</v>
      </c>
      <c r="M70" s="707">
        <v>1.2</v>
      </c>
    </row>
    <row r="71" spans="6:13">
      <c r="F71" t="s">
        <v>315</v>
      </c>
      <c r="G71">
        <v>5.79</v>
      </c>
      <c r="L71" t="s">
        <v>621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622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60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NOVEMBER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41579</v>
      </c>
      <c r="H27" s="109">
        <f ca="1">IFERROR(IF(MONTH(G27+1)&lt;=MONTH($G$27),G27+1,""),"")</f>
        <v>41580</v>
      </c>
      <c r="I27" s="109">
        <f t="shared" ref="I27:AK27" ca="1" si="0">IFERROR(IF(MONTH(H27+1)&lt;=MONTH($G$27),H27+1,""),"")</f>
        <v>41581</v>
      </c>
      <c r="J27" s="109">
        <f t="shared" ca="1" si="0"/>
        <v>41582</v>
      </c>
      <c r="K27" s="109">
        <f t="shared" ca="1" si="0"/>
        <v>41583</v>
      </c>
      <c r="L27" s="109">
        <f t="shared" ca="1" si="0"/>
        <v>41584</v>
      </c>
      <c r="M27" s="109">
        <f t="shared" ca="1" si="0"/>
        <v>41585</v>
      </c>
      <c r="N27" s="109">
        <f t="shared" ca="1" si="0"/>
        <v>41586</v>
      </c>
      <c r="O27" s="109">
        <f t="shared" ca="1" si="0"/>
        <v>41587</v>
      </c>
      <c r="P27" s="109">
        <f t="shared" ca="1" si="0"/>
        <v>41588</v>
      </c>
      <c r="Q27" s="109">
        <f t="shared" ca="1" si="0"/>
        <v>41589</v>
      </c>
      <c r="R27" s="109">
        <f t="shared" ca="1" si="0"/>
        <v>41590</v>
      </c>
      <c r="S27" s="109">
        <f t="shared" ca="1" si="0"/>
        <v>41591</v>
      </c>
      <c r="T27" s="109">
        <f t="shared" ca="1" si="0"/>
        <v>41592</v>
      </c>
      <c r="U27" s="109">
        <f t="shared" ca="1" si="0"/>
        <v>41593</v>
      </c>
      <c r="V27" s="109">
        <f t="shared" ca="1" si="0"/>
        <v>41594</v>
      </c>
      <c r="W27" s="109">
        <f t="shared" ca="1" si="0"/>
        <v>41595</v>
      </c>
      <c r="X27" s="109">
        <f t="shared" ca="1" si="0"/>
        <v>41596</v>
      </c>
      <c r="Y27" s="109">
        <f t="shared" ca="1" si="0"/>
        <v>41597</v>
      </c>
      <c r="Z27" s="109">
        <f t="shared" ca="1" si="0"/>
        <v>41598</v>
      </c>
      <c r="AA27" s="109">
        <f t="shared" ca="1" si="0"/>
        <v>41599</v>
      </c>
      <c r="AB27" s="109">
        <f t="shared" ca="1" si="0"/>
        <v>41600</v>
      </c>
      <c r="AC27" s="109">
        <f t="shared" ca="1" si="0"/>
        <v>41601</v>
      </c>
      <c r="AD27" s="109">
        <f t="shared" ca="1" si="0"/>
        <v>41602</v>
      </c>
      <c r="AE27" s="109">
        <f t="shared" ca="1" si="0"/>
        <v>41603</v>
      </c>
      <c r="AF27" s="109">
        <f t="shared" ca="1" si="0"/>
        <v>41604</v>
      </c>
      <c r="AG27" s="109">
        <f t="shared" ca="1" si="0"/>
        <v>41605</v>
      </c>
      <c r="AH27" s="109">
        <f t="shared" ca="1" si="0"/>
        <v>41606</v>
      </c>
      <c r="AI27" s="109">
        <f t="shared" ca="1" si="0"/>
        <v>41607</v>
      </c>
      <c r="AJ27" s="109">
        <f t="shared" ca="1" si="0"/>
        <v>41608</v>
      </c>
      <c r="AK27" s="109" t="str">
        <f t="shared" ca="1" si="0"/>
        <v/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348</v>
      </c>
      <c r="G33" s="117">
        <f>IFERROR($E33*SUMIF('Daily Log'!$B$18:$B$1017,$B33,'Daily Log'!$C$18:$C$1017),0)</f>
        <v>72</v>
      </c>
      <c r="H33" s="117">
        <f>IFERROR($E33*SUMIF('Daily Log'!$E$18:$E$1017,$B33,'Daily Log'!$F$18:$F$1017),0)</f>
        <v>216</v>
      </c>
      <c r="I33" s="117">
        <f>IFERROR($E33*SUMIF('Daily Log'!$H$18:$H$1017,$B33,'Daily Log'!$I$18:$I$1017),0)</f>
        <v>60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36</v>
      </c>
      <c r="G34" s="117">
        <f>IFERROR($E34*SUMIF('Daily Log'!$B$18:$B$1017,$B34,'Daily Log'!$C$18:$C$1017),0)</f>
        <v>24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12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84</v>
      </c>
      <c r="G35" s="117">
        <f>IFERROR($E35*SUMIF('Daily Log'!$B$18:$B$1017,$B35,'Daily Log'!$C$18:$C$1017),0)</f>
        <v>48</v>
      </c>
      <c r="H35" s="117">
        <f>IFERROR($E35*SUMIF('Daily Log'!$E$18:$E$1017,$B35,'Daily Log'!$F$18:$F$1017),0)</f>
        <v>36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2</v>
      </c>
      <c r="G37" s="117">
        <f>IFERROR($E37*SUMIF('Daily Log'!$B$18:$B$1017,$B37,'Daily Log'!$C$18:$C$1017),0)</f>
        <v>1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1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4</v>
      </c>
      <c r="G38" s="117">
        <f>IFERROR($E38*SUMIF('Daily Log'!$B$18:$B$1017,$B38,'Daily Log'!$C$18:$C$1017),0)</f>
        <v>4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24</v>
      </c>
      <c r="G41" s="117">
        <f>IFERROR($E41*SUMIF('Daily Log'!$B$18:$B$1017,$B41,'Daily Log'!$C$18:$C$1017),0)</f>
        <v>16</v>
      </c>
      <c r="H41" s="117">
        <f>IFERROR($E41*SUMIF('Daily Log'!$E$18:$E$1017,$B41,'Daily Log'!$F$18:$F$1017),0)</f>
        <v>4</v>
      </c>
      <c r="I41" s="117">
        <f>IFERROR($E41*SUMIF('Daily Log'!$H$18:$H$1017,$B41,'Daily Log'!$I$18:$I$1017),0)</f>
        <v>4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48</v>
      </c>
      <c r="G42" s="117">
        <f>IFERROR($E42*SUMIF('Daily Log'!$B$18:$B$1017,$B42,'Daily Log'!$C$18:$C$1017),0)</f>
        <v>24</v>
      </c>
      <c r="H42" s="117">
        <f>IFERROR($E42*SUMIF('Daily Log'!$E$18:$E$1017,$B42,'Daily Log'!$F$18:$F$1017),0)</f>
        <v>12</v>
      </c>
      <c r="I42" s="117">
        <f>IFERROR($E42*SUMIF('Daily Log'!$H$18:$H$1017,$B42,'Daily Log'!$I$18:$I$1017),0)</f>
        <v>12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4</v>
      </c>
      <c r="G43" s="117">
        <f>IFERROR($E43*SUMIF('Daily Log'!$B$18:$B$1017,$B43,'Daily Log'!$C$18:$C$1017),0)</f>
        <v>3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1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60</v>
      </c>
      <c r="G44" s="117">
        <f>IFERROR($E44*SUMIF('Daily Log'!$B$18:$B$1017,$B44,'Daily Log'!$C$18:$C$1017),0)</f>
        <v>12</v>
      </c>
      <c r="H44" s="117">
        <f>IFERROR($E44*SUMIF('Daily Log'!$E$18:$E$1017,$B44,'Daily Log'!$F$18:$F$1017),0)</f>
        <v>20</v>
      </c>
      <c r="I44" s="117">
        <f>IFERROR($E44*SUMIF('Daily Log'!$H$18:$H$1017,$B44,'Daily Log'!$I$18:$I$1017),0)</f>
        <v>28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240</v>
      </c>
      <c r="G45" s="117">
        <f>IFERROR($E45*SUMIF('Daily Log'!$B$18:$B$1017,$B45,'Daily Log'!$C$18:$C$1017),0)</f>
        <v>48</v>
      </c>
      <c r="H45" s="117">
        <f>IFERROR($E45*SUMIF('Daily Log'!$E$18:$E$1017,$B45,'Daily Log'!$F$18:$F$1017),0)</f>
        <v>108</v>
      </c>
      <c r="I45" s="117">
        <f>IFERROR($E45*SUMIF('Daily Log'!$H$18:$H$1017,$B45,'Daily Log'!$I$18:$I$1017),0)</f>
        <v>84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2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1</v>
      </c>
      <c r="I70" s="117">
        <f>IFERROR($E70*SUMIF('Daily Log'!$H$18:$H$1017,$B70,'Daily Log'!$I$18:$I$1017),0)</f>
        <v>1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1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1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1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1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2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2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1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1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1</v>
      </c>
      <c r="G86" s="117">
        <f>IFERROR($E86*SUMIF('Daily Log'!$B$18:$B$1017,$B86,'Daily Log'!$C$18:$C$1017),0)</f>
        <v>1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1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1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1</v>
      </c>
      <c r="G96" s="117">
        <f>IFERROR($E96*SUMIF('Daily Log'!$B$18:$B$1017,$B96,'Daily Log'!$C$18:$C$1017),0)</f>
        <v>1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26</v>
      </c>
      <c r="G100" s="117">
        <f>IFERROR($E100*SUMIF('Daily Log'!$B$18:$B$1017,$B100,'Daily Log'!$C$18:$C$1017),0)</f>
        <v>8</v>
      </c>
      <c r="H100" s="117">
        <f>IFERROR($E100*SUMIF('Daily Log'!$E$18:$E$1017,$B100,'Daily Log'!$F$18:$F$1017),0)</f>
        <v>8</v>
      </c>
      <c r="I100" s="117">
        <f>IFERROR($E100*SUMIF('Daily Log'!$H$18:$H$1017,$B100,'Daily Log'!$I$18:$I$1017),0)</f>
        <v>10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65</v>
      </c>
      <c r="G101" s="117">
        <f>IFERROR($E101*SUMIF('Daily Log'!$B$18:$B$1017,$B101,'Daily Log'!$C$18:$C$1017),0)</f>
        <v>24</v>
      </c>
      <c r="H101" s="117">
        <f>IFERROR($E101*SUMIF('Daily Log'!$E$18:$E$1017,$B101,'Daily Log'!$F$18:$F$1017),0)</f>
        <v>25</v>
      </c>
      <c r="I101" s="117">
        <f>IFERROR($E101*SUMIF('Daily Log'!$H$18:$H$1017,$B101,'Daily Log'!$I$18:$I$1017),0)</f>
        <v>16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53</v>
      </c>
      <c r="G102" s="117">
        <f>IFERROR($E102*SUMIF('Daily Log'!$B$18:$B$1017,$B102,'Daily Log'!$C$18:$C$1017),0)</f>
        <v>10</v>
      </c>
      <c r="H102" s="117">
        <f>IFERROR($E102*SUMIF('Daily Log'!$E$18:$E$1017,$B102,'Daily Log'!$F$18:$F$1017),0)</f>
        <v>26</v>
      </c>
      <c r="I102" s="117">
        <f>IFERROR($E102*SUMIF('Daily Log'!$H$18:$H$1017,$B102,'Daily Log'!$I$18:$I$1017),0)</f>
        <v>17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123</v>
      </c>
      <c r="G103" s="117">
        <f>IFERROR($E103*SUMIF('Daily Log'!$B$18:$B$1017,$B103,'Daily Log'!$C$18:$C$1017),0)</f>
        <v>42</v>
      </c>
      <c r="H103" s="117">
        <f>IFERROR($E103*SUMIF('Daily Log'!$E$18:$E$1017,$B103,'Daily Log'!$F$18:$F$1017),0)</f>
        <v>52</v>
      </c>
      <c r="I103" s="117">
        <f>IFERROR($E103*SUMIF('Daily Log'!$H$18:$H$1017,$B103,'Daily Log'!$I$18:$I$1017),0)</f>
        <v>29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88</v>
      </c>
      <c r="G104" s="117">
        <f>IFERROR($E104*SUMIF('Daily Log'!$B$18:$B$1017,$B104,'Daily Log'!$C$18:$C$1017),0)</f>
        <v>12</v>
      </c>
      <c r="H104" s="117">
        <f>IFERROR($E104*SUMIF('Daily Log'!$E$18:$E$1017,$B104,'Daily Log'!$F$18:$F$1017),0)</f>
        <v>47</v>
      </c>
      <c r="I104" s="117">
        <f>IFERROR($E104*SUMIF('Daily Log'!$H$18:$H$1017,$B104,'Daily Log'!$I$18:$I$1017),0)</f>
        <v>29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1</v>
      </c>
      <c r="G105" s="117">
        <f>IFERROR($E105*SUMIF('Daily Log'!$B$18:$B$1017,$B105,'Daily Log'!$C$18:$C$1017),0)</f>
        <v>1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3</v>
      </c>
      <c r="G106" s="117">
        <f>IFERROR($E106*SUMIF('Daily Log'!$B$18:$B$1017,$B106,'Daily Log'!$C$18:$C$1017),0)</f>
        <v>2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1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1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1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6</v>
      </c>
      <c r="G108" s="117">
        <f>IFERROR($E108*SUMIF('Daily Log'!$B$18:$B$1017,$B108,'Daily Log'!$C$18:$C$1017),0)</f>
        <v>3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3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23</v>
      </c>
      <c r="G109" s="117">
        <f>IFERROR($E109*SUMIF('Daily Log'!$B$18:$B$1017,$B109,'Daily Log'!$C$18:$C$1017),0)</f>
        <v>9</v>
      </c>
      <c r="H109" s="117">
        <f>IFERROR($E109*SUMIF('Daily Log'!$E$18:$E$1017,$B109,'Daily Log'!$F$18:$F$1017),0)</f>
        <v>13</v>
      </c>
      <c r="I109" s="117">
        <f>IFERROR($E109*SUMIF('Daily Log'!$H$18:$H$1017,$B109,'Daily Log'!$I$18:$I$1017),0)</f>
        <v>1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44</v>
      </c>
      <c r="G110" s="117">
        <f>IFERROR($E110*SUMIF('Daily Log'!$B$18:$B$1017,$B110,'Daily Log'!$C$18:$C$1017),0)</f>
        <v>13</v>
      </c>
      <c r="H110" s="117">
        <f>IFERROR($E110*SUMIF('Daily Log'!$E$18:$E$1017,$B110,'Daily Log'!$F$18:$F$1017),0)</f>
        <v>18</v>
      </c>
      <c r="I110" s="117">
        <f>IFERROR($E110*SUMIF('Daily Log'!$H$18:$H$1017,$B110,'Daily Log'!$I$18:$I$1017),0)</f>
        <v>13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16</v>
      </c>
      <c r="G111" s="117">
        <f>IFERROR($E111*SUMIF('Daily Log'!$B$18:$B$1017,$B111,'Daily Log'!$C$18:$C$1017),0)</f>
        <v>5</v>
      </c>
      <c r="H111" s="117">
        <f>IFERROR($E111*SUMIF('Daily Log'!$E$18:$E$1017,$B111,'Daily Log'!$F$18:$F$1017),0)</f>
        <v>9</v>
      </c>
      <c r="I111" s="117">
        <f>IFERROR($E111*SUMIF('Daily Log'!$H$18:$H$1017,$B111,'Daily Log'!$I$18:$I$1017),0)</f>
        <v>2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113</v>
      </c>
      <c r="G112" s="117">
        <f>IFERROR($E112*SUMIF('Daily Log'!$B$18:$B$1017,$B112,'Daily Log'!$C$18:$C$1017),0)</f>
        <v>20</v>
      </c>
      <c r="H112" s="117">
        <f>IFERROR($E112*SUMIF('Daily Log'!$E$18:$E$1017,$B112,'Daily Log'!$F$18:$F$1017),0)</f>
        <v>43</v>
      </c>
      <c r="I112" s="117">
        <f>IFERROR($E112*SUMIF('Daily Log'!$H$18:$H$1017,$B112,'Daily Log'!$I$18:$I$1017),0)</f>
        <v>50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82</v>
      </c>
      <c r="G113" s="117">
        <f>IFERROR($E113*SUMIF('Daily Log'!$B$18:$B$1017,$B113,'Daily Log'!$C$18:$C$1017),0)</f>
        <v>34</v>
      </c>
      <c r="H113" s="117">
        <f>IFERROR($E113*SUMIF('Daily Log'!$E$18:$E$1017,$B113,'Daily Log'!$F$18:$F$1017),0)</f>
        <v>30</v>
      </c>
      <c r="I113" s="117">
        <f>IFERROR($E113*SUMIF('Daily Log'!$H$18:$H$1017,$B113,'Daily Log'!$I$18:$I$1017),0)</f>
        <v>18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27</v>
      </c>
      <c r="G114" s="117">
        <f>IFERROR($E114*SUMIF('Daily Log'!$B$18:$B$1017,$B114,'Daily Log'!$C$18:$C$1017),0)</f>
        <v>9</v>
      </c>
      <c r="H114" s="117">
        <f>IFERROR($E114*SUMIF('Daily Log'!$E$18:$E$1017,$B114,'Daily Log'!$F$18:$F$1017),0)</f>
        <v>12</v>
      </c>
      <c r="I114" s="117">
        <f>IFERROR($E114*SUMIF('Daily Log'!$H$18:$H$1017,$B114,'Daily Log'!$I$18:$I$1017),0)</f>
        <v>6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37</v>
      </c>
      <c r="G115" s="117">
        <f>IFERROR($E115*SUMIF('Daily Log'!$B$18:$B$1017,$B115,'Daily Log'!$C$18:$C$1017),0)</f>
        <v>10</v>
      </c>
      <c r="H115" s="117">
        <f>IFERROR($E115*SUMIF('Daily Log'!$E$18:$E$1017,$B115,'Daily Log'!$F$18:$F$1017),0)</f>
        <v>14</v>
      </c>
      <c r="I115" s="117">
        <f>IFERROR($E115*SUMIF('Daily Log'!$H$18:$H$1017,$B115,'Daily Log'!$I$18:$I$1017),0)</f>
        <v>13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156</v>
      </c>
      <c r="G116" s="117">
        <f>IFERROR($E116*SUMIF('Daily Log'!$B$18:$B$1017,$B116,'Daily Log'!$C$18:$C$1017),0)</f>
        <v>52</v>
      </c>
      <c r="H116" s="117">
        <f>IFERROR($E116*SUMIF('Daily Log'!$E$18:$E$1017,$B116,'Daily Log'!$F$18:$F$1017),0)</f>
        <v>63</v>
      </c>
      <c r="I116" s="117">
        <f>IFERROR($E116*SUMIF('Daily Log'!$H$18:$H$1017,$B116,'Daily Log'!$I$18:$I$1017),0)</f>
        <v>41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163</v>
      </c>
      <c r="G117" s="117">
        <f>IFERROR($E117*SUMIF('Daily Log'!$B$18:$B$1017,$B117,'Daily Log'!$C$18:$C$1017),0)</f>
        <v>43</v>
      </c>
      <c r="H117" s="117">
        <f>IFERROR($E117*SUMIF('Daily Log'!$E$18:$E$1017,$B117,'Daily Log'!$F$18:$F$1017),0)</f>
        <v>87</v>
      </c>
      <c r="I117" s="117">
        <f>IFERROR($E117*SUMIF('Daily Log'!$H$18:$H$1017,$B117,'Daily Log'!$I$18:$I$1017),0)</f>
        <v>33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210</v>
      </c>
      <c r="G118" s="117">
        <f>IFERROR($E118*SUMIF('Daily Log'!$B$18:$B$1017,$B118,'Daily Log'!$C$18:$C$1017),0)</f>
        <v>65</v>
      </c>
      <c r="H118" s="117">
        <f>IFERROR($E118*SUMIF('Daily Log'!$E$18:$E$1017,$B118,'Daily Log'!$F$18:$F$1017),0)</f>
        <v>80</v>
      </c>
      <c r="I118" s="117">
        <f>IFERROR($E118*SUMIF('Daily Log'!$H$18:$H$1017,$B118,'Daily Log'!$I$18:$I$1017),0)</f>
        <v>65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85</v>
      </c>
      <c r="G119" s="117">
        <f>IFERROR($E119*SUMIF('Daily Log'!$B$18:$B$1017,$B119,'Daily Log'!$C$18:$C$1017),0)</f>
        <v>38</v>
      </c>
      <c r="H119" s="117">
        <f>IFERROR($E119*SUMIF('Daily Log'!$E$18:$E$1017,$B119,'Daily Log'!$F$18:$F$1017),0)</f>
        <v>21</v>
      </c>
      <c r="I119" s="117">
        <f>IFERROR($E119*SUMIF('Daily Log'!$H$18:$H$1017,$B119,'Daily Log'!$I$18:$I$1017),0)</f>
        <v>26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305</v>
      </c>
      <c r="G120" s="117">
        <f>IFERROR($E120*SUMIF('Daily Log'!$B$18:$B$1017,$B120,'Daily Log'!$C$18:$C$1017),0)</f>
        <v>104</v>
      </c>
      <c r="H120" s="117">
        <f>IFERROR($E120*SUMIF('Daily Log'!$E$18:$E$1017,$B120,'Daily Log'!$F$18:$F$1017),0)</f>
        <v>115</v>
      </c>
      <c r="I120" s="117">
        <f>IFERROR($E120*SUMIF('Daily Log'!$H$18:$H$1017,$B120,'Daily Log'!$I$18:$I$1017),0)</f>
        <v>86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91</v>
      </c>
      <c r="G121" s="117">
        <f>IFERROR($E121*SUMIF('Daily Log'!$B$18:$B$1017,$B121,'Daily Log'!$C$18:$C$1017),0)</f>
        <v>33</v>
      </c>
      <c r="H121" s="117">
        <f>IFERROR($E121*SUMIF('Daily Log'!$E$18:$E$1017,$B121,'Daily Log'!$F$18:$F$1017),0)</f>
        <v>31</v>
      </c>
      <c r="I121" s="117">
        <f>IFERROR($E121*SUMIF('Daily Log'!$H$18:$H$1017,$B121,'Daily Log'!$I$18:$I$1017),0)</f>
        <v>27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22</v>
      </c>
      <c r="G122" s="117">
        <f>IFERROR($E122*SUMIF('Daily Log'!$B$18:$B$1017,$B122,'Daily Log'!$C$18:$C$1017),0)</f>
        <v>3</v>
      </c>
      <c r="H122" s="117">
        <f>IFERROR($E122*SUMIF('Daily Log'!$E$18:$E$1017,$B122,'Daily Log'!$F$18:$F$1017),0)</f>
        <v>8</v>
      </c>
      <c r="I122" s="117">
        <f>IFERROR($E122*SUMIF('Daily Log'!$H$18:$H$1017,$B122,'Daily Log'!$I$18:$I$1017),0)</f>
        <v>11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6</v>
      </c>
      <c r="G123" s="117">
        <f>IFERROR($E123*SUMIF('Daily Log'!$B$18:$B$1017,$B123,'Daily Log'!$C$18:$C$1017),0)</f>
        <v>1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5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47</v>
      </c>
      <c r="G124" s="117">
        <f>IFERROR($E124*SUMIF('Daily Log'!$B$18:$B$1017,$B124,'Daily Log'!$C$18:$C$1017),0)</f>
        <v>9</v>
      </c>
      <c r="H124" s="117">
        <f>IFERROR($E124*SUMIF('Daily Log'!$E$18:$E$1017,$B124,'Daily Log'!$F$18:$F$1017),0)</f>
        <v>11</v>
      </c>
      <c r="I124" s="117">
        <f>IFERROR($E124*SUMIF('Daily Log'!$H$18:$H$1017,$B124,'Daily Log'!$I$18:$I$1017),0)</f>
        <v>27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64</v>
      </c>
      <c r="G125" s="117">
        <f>IFERROR($E125*SUMIF('Daily Log'!$B$18:$B$1017,$B125,'Daily Log'!$C$18:$C$1017),0)</f>
        <v>24</v>
      </c>
      <c r="H125" s="117">
        <f>IFERROR($E125*SUMIF('Daily Log'!$E$18:$E$1017,$B125,'Daily Log'!$F$18:$F$1017),0)</f>
        <v>30</v>
      </c>
      <c r="I125" s="117">
        <f>IFERROR($E125*SUMIF('Daily Log'!$H$18:$H$1017,$B125,'Daily Log'!$I$18:$I$1017),0)</f>
        <v>10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91</v>
      </c>
      <c r="G126" s="117">
        <f>IFERROR($E126*SUMIF('Daily Log'!$B$18:$B$1017,$B126,'Daily Log'!$C$18:$C$1017),0)</f>
        <v>38</v>
      </c>
      <c r="H126" s="117">
        <f>IFERROR($E126*SUMIF('Daily Log'!$E$18:$E$1017,$B126,'Daily Log'!$F$18:$F$1017),0)</f>
        <v>29</v>
      </c>
      <c r="I126" s="117">
        <f>IFERROR($E126*SUMIF('Daily Log'!$H$18:$H$1017,$B126,'Daily Log'!$I$18:$I$1017),0)</f>
        <v>24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54</v>
      </c>
      <c r="G127" s="117">
        <f>IFERROR($E127*SUMIF('Daily Log'!$B$18:$B$1017,$B127,'Daily Log'!$C$18:$C$1017),0)</f>
        <v>14</v>
      </c>
      <c r="H127" s="117">
        <f>IFERROR($E127*SUMIF('Daily Log'!$E$18:$E$1017,$B127,'Daily Log'!$F$18:$F$1017),0)</f>
        <v>17</v>
      </c>
      <c r="I127" s="117">
        <f>IFERROR($E127*SUMIF('Daily Log'!$H$18:$H$1017,$B127,'Daily Log'!$I$18:$I$1017),0)</f>
        <v>23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230</v>
      </c>
      <c r="G128" s="117">
        <f>IFERROR($E128*SUMIF('Daily Log'!$B$18:$B$1017,$B128,'Daily Log'!$C$18:$C$1017),0)</f>
        <v>88</v>
      </c>
      <c r="H128" s="117">
        <f>IFERROR($E128*SUMIF('Daily Log'!$E$18:$E$1017,$B128,'Daily Log'!$F$18:$F$1017),0)</f>
        <v>86</v>
      </c>
      <c r="I128" s="117">
        <f>IFERROR($E128*SUMIF('Daily Log'!$H$18:$H$1017,$B128,'Daily Log'!$I$18:$I$1017),0)</f>
        <v>56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18</v>
      </c>
      <c r="G129" s="117">
        <f>IFERROR($E129*SUMIF('Daily Log'!$B$18:$B$1017,$B129,'Daily Log'!$C$18:$C$1017),0)</f>
        <v>1</v>
      </c>
      <c r="H129" s="117">
        <f>IFERROR($E129*SUMIF('Daily Log'!$E$18:$E$1017,$B129,'Daily Log'!$F$18:$F$1017),0)</f>
        <v>13</v>
      </c>
      <c r="I129" s="117">
        <f>IFERROR($E129*SUMIF('Daily Log'!$H$18:$H$1017,$B129,'Daily Log'!$I$18:$I$1017),0)</f>
        <v>4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1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1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6</v>
      </c>
      <c r="G131" s="117">
        <f>IFERROR($E131*SUMIF('Daily Log'!$B$18:$B$1017,$B131,'Daily Log'!$C$18:$C$1017),0)</f>
        <v>2</v>
      </c>
      <c r="H131" s="117">
        <f>IFERROR($E131*SUMIF('Daily Log'!$E$18:$E$1017,$B131,'Daily Log'!$F$18:$F$1017),0)</f>
        <v>1</v>
      </c>
      <c r="I131" s="117">
        <f>IFERROR($E131*SUMIF('Daily Log'!$H$18:$H$1017,$B131,'Daily Log'!$I$18:$I$1017),0)</f>
        <v>3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8</v>
      </c>
      <c r="G132" s="117">
        <f>IFERROR($E132*SUMIF('Daily Log'!$B$18:$B$1017,$B132,'Daily Log'!$C$18:$C$1017),0)</f>
        <v>3</v>
      </c>
      <c r="H132" s="117">
        <f>IFERROR($E132*SUMIF('Daily Log'!$E$18:$E$1017,$B132,'Daily Log'!$F$18:$F$1017),0)</f>
        <v>2</v>
      </c>
      <c r="I132" s="117">
        <f>IFERROR($E132*SUMIF('Daily Log'!$H$18:$H$1017,$B132,'Daily Log'!$I$18:$I$1017),0)</f>
        <v>3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14</v>
      </c>
      <c r="G134" s="117">
        <f>IFERROR($E134*SUMIF('Daily Log'!$B$18:$B$1017,$B134,'Daily Log'!$C$18:$C$1017),0)</f>
        <v>6</v>
      </c>
      <c r="H134" s="117">
        <f>IFERROR($E134*SUMIF('Daily Log'!$E$18:$E$1017,$B134,'Daily Log'!$F$18:$F$1017),0)</f>
        <v>4</v>
      </c>
      <c r="I134" s="117">
        <f>IFERROR($E134*SUMIF('Daily Log'!$H$18:$H$1017,$B134,'Daily Log'!$I$18:$I$1017),0)</f>
        <v>4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6</v>
      </c>
      <c r="G135" s="117">
        <f>IFERROR($E135*SUMIF('Daily Log'!$B$18:$B$1017,$B135,'Daily Log'!$C$18:$C$1017),0)</f>
        <v>3</v>
      </c>
      <c r="H135" s="117">
        <f>IFERROR($E135*SUMIF('Daily Log'!$E$18:$E$1017,$B135,'Daily Log'!$F$18:$F$1017),0)</f>
        <v>3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4</v>
      </c>
      <c r="G136" s="117">
        <f>IFERROR($E136*SUMIF('Daily Log'!$B$18:$B$1017,$B136,'Daily Log'!$C$18:$C$1017),0)</f>
        <v>4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7</v>
      </c>
      <c r="G137" s="117">
        <f>IFERROR($E137*SUMIF('Daily Log'!$B$18:$B$1017,$B137,'Daily Log'!$C$18:$C$1017),0)</f>
        <v>6</v>
      </c>
      <c r="H137" s="117">
        <f>IFERROR($E137*SUMIF('Daily Log'!$E$18:$E$1017,$B137,'Daily Log'!$F$18:$F$1017),0)</f>
        <v>1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4</v>
      </c>
      <c r="G138" s="117">
        <f>IFERROR($E138*SUMIF('Daily Log'!$B$18:$B$1017,$B138,'Daily Log'!$C$18:$C$1017),0)</f>
        <v>1</v>
      </c>
      <c r="H138" s="117">
        <f>IFERROR($E138*SUMIF('Daily Log'!$E$18:$E$1017,$B138,'Daily Log'!$F$18:$F$1017),0)</f>
        <v>1</v>
      </c>
      <c r="I138" s="117">
        <f>IFERROR($E138*SUMIF('Daily Log'!$H$18:$H$1017,$B138,'Daily Log'!$I$18:$I$1017),0)</f>
        <v>2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5</v>
      </c>
      <c r="G139" s="117">
        <f>IFERROR($E139*SUMIF('Daily Log'!$B$18:$B$1017,$B139,'Daily Log'!$C$18:$C$1017),0)</f>
        <v>1</v>
      </c>
      <c r="H139" s="117">
        <f>IFERROR($E139*SUMIF('Daily Log'!$E$18:$E$1017,$B139,'Daily Log'!$F$18:$F$1017),0)</f>
        <v>2</v>
      </c>
      <c r="I139" s="117">
        <f>IFERROR($E139*SUMIF('Daily Log'!$H$18:$H$1017,$B139,'Daily Log'!$I$18:$I$1017),0)</f>
        <v>2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6</v>
      </c>
      <c r="G140" s="117">
        <f>IFERROR($E140*SUMIF('Daily Log'!$B$18:$B$1017,$B140,'Daily Log'!$C$18:$C$1017),0)</f>
        <v>2</v>
      </c>
      <c r="H140" s="117">
        <f>IFERROR($E140*SUMIF('Daily Log'!$E$18:$E$1017,$B140,'Daily Log'!$F$18:$F$1017),0)</f>
        <v>2</v>
      </c>
      <c r="I140" s="117">
        <f>IFERROR($E140*SUMIF('Daily Log'!$H$18:$H$1017,$B140,'Daily Log'!$I$18:$I$1017),0)</f>
        <v>2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3</v>
      </c>
      <c r="G142" s="117">
        <f>IFERROR($E142*SUMIF('Daily Log'!$B$18:$B$1017,$B142,'Daily Log'!$C$18:$C$1017),0)</f>
        <v>1</v>
      </c>
      <c r="H142" s="117">
        <f>IFERROR($E142*SUMIF('Daily Log'!$E$18:$E$1017,$B142,'Daily Log'!$F$18:$F$1017),0)</f>
        <v>1</v>
      </c>
      <c r="I142" s="117">
        <f>IFERROR($E142*SUMIF('Daily Log'!$H$18:$H$1017,$B142,'Daily Log'!$I$18:$I$1017),0)</f>
        <v>1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8</v>
      </c>
      <c r="G143" s="117">
        <f>IFERROR($E143*SUMIF('Daily Log'!$B$18:$B$1017,$B143,'Daily Log'!$C$18:$C$1017),0)</f>
        <v>5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3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1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1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1</v>
      </c>
      <c r="G145" s="117">
        <f>IFERROR($E145*SUMIF('Daily Log'!$B$18:$B$1017,$B145,'Daily Log'!$C$18:$C$1017),0)</f>
        <v>1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2</v>
      </c>
      <c r="G147" s="117">
        <f>IFERROR($E147*SUMIF('Daily Log'!$B$18:$B$1017,$B147,'Daily Log'!$C$18:$C$1017),0)</f>
        <v>1</v>
      </c>
      <c r="H147" s="117">
        <f>IFERROR($E147*SUMIF('Daily Log'!$E$18:$E$1017,$B147,'Daily Log'!$F$18:$F$1017),0)</f>
        <v>1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2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1</v>
      </c>
      <c r="I148" s="117">
        <f>IFERROR($E148*SUMIF('Daily Log'!$H$18:$H$1017,$B148,'Daily Log'!$I$18:$I$1017),0)</f>
        <v>1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1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1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11</v>
      </c>
      <c r="G156" s="117">
        <f>IFERROR($E156*SUMIF('Daily Log'!$B$18:$B$1017,$B156,'Daily Log'!$C$18:$C$1017),0)</f>
        <v>3</v>
      </c>
      <c r="H156" s="117">
        <f>IFERROR($E156*SUMIF('Daily Log'!$E$18:$E$1017,$B156,'Daily Log'!$F$18:$F$1017),0)</f>
        <v>2</v>
      </c>
      <c r="I156" s="117">
        <f>IFERROR($E156*SUMIF('Daily Log'!$H$18:$H$1017,$B156,'Daily Log'!$I$18:$I$1017),0)</f>
        <v>6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4</v>
      </c>
      <c r="G157" s="117">
        <f>IFERROR($E157*SUMIF('Daily Log'!$B$18:$B$1017,$B157,'Daily Log'!$C$18:$C$1017),0)</f>
        <v>1</v>
      </c>
      <c r="H157" s="117">
        <f>IFERROR($E157*SUMIF('Daily Log'!$E$18:$E$1017,$B157,'Daily Log'!$F$18:$F$1017),0)</f>
        <v>2</v>
      </c>
      <c r="I157" s="117">
        <f>IFERROR($E157*SUMIF('Daily Log'!$H$18:$H$1017,$B157,'Daily Log'!$I$18:$I$1017),0)</f>
        <v>1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3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3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1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1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1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1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4</v>
      </c>
      <c r="G165" s="117">
        <f>IFERROR($E165*SUMIF('Daily Log'!$B$18:$B$1017,$B165,'Daily Log'!$C$18:$C$1017),0)</f>
        <v>2</v>
      </c>
      <c r="H165" s="117">
        <f>IFERROR($E165*SUMIF('Daily Log'!$E$18:$E$1017,$B165,'Daily Log'!$F$18:$F$1017),0)</f>
        <v>1</v>
      </c>
      <c r="I165" s="117">
        <f>IFERROR($E165*SUMIF('Daily Log'!$H$18:$H$1017,$B165,'Daily Log'!$I$18:$I$1017),0)</f>
        <v>1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3</v>
      </c>
      <c r="G166" s="117">
        <f>IFERROR($E166*SUMIF('Daily Log'!$B$18:$B$1017,$B166,'Daily Log'!$C$18:$C$1017),0)</f>
        <v>3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2</v>
      </c>
      <c r="G167" s="117">
        <f>IFERROR($E167*SUMIF('Daily Log'!$B$18:$B$1017,$B167,'Daily Log'!$C$18:$C$1017),0)</f>
        <v>2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2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2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2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2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3</v>
      </c>
      <c r="G184" s="117">
        <f>IFERROR($E184*SUMIF('Daily Log'!$B$18:$B$1017,$B184,'Daily Log'!$C$18:$C$1017),0)</f>
        <v>1</v>
      </c>
      <c r="H184" s="117">
        <f>IFERROR($E184*SUMIF('Daily Log'!$E$18:$E$1017,$B184,'Daily Log'!$F$18:$F$1017),0)</f>
        <v>2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2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2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11</v>
      </c>
      <c r="G189" s="117">
        <f>IFERROR($E189*SUMIF('Daily Log'!$B$18:$B$1017,$B189,'Daily Log'!$C$18:$C$1017),0)</f>
        <v>5</v>
      </c>
      <c r="H189" s="117">
        <f>IFERROR($E189*SUMIF('Daily Log'!$E$18:$E$1017,$B189,'Daily Log'!$F$18:$F$1017),0)</f>
        <v>1</v>
      </c>
      <c r="I189" s="117">
        <f>IFERROR($E189*SUMIF('Daily Log'!$H$18:$H$1017,$B189,'Daily Log'!$I$18:$I$1017),0)</f>
        <v>5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3</v>
      </c>
      <c r="G190" s="117">
        <f>IFERROR($E190*SUMIF('Daily Log'!$B$18:$B$1017,$B190,'Daily Log'!$C$18:$C$1017),0)</f>
        <v>1</v>
      </c>
      <c r="H190" s="117">
        <f>IFERROR($E190*SUMIF('Daily Log'!$E$18:$E$1017,$B190,'Daily Log'!$F$18:$F$1017),0)</f>
        <v>1</v>
      </c>
      <c r="I190" s="117">
        <f>IFERROR($E190*SUMIF('Daily Log'!$H$18:$H$1017,$B190,'Daily Log'!$I$18:$I$1017),0)</f>
        <v>1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51</v>
      </c>
      <c r="G192" s="117">
        <f>IFERROR($E192*SUMIF('Daily Log'!$B$18:$B$1017,$B192,'Daily Log'!$C$18:$C$1017),0)</f>
        <v>17</v>
      </c>
      <c r="H192" s="117">
        <f>IFERROR($E192*SUMIF('Daily Log'!$E$18:$E$1017,$B192,'Daily Log'!$F$18:$F$1017),0)</f>
        <v>14</v>
      </c>
      <c r="I192" s="117">
        <f>IFERROR($E192*SUMIF('Daily Log'!$H$18:$H$1017,$B192,'Daily Log'!$I$18:$I$1017),0)</f>
        <v>20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14</v>
      </c>
      <c r="G193" s="117">
        <f>IFERROR($E193*SUMIF('Daily Log'!$B$18:$B$1017,$B193,'Daily Log'!$C$18:$C$1017),0)</f>
        <v>5</v>
      </c>
      <c r="H193" s="117">
        <f>IFERROR($E193*SUMIF('Daily Log'!$E$18:$E$1017,$B193,'Daily Log'!$F$18:$F$1017),0)</f>
        <v>7</v>
      </c>
      <c r="I193" s="117">
        <f>IFERROR($E193*SUMIF('Daily Log'!$H$18:$H$1017,$B193,'Daily Log'!$I$18:$I$1017),0)</f>
        <v>2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78</v>
      </c>
      <c r="G194" s="117">
        <f>IFERROR($E194*SUMIF('Daily Log'!$B$18:$B$1017,$B194,'Daily Log'!$C$18:$C$1017),0)</f>
        <v>23</v>
      </c>
      <c r="H194" s="117">
        <f>IFERROR($E194*SUMIF('Daily Log'!$E$18:$E$1017,$B194,'Daily Log'!$F$18:$F$1017),0)</f>
        <v>33</v>
      </c>
      <c r="I194" s="117">
        <f>IFERROR($E194*SUMIF('Daily Log'!$H$18:$H$1017,$B194,'Daily Log'!$I$18:$I$1017),0)</f>
        <v>22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30</v>
      </c>
      <c r="G195" s="117">
        <f>IFERROR($E195*SUMIF('Daily Log'!$B$18:$B$1017,$B195,'Daily Log'!$C$18:$C$1017),0)</f>
        <v>9</v>
      </c>
      <c r="H195" s="117">
        <f>IFERROR($E195*SUMIF('Daily Log'!$E$18:$E$1017,$B195,'Daily Log'!$F$18:$F$1017),0)</f>
        <v>11</v>
      </c>
      <c r="I195" s="117">
        <f>IFERROR($E195*SUMIF('Daily Log'!$H$18:$H$1017,$B195,'Daily Log'!$I$18:$I$1017),0)</f>
        <v>10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45</v>
      </c>
      <c r="G196" s="117">
        <f>IFERROR($E196*SUMIF('Daily Log'!$B$18:$B$1017,$B196,'Daily Log'!$C$18:$C$1017),0)</f>
        <v>10</v>
      </c>
      <c r="H196" s="117">
        <f>IFERROR($E196*SUMIF('Daily Log'!$E$18:$E$1017,$B196,'Daily Log'!$F$18:$F$1017),0)</f>
        <v>14</v>
      </c>
      <c r="I196" s="117">
        <f>IFERROR($E196*SUMIF('Daily Log'!$H$18:$H$1017,$B196,'Daily Log'!$I$18:$I$1017),0)</f>
        <v>21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26</v>
      </c>
      <c r="G197" s="117">
        <f>IFERROR($E197*SUMIF('Daily Log'!$B$18:$B$1017,$B197,'Daily Log'!$C$18:$C$1017),0)</f>
        <v>4</v>
      </c>
      <c r="H197" s="117">
        <f>IFERROR($E197*SUMIF('Daily Log'!$E$18:$E$1017,$B197,'Daily Log'!$F$18:$F$1017),0)</f>
        <v>15</v>
      </c>
      <c r="I197" s="117">
        <f>IFERROR($E197*SUMIF('Daily Log'!$H$18:$H$1017,$B197,'Daily Log'!$I$18:$I$1017),0)</f>
        <v>7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7</v>
      </c>
      <c r="G198" s="117">
        <f>IFERROR($E198*SUMIF('Daily Log'!$B$18:$B$1017,$B198,'Daily Log'!$C$18:$C$1017),0)</f>
        <v>4</v>
      </c>
      <c r="H198" s="117">
        <f>IFERROR($E198*SUMIF('Daily Log'!$E$18:$E$1017,$B198,'Daily Log'!$F$18:$F$1017),0)</f>
        <v>2</v>
      </c>
      <c r="I198" s="117">
        <f>IFERROR($E198*SUMIF('Daily Log'!$H$18:$H$1017,$B198,'Daily Log'!$I$18:$I$1017),0)</f>
        <v>1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13</v>
      </c>
      <c r="G199" s="117">
        <f>IFERROR($E199*SUMIF('Daily Log'!$B$18:$B$1017,$B199,'Daily Log'!$C$18:$C$1017),0)</f>
        <v>4</v>
      </c>
      <c r="H199" s="117">
        <f>IFERROR($E199*SUMIF('Daily Log'!$E$18:$E$1017,$B199,'Daily Log'!$F$18:$F$1017),0)</f>
        <v>4</v>
      </c>
      <c r="I199" s="117">
        <f>IFERROR($E199*SUMIF('Daily Log'!$H$18:$H$1017,$B199,'Daily Log'!$I$18:$I$1017),0)</f>
        <v>5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29</v>
      </c>
      <c r="G200" s="117">
        <f>IFERROR($E200*SUMIF('Daily Log'!$B$18:$B$1017,$B200,'Daily Log'!$C$18:$C$1017),0)</f>
        <v>11</v>
      </c>
      <c r="H200" s="117">
        <f>IFERROR($E200*SUMIF('Daily Log'!$E$18:$E$1017,$B200,'Daily Log'!$F$18:$F$1017),0)</f>
        <v>11</v>
      </c>
      <c r="I200" s="117">
        <f>IFERROR($E200*SUMIF('Daily Log'!$H$18:$H$1017,$B200,'Daily Log'!$I$18:$I$1017),0)</f>
        <v>7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11</v>
      </c>
      <c r="G202" s="117">
        <f>IFERROR($E202*SUMIF('Daily Log'!$B$18:$B$1017,$B202,'Daily Log'!$C$18:$C$1017),0)</f>
        <v>3</v>
      </c>
      <c r="H202" s="117">
        <f>IFERROR($E202*SUMIF('Daily Log'!$E$18:$E$1017,$B202,'Daily Log'!$F$18:$F$1017),0)</f>
        <v>5</v>
      </c>
      <c r="I202" s="117">
        <f>IFERROR($E202*SUMIF('Daily Log'!$H$18:$H$1017,$B202,'Daily Log'!$I$18:$I$1017),0)</f>
        <v>3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25</v>
      </c>
      <c r="G203" s="117">
        <f>IFERROR($E203*SUMIF('Daily Log'!$B$18:$B$1017,$B203,'Daily Log'!$C$18:$C$1017),0)</f>
        <v>1</v>
      </c>
      <c r="H203" s="117">
        <f>IFERROR($E203*SUMIF('Daily Log'!$E$18:$E$1017,$B203,'Daily Log'!$F$18:$F$1017),0)</f>
        <v>8</v>
      </c>
      <c r="I203" s="117">
        <f>IFERROR($E203*SUMIF('Daily Log'!$H$18:$H$1017,$B203,'Daily Log'!$I$18:$I$1017),0)</f>
        <v>16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16</v>
      </c>
      <c r="G204" s="117">
        <f>IFERROR($E204*SUMIF('Daily Log'!$B$18:$B$1017,$B204,'Daily Log'!$C$18:$C$1017),0)</f>
        <v>4</v>
      </c>
      <c r="H204" s="117">
        <f>IFERROR($E204*SUMIF('Daily Log'!$E$18:$E$1017,$B204,'Daily Log'!$F$18:$F$1017),0)</f>
        <v>7</v>
      </c>
      <c r="I204" s="117">
        <f>IFERROR($E204*SUMIF('Daily Log'!$H$18:$H$1017,$B204,'Daily Log'!$I$18:$I$1017),0)</f>
        <v>5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14</v>
      </c>
      <c r="G205" s="117">
        <f>IFERROR($E205*SUMIF('Daily Log'!$B$18:$B$1017,$B205,'Daily Log'!$C$18:$C$1017),0)</f>
        <v>5</v>
      </c>
      <c r="H205" s="117">
        <f>IFERROR($E205*SUMIF('Daily Log'!$E$18:$E$1017,$B205,'Daily Log'!$F$18:$F$1017),0)</f>
        <v>4</v>
      </c>
      <c r="I205" s="117">
        <f>IFERROR($E205*SUMIF('Daily Log'!$H$18:$H$1017,$B205,'Daily Log'!$I$18:$I$1017),0)</f>
        <v>5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6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2</v>
      </c>
      <c r="I206" s="117">
        <f>IFERROR($E206*SUMIF('Daily Log'!$H$18:$H$1017,$B206,'Daily Log'!$I$18:$I$1017),0)</f>
        <v>4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6</v>
      </c>
      <c r="G207" s="117">
        <f>IFERROR($E207*SUMIF('Daily Log'!$B$18:$B$1017,$B207,'Daily Log'!$C$18:$C$1017),0)</f>
        <v>3</v>
      </c>
      <c r="H207" s="117">
        <f>IFERROR($E207*SUMIF('Daily Log'!$E$18:$E$1017,$B207,'Daily Log'!$F$18:$F$1017),0)</f>
        <v>2</v>
      </c>
      <c r="I207" s="117">
        <f>IFERROR($E207*SUMIF('Daily Log'!$H$18:$H$1017,$B207,'Daily Log'!$I$18:$I$1017),0)</f>
        <v>1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3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3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2</v>
      </c>
      <c r="G209" s="117">
        <f>IFERROR($E209*SUMIF('Daily Log'!$B$18:$B$1017,$B209,'Daily Log'!$C$18:$C$1017),0)</f>
        <v>1</v>
      </c>
      <c r="H209" s="117">
        <f>IFERROR($E209*SUMIF('Daily Log'!$E$18:$E$1017,$B209,'Daily Log'!$F$18:$F$1017),0)</f>
        <v>1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1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1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8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3</v>
      </c>
      <c r="I214" s="117">
        <f>IFERROR($E214*SUMIF('Daily Log'!$H$18:$H$1017,$B214,'Daily Log'!$I$18:$I$1017),0)</f>
        <v>5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1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1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4</v>
      </c>
      <c r="G216" s="117">
        <f>IFERROR($E216*SUMIF('Daily Log'!$B$18:$B$1017,$B216,'Daily Log'!$C$18:$C$1017),0)</f>
        <v>1</v>
      </c>
      <c r="H216" s="117">
        <f>IFERROR($E216*SUMIF('Daily Log'!$E$18:$E$1017,$B216,'Daily Log'!$F$18:$F$1017),0)</f>
        <v>1</v>
      </c>
      <c r="I216" s="117">
        <f>IFERROR($E216*SUMIF('Daily Log'!$H$18:$H$1017,$B216,'Daily Log'!$I$18:$I$1017),0)</f>
        <v>2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2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2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1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1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1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1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3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2</v>
      </c>
      <c r="I225" s="117">
        <f>IFERROR($E225*SUMIF('Daily Log'!$H$18:$H$1017,$B225,'Daily Log'!$I$18:$I$1017),0)</f>
        <v>1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7</v>
      </c>
      <c r="G226" s="117">
        <f>IFERROR($E226*SUMIF('Daily Log'!$B$18:$B$1017,$B226,'Daily Log'!$C$18:$C$1017),0)</f>
        <v>2</v>
      </c>
      <c r="H226" s="117">
        <f>IFERROR($E226*SUMIF('Daily Log'!$E$18:$E$1017,$B226,'Daily Log'!$F$18:$F$1017),0)</f>
        <v>1</v>
      </c>
      <c r="I226" s="117">
        <f>IFERROR($E226*SUMIF('Daily Log'!$H$18:$H$1017,$B226,'Daily Log'!$I$18:$I$1017),0)</f>
        <v>4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2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2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2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2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3</v>
      </c>
      <c r="G252" s="320">
        <f>IFERROR($E252*SUMIF('Daily Log'!$B$18:$B$1017,$B252,'Daily Log'!$C$18:$C$1017),0)</f>
        <v>1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2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4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2</v>
      </c>
      <c r="I253" s="320">
        <f>IFERROR($E253*SUMIF('Daily Log'!$H$18:$H$1017,$B253,'Daily Log'!$I$18:$I$1017),0)</f>
        <v>2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1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1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3</v>
      </c>
      <c r="G258" s="320">
        <f>IFERROR($E258*SUMIF('Daily Log'!$B$18:$B$1017,$B258,'Daily Log'!$C$18:$C$1017),0)</f>
        <v>2</v>
      </c>
      <c r="H258" s="320">
        <f>IFERROR($E258*SUMIF('Daily Log'!$E$18:$E$1017,$B258,'Daily Log'!$F$18:$F$1017),0)</f>
        <v>1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2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1</v>
      </c>
      <c r="I263" s="320">
        <f>IFERROR($E263*SUMIF('Daily Log'!$H$18:$H$1017,$B263,'Daily Log'!$I$18:$I$1017),0)</f>
        <v>1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20</v>
      </c>
      <c r="G264" s="320">
        <f>IFERROR($E264*SUMIF('Daily Log'!$B$18:$B$1017,$B264,'Daily Log'!$C$18:$C$1017),0)</f>
        <v>3</v>
      </c>
      <c r="H264" s="320">
        <f>IFERROR($E264*SUMIF('Daily Log'!$E$18:$E$1017,$B264,'Daily Log'!$F$18:$F$1017),0)</f>
        <v>13</v>
      </c>
      <c r="I264" s="320">
        <f>IFERROR($E264*SUMIF('Daily Log'!$H$18:$H$1017,$B264,'Daily Log'!$I$18:$I$1017),0)</f>
        <v>4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4</v>
      </c>
      <c r="G265" s="320">
        <f>IFERROR($E265*SUMIF('Daily Log'!$B$18:$B$1017,$B265,'Daily Log'!$C$18:$C$1017),0)</f>
        <v>1</v>
      </c>
      <c r="H265" s="320">
        <f>IFERROR($E265*SUMIF('Daily Log'!$E$18:$E$1017,$B265,'Daily Log'!$F$18:$F$1017),0)</f>
        <v>2</v>
      </c>
      <c r="I265" s="320">
        <f>IFERROR($E265*SUMIF('Daily Log'!$H$18:$H$1017,$B265,'Daily Log'!$I$18:$I$1017),0)</f>
        <v>1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4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3</v>
      </c>
      <c r="I266" s="320">
        <f>IFERROR($E266*SUMIF('Daily Log'!$H$18:$H$1017,$B266,'Daily Log'!$I$18:$I$1017),0)</f>
        <v>1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6</v>
      </c>
      <c r="G267" s="320">
        <f>IFERROR($E267*SUMIF('Daily Log'!$B$18:$B$1017,$B267,'Daily Log'!$C$18:$C$1017),0)</f>
        <v>2</v>
      </c>
      <c r="H267" s="320">
        <f>IFERROR($E267*SUMIF('Daily Log'!$E$18:$E$1017,$B267,'Daily Log'!$F$18:$F$1017),0)</f>
        <v>2</v>
      </c>
      <c r="I267" s="320">
        <f>IFERROR($E267*SUMIF('Daily Log'!$H$18:$H$1017,$B267,'Daily Log'!$I$18:$I$1017),0)</f>
        <v>2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8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3</v>
      </c>
      <c r="I268" s="320">
        <f>IFERROR($E268*SUMIF('Daily Log'!$H$18:$H$1017,$B268,'Daily Log'!$I$18:$I$1017),0)</f>
        <v>5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11</v>
      </c>
      <c r="G269" s="320">
        <f>IFERROR($E269*SUMIF('Daily Log'!$B$18:$B$1017,$B269,'Daily Log'!$C$18:$C$1017),0)</f>
        <v>2</v>
      </c>
      <c r="H269" s="320">
        <f>IFERROR($E269*SUMIF('Daily Log'!$E$18:$E$1017,$B269,'Daily Log'!$F$18:$F$1017),0)</f>
        <v>6</v>
      </c>
      <c r="I269" s="320">
        <f>IFERROR($E269*SUMIF('Daily Log'!$H$18:$H$1017,$B269,'Daily Log'!$I$18:$I$1017),0)</f>
        <v>3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10</v>
      </c>
      <c r="G270" s="320">
        <f>IFERROR($E270*SUMIF('Daily Log'!$B$18:$B$1017,$B270,'Daily Log'!$C$18:$C$1017),0)</f>
        <v>3</v>
      </c>
      <c r="H270" s="320">
        <f>IFERROR($E270*SUMIF('Daily Log'!$E$18:$E$1017,$B270,'Daily Log'!$F$18:$F$1017),0)</f>
        <v>1</v>
      </c>
      <c r="I270" s="320">
        <f>IFERROR($E270*SUMIF('Daily Log'!$H$18:$H$1017,$B270,'Daily Log'!$I$18:$I$1017),0)</f>
        <v>6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1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1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1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1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9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4</v>
      </c>
      <c r="I273" s="320">
        <f>IFERROR($E273*SUMIF('Daily Log'!$H$18:$H$1017,$B273,'Daily Log'!$I$18:$I$1017),0)</f>
        <v>5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1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1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1</v>
      </c>
      <c r="G277" s="320">
        <f>IFERROR($E277*SUMIF('Daily Log'!$B$18:$B$1017,$B277,'Daily Log'!$C$18:$C$1017),0)</f>
        <v>1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2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2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638</v>
      </c>
      <c r="C279" s="735" t="s">
        <v>805</v>
      </c>
      <c r="D279" s="736" t="s">
        <v>785</v>
      </c>
      <c r="E279" s="737">
        <v>1</v>
      </c>
      <c r="F279" s="116">
        <f t="shared" si="5"/>
        <v>2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2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640</v>
      </c>
      <c r="C280" s="418" t="s">
        <v>806</v>
      </c>
      <c r="D280" s="399" t="s">
        <v>785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641</v>
      </c>
      <c r="C281" s="418" t="s">
        <v>807</v>
      </c>
      <c r="D281" s="399" t="s">
        <v>785</v>
      </c>
      <c r="E281" s="184">
        <v>1</v>
      </c>
      <c r="F281" s="116">
        <f t="shared" si="5"/>
        <v>1</v>
      </c>
      <c r="G281" s="117">
        <f>IFERROR($E281*SUMIF('Daily Log'!$B$18:$B$1017,$B281,'Daily Log'!$C$18:$C$1017),0)</f>
        <v>1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643</v>
      </c>
      <c r="C282" s="418" t="s">
        <v>808</v>
      </c>
      <c r="D282" s="399" t="s">
        <v>785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645</v>
      </c>
      <c r="C283" s="418" t="s">
        <v>809</v>
      </c>
      <c r="D283" s="399" t="s">
        <v>785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627</v>
      </c>
      <c r="C284" s="418" t="s">
        <v>810</v>
      </c>
      <c r="D284" s="399" t="s">
        <v>785</v>
      </c>
      <c r="E284" s="184">
        <v>1</v>
      </c>
      <c r="F284" s="116">
        <f t="shared" si="5"/>
        <v>1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1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647</v>
      </c>
      <c r="C285" s="418" t="s">
        <v>811</v>
      </c>
      <c r="D285" s="399" t="s">
        <v>785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649</v>
      </c>
      <c r="C286" s="418" t="s">
        <v>812</v>
      </c>
      <c r="D286" s="399" t="s">
        <v>785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651</v>
      </c>
      <c r="C287" s="418"/>
      <c r="D287" s="399" t="s">
        <v>785</v>
      </c>
      <c r="E287" s="184">
        <v>1</v>
      </c>
      <c r="F287" s="116">
        <f t="shared" si="5"/>
        <v>1</v>
      </c>
      <c r="G287" s="117">
        <f>IFERROR($E287*SUMIF('Daily Log'!$B$18:$B$1017,$B287,'Daily Log'!$C$18:$C$1017),0)</f>
        <v>1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653</v>
      </c>
      <c r="C288" s="418"/>
      <c r="D288" s="399" t="s">
        <v>785</v>
      </c>
      <c r="E288" s="184">
        <v>1</v>
      </c>
      <c r="F288" s="116">
        <f t="shared" si="5"/>
        <v>1</v>
      </c>
      <c r="G288" s="117">
        <f>IFERROR($E288*SUMIF('Daily Log'!$B$18:$B$1017,$B288,'Daily Log'!$C$18:$C$1017),0)</f>
        <v>1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655</v>
      </c>
      <c r="C289" s="418"/>
      <c r="D289" s="399" t="s">
        <v>785</v>
      </c>
      <c r="E289" s="184">
        <v>1</v>
      </c>
      <c r="F289" s="116">
        <f t="shared" si="5"/>
        <v>2</v>
      </c>
      <c r="G289" s="117">
        <f>IFERROR($E289*SUMIF('Daily Log'!$B$18:$B$1017,$B289,'Daily Log'!$C$18:$C$1017),0)</f>
        <v>1</v>
      </c>
      <c r="H289" s="117">
        <f>IFERROR($E289*SUMIF('Daily Log'!$E$18:$E$1017,$B289,'Daily Log'!$F$18:$F$1017),0)</f>
        <v>1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657</v>
      </c>
      <c r="C290" s="418"/>
      <c r="D290" s="399" t="s">
        <v>785</v>
      </c>
      <c r="E290" s="184">
        <v>1</v>
      </c>
      <c r="F290" s="116">
        <f t="shared" si="5"/>
        <v>1</v>
      </c>
      <c r="G290" s="117">
        <f>IFERROR($E290*SUMIF('Daily Log'!$B$18:$B$1017,$B290,'Daily Log'!$C$18:$C$1017),0)</f>
        <v>1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659</v>
      </c>
      <c r="C291" s="418"/>
      <c r="D291" s="399" t="s">
        <v>785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661</v>
      </c>
      <c r="C292" s="418"/>
      <c r="D292" s="399" t="s">
        <v>785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600</v>
      </c>
      <c r="C293" s="418"/>
      <c r="D293" s="399" t="s">
        <v>785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664</v>
      </c>
      <c r="C294" s="418"/>
      <c r="D294" s="399" t="s">
        <v>785</v>
      </c>
      <c r="E294" s="184">
        <v>1</v>
      </c>
      <c r="F294" s="116">
        <f t="shared" si="5"/>
        <v>6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6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666</v>
      </c>
      <c r="C295" s="418"/>
      <c r="D295" s="399" t="s">
        <v>785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632</v>
      </c>
      <c r="C296" s="418"/>
      <c r="D296" s="399" t="s">
        <v>785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669</v>
      </c>
      <c r="C297" s="418"/>
      <c r="D297" s="399" t="s">
        <v>785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490</v>
      </c>
      <c r="C298" s="418"/>
      <c r="D298" s="738" t="s">
        <v>786</v>
      </c>
      <c r="E298" s="184">
        <v>1</v>
      </c>
      <c r="F298" s="116">
        <f t="shared" si="5"/>
        <v>7</v>
      </c>
      <c r="G298" s="117">
        <f>IFERROR($E298*SUMIF('Daily Log'!$B$18:$B$1017,$B298,'Daily Log'!$C$18:$C$1017),0)</f>
        <v>2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5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577</v>
      </c>
      <c r="C299" s="418"/>
      <c r="D299" s="399" t="s">
        <v>786</v>
      </c>
      <c r="E299" s="184">
        <v>1</v>
      </c>
      <c r="F299" s="116">
        <f t="shared" si="5"/>
        <v>1</v>
      </c>
      <c r="G299" s="117">
        <f>IFERROR($E299*SUMIF('Daily Log'!$B$18:$B$1017,$B299,'Daily Log'!$C$18:$C$1017),0)</f>
        <v>1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677</v>
      </c>
      <c r="C300" s="418"/>
      <c r="D300" s="399" t="s">
        <v>786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680</v>
      </c>
      <c r="C301" s="418"/>
      <c r="D301" s="399" t="s">
        <v>786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601</v>
      </c>
      <c r="C302" s="418"/>
      <c r="D302" s="399" t="s">
        <v>786</v>
      </c>
      <c r="E302" s="184">
        <v>1</v>
      </c>
      <c r="F302" s="116">
        <f t="shared" ref="F302:F307" si="7">SUM($G302:$AK302)</f>
        <v>8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7</v>
      </c>
      <c r="I302" s="117">
        <f>IFERROR($E302*SUMIF('Daily Log'!$H$18:$H$1017,$B302,'Daily Log'!$I$18:$I$1017),0)</f>
        <v>1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491</v>
      </c>
      <c r="C303" s="418"/>
      <c r="D303" s="399" t="s">
        <v>786</v>
      </c>
      <c r="E303" s="184">
        <v>1</v>
      </c>
      <c r="F303" s="116">
        <f t="shared" si="7"/>
        <v>4</v>
      </c>
      <c r="G303" s="117">
        <f>IFERROR($E303*SUMIF('Daily Log'!$B$18:$B$1017,$B303,'Daily Log'!$C$18:$C$1017),0)</f>
        <v>1</v>
      </c>
      <c r="H303" s="117">
        <f>IFERROR($E303*SUMIF('Daily Log'!$E$18:$E$1017,$B303,'Daily Log'!$F$18:$F$1017),0)</f>
        <v>2</v>
      </c>
      <c r="I303" s="117">
        <f>IFERROR($E303*SUMIF('Daily Log'!$H$18:$H$1017,$B303,'Daily Log'!$I$18:$I$1017),0)</f>
        <v>1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686</v>
      </c>
      <c r="C304" s="418"/>
      <c r="D304" s="399" t="s">
        <v>786</v>
      </c>
      <c r="E304" s="184">
        <v>1</v>
      </c>
      <c r="F304" s="116">
        <f t="shared" si="7"/>
        <v>1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1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578</v>
      </c>
      <c r="C305" s="418"/>
      <c r="D305" s="399" t="s">
        <v>786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633</v>
      </c>
      <c r="C306" s="418"/>
      <c r="D306" s="399" t="s">
        <v>786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579</v>
      </c>
      <c r="C307" s="418"/>
      <c r="D307" s="399" t="s">
        <v>786</v>
      </c>
      <c r="E307" s="184">
        <v>1</v>
      </c>
      <c r="F307" s="116">
        <f t="shared" si="7"/>
        <v>8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8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492</v>
      </c>
      <c r="C308" s="418"/>
      <c r="D308" s="399" t="s">
        <v>786</v>
      </c>
      <c r="E308" s="184">
        <v>1</v>
      </c>
      <c r="F308" s="116">
        <f t="shared" ref="F308:F373" si="8">SUM($G308:$AK308)</f>
        <v>9</v>
      </c>
      <c r="G308" s="117">
        <f>IFERROR($E308*SUMIF('Daily Log'!$B$18:$B$1017,$B308,'Daily Log'!$C$18:$C$1017),0)</f>
        <v>2</v>
      </c>
      <c r="H308" s="117">
        <f>IFERROR($E308*SUMIF('Daily Log'!$E$18:$E$1017,$B308,'Daily Log'!$F$18:$F$1017),0)</f>
        <v>6</v>
      </c>
      <c r="I308" s="117">
        <f>IFERROR($E308*SUMIF('Daily Log'!$H$18:$H$1017,$B308,'Daily Log'!$I$18:$I$1017),0)</f>
        <v>1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602</v>
      </c>
      <c r="C309" s="418"/>
      <c r="D309" s="399" t="s">
        <v>786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628</v>
      </c>
      <c r="C310" s="418"/>
      <c r="D310" s="399" t="s">
        <v>786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697</v>
      </c>
      <c r="C311" s="418"/>
      <c r="D311" s="399" t="s">
        <v>786</v>
      </c>
      <c r="E311" s="184">
        <v>1</v>
      </c>
      <c r="F311" s="116">
        <f t="shared" si="8"/>
        <v>5</v>
      </c>
      <c r="G311" s="117">
        <f>IFERROR($E311*SUMIF('Daily Log'!$B$18:$B$1017,$B311,'Daily Log'!$C$18:$C$1017),0)</f>
        <v>1</v>
      </c>
      <c r="H311" s="117">
        <f>IFERROR($E311*SUMIF('Daily Log'!$E$18:$E$1017,$B311,'Daily Log'!$F$18:$F$1017),0)</f>
        <v>2</v>
      </c>
      <c r="I311" s="117">
        <f>IFERROR($E311*SUMIF('Daily Log'!$H$18:$H$1017,$B311,'Daily Log'!$I$18:$I$1017),0)</f>
        <v>2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493</v>
      </c>
      <c r="C312" s="418"/>
      <c r="D312" s="399" t="s">
        <v>786</v>
      </c>
      <c r="E312" s="184">
        <v>1</v>
      </c>
      <c r="F312" s="116">
        <f t="shared" si="8"/>
        <v>15</v>
      </c>
      <c r="G312" s="117">
        <f>IFERROR($E312*SUMIF('Daily Log'!$B$18:$B$1017,$B312,'Daily Log'!$C$18:$C$1017),0)</f>
        <v>9</v>
      </c>
      <c r="H312" s="117">
        <f>IFERROR($E312*SUMIF('Daily Log'!$E$18:$E$1017,$B312,'Daily Log'!$F$18:$F$1017),0)</f>
        <v>2</v>
      </c>
      <c r="I312" s="117">
        <f>IFERROR($E312*SUMIF('Daily Log'!$H$18:$H$1017,$B312,'Daily Log'!$I$18:$I$1017),0)</f>
        <v>4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702</v>
      </c>
      <c r="C313" s="418"/>
      <c r="D313" s="399" t="s">
        <v>786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494</v>
      </c>
      <c r="C314" s="418"/>
      <c r="D314" s="399" t="s">
        <v>786</v>
      </c>
      <c r="E314" s="184">
        <v>1</v>
      </c>
      <c r="F314" s="116">
        <f t="shared" si="8"/>
        <v>15</v>
      </c>
      <c r="G314" s="117">
        <f>IFERROR($E314*SUMIF('Daily Log'!$B$18:$B$1017,$B314,'Daily Log'!$C$18:$C$1017),0)</f>
        <v>3</v>
      </c>
      <c r="H314" s="117">
        <f>IFERROR($E314*SUMIF('Daily Log'!$E$18:$E$1017,$B314,'Daily Log'!$F$18:$F$1017),0)</f>
        <v>8</v>
      </c>
      <c r="I314" s="117">
        <f>IFERROR($E314*SUMIF('Daily Log'!$H$18:$H$1017,$B314,'Daily Log'!$I$18:$I$1017),0)</f>
        <v>4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580</v>
      </c>
      <c r="C315" s="418"/>
      <c r="D315" s="399" t="s">
        <v>786</v>
      </c>
      <c r="E315" s="184">
        <v>1</v>
      </c>
      <c r="F315" s="116">
        <f t="shared" si="8"/>
        <v>4</v>
      </c>
      <c r="G315" s="117">
        <f>IFERROR($E315*SUMIF('Daily Log'!$B$18:$B$1017,$B315,'Daily Log'!$C$18:$C$1017),0)</f>
        <v>1</v>
      </c>
      <c r="H315" s="117">
        <f>IFERROR($E315*SUMIF('Daily Log'!$E$18:$E$1017,$B315,'Daily Log'!$F$18:$F$1017),0)</f>
        <v>1</v>
      </c>
      <c r="I315" s="117">
        <f>IFERROR($E315*SUMIF('Daily Log'!$H$18:$H$1017,$B315,'Daily Log'!$I$18:$I$1017),0)</f>
        <v>2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709</v>
      </c>
      <c r="C316" s="418"/>
      <c r="D316" s="399" t="s">
        <v>786</v>
      </c>
      <c r="E316" s="184">
        <v>1</v>
      </c>
      <c r="F316" s="116">
        <f t="shared" si="8"/>
        <v>2</v>
      </c>
      <c r="G316" s="117">
        <f>IFERROR($E316*SUMIF('Daily Log'!$B$18:$B$1017,$B316,'Daily Log'!$C$18:$C$1017),0)</f>
        <v>2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495</v>
      </c>
      <c r="C317" s="418"/>
      <c r="D317" s="399" t="s">
        <v>786</v>
      </c>
      <c r="E317" s="184">
        <v>1</v>
      </c>
      <c r="F317" s="116">
        <f t="shared" si="8"/>
        <v>1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1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712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618</v>
      </c>
      <c r="C319" s="418"/>
      <c r="D319" s="399" t="s">
        <v>786</v>
      </c>
      <c r="E319" s="184">
        <v>1</v>
      </c>
      <c r="F319" s="116">
        <f t="shared" si="8"/>
        <v>10</v>
      </c>
      <c r="G319" s="117">
        <f>IFERROR($E319*SUMIF('Daily Log'!$B$18:$B$1017,$B319,'Daily Log'!$C$18:$C$1017),0)</f>
        <v>2</v>
      </c>
      <c r="H319" s="117">
        <f>IFERROR($E319*SUMIF('Daily Log'!$E$18:$E$1017,$B319,'Daily Log'!$F$18:$F$1017),0)</f>
        <v>6</v>
      </c>
      <c r="I319" s="117">
        <f>IFERROR($E319*SUMIF('Daily Log'!$H$18:$H$1017,$B319,'Daily Log'!$I$18:$I$1017),0)</f>
        <v>2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716</v>
      </c>
      <c r="C320" s="418"/>
      <c r="D320" s="399" t="s">
        <v>786</v>
      </c>
      <c r="E320" s="184">
        <v>1</v>
      </c>
      <c r="F320" s="116">
        <f t="shared" si="8"/>
        <v>2</v>
      </c>
      <c r="G320" s="117">
        <f>IFERROR($E320*SUMIF('Daily Log'!$B$18:$B$1017,$B320,'Daily Log'!$C$18:$C$1017),0)</f>
        <v>1</v>
      </c>
      <c r="H320" s="117">
        <f>IFERROR($E320*SUMIF('Daily Log'!$E$18:$E$1017,$B320,'Daily Log'!$F$18:$F$1017),0)</f>
        <v>1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496</v>
      </c>
      <c r="C321" s="418"/>
      <c r="D321" s="399" t="s">
        <v>786</v>
      </c>
      <c r="E321" s="184">
        <v>1</v>
      </c>
      <c r="F321" s="116">
        <f t="shared" si="8"/>
        <v>2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2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497</v>
      </c>
      <c r="C322" s="418"/>
      <c r="D322" s="399" t="s">
        <v>786</v>
      </c>
      <c r="E322" s="184">
        <v>1</v>
      </c>
      <c r="F322" s="116">
        <f t="shared" si="8"/>
        <v>2</v>
      </c>
      <c r="G322" s="117">
        <f>IFERROR($E322*SUMIF('Daily Log'!$B$18:$B$1017,$B322,'Daily Log'!$C$18:$C$1017),0)</f>
        <v>1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1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629</v>
      </c>
      <c r="C323" s="418"/>
      <c r="D323" s="399" t="s">
        <v>786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603</v>
      </c>
      <c r="C324" s="418"/>
      <c r="D324" s="399" t="s">
        <v>786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604</v>
      </c>
      <c r="C325" s="418"/>
      <c r="D325" s="399" t="s">
        <v>786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581</v>
      </c>
      <c r="C326" s="418"/>
      <c r="D326" s="399" t="s">
        <v>786</v>
      </c>
      <c r="E326" s="184">
        <v>1</v>
      </c>
      <c r="F326" s="116">
        <f t="shared" si="8"/>
        <v>4</v>
      </c>
      <c r="G326" s="117">
        <f>IFERROR($E326*SUMIF('Daily Log'!$B$18:$B$1017,$B326,'Daily Log'!$C$18:$C$1017),0)</f>
        <v>1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3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582</v>
      </c>
      <c r="C327" s="418"/>
      <c r="D327" s="399" t="s">
        <v>786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498</v>
      </c>
      <c r="C328" s="418"/>
      <c r="D328" s="399" t="s">
        <v>786</v>
      </c>
      <c r="E328" s="184">
        <v>1</v>
      </c>
      <c r="F328" s="116">
        <f t="shared" si="8"/>
        <v>2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1</v>
      </c>
      <c r="I328" s="117">
        <f>IFERROR($E328*SUMIF('Daily Log'!$H$18:$H$1017,$B328,'Daily Log'!$I$18:$I$1017),0)</f>
        <v>1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583</v>
      </c>
      <c r="C329" s="418"/>
      <c r="D329" s="399" t="s">
        <v>786</v>
      </c>
      <c r="E329" s="184">
        <v>1</v>
      </c>
      <c r="F329" s="116">
        <f t="shared" si="8"/>
        <v>4</v>
      </c>
      <c r="G329" s="117">
        <f>IFERROR($E329*SUMIF('Daily Log'!$B$18:$B$1017,$B329,'Daily Log'!$C$18:$C$1017),0)</f>
        <v>1</v>
      </c>
      <c r="H329" s="117">
        <f>IFERROR($E329*SUMIF('Daily Log'!$E$18:$E$1017,$B329,'Daily Log'!$F$18:$F$1017),0)</f>
        <v>1</v>
      </c>
      <c r="I329" s="117">
        <f>IFERROR($E329*SUMIF('Daily Log'!$H$18:$H$1017,$B329,'Daily Log'!$I$18:$I$1017),0)</f>
        <v>2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733</v>
      </c>
      <c r="C330" s="418"/>
      <c r="D330" s="399" t="s">
        <v>786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499</v>
      </c>
      <c r="C331" s="418"/>
      <c r="D331" s="399" t="s">
        <v>786</v>
      </c>
      <c r="E331" s="184">
        <v>1</v>
      </c>
      <c r="F331" s="116">
        <f t="shared" si="8"/>
        <v>4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2</v>
      </c>
      <c r="I331" s="117">
        <f>IFERROR($E331*SUMIF('Daily Log'!$H$18:$H$1017,$B331,'Daily Log'!$I$18:$I$1017),0)</f>
        <v>2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738</v>
      </c>
      <c r="C332" s="418"/>
      <c r="D332" s="399" t="s">
        <v>786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584</v>
      </c>
      <c r="C333" s="418"/>
      <c r="D333" s="399" t="s">
        <v>786</v>
      </c>
      <c r="E333" s="184">
        <v>1</v>
      </c>
      <c r="F333" s="116">
        <f t="shared" si="8"/>
        <v>6</v>
      </c>
      <c r="G333" s="117">
        <f>IFERROR($E333*SUMIF('Daily Log'!$B$18:$B$1017,$B333,'Daily Log'!$C$18:$C$1017),0)</f>
        <v>2</v>
      </c>
      <c r="H333" s="117">
        <f>IFERROR($E333*SUMIF('Daily Log'!$E$18:$E$1017,$B333,'Daily Log'!$F$18:$F$1017),0)</f>
        <v>1</v>
      </c>
      <c r="I333" s="117">
        <f>IFERROR($E333*SUMIF('Daily Log'!$H$18:$H$1017,$B333,'Daily Log'!$I$18:$I$1017),0)</f>
        <v>3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605</v>
      </c>
      <c r="C334" s="418"/>
      <c r="D334" s="399" t="s">
        <v>786</v>
      </c>
      <c r="E334" s="184">
        <v>1</v>
      </c>
      <c r="F334" s="116">
        <f t="shared" si="8"/>
        <v>3</v>
      </c>
      <c r="G334" s="117">
        <f>IFERROR($E334*SUMIF('Daily Log'!$B$18:$B$1017,$B334,'Daily Log'!$C$18:$C$1017),0)</f>
        <v>1</v>
      </c>
      <c r="H334" s="117">
        <f>IFERROR($E334*SUMIF('Daily Log'!$E$18:$E$1017,$B334,'Daily Log'!$F$18:$F$1017),0)</f>
        <v>1</v>
      </c>
      <c r="I334" s="117">
        <f>IFERROR($E334*SUMIF('Daily Log'!$H$18:$H$1017,$B334,'Daily Log'!$I$18:$I$1017),0)</f>
        <v>1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606</v>
      </c>
      <c r="C335" s="418"/>
      <c r="D335" s="399" t="s">
        <v>786</v>
      </c>
      <c r="E335" s="184">
        <v>1</v>
      </c>
      <c r="F335" s="116">
        <f t="shared" si="8"/>
        <v>5</v>
      </c>
      <c r="G335" s="117">
        <f>IFERROR($E335*SUMIF('Daily Log'!$B$18:$B$1017,$B335,'Daily Log'!$C$18:$C$1017),0)</f>
        <v>2</v>
      </c>
      <c r="H335" s="117">
        <f>IFERROR($E335*SUMIF('Daily Log'!$E$18:$E$1017,$B335,'Daily Log'!$F$18:$F$1017),0)</f>
        <v>2</v>
      </c>
      <c r="I335" s="117">
        <f>IFERROR($E335*SUMIF('Daily Log'!$H$18:$H$1017,$B335,'Daily Log'!$I$18:$I$1017),0)</f>
        <v>1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585</v>
      </c>
      <c r="C336" s="418"/>
      <c r="D336" s="399" t="s">
        <v>786</v>
      </c>
      <c r="E336" s="184">
        <v>1</v>
      </c>
      <c r="F336" s="116">
        <f t="shared" si="8"/>
        <v>2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1</v>
      </c>
      <c r="I336" s="117">
        <f>IFERROR($E336*SUMIF('Daily Log'!$H$18:$H$1017,$B336,'Daily Log'!$I$18:$I$1017),0)</f>
        <v>1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745</v>
      </c>
      <c r="C337" s="418"/>
      <c r="D337" s="399" t="s">
        <v>786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607</v>
      </c>
      <c r="C338" s="418"/>
      <c r="D338" s="399" t="s">
        <v>786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500</v>
      </c>
      <c r="C339" s="418"/>
      <c r="D339" s="399" t="s">
        <v>786</v>
      </c>
      <c r="E339" s="184">
        <v>1</v>
      </c>
      <c r="F339" s="116">
        <f t="shared" si="8"/>
        <v>3</v>
      </c>
      <c r="G339" s="117">
        <f>IFERROR($E339*SUMIF('Daily Log'!$B$18:$B$1017,$B339,'Daily Log'!$C$18:$C$1017),0)</f>
        <v>1</v>
      </c>
      <c r="H339" s="117">
        <f>IFERROR($E339*SUMIF('Daily Log'!$E$18:$E$1017,$B339,'Daily Log'!$F$18:$F$1017),0)</f>
        <v>1</v>
      </c>
      <c r="I339" s="117">
        <f>IFERROR($E339*SUMIF('Daily Log'!$H$18:$H$1017,$B339,'Daily Log'!$I$18:$I$1017),0)</f>
        <v>1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586</v>
      </c>
      <c r="C340" s="418"/>
      <c r="D340" s="399" t="s">
        <v>786</v>
      </c>
      <c r="E340" s="184">
        <v>1</v>
      </c>
      <c r="F340" s="116">
        <f t="shared" si="8"/>
        <v>1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1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619</v>
      </c>
      <c r="C341" s="418"/>
      <c r="D341" s="399" t="s">
        <v>786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753</v>
      </c>
      <c r="C342" s="418"/>
      <c r="D342" s="399" t="s">
        <v>786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755</v>
      </c>
      <c r="C343" s="418"/>
      <c r="D343" s="399" t="s">
        <v>786</v>
      </c>
      <c r="E343" s="184">
        <v>1</v>
      </c>
      <c r="F343" s="116">
        <f t="shared" si="8"/>
        <v>4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1</v>
      </c>
      <c r="I343" s="117">
        <f>IFERROR($E343*SUMIF('Daily Log'!$H$18:$H$1017,$B343,'Daily Log'!$I$18:$I$1017),0)</f>
        <v>3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615</v>
      </c>
      <c r="C344" s="418"/>
      <c r="D344" s="399" t="s">
        <v>786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587</v>
      </c>
      <c r="C345" s="418"/>
      <c r="D345" s="399" t="s">
        <v>786</v>
      </c>
      <c r="E345" s="184">
        <v>1</v>
      </c>
      <c r="F345" s="116">
        <f t="shared" si="8"/>
        <v>5</v>
      </c>
      <c r="G345" s="117">
        <f>IFERROR($E345*SUMIF('Daily Log'!$B$18:$B$1017,$B345,'Daily Log'!$C$18:$C$1017),0)</f>
        <v>3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2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588</v>
      </c>
      <c r="C346" s="418"/>
      <c r="D346" s="399" t="s">
        <v>786</v>
      </c>
      <c r="E346" s="184">
        <v>1</v>
      </c>
      <c r="F346" s="116">
        <f t="shared" si="8"/>
        <v>9</v>
      </c>
      <c r="G346" s="117">
        <f>IFERROR($E346*SUMIF('Daily Log'!$B$18:$B$1017,$B346,'Daily Log'!$C$18:$C$1017),0)</f>
        <v>3</v>
      </c>
      <c r="H346" s="117">
        <f>IFERROR($E346*SUMIF('Daily Log'!$E$18:$E$1017,$B346,'Daily Log'!$F$18:$F$1017),0)</f>
        <v>4</v>
      </c>
      <c r="I346" s="117">
        <f>IFERROR($E346*SUMIF('Daily Log'!$H$18:$H$1017,$B346,'Daily Log'!$I$18:$I$1017),0)</f>
        <v>2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501</v>
      </c>
      <c r="C347" s="418"/>
      <c r="D347" s="399" t="s">
        <v>786</v>
      </c>
      <c r="E347" s="184">
        <v>1</v>
      </c>
      <c r="F347" s="116">
        <f t="shared" si="8"/>
        <v>5</v>
      </c>
      <c r="G347" s="117">
        <f>IFERROR($E347*SUMIF('Daily Log'!$B$18:$B$1017,$B347,'Daily Log'!$C$18:$C$1017),0)</f>
        <v>2</v>
      </c>
      <c r="H347" s="117">
        <f>IFERROR($E347*SUMIF('Daily Log'!$E$18:$E$1017,$B347,'Daily Log'!$F$18:$F$1017),0)</f>
        <v>1</v>
      </c>
      <c r="I347" s="117">
        <f>IFERROR($E347*SUMIF('Daily Log'!$H$18:$H$1017,$B347,'Daily Log'!$I$18:$I$1017),0)</f>
        <v>2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502</v>
      </c>
      <c r="C348" s="418"/>
      <c r="D348" s="399" t="s">
        <v>786</v>
      </c>
      <c r="E348" s="184">
        <v>1</v>
      </c>
      <c r="F348" s="116">
        <f t="shared" si="8"/>
        <v>2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2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589</v>
      </c>
      <c r="C349" s="418"/>
      <c r="D349" s="399" t="s">
        <v>786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503</v>
      </c>
      <c r="C350" s="418"/>
      <c r="D350" s="399" t="s">
        <v>786</v>
      </c>
      <c r="E350" s="184">
        <v>1</v>
      </c>
      <c r="F350" s="116">
        <f t="shared" si="8"/>
        <v>2</v>
      </c>
      <c r="G350" s="117">
        <f>IFERROR($E350*SUMIF('Daily Log'!$B$18:$B$1017,$B350,'Daily Log'!$C$18:$C$1017),0)</f>
        <v>1</v>
      </c>
      <c r="H350" s="117">
        <f>IFERROR($E350*SUMIF('Daily Log'!$E$18:$E$1017,$B350,'Daily Log'!$F$18:$F$1017),0)</f>
        <v>1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765</v>
      </c>
      <c r="C351" s="418"/>
      <c r="D351" s="399" t="s">
        <v>786</v>
      </c>
      <c r="E351" s="184">
        <v>1</v>
      </c>
      <c r="F351" s="116">
        <f t="shared" si="8"/>
        <v>2</v>
      </c>
      <c r="G351" s="117">
        <f>IFERROR($E351*SUMIF('Daily Log'!$B$18:$B$1017,$B351,'Daily Log'!$C$18:$C$1017),0)</f>
        <v>1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1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620</v>
      </c>
      <c r="C352" s="418"/>
      <c r="D352" s="399" t="s">
        <v>786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608</v>
      </c>
      <c r="C353" s="418"/>
      <c r="D353" s="399" t="s">
        <v>786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504</v>
      </c>
      <c r="C354" s="418"/>
      <c r="D354" s="399" t="s">
        <v>786</v>
      </c>
      <c r="E354" s="184">
        <v>1</v>
      </c>
      <c r="F354" s="116">
        <f t="shared" si="8"/>
        <v>6</v>
      </c>
      <c r="G354" s="117">
        <f>IFERROR($E354*SUMIF('Daily Log'!$B$18:$B$1017,$B354,'Daily Log'!$C$18:$C$1017),0)</f>
        <v>3</v>
      </c>
      <c r="H354" s="117">
        <f>IFERROR($E354*SUMIF('Daily Log'!$E$18:$E$1017,$B354,'Daily Log'!$F$18:$F$1017),0)</f>
        <v>3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505</v>
      </c>
      <c r="C355" s="418"/>
      <c r="D355" s="399" t="s">
        <v>786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609</v>
      </c>
      <c r="C356" s="418"/>
      <c r="D356" s="399" t="s">
        <v>786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774</v>
      </c>
      <c r="C357" s="418"/>
      <c r="D357" s="399" t="s">
        <v>786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590</v>
      </c>
      <c r="C358" s="418"/>
      <c r="D358" s="399" t="s">
        <v>786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591</v>
      </c>
      <c r="C359" s="418"/>
      <c r="D359" s="399" t="s">
        <v>786</v>
      </c>
      <c r="E359" s="184">
        <v>1</v>
      </c>
      <c r="F359" s="116">
        <f t="shared" si="8"/>
        <v>1</v>
      </c>
      <c r="G359" s="117">
        <f>IFERROR($E359*SUMIF('Daily Log'!$B$18:$B$1017,$B359,'Daily Log'!$C$18:$C$1017),0)</f>
        <v>1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610</v>
      </c>
      <c r="C360" s="418"/>
      <c r="D360" s="399" t="s">
        <v>786</v>
      </c>
      <c r="E360" s="184">
        <v>1</v>
      </c>
      <c r="F360" s="116">
        <f t="shared" si="8"/>
        <v>7</v>
      </c>
      <c r="G360" s="117">
        <f>IFERROR($E360*SUMIF('Daily Log'!$B$18:$B$1017,$B360,'Daily Log'!$C$18:$C$1017),0)</f>
        <v>2</v>
      </c>
      <c r="H360" s="117">
        <f>IFERROR($E360*SUMIF('Daily Log'!$E$18:$E$1017,$B360,'Daily Log'!$F$18:$F$1017),0)</f>
        <v>2</v>
      </c>
      <c r="I360" s="117">
        <f>IFERROR($E360*SUMIF('Daily Log'!$H$18:$H$1017,$B360,'Daily Log'!$I$18:$I$1017),0)</f>
        <v>3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779</v>
      </c>
      <c r="C361" s="418"/>
      <c r="D361" s="399" t="s">
        <v>786</v>
      </c>
      <c r="E361" s="184">
        <v>1</v>
      </c>
      <c r="F361" s="116">
        <f t="shared" si="8"/>
        <v>1</v>
      </c>
      <c r="G361" s="117">
        <f>IFERROR($E361*SUMIF('Daily Log'!$B$18:$B$1017,$B361,'Daily Log'!$C$18:$C$1017),0)</f>
        <v>1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506</v>
      </c>
      <c r="C362" s="418"/>
      <c r="D362" s="399" t="s">
        <v>786</v>
      </c>
      <c r="E362" s="184">
        <v>1</v>
      </c>
      <c r="F362" s="116">
        <f t="shared" si="8"/>
        <v>6</v>
      </c>
      <c r="G362" s="117">
        <f>IFERROR($E362*SUMIF('Daily Log'!$B$18:$B$1017,$B362,'Daily Log'!$C$18:$C$1017),0)</f>
        <v>3</v>
      </c>
      <c r="H362" s="117">
        <f>IFERROR($E362*SUMIF('Daily Log'!$E$18:$E$1017,$B362,'Daily Log'!$F$18:$F$1017),0)</f>
        <v>3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611</v>
      </c>
      <c r="C363" s="418"/>
      <c r="D363" s="399" t="s">
        <v>786</v>
      </c>
      <c r="E363" s="184">
        <v>1</v>
      </c>
      <c r="F363" s="116">
        <f t="shared" si="8"/>
        <v>2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1</v>
      </c>
      <c r="I363" s="117">
        <f>IFERROR($E363*SUMIF('Daily Log'!$H$18:$H$1017,$B363,'Daily Log'!$I$18:$I$1017),0)</f>
        <v>1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612</v>
      </c>
      <c r="C364" s="418"/>
      <c r="D364" s="399" t="s">
        <v>786</v>
      </c>
      <c r="E364" s="184">
        <v>1</v>
      </c>
      <c r="F364" s="116">
        <f t="shared" si="8"/>
        <v>5</v>
      </c>
      <c r="G364" s="117">
        <f>IFERROR($E364*SUMIF('Daily Log'!$B$18:$B$1017,$B364,'Daily Log'!$C$18:$C$1017),0)</f>
        <v>1</v>
      </c>
      <c r="H364" s="117">
        <f>IFERROR($E364*SUMIF('Daily Log'!$E$18:$E$1017,$B364,'Daily Log'!$F$18:$F$1017),0)</f>
        <v>2</v>
      </c>
      <c r="I364" s="117">
        <f>IFERROR($E364*SUMIF('Daily Log'!$H$18:$H$1017,$B364,'Daily Log'!$I$18:$I$1017),0)</f>
        <v>2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613</v>
      </c>
      <c r="C365" s="418"/>
      <c r="D365" s="399" t="s">
        <v>786</v>
      </c>
      <c r="E365" s="184">
        <v>1</v>
      </c>
      <c r="F365" s="116">
        <f t="shared" si="8"/>
        <v>2</v>
      </c>
      <c r="G365" s="117">
        <f>IFERROR($E365*SUMIF('Daily Log'!$B$18:$B$1017,$B365,'Daily Log'!$C$18:$C$1017),0)</f>
        <v>1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1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621</v>
      </c>
      <c r="C366" s="418"/>
      <c r="D366" s="399" t="s">
        <v>787</v>
      </c>
      <c r="E366" s="184">
        <v>1</v>
      </c>
      <c r="F366" s="116">
        <f t="shared" si="8"/>
        <v>2</v>
      </c>
      <c r="G366" s="117">
        <f>IFERROR($E366*SUMIF('Daily Log'!$B$18:$B$1017,$B366,'Daily Log'!$C$18:$C$1017),0)</f>
        <v>1</v>
      </c>
      <c r="H366" s="117">
        <f>IFERROR($E366*SUMIF('Daily Log'!$E$18:$E$1017,$B366,'Daily Log'!$F$18:$F$1017),0)</f>
        <v>1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622</v>
      </c>
      <c r="C367" s="418"/>
      <c r="D367" s="399" t="s">
        <v>787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596</v>
      </c>
      <c r="C368" s="418"/>
      <c r="D368" s="399" t="s">
        <v>800</v>
      </c>
      <c r="E368" s="184">
        <v>1</v>
      </c>
      <c r="F368" s="116">
        <f t="shared" si="8"/>
        <v>5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5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575</v>
      </c>
      <c r="C369" s="418"/>
      <c r="D369" s="399" t="s">
        <v>800</v>
      </c>
      <c r="E369" s="184">
        <v>1</v>
      </c>
      <c r="F369" s="116">
        <f t="shared" si="8"/>
        <v>6</v>
      </c>
      <c r="G369" s="117">
        <f>IFERROR($E369*SUMIF('Daily Log'!$B$18:$B$1017,$B369,'Daily Log'!$C$18:$C$1017),0)</f>
        <v>3</v>
      </c>
      <c r="H369" s="117">
        <f>IFERROR($E369*SUMIF('Daily Log'!$E$18:$E$1017,$B369,'Daily Log'!$F$18:$F$1017),0)</f>
        <v>3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597</v>
      </c>
      <c r="C370" s="418"/>
      <c r="D370" s="399" t="s">
        <v>800</v>
      </c>
      <c r="E370" s="184">
        <v>1</v>
      </c>
      <c r="F370" s="116">
        <f t="shared" si="8"/>
        <v>1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1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488</v>
      </c>
      <c r="C371" s="418"/>
      <c r="D371" s="399" t="s">
        <v>800</v>
      </c>
      <c r="E371" s="184">
        <v>1</v>
      </c>
      <c r="F371" s="116">
        <f t="shared" si="8"/>
        <v>3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3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625</v>
      </c>
      <c r="C372" s="418"/>
      <c r="D372" s="399" t="s">
        <v>800</v>
      </c>
      <c r="E372" s="184">
        <v>1</v>
      </c>
      <c r="F372" s="116">
        <f t="shared" si="8"/>
        <v>2</v>
      </c>
      <c r="G372" s="117">
        <f>IFERROR($E372*SUMIF('Daily Log'!$B$18:$B$1017,$B372,'Daily Log'!$C$18:$C$1017),0)</f>
        <v>1</v>
      </c>
      <c r="H372" s="117">
        <f>IFERROR($E372*SUMIF('Daily Log'!$E$18:$E$1017,$B372,'Daily Log'!$F$18:$F$1017),0)</f>
        <v>1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576</v>
      </c>
      <c r="C373" s="418"/>
      <c r="D373" s="399" t="s">
        <v>800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788</v>
      </c>
      <c r="C374" s="418"/>
      <c r="D374" s="399" t="s">
        <v>800</v>
      </c>
      <c r="E374" s="184">
        <v>1</v>
      </c>
      <c r="F374" s="116">
        <f t="shared" ref="F374:F399" si="10">SUM($G374:$AK374)</f>
        <v>1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1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626</v>
      </c>
      <c r="C375" s="418"/>
      <c r="D375" s="399" t="s">
        <v>800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614</v>
      </c>
      <c r="C376" s="418"/>
      <c r="D376" s="399" t="s">
        <v>800</v>
      </c>
      <c r="E376" s="184">
        <v>1</v>
      </c>
      <c r="F376" s="116">
        <f t="shared" si="10"/>
        <v>3</v>
      </c>
      <c r="G376" s="117">
        <f>IFERROR($E376*SUMIF('Daily Log'!$B$18:$B$1017,$B376,'Daily Log'!$C$18:$C$1017),0)</f>
        <v>1</v>
      </c>
      <c r="H376" s="117">
        <f>IFERROR($E376*SUMIF('Daily Log'!$E$18:$E$1017,$B376,'Daily Log'!$F$18:$F$1017),0)</f>
        <v>1</v>
      </c>
      <c r="I376" s="117">
        <f>IFERROR($E376*SUMIF('Daily Log'!$H$18:$H$1017,$B376,'Daily Log'!$I$18:$I$1017),0)</f>
        <v>1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489</v>
      </c>
      <c r="C377" s="418"/>
      <c r="D377" s="399" t="s">
        <v>800</v>
      </c>
      <c r="E377" s="184">
        <v>1</v>
      </c>
      <c r="F377" s="116">
        <f t="shared" si="10"/>
        <v>4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4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789</v>
      </c>
      <c r="C378" s="418"/>
      <c r="D378" s="399" t="s">
        <v>801</v>
      </c>
      <c r="E378" s="184">
        <v>1</v>
      </c>
      <c r="F378" s="116">
        <f t="shared" si="10"/>
        <v>1</v>
      </c>
      <c r="G378" s="117">
        <f>IFERROR($E378*SUMIF('Daily Log'!$B$18:$B$1017,$B378,'Daily Log'!$C$18:$C$1017),0)</f>
        <v>1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790</v>
      </c>
      <c r="C379" s="418"/>
      <c r="D379" s="399" t="s">
        <v>801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791</v>
      </c>
      <c r="C380" s="418"/>
      <c r="D380" s="399" t="s">
        <v>801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631</v>
      </c>
      <c r="C381" s="418"/>
      <c r="D381" s="399" t="s">
        <v>801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792</v>
      </c>
      <c r="C382" s="418"/>
      <c r="D382" s="399" t="s">
        <v>801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793</v>
      </c>
      <c r="C383" s="418"/>
      <c r="D383" s="399" t="s">
        <v>801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794</v>
      </c>
      <c r="C384" s="418"/>
      <c r="D384" s="399" t="s">
        <v>801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804</v>
      </c>
      <c r="C385" s="418"/>
      <c r="D385" s="399" t="s">
        <v>801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813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795</v>
      </c>
      <c r="C387" s="418"/>
      <c r="D387" s="399" t="s">
        <v>801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796</v>
      </c>
      <c r="C388" s="418"/>
      <c r="D388" s="399" t="s">
        <v>801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598</v>
      </c>
      <c r="C389" s="418"/>
      <c r="D389" s="399" t="s">
        <v>801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797</v>
      </c>
      <c r="C390" s="418"/>
      <c r="D390" s="399" t="s">
        <v>801</v>
      </c>
      <c r="E390" s="184">
        <v>1</v>
      </c>
      <c r="F390" s="116">
        <f t="shared" si="10"/>
        <v>1</v>
      </c>
      <c r="G390" s="117">
        <f>IFERROR($E390*SUMIF('Daily Log'!$B$18:$B$1017,$B390,'Daily Log'!$C$18:$C$1017),0)</f>
        <v>1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599</v>
      </c>
      <c r="C391" s="418"/>
      <c r="D391" s="399" t="s">
        <v>801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798</v>
      </c>
      <c r="C392" s="418"/>
      <c r="D392" s="399" t="s">
        <v>801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799</v>
      </c>
      <c r="C393" s="418"/>
      <c r="D393" s="399" t="s">
        <v>801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617</v>
      </c>
      <c r="C394" s="418"/>
      <c r="D394" s="399" t="s">
        <v>801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592</v>
      </c>
      <c r="C395" s="418"/>
      <c r="D395" s="399" t="s">
        <v>801</v>
      </c>
      <c r="E395" s="184">
        <v>1</v>
      </c>
      <c r="F395" s="116">
        <f t="shared" si="10"/>
        <v>1</v>
      </c>
      <c r="G395" s="117">
        <f>IFERROR($E395*SUMIF('Daily Log'!$B$18:$B$1017,$B395,'Daily Log'!$C$18:$C$1017),0)</f>
        <v>1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593</v>
      </c>
      <c r="C396" s="418"/>
      <c r="D396" s="399" t="s">
        <v>801</v>
      </c>
      <c r="E396" s="184">
        <v>1</v>
      </c>
      <c r="F396" s="116">
        <f t="shared" si="10"/>
        <v>8</v>
      </c>
      <c r="G396" s="117">
        <f>IFERROR($E396*SUMIF('Daily Log'!$B$18:$B$1017,$B396,'Daily Log'!$C$18:$C$1017),0)</f>
        <v>2</v>
      </c>
      <c r="H396" s="117">
        <f>IFERROR($E396*SUMIF('Daily Log'!$E$18:$E$1017,$B396,'Daily Log'!$F$18:$F$1017),0)</f>
        <v>3</v>
      </c>
      <c r="I396" s="117">
        <f>IFERROR($E396*SUMIF('Daily Log'!$H$18:$H$1017,$B396,'Daily Log'!$I$18:$I$1017),0)</f>
        <v>3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zoomScale="90" zoomScaleNormal="90" workbookViewId="0">
      <selection activeCell="B18" sqref="B18:C188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NOVEMBER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11 / 2013</v>
      </c>
      <c r="C14" s="202"/>
      <c r="E14" s="201" t="str">
        <f ca="1">"DATE  "&amp;TEXT(Summary!H27,"DD / MM / YYYY")</f>
        <v>DATE  02 / 11 / 2013</v>
      </c>
      <c r="F14" s="202"/>
      <c r="H14" s="201" t="str">
        <f ca="1">"DATE  "&amp;TEXT(Summary!I27,"DD / MM / YYYY")</f>
        <v>DATE  03 / 11 / 2013</v>
      </c>
      <c r="I14" s="202"/>
      <c r="K14" s="201" t="str">
        <f ca="1">"DATE  "&amp;TEXT(Summary!J27,"DD / MM / YYYY")</f>
        <v>DATE  04 / 11 / 2013</v>
      </c>
      <c r="L14" s="202"/>
      <c r="N14" s="201" t="str">
        <f ca="1">"DATE  "&amp;TEXT(Summary!K27,"DD / MM / YYYY")</f>
        <v>DATE  05 / 11 / 2013</v>
      </c>
      <c r="O14" s="202"/>
      <c r="Q14" s="201" t="str">
        <f ca="1">"DATE  "&amp;TEXT(Summary!L27,"DD / MM / YYYY")</f>
        <v>DATE  06 / 11 / 2013</v>
      </c>
      <c r="R14" s="202"/>
      <c r="T14" s="201" t="str">
        <f ca="1">"DATE  "&amp;TEXT(Summary!M27,"DD / MM / YYYY")</f>
        <v>DATE  07 / 11 / 2013</v>
      </c>
      <c r="U14" s="202"/>
      <c r="W14" s="201" t="str">
        <f ca="1">"DATE  "&amp;TEXT(Summary!N27,"DD / MM / YYYY")</f>
        <v>DATE  08 / 11 / 2013</v>
      </c>
      <c r="X14" s="202"/>
      <c r="Z14" s="201" t="str">
        <f ca="1">"DATE  "&amp;TEXT(Summary!O27,"DD / MM / YYYY")</f>
        <v>DATE  09 / 11 / 2013</v>
      </c>
      <c r="AA14" s="202"/>
      <c r="AC14" s="201" t="str">
        <f ca="1">"DATE  "&amp;TEXT(Summary!P27,"DD / MM / YYYY")</f>
        <v>DATE  10 / 11 / 2013</v>
      </c>
      <c r="AD14" s="202"/>
      <c r="AF14" s="201" t="str">
        <f ca="1">"DATE  "&amp;TEXT(Summary!Q27,"DD / MM / YYYY")</f>
        <v>DATE  11 / 11 / 2013</v>
      </c>
      <c r="AG14" s="202"/>
      <c r="AI14" s="201" t="str">
        <f ca="1">"DATE  "&amp;TEXT(Summary!R27,"DD / MM / YYYY")</f>
        <v>DATE  12 / 11 / 2013</v>
      </c>
      <c r="AJ14" s="202"/>
      <c r="AL14" s="201" t="str">
        <f ca="1">"DATE  "&amp;TEXT(Summary!S27,"DD / MM / YYYY")</f>
        <v>DATE  13 / 11 / 2013</v>
      </c>
      <c r="AM14" s="202"/>
      <c r="AO14" s="201" t="str">
        <f ca="1">"DATE  "&amp;TEXT(Summary!T27,"DD / MM / YYYY")</f>
        <v>DATE  14 / 11 / 2013</v>
      </c>
      <c r="AP14" s="202"/>
      <c r="AR14" s="201" t="str">
        <f ca="1">"DATE  "&amp;TEXT(Summary!U27,"DD / MM / YYYY")</f>
        <v>DATE  15 / 11 / 2013</v>
      </c>
      <c r="AS14" s="202"/>
      <c r="AU14" s="201" t="str">
        <f ca="1">"DATE  "&amp;TEXT(Summary!V27,"DD / MM / YYYY")</f>
        <v>DATE  16 / 11 / 2013</v>
      </c>
      <c r="AV14" s="202"/>
      <c r="AX14" s="201" t="str">
        <f ca="1">"DATE  "&amp;TEXT(Summary!W27,"DD / MM / YYYY")</f>
        <v>DATE  17 / 11 / 2013</v>
      </c>
      <c r="AY14" s="659"/>
      <c r="BA14" s="201" t="str">
        <f ca="1">"DATE  "&amp;TEXT(Summary!X27,"DD / MM / YYYY")</f>
        <v>DATE  18 / 11 / 2013</v>
      </c>
      <c r="BB14" s="202"/>
      <c r="BD14" s="201" t="str">
        <f ca="1">"DATE  "&amp;TEXT(Summary!Y27,"DD / MM / YYYY")</f>
        <v>DATE  19 / 11 / 2013</v>
      </c>
      <c r="BE14" s="202"/>
      <c r="BG14" s="201" t="str">
        <f ca="1">"DATE  "&amp;TEXT(Summary!Z27,"DD / MM / YYYY")</f>
        <v>DATE  20 / 11 / 2013</v>
      </c>
      <c r="BH14" s="202"/>
      <c r="BJ14" s="201" t="str">
        <f ca="1">"DATE  "&amp;TEXT(Summary!AA27,"DD / MM / YYYY")</f>
        <v>DATE  21 / 11 / 2013</v>
      </c>
      <c r="BK14" s="660"/>
      <c r="BM14" s="201" t="str">
        <f ca="1">"DATE  "&amp;TEXT(Summary!AB27,"DD / MM / YYYY")</f>
        <v>DATE  22 / 11 / 2013</v>
      </c>
      <c r="BN14" s="202"/>
      <c r="BP14" s="201" t="str">
        <f ca="1">"DATE  "&amp;TEXT(Summary!AC27,"DD / MM / YYYY")</f>
        <v>DATE  23 / 11 / 2013</v>
      </c>
      <c r="BQ14" s="202"/>
      <c r="BS14" s="201" t="str">
        <f ca="1">"DATE  "&amp;TEXT(Summary!AD27,"DD / MM / YYYY")</f>
        <v>DATE  24 / 11 / 2013</v>
      </c>
      <c r="BT14" s="202"/>
      <c r="BV14" s="201" t="str">
        <f ca="1">"DATE  "&amp;TEXT(Summary!AE27,"DD / MM / YYYY")</f>
        <v>DATE  25 / 11 / 2013</v>
      </c>
      <c r="BW14" s="202"/>
      <c r="BY14" s="201" t="str">
        <f ca="1">"DATE  "&amp;TEXT(Summary!AF27,"DD / MM / YYYY")</f>
        <v>DATE  26 / 11 / 2013</v>
      </c>
      <c r="BZ14" s="202"/>
      <c r="CB14" s="201" t="str">
        <f ca="1">"DATE  "&amp;TEXT(Summary!AG27,"DD / MM / YYYY")</f>
        <v>DATE  27 / 11 / 2013</v>
      </c>
      <c r="CC14" s="202"/>
      <c r="CE14" s="201" t="str">
        <f ca="1">"DATE  "&amp;TEXT(Summary!AH27,"DD / MM / YYYY")</f>
        <v>DATE  28 / 11 / 2013</v>
      </c>
      <c r="CF14" s="202"/>
      <c r="CH14" s="201" t="str">
        <f ca="1">"DATE  "&amp;TEXT(Summary!AI27,"DD / MM / YYYY")</f>
        <v>DATE  29 / 11 / 2013</v>
      </c>
      <c r="CI14" s="202"/>
      <c r="CK14" s="201" t="str">
        <f ca="1">"DATE  "&amp;TEXT(Summary!AJ27,"DD / MM / YYYY")</f>
        <v>DATE  30 / 11 / 2013</v>
      </c>
      <c r="CL14" s="202"/>
      <c r="CN14" s="201" t="str">
        <f ca="1">"DATE  "&amp;TEXT(Summary!AK27,"DD / MM / YYYY")</f>
        <v xml:space="preserve">DATE  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1</v>
      </c>
      <c r="C17" s="667"/>
      <c r="D17" s="657"/>
      <c r="E17" s="666">
        <f>IF(E18&lt;&gt;"",2,0)</f>
        <v>2</v>
      </c>
      <c r="F17" s="667"/>
      <c r="G17" s="657"/>
      <c r="H17" s="666">
        <f>IF(H18&lt;&gt;"",3,0)</f>
        <v>3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 t="s">
        <v>464</v>
      </c>
      <c r="C18" s="671">
        <v>74</v>
      </c>
      <c r="E18" s="209" t="s">
        <v>464</v>
      </c>
      <c r="F18" s="210">
        <v>79</v>
      </c>
      <c r="H18" s="209" t="s">
        <v>464</v>
      </c>
      <c r="I18" s="210">
        <v>127</v>
      </c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 t="s">
        <v>594</v>
      </c>
      <c r="C19" s="671">
        <v>2</v>
      </c>
      <c r="E19" s="209" t="s">
        <v>594</v>
      </c>
      <c r="F19" s="210">
        <v>2</v>
      </c>
      <c r="H19" s="209" t="s">
        <v>594</v>
      </c>
      <c r="I19" s="210">
        <v>3</v>
      </c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 t="s">
        <v>465</v>
      </c>
      <c r="C20" s="671">
        <v>15</v>
      </c>
      <c r="E20" s="209" t="s">
        <v>465</v>
      </c>
      <c r="F20" s="210">
        <v>53</v>
      </c>
      <c r="H20" s="209" t="s">
        <v>818</v>
      </c>
      <c r="I20" s="210">
        <v>1</v>
      </c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 t="s">
        <v>486</v>
      </c>
      <c r="C21" s="671">
        <v>4</v>
      </c>
      <c r="E21" s="209" t="s">
        <v>486</v>
      </c>
      <c r="F21" s="210">
        <v>36</v>
      </c>
      <c r="H21" s="209" t="s">
        <v>465</v>
      </c>
      <c r="I21" s="210">
        <v>65</v>
      </c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 t="s">
        <v>834</v>
      </c>
      <c r="C22" s="671">
        <v>59</v>
      </c>
      <c r="E22" s="209" t="s">
        <v>487</v>
      </c>
      <c r="F22" s="210">
        <v>1</v>
      </c>
      <c r="H22" s="209" t="s">
        <v>486</v>
      </c>
      <c r="I22" s="210">
        <v>9</v>
      </c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 t="s">
        <v>835</v>
      </c>
      <c r="C23" s="671">
        <v>1</v>
      </c>
      <c r="E23" s="209" t="s">
        <v>466</v>
      </c>
      <c r="F23" s="210">
        <v>93</v>
      </c>
      <c r="H23" s="209" t="s">
        <v>487</v>
      </c>
      <c r="I23" s="210">
        <v>1</v>
      </c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 t="s">
        <v>466</v>
      </c>
      <c r="C24" s="671">
        <v>83</v>
      </c>
      <c r="E24" s="209" t="s">
        <v>467</v>
      </c>
      <c r="F24" s="210">
        <v>63</v>
      </c>
      <c r="H24" s="209" t="s">
        <v>623</v>
      </c>
      <c r="I24" s="210">
        <v>1</v>
      </c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 t="s">
        <v>467</v>
      </c>
      <c r="C25" s="671">
        <v>50</v>
      </c>
      <c r="E25" s="209" t="s">
        <v>468</v>
      </c>
      <c r="F25" s="210">
        <v>72</v>
      </c>
      <c r="H25" s="209" t="s">
        <v>466</v>
      </c>
      <c r="I25" s="210">
        <v>70</v>
      </c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 t="s">
        <v>468</v>
      </c>
      <c r="C26" s="671">
        <v>33</v>
      </c>
      <c r="E26" s="209" t="s">
        <v>469</v>
      </c>
      <c r="F26" s="210">
        <v>8</v>
      </c>
      <c r="H26" s="209" t="s">
        <v>467</v>
      </c>
      <c r="I26" s="210">
        <v>28</v>
      </c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 t="s">
        <v>469</v>
      </c>
      <c r="C27" s="671">
        <v>3</v>
      </c>
      <c r="E27" s="209" t="s">
        <v>595</v>
      </c>
      <c r="F27" s="210">
        <v>5</v>
      </c>
      <c r="H27" s="209" t="s">
        <v>468</v>
      </c>
      <c r="I27" s="210">
        <v>23</v>
      </c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 t="s">
        <v>595</v>
      </c>
      <c r="C28" s="671">
        <v>1</v>
      </c>
      <c r="E28" s="209" t="s">
        <v>470</v>
      </c>
      <c r="F28" s="210">
        <v>29</v>
      </c>
      <c r="H28" s="209" t="s">
        <v>469</v>
      </c>
      <c r="I28" s="210">
        <v>8</v>
      </c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 t="s">
        <v>836</v>
      </c>
      <c r="C29" s="671">
        <v>3</v>
      </c>
      <c r="E29" s="209" t="s">
        <v>824</v>
      </c>
      <c r="F29" s="210">
        <v>15</v>
      </c>
      <c r="H29" s="209" t="s">
        <v>595</v>
      </c>
      <c r="I29" s="210">
        <v>2</v>
      </c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 t="s">
        <v>837</v>
      </c>
      <c r="C30" s="671">
        <v>1</v>
      </c>
      <c r="E30" s="209" t="s">
        <v>825</v>
      </c>
      <c r="F30" s="210">
        <v>1</v>
      </c>
      <c r="H30" s="209" t="s">
        <v>574</v>
      </c>
      <c r="I30" s="210">
        <v>1</v>
      </c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 t="s">
        <v>838</v>
      </c>
      <c r="C31" s="671">
        <v>2</v>
      </c>
      <c r="E31" s="209" t="s">
        <v>99</v>
      </c>
      <c r="F31" s="210">
        <v>18</v>
      </c>
      <c r="H31" s="209" t="s">
        <v>470</v>
      </c>
      <c r="I31" s="210">
        <v>31</v>
      </c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 t="s">
        <v>470</v>
      </c>
      <c r="C32" s="671">
        <v>22</v>
      </c>
      <c r="E32" s="209" t="s">
        <v>175</v>
      </c>
      <c r="F32" s="210">
        <v>3</v>
      </c>
      <c r="H32" s="209" t="s">
        <v>471</v>
      </c>
      <c r="I32" s="210">
        <v>23</v>
      </c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 t="s">
        <v>824</v>
      </c>
      <c r="C33" s="671">
        <v>21</v>
      </c>
      <c r="E33" s="209" t="s">
        <v>181</v>
      </c>
      <c r="F33" s="210">
        <v>1</v>
      </c>
      <c r="H33" s="209" t="s">
        <v>624</v>
      </c>
      <c r="I33" s="210">
        <v>2</v>
      </c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 t="s">
        <v>839</v>
      </c>
      <c r="C34" s="671">
        <v>1</v>
      </c>
      <c r="E34" s="209" t="s">
        <v>182</v>
      </c>
      <c r="F34" s="210">
        <v>1</v>
      </c>
      <c r="H34" s="209" t="s">
        <v>819</v>
      </c>
      <c r="I34" s="210">
        <v>1</v>
      </c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 t="s">
        <v>99</v>
      </c>
      <c r="C35" s="671">
        <v>6</v>
      </c>
      <c r="E35" s="209" t="s">
        <v>100</v>
      </c>
      <c r="F35" s="210">
        <v>5</v>
      </c>
      <c r="H35" s="209" t="s">
        <v>99</v>
      </c>
      <c r="I35" s="210">
        <v>5</v>
      </c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 t="s">
        <v>174</v>
      </c>
      <c r="C36" s="671">
        <v>2</v>
      </c>
      <c r="E36" s="209" t="s">
        <v>101</v>
      </c>
      <c r="F36" s="210">
        <v>9</v>
      </c>
      <c r="H36" s="209" t="s">
        <v>174</v>
      </c>
      <c r="I36" s="210">
        <v>1</v>
      </c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 t="s">
        <v>175</v>
      </c>
      <c r="C37" s="671">
        <v>4</v>
      </c>
      <c r="E37" s="209" t="s">
        <v>820</v>
      </c>
      <c r="F37" s="210">
        <v>1</v>
      </c>
      <c r="H37" s="209" t="s">
        <v>177</v>
      </c>
      <c r="I37" s="210">
        <v>1</v>
      </c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 t="s">
        <v>177</v>
      </c>
      <c r="C38" s="671">
        <v>1</v>
      </c>
      <c r="E38" s="209" t="s">
        <v>826</v>
      </c>
      <c r="F38" s="210">
        <v>1</v>
      </c>
      <c r="H38" s="209" t="s">
        <v>181</v>
      </c>
      <c r="I38" s="210">
        <v>1</v>
      </c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 t="s">
        <v>178</v>
      </c>
      <c r="C39" s="671">
        <v>1</v>
      </c>
      <c r="E39" s="209" t="s">
        <v>208</v>
      </c>
      <c r="F39" s="210">
        <v>1</v>
      </c>
      <c r="H39" s="209" t="s">
        <v>182</v>
      </c>
      <c r="I39" s="210">
        <v>1</v>
      </c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 t="s">
        <v>181</v>
      </c>
      <c r="C40" s="671">
        <v>4</v>
      </c>
      <c r="E40" s="209" t="s">
        <v>218</v>
      </c>
      <c r="F40" s="210">
        <v>2</v>
      </c>
      <c r="H40" s="209" t="s">
        <v>183</v>
      </c>
      <c r="I40" s="210">
        <v>1</v>
      </c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 t="s">
        <v>182</v>
      </c>
      <c r="C41" s="671">
        <v>2</v>
      </c>
      <c r="E41" s="209" t="s">
        <v>221</v>
      </c>
      <c r="F41" s="210">
        <v>1</v>
      </c>
      <c r="H41" s="209" t="s">
        <v>100</v>
      </c>
      <c r="I41" s="210">
        <v>7</v>
      </c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 t="s">
        <v>183</v>
      </c>
      <c r="C42" s="671">
        <v>3</v>
      </c>
      <c r="E42" s="209" t="s">
        <v>225</v>
      </c>
      <c r="F42" s="210">
        <v>1</v>
      </c>
      <c r="H42" s="209" t="s">
        <v>101</v>
      </c>
      <c r="I42" s="210">
        <v>7</v>
      </c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 t="s">
        <v>100</v>
      </c>
      <c r="C43" s="671">
        <v>3</v>
      </c>
      <c r="E43" s="209" t="s">
        <v>103</v>
      </c>
      <c r="F43" s="210">
        <v>8</v>
      </c>
      <c r="H43" s="209" t="s">
        <v>820</v>
      </c>
      <c r="I43" s="210">
        <v>1</v>
      </c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 t="s">
        <v>101</v>
      </c>
      <c r="C44" s="671">
        <v>4</v>
      </c>
      <c r="E44" s="209" t="s">
        <v>102</v>
      </c>
      <c r="F44" s="210">
        <v>25</v>
      </c>
      <c r="H44" s="209" t="s">
        <v>208</v>
      </c>
      <c r="I44" s="210">
        <v>1</v>
      </c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 t="s">
        <v>820</v>
      </c>
      <c r="C45" s="671">
        <v>1</v>
      </c>
      <c r="E45" s="209" t="s">
        <v>104</v>
      </c>
      <c r="F45" s="210">
        <v>26</v>
      </c>
      <c r="H45" s="209" t="s">
        <v>214</v>
      </c>
      <c r="I45" s="210">
        <v>1</v>
      </c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 t="s">
        <v>223</v>
      </c>
      <c r="C46" s="671">
        <v>1</v>
      </c>
      <c r="E46" s="209" t="s">
        <v>105</v>
      </c>
      <c r="F46" s="210">
        <v>52</v>
      </c>
      <c r="H46" s="209" t="s">
        <v>116</v>
      </c>
      <c r="I46" s="210">
        <v>1</v>
      </c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 t="s">
        <v>233</v>
      </c>
      <c r="C47" s="671">
        <v>1</v>
      </c>
      <c r="E47" s="209" t="s">
        <v>106</v>
      </c>
      <c r="F47" s="210">
        <v>47</v>
      </c>
      <c r="H47" s="209" t="s">
        <v>103</v>
      </c>
      <c r="I47" s="210">
        <v>10</v>
      </c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 t="s">
        <v>103</v>
      </c>
      <c r="C48" s="671">
        <v>8</v>
      </c>
      <c r="E48" s="209" t="s">
        <v>238</v>
      </c>
      <c r="F48" s="210">
        <v>13</v>
      </c>
      <c r="H48" s="209" t="s">
        <v>102</v>
      </c>
      <c r="I48" s="210">
        <v>16</v>
      </c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 t="s">
        <v>102</v>
      </c>
      <c r="C49" s="671">
        <v>24</v>
      </c>
      <c r="E49" s="209" t="s">
        <v>110</v>
      </c>
      <c r="F49" s="210">
        <v>18</v>
      </c>
      <c r="H49" s="209" t="s">
        <v>104</v>
      </c>
      <c r="I49" s="210">
        <v>17</v>
      </c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 t="s">
        <v>104</v>
      </c>
      <c r="C50" s="671">
        <v>10</v>
      </c>
      <c r="E50" s="209" t="s">
        <v>239</v>
      </c>
      <c r="F50" s="210">
        <v>9</v>
      </c>
      <c r="H50" s="209" t="s">
        <v>105</v>
      </c>
      <c r="I50" s="210">
        <v>29</v>
      </c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 t="s">
        <v>105</v>
      </c>
      <c r="C51" s="671">
        <v>42</v>
      </c>
      <c r="E51" s="209" t="s">
        <v>111</v>
      </c>
      <c r="F51" s="210">
        <v>43</v>
      </c>
      <c r="H51" s="209" t="s">
        <v>106</v>
      </c>
      <c r="I51" s="210">
        <v>29</v>
      </c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 t="s">
        <v>106</v>
      </c>
      <c r="C52" s="671">
        <v>12</v>
      </c>
      <c r="E52" s="209" t="s">
        <v>118</v>
      </c>
      <c r="F52" s="210">
        <v>30</v>
      </c>
      <c r="H52" s="209" t="s">
        <v>107</v>
      </c>
      <c r="I52" s="210">
        <v>1</v>
      </c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 t="s">
        <v>108</v>
      </c>
      <c r="C53" s="671">
        <v>1</v>
      </c>
      <c r="E53" s="209" t="s">
        <v>119</v>
      </c>
      <c r="F53" s="210">
        <v>12</v>
      </c>
      <c r="H53" s="209" t="s">
        <v>109</v>
      </c>
      <c r="I53" s="210">
        <v>1</v>
      </c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 t="s">
        <v>107</v>
      </c>
      <c r="C54" s="671">
        <v>2</v>
      </c>
      <c r="E54" s="209" t="s">
        <v>120</v>
      </c>
      <c r="F54" s="210">
        <v>14</v>
      </c>
      <c r="H54" s="209" t="s">
        <v>237</v>
      </c>
      <c r="I54" s="210">
        <v>3</v>
      </c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 t="s">
        <v>237</v>
      </c>
      <c r="C55" s="671">
        <v>3</v>
      </c>
      <c r="E55" s="209" t="s">
        <v>117</v>
      </c>
      <c r="F55" s="210">
        <v>63</v>
      </c>
      <c r="H55" s="209" t="s">
        <v>238</v>
      </c>
      <c r="I55" s="210">
        <v>1</v>
      </c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 t="s">
        <v>238</v>
      </c>
      <c r="C56" s="671">
        <v>9</v>
      </c>
      <c r="E56" s="209" t="s">
        <v>112</v>
      </c>
      <c r="F56" s="210">
        <v>87</v>
      </c>
      <c r="H56" s="209" t="s">
        <v>110</v>
      </c>
      <c r="I56" s="210">
        <v>13</v>
      </c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 t="s">
        <v>110</v>
      </c>
      <c r="C57" s="671">
        <v>13</v>
      </c>
      <c r="E57" s="209" t="s">
        <v>113</v>
      </c>
      <c r="F57" s="210">
        <v>80</v>
      </c>
      <c r="H57" s="209" t="s">
        <v>239</v>
      </c>
      <c r="I57" s="210">
        <v>2</v>
      </c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 t="s">
        <v>239</v>
      </c>
      <c r="C58" s="671">
        <v>5</v>
      </c>
      <c r="E58" s="209" t="s">
        <v>114</v>
      </c>
      <c r="F58" s="210">
        <v>21</v>
      </c>
      <c r="H58" s="209" t="s">
        <v>111</v>
      </c>
      <c r="I58" s="210">
        <v>50</v>
      </c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 t="s">
        <v>111</v>
      </c>
      <c r="C59" s="671">
        <v>20</v>
      </c>
      <c r="E59" s="209" t="s">
        <v>115</v>
      </c>
      <c r="F59" s="210">
        <v>115</v>
      </c>
      <c r="H59" s="209" t="s">
        <v>118</v>
      </c>
      <c r="I59" s="210">
        <v>18</v>
      </c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 t="s">
        <v>118</v>
      </c>
      <c r="C60" s="671">
        <v>34</v>
      </c>
      <c r="E60" s="209" t="s">
        <v>129</v>
      </c>
      <c r="F60" s="210">
        <v>31</v>
      </c>
      <c r="H60" s="209" t="s">
        <v>119</v>
      </c>
      <c r="I60" s="210">
        <v>6</v>
      </c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 t="s">
        <v>119</v>
      </c>
      <c r="C61" s="671">
        <v>9</v>
      </c>
      <c r="E61" s="209" t="s">
        <v>130</v>
      </c>
      <c r="F61" s="210">
        <v>8</v>
      </c>
      <c r="H61" s="209" t="s">
        <v>120</v>
      </c>
      <c r="I61" s="210">
        <v>13</v>
      </c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 t="s">
        <v>120</v>
      </c>
      <c r="C62" s="671">
        <v>10</v>
      </c>
      <c r="E62" s="209" t="s">
        <v>128</v>
      </c>
      <c r="F62" s="210">
        <v>11</v>
      </c>
      <c r="H62" s="209" t="s">
        <v>117</v>
      </c>
      <c r="I62" s="210">
        <v>41</v>
      </c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 t="s">
        <v>117</v>
      </c>
      <c r="C63" s="671">
        <v>52</v>
      </c>
      <c r="E63" s="209" t="s">
        <v>124</v>
      </c>
      <c r="F63" s="210">
        <v>30</v>
      </c>
      <c r="H63" s="209" t="s">
        <v>112</v>
      </c>
      <c r="I63" s="210">
        <v>33</v>
      </c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 t="s">
        <v>112</v>
      </c>
      <c r="C64" s="671">
        <v>43</v>
      </c>
      <c r="E64" s="209" t="s">
        <v>125</v>
      </c>
      <c r="F64" s="210">
        <v>29</v>
      </c>
      <c r="H64" s="209" t="s">
        <v>113</v>
      </c>
      <c r="I64" s="210">
        <v>65</v>
      </c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 t="s">
        <v>113</v>
      </c>
      <c r="C65" s="671">
        <v>65</v>
      </c>
      <c r="E65" s="209" t="s">
        <v>126</v>
      </c>
      <c r="F65" s="210">
        <v>17</v>
      </c>
      <c r="H65" s="209" t="s">
        <v>114</v>
      </c>
      <c r="I65" s="210">
        <v>26</v>
      </c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 t="s">
        <v>114</v>
      </c>
      <c r="C66" s="671">
        <v>38</v>
      </c>
      <c r="E66" s="209" t="s">
        <v>127</v>
      </c>
      <c r="F66" s="210">
        <v>86</v>
      </c>
      <c r="H66" s="209" t="s">
        <v>115</v>
      </c>
      <c r="I66" s="210">
        <v>86</v>
      </c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 t="s">
        <v>115</v>
      </c>
      <c r="C67" s="671">
        <v>104</v>
      </c>
      <c r="E67" s="209" t="s">
        <v>121</v>
      </c>
      <c r="F67" s="210">
        <v>13</v>
      </c>
      <c r="H67" s="209" t="s">
        <v>129</v>
      </c>
      <c r="I67" s="210">
        <v>27</v>
      </c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 t="s">
        <v>129</v>
      </c>
      <c r="C68" s="671">
        <v>33</v>
      </c>
      <c r="E68" s="209" t="s">
        <v>123</v>
      </c>
      <c r="F68" s="210">
        <v>1</v>
      </c>
      <c r="H68" s="209" t="s">
        <v>130</v>
      </c>
      <c r="I68" s="210">
        <v>11</v>
      </c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 t="s">
        <v>130</v>
      </c>
      <c r="C69" s="671">
        <v>3</v>
      </c>
      <c r="E69" s="209" t="s">
        <v>472</v>
      </c>
      <c r="F69" s="210">
        <v>40</v>
      </c>
      <c r="H69" s="209" t="s">
        <v>131</v>
      </c>
      <c r="I69" s="210">
        <v>5</v>
      </c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 t="s">
        <v>131</v>
      </c>
      <c r="C70" s="671">
        <v>1</v>
      </c>
      <c r="E70" s="209" t="s">
        <v>132</v>
      </c>
      <c r="F70" s="210">
        <v>2</v>
      </c>
      <c r="H70" s="209" t="s">
        <v>128</v>
      </c>
      <c r="I70" s="210">
        <v>27</v>
      </c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 t="s">
        <v>128</v>
      </c>
      <c r="C71" s="671">
        <v>9</v>
      </c>
      <c r="E71" s="209" t="s">
        <v>133</v>
      </c>
      <c r="F71" s="210">
        <v>4</v>
      </c>
      <c r="H71" s="209" t="s">
        <v>124</v>
      </c>
      <c r="I71" s="210">
        <v>10</v>
      </c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 t="s">
        <v>124</v>
      </c>
      <c r="C72" s="671">
        <v>24</v>
      </c>
      <c r="E72" s="209" t="s">
        <v>240</v>
      </c>
      <c r="F72" s="210">
        <v>3</v>
      </c>
      <c r="H72" s="209" t="s">
        <v>125</v>
      </c>
      <c r="I72" s="210">
        <v>24</v>
      </c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 t="s">
        <v>125</v>
      </c>
      <c r="C73" s="671">
        <v>38</v>
      </c>
      <c r="E73" s="209" t="s">
        <v>135</v>
      </c>
      <c r="F73" s="210">
        <v>1</v>
      </c>
      <c r="H73" s="209" t="s">
        <v>126</v>
      </c>
      <c r="I73" s="210">
        <v>23</v>
      </c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 t="s">
        <v>126</v>
      </c>
      <c r="C74" s="671">
        <v>14</v>
      </c>
      <c r="E74" s="209" t="s">
        <v>136</v>
      </c>
      <c r="F74" s="210">
        <v>1</v>
      </c>
      <c r="H74" s="209" t="s">
        <v>127</v>
      </c>
      <c r="I74" s="210">
        <v>56</v>
      </c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 t="s">
        <v>127</v>
      </c>
      <c r="C75" s="671">
        <v>88</v>
      </c>
      <c r="E75" s="209" t="s">
        <v>241</v>
      </c>
      <c r="F75" s="210">
        <v>2</v>
      </c>
      <c r="H75" s="209" t="s">
        <v>121</v>
      </c>
      <c r="I75" s="210">
        <v>4</v>
      </c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 t="s">
        <v>121</v>
      </c>
      <c r="C76" s="671">
        <v>1</v>
      </c>
      <c r="E76" s="209" t="s">
        <v>143</v>
      </c>
      <c r="F76" s="210">
        <v>2</v>
      </c>
      <c r="H76" s="209" t="s">
        <v>122</v>
      </c>
      <c r="I76" s="210">
        <v>1</v>
      </c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 t="s">
        <v>123</v>
      </c>
      <c r="C77" s="671">
        <v>2</v>
      </c>
      <c r="E77" s="209" t="s">
        <v>144</v>
      </c>
      <c r="F77" s="210">
        <v>1</v>
      </c>
      <c r="H77" s="209" t="s">
        <v>123</v>
      </c>
      <c r="I77" s="210">
        <v>3</v>
      </c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 t="s">
        <v>472</v>
      </c>
      <c r="C78" s="671">
        <v>36</v>
      </c>
      <c r="E78" s="209" t="s">
        <v>146</v>
      </c>
      <c r="F78" s="210">
        <v>1</v>
      </c>
      <c r="H78" s="209" t="s">
        <v>472</v>
      </c>
      <c r="I78" s="210">
        <v>35</v>
      </c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 t="s">
        <v>132</v>
      </c>
      <c r="C79" s="671">
        <v>3</v>
      </c>
      <c r="E79" s="209" t="s">
        <v>148</v>
      </c>
      <c r="F79" s="210">
        <v>1</v>
      </c>
      <c r="H79" s="209" t="s">
        <v>132</v>
      </c>
      <c r="I79" s="210">
        <v>3</v>
      </c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 t="s">
        <v>133</v>
      </c>
      <c r="C80" s="671">
        <v>6</v>
      </c>
      <c r="E80" s="209" t="s">
        <v>149</v>
      </c>
      <c r="F80" s="210">
        <v>1</v>
      </c>
      <c r="H80" s="209" t="s">
        <v>133</v>
      </c>
      <c r="I80" s="210">
        <v>4</v>
      </c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 t="s">
        <v>240</v>
      </c>
      <c r="C81" s="671">
        <v>3</v>
      </c>
      <c r="E81" s="209" t="s">
        <v>247</v>
      </c>
      <c r="F81" s="210">
        <v>1</v>
      </c>
      <c r="H81" s="209" t="s">
        <v>136</v>
      </c>
      <c r="I81" s="210">
        <v>2</v>
      </c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 t="s">
        <v>134</v>
      </c>
      <c r="C82" s="671">
        <v>4</v>
      </c>
      <c r="E82" s="209" t="s">
        <v>158</v>
      </c>
      <c r="F82" s="210">
        <v>2</v>
      </c>
      <c r="H82" s="209" t="s">
        <v>241</v>
      </c>
      <c r="I82" s="210">
        <v>2</v>
      </c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 t="s">
        <v>135</v>
      </c>
      <c r="C83" s="671">
        <v>6</v>
      </c>
      <c r="E83" s="209" t="s">
        <v>249</v>
      </c>
      <c r="F83" s="210">
        <v>2</v>
      </c>
      <c r="H83" s="209" t="s">
        <v>143</v>
      </c>
      <c r="I83" s="210">
        <v>2</v>
      </c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 t="s">
        <v>136</v>
      </c>
      <c r="C84" s="671">
        <v>1</v>
      </c>
      <c r="E84" s="209" t="s">
        <v>252</v>
      </c>
      <c r="F84" s="210">
        <v>1</v>
      </c>
      <c r="H84" s="209" t="s">
        <v>144</v>
      </c>
      <c r="I84" s="210">
        <v>1</v>
      </c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 t="s">
        <v>241</v>
      </c>
      <c r="C85" s="671">
        <v>1</v>
      </c>
      <c r="E85" s="209" t="s">
        <v>159</v>
      </c>
      <c r="F85" s="210">
        <v>1</v>
      </c>
      <c r="H85" s="209" t="s">
        <v>145</v>
      </c>
      <c r="I85" s="210">
        <v>3</v>
      </c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 t="s">
        <v>143</v>
      </c>
      <c r="C86" s="671">
        <v>2</v>
      </c>
      <c r="E86" s="209" t="s">
        <v>261</v>
      </c>
      <c r="F86" s="210">
        <v>2</v>
      </c>
      <c r="H86" s="209" t="s">
        <v>149</v>
      </c>
      <c r="I86" s="210">
        <v>1</v>
      </c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 t="s">
        <v>144</v>
      </c>
      <c r="C87" s="671">
        <v>1</v>
      </c>
      <c r="E87" s="209" t="s">
        <v>164</v>
      </c>
      <c r="F87" s="210">
        <v>12</v>
      </c>
      <c r="H87" s="209" t="s">
        <v>158</v>
      </c>
      <c r="I87" s="210">
        <v>6</v>
      </c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 t="s">
        <v>145</v>
      </c>
      <c r="C88" s="671">
        <v>5</v>
      </c>
      <c r="E88" s="209" t="s">
        <v>163</v>
      </c>
      <c r="F88" s="210">
        <v>8</v>
      </c>
      <c r="H88" s="209" t="s">
        <v>249</v>
      </c>
      <c r="I88" s="210">
        <v>1</v>
      </c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 t="s">
        <v>147</v>
      </c>
      <c r="C89" s="671">
        <v>1</v>
      </c>
      <c r="E89" s="209" t="s">
        <v>165</v>
      </c>
      <c r="F89" s="210">
        <v>2</v>
      </c>
      <c r="H89" s="209" t="s">
        <v>250</v>
      </c>
      <c r="I89" s="210">
        <v>3</v>
      </c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 t="s">
        <v>148</v>
      </c>
      <c r="C90" s="671">
        <v>1</v>
      </c>
      <c r="E90" s="209" t="s">
        <v>275</v>
      </c>
      <c r="F90" s="210">
        <v>2</v>
      </c>
      <c r="H90" s="209" t="s">
        <v>253</v>
      </c>
      <c r="I90" s="210">
        <v>1</v>
      </c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 t="s">
        <v>158</v>
      </c>
      <c r="C91" s="671">
        <v>3</v>
      </c>
      <c r="E91" s="209" t="s">
        <v>166</v>
      </c>
      <c r="F91" s="210">
        <v>1</v>
      </c>
      <c r="H91" s="209" t="s">
        <v>159</v>
      </c>
      <c r="I91" s="210">
        <v>1</v>
      </c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 t="s">
        <v>249</v>
      </c>
      <c r="C92" s="671">
        <v>1</v>
      </c>
      <c r="E92" s="209" t="s">
        <v>278</v>
      </c>
      <c r="F92" s="210">
        <v>1</v>
      </c>
      <c r="H92" s="209" t="s">
        <v>259</v>
      </c>
      <c r="I92" s="210">
        <v>2</v>
      </c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 t="s">
        <v>159</v>
      </c>
      <c r="C93" s="671">
        <v>2</v>
      </c>
      <c r="E93" s="209" t="s">
        <v>137</v>
      </c>
      <c r="F93" s="210">
        <v>14</v>
      </c>
      <c r="H93" s="209" t="s">
        <v>164</v>
      </c>
      <c r="I93" s="210">
        <v>7</v>
      </c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 t="s">
        <v>257</v>
      </c>
      <c r="C94" s="671">
        <v>3</v>
      </c>
      <c r="E94" s="209" t="s">
        <v>280</v>
      </c>
      <c r="F94" s="210">
        <v>7</v>
      </c>
      <c r="H94" s="209" t="s">
        <v>163</v>
      </c>
      <c r="I94" s="210">
        <v>7</v>
      </c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 t="s">
        <v>258</v>
      </c>
      <c r="C95" s="671">
        <v>2</v>
      </c>
      <c r="E95" s="209" t="s">
        <v>138</v>
      </c>
      <c r="F95" s="210">
        <v>33</v>
      </c>
      <c r="H95" s="209" t="s">
        <v>166</v>
      </c>
      <c r="I95" s="210">
        <v>5</v>
      </c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 t="s">
        <v>164</v>
      </c>
      <c r="C96" s="671">
        <v>3</v>
      </c>
      <c r="E96" s="209" t="s">
        <v>139</v>
      </c>
      <c r="F96" s="210">
        <v>11</v>
      </c>
      <c r="H96" s="209" t="s">
        <v>278</v>
      </c>
      <c r="I96" s="210">
        <v>1</v>
      </c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 t="s">
        <v>163</v>
      </c>
      <c r="C97" s="671">
        <v>3</v>
      </c>
      <c r="E97" s="209" t="s">
        <v>140</v>
      </c>
      <c r="F97" s="210">
        <v>14</v>
      </c>
      <c r="H97" s="209" t="s">
        <v>137</v>
      </c>
      <c r="I97" s="210">
        <v>20</v>
      </c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 t="s">
        <v>165</v>
      </c>
      <c r="C98" s="671">
        <v>1</v>
      </c>
      <c r="E98" s="209" t="s">
        <v>141</v>
      </c>
      <c r="F98" s="210">
        <v>15</v>
      </c>
      <c r="H98" s="209" t="s">
        <v>280</v>
      </c>
      <c r="I98" s="210">
        <v>2</v>
      </c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 t="s">
        <v>166</v>
      </c>
      <c r="C99" s="671">
        <v>5</v>
      </c>
      <c r="E99" s="209" t="s">
        <v>142</v>
      </c>
      <c r="F99" s="210">
        <v>2</v>
      </c>
      <c r="H99" s="209" t="s">
        <v>138</v>
      </c>
      <c r="I99" s="210">
        <v>22</v>
      </c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 t="s">
        <v>278</v>
      </c>
      <c r="C100" s="671">
        <v>1</v>
      </c>
      <c r="E100" s="209" t="s">
        <v>152</v>
      </c>
      <c r="F100" s="210">
        <v>4</v>
      </c>
      <c r="H100" s="209" t="s">
        <v>139</v>
      </c>
      <c r="I100" s="210">
        <v>10</v>
      </c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 t="s">
        <v>137</v>
      </c>
      <c r="C101" s="671">
        <v>17</v>
      </c>
      <c r="E101" s="209" t="s">
        <v>281</v>
      </c>
      <c r="F101" s="210">
        <v>11</v>
      </c>
      <c r="H101" s="209" t="s">
        <v>140</v>
      </c>
      <c r="I101" s="210">
        <v>21</v>
      </c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 t="s">
        <v>280</v>
      </c>
      <c r="C102" s="671">
        <v>5</v>
      </c>
      <c r="E102" s="209" t="s">
        <v>153</v>
      </c>
      <c r="F102" s="210">
        <v>5</v>
      </c>
      <c r="H102" s="209" t="s">
        <v>141</v>
      </c>
      <c r="I102" s="210">
        <v>7</v>
      </c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 t="s">
        <v>138</v>
      </c>
      <c r="C103" s="671">
        <v>23</v>
      </c>
      <c r="E103" s="209" t="s">
        <v>154</v>
      </c>
      <c r="F103" s="210">
        <v>8</v>
      </c>
      <c r="H103" s="209" t="s">
        <v>142</v>
      </c>
      <c r="I103" s="210">
        <v>1</v>
      </c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 t="s">
        <v>139</v>
      </c>
      <c r="C104" s="671">
        <v>9</v>
      </c>
      <c r="E104" s="209" t="s">
        <v>155</v>
      </c>
      <c r="F104" s="210">
        <v>7</v>
      </c>
      <c r="H104" s="209" t="s">
        <v>152</v>
      </c>
      <c r="I104" s="210">
        <v>5</v>
      </c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 t="s">
        <v>140</v>
      </c>
      <c r="C105" s="671">
        <v>10</v>
      </c>
      <c r="E105" s="209" t="s">
        <v>283</v>
      </c>
      <c r="F105" s="210">
        <v>4</v>
      </c>
      <c r="H105" s="209" t="s">
        <v>281</v>
      </c>
      <c r="I105" s="210">
        <v>7</v>
      </c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 t="s">
        <v>141</v>
      </c>
      <c r="C106" s="671">
        <v>4</v>
      </c>
      <c r="E106" s="209" t="s">
        <v>284</v>
      </c>
      <c r="F106" s="210">
        <v>2</v>
      </c>
      <c r="H106" s="209" t="s">
        <v>153</v>
      </c>
      <c r="I106" s="210">
        <v>3</v>
      </c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 t="s">
        <v>142</v>
      </c>
      <c r="C107" s="671">
        <v>4</v>
      </c>
      <c r="E107" s="209" t="s">
        <v>156</v>
      </c>
      <c r="F107" s="210">
        <v>2</v>
      </c>
      <c r="H107" s="209" t="s">
        <v>154</v>
      </c>
      <c r="I107" s="210">
        <v>16</v>
      </c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 t="s">
        <v>152</v>
      </c>
      <c r="C108" s="671">
        <v>4</v>
      </c>
      <c r="E108" s="209" t="s">
        <v>286</v>
      </c>
      <c r="F108" s="210">
        <v>1</v>
      </c>
      <c r="H108" s="209" t="s">
        <v>155</v>
      </c>
      <c r="I108" s="210">
        <v>5</v>
      </c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 t="s">
        <v>281</v>
      </c>
      <c r="C109" s="671">
        <v>11</v>
      </c>
      <c r="E109" s="209" t="s">
        <v>290</v>
      </c>
      <c r="F109" s="210">
        <v>1</v>
      </c>
      <c r="H109" s="209" t="s">
        <v>283</v>
      </c>
      <c r="I109" s="210">
        <v>5</v>
      </c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 t="s">
        <v>153</v>
      </c>
      <c r="C110" s="671">
        <v>3</v>
      </c>
      <c r="E110" s="209" t="s">
        <v>157</v>
      </c>
      <c r="F110" s="210">
        <v>3</v>
      </c>
      <c r="H110" s="209" t="s">
        <v>284</v>
      </c>
      <c r="I110" s="210">
        <v>4</v>
      </c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 t="s">
        <v>154</v>
      </c>
      <c r="C111" s="671">
        <v>1</v>
      </c>
      <c r="E111" s="209" t="s">
        <v>292</v>
      </c>
      <c r="F111" s="210">
        <v>1</v>
      </c>
      <c r="H111" s="209" t="s">
        <v>156</v>
      </c>
      <c r="I111" s="210">
        <v>1</v>
      </c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 t="s">
        <v>155</v>
      </c>
      <c r="C112" s="671">
        <v>4</v>
      </c>
      <c r="E112" s="209" t="s">
        <v>294</v>
      </c>
      <c r="F112" s="210">
        <v>1</v>
      </c>
      <c r="H112" s="209" t="s">
        <v>285</v>
      </c>
      <c r="I112" s="210">
        <v>3</v>
      </c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 t="s">
        <v>283</v>
      </c>
      <c r="C113" s="671">
        <v>5</v>
      </c>
      <c r="E113" s="209" t="s">
        <v>301</v>
      </c>
      <c r="F113" s="210">
        <v>2</v>
      </c>
      <c r="H113" s="209" t="s">
        <v>157</v>
      </c>
      <c r="I113" s="210">
        <v>5</v>
      </c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 t="s">
        <v>156</v>
      </c>
      <c r="C114" s="671">
        <v>3</v>
      </c>
      <c r="E114" s="209" t="s">
        <v>302</v>
      </c>
      <c r="F114" s="210">
        <v>1</v>
      </c>
      <c r="H114" s="209" t="s">
        <v>291</v>
      </c>
      <c r="I114" s="210">
        <v>1</v>
      </c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 t="s">
        <v>286</v>
      </c>
      <c r="C115" s="671">
        <v>1</v>
      </c>
      <c r="E115" s="209" t="s">
        <v>162</v>
      </c>
      <c r="F115" s="210">
        <v>2</v>
      </c>
      <c r="H115" s="209" t="s">
        <v>292</v>
      </c>
      <c r="I115" s="210">
        <v>2</v>
      </c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 t="s">
        <v>292</v>
      </c>
      <c r="C116" s="671">
        <v>1</v>
      </c>
      <c r="E116" s="209" t="s">
        <v>349</v>
      </c>
      <c r="F116" s="210">
        <v>1</v>
      </c>
      <c r="H116" s="209" t="s">
        <v>293</v>
      </c>
      <c r="I116" s="210">
        <v>2</v>
      </c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 t="s">
        <v>302</v>
      </c>
      <c r="C117" s="671">
        <v>2</v>
      </c>
      <c r="E117" s="209" t="s">
        <v>167</v>
      </c>
      <c r="F117" s="210">
        <v>4</v>
      </c>
      <c r="H117" s="209" t="s">
        <v>297</v>
      </c>
      <c r="I117" s="210">
        <v>1</v>
      </c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 t="s">
        <v>349</v>
      </c>
      <c r="C118" s="671">
        <v>1</v>
      </c>
      <c r="E118" s="209" t="s">
        <v>169</v>
      </c>
      <c r="F118" s="210">
        <v>2</v>
      </c>
      <c r="H118" s="209" t="s">
        <v>301</v>
      </c>
      <c r="I118" s="210">
        <v>1</v>
      </c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 t="s">
        <v>167</v>
      </c>
      <c r="C119" s="671">
        <v>1</v>
      </c>
      <c r="E119" s="209" t="s">
        <v>327</v>
      </c>
      <c r="F119" s="210">
        <v>1</v>
      </c>
      <c r="H119" s="209" t="s">
        <v>302</v>
      </c>
      <c r="I119" s="210">
        <v>4</v>
      </c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 t="s">
        <v>168</v>
      </c>
      <c r="C120" s="671">
        <v>1</v>
      </c>
      <c r="E120" s="209" t="s">
        <v>330</v>
      </c>
      <c r="F120" s="210">
        <v>1</v>
      </c>
      <c r="H120" s="209" t="s">
        <v>303</v>
      </c>
      <c r="I120" s="210">
        <v>2</v>
      </c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 t="s">
        <v>326</v>
      </c>
      <c r="C121" s="671">
        <v>1</v>
      </c>
      <c r="E121" s="209" t="s">
        <v>596</v>
      </c>
      <c r="F121" s="210">
        <v>5</v>
      </c>
      <c r="H121" s="209" t="s">
        <v>168</v>
      </c>
      <c r="I121" s="210">
        <v>2</v>
      </c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 t="s">
        <v>330</v>
      </c>
      <c r="C122" s="259">
        <v>2</v>
      </c>
      <c r="E122" s="209" t="s">
        <v>575</v>
      </c>
      <c r="F122" s="210">
        <v>3</v>
      </c>
      <c r="H122" s="209" t="s">
        <v>326</v>
      </c>
      <c r="I122" s="210">
        <v>2</v>
      </c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 t="s">
        <v>575</v>
      </c>
      <c r="C123" s="671">
        <v>3</v>
      </c>
      <c r="E123" s="209" t="s">
        <v>597</v>
      </c>
      <c r="F123" s="210">
        <v>1</v>
      </c>
      <c r="H123" s="209" t="s">
        <v>169</v>
      </c>
      <c r="I123" s="210">
        <v>2</v>
      </c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 t="s">
        <v>625</v>
      </c>
      <c r="C124" s="671">
        <v>1</v>
      </c>
      <c r="E124" s="209" t="s">
        <v>488</v>
      </c>
      <c r="F124" s="210">
        <v>3</v>
      </c>
      <c r="H124" s="209" t="s">
        <v>788</v>
      </c>
      <c r="I124" s="210">
        <v>1</v>
      </c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 t="s">
        <v>614</v>
      </c>
      <c r="C125" s="671">
        <v>1</v>
      </c>
      <c r="E125" s="209" t="s">
        <v>625</v>
      </c>
      <c r="F125" s="210">
        <v>1</v>
      </c>
      <c r="H125" s="209" t="s">
        <v>614</v>
      </c>
      <c r="I125" s="210">
        <v>1</v>
      </c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 t="s">
        <v>789</v>
      </c>
      <c r="C126" s="671">
        <v>1</v>
      </c>
      <c r="E126" s="209" t="s">
        <v>614</v>
      </c>
      <c r="F126" s="210">
        <v>1</v>
      </c>
      <c r="H126" s="209" t="s">
        <v>664</v>
      </c>
      <c r="I126" s="210">
        <v>6</v>
      </c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 t="s">
        <v>797</v>
      </c>
      <c r="C127" s="671">
        <v>1</v>
      </c>
      <c r="E127" s="209" t="s">
        <v>489</v>
      </c>
      <c r="F127" s="210">
        <v>4</v>
      </c>
      <c r="H127" s="209" t="s">
        <v>490</v>
      </c>
      <c r="I127" s="210">
        <v>5</v>
      </c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 t="s">
        <v>641</v>
      </c>
      <c r="C128" s="671">
        <v>1</v>
      </c>
      <c r="E128" s="209" t="s">
        <v>795</v>
      </c>
      <c r="F128" s="210"/>
      <c r="H128" s="209" t="s">
        <v>601</v>
      </c>
      <c r="I128" s="210">
        <v>1</v>
      </c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 t="s">
        <v>651</v>
      </c>
      <c r="C129" s="671">
        <v>1</v>
      </c>
      <c r="E129" s="209" t="s">
        <v>638</v>
      </c>
      <c r="F129" s="210">
        <v>2</v>
      </c>
      <c r="H129" s="209" t="s">
        <v>491</v>
      </c>
      <c r="I129" s="210">
        <v>1</v>
      </c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 t="s">
        <v>653</v>
      </c>
      <c r="C130" s="671">
        <v>1</v>
      </c>
      <c r="E130" s="209" t="s">
        <v>627</v>
      </c>
      <c r="F130" s="210">
        <v>1</v>
      </c>
      <c r="H130" s="209" t="s">
        <v>686</v>
      </c>
      <c r="I130" s="210">
        <v>1</v>
      </c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 t="s">
        <v>655</v>
      </c>
      <c r="C131" s="671">
        <v>1</v>
      </c>
      <c r="E131" s="209" t="s">
        <v>655</v>
      </c>
      <c r="F131" s="210">
        <v>1</v>
      </c>
      <c r="H131" s="209" t="s">
        <v>492</v>
      </c>
      <c r="I131" s="210">
        <v>1</v>
      </c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 t="s">
        <v>657</v>
      </c>
      <c r="C132" s="671">
        <v>1</v>
      </c>
      <c r="E132" s="209" t="s">
        <v>601</v>
      </c>
      <c r="F132" s="210">
        <v>7</v>
      </c>
      <c r="H132" s="209" t="s">
        <v>697</v>
      </c>
      <c r="I132" s="210">
        <v>2</v>
      </c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 t="s">
        <v>490</v>
      </c>
      <c r="C133" s="671">
        <v>2</v>
      </c>
      <c r="E133" s="209" t="s">
        <v>491</v>
      </c>
      <c r="F133" s="210">
        <v>2</v>
      </c>
      <c r="H133" s="209" t="s">
        <v>493</v>
      </c>
      <c r="I133" s="210">
        <v>4</v>
      </c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 t="s">
        <v>577</v>
      </c>
      <c r="C134" s="671">
        <v>1</v>
      </c>
      <c r="E134" s="209" t="s">
        <v>579</v>
      </c>
      <c r="F134" s="210">
        <v>8</v>
      </c>
      <c r="H134" s="209" t="s">
        <v>494</v>
      </c>
      <c r="I134" s="210">
        <v>4</v>
      </c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 t="s">
        <v>491</v>
      </c>
      <c r="C135" s="671">
        <v>1</v>
      </c>
      <c r="E135" s="209" t="s">
        <v>492</v>
      </c>
      <c r="F135" s="210">
        <v>6</v>
      </c>
      <c r="H135" s="209" t="s">
        <v>580</v>
      </c>
      <c r="I135" s="210">
        <v>2</v>
      </c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 t="s">
        <v>492</v>
      </c>
      <c r="C136" s="671">
        <v>2</v>
      </c>
      <c r="E136" s="209" t="s">
        <v>697</v>
      </c>
      <c r="F136" s="210">
        <v>2</v>
      </c>
      <c r="H136" s="209" t="s">
        <v>495</v>
      </c>
      <c r="I136" s="210">
        <v>1</v>
      </c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 t="s">
        <v>697</v>
      </c>
      <c r="C137" s="671">
        <v>1</v>
      </c>
      <c r="E137" s="209" t="s">
        <v>493</v>
      </c>
      <c r="F137" s="210">
        <v>2</v>
      </c>
      <c r="H137" s="209" t="s">
        <v>618</v>
      </c>
      <c r="I137" s="210">
        <v>2</v>
      </c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 t="s">
        <v>493</v>
      </c>
      <c r="C138" s="671">
        <v>9</v>
      </c>
      <c r="E138" s="209" t="s">
        <v>494</v>
      </c>
      <c r="F138" s="210">
        <v>8</v>
      </c>
      <c r="H138" s="209" t="s">
        <v>496</v>
      </c>
      <c r="I138" s="210">
        <v>2</v>
      </c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 t="s">
        <v>494</v>
      </c>
      <c r="C139" s="671">
        <v>3</v>
      </c>
      <c r="E139" s="209" t="s">
        <v>580</v>
      </c>
      <c r="F139" s="210">
        <v>1</v>
      </c>
      <c r="H139" s="209" t="s">
        <v>497</v>
      </c>
      <c r="I139" s="210">
        <v>1</v>
      </c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 t="s">
        <v>580</v>
      </c>
      <c r="C140" s="671">
        <v>1</v>
      </c>
      <c r="E140" s="209" t="s">
        <v>618</v>
      </c>
      <c r="F140" s="210">
        <v>6</v>
      </c>
      <c r="H140" s="209" t="s">
        <v>581</v>
      </c>
      <c r="I140" s="210">
        <v>3</v>
      </c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 t="s">
        <v>709</v>
      </c>
      <c r="C141" s="671">
        <v>2</v>
      </c>
      <c r="E141" s="209" t="s">
        <v>716</v>
      </c>
      <c r="F141" s="210">
        <v>1</v>
      </c>
      <c r="H141" s="209" t="s">
        <v>498</v>
      </c>
      <c r="I141" s="210">
        <v>1</v>
      </c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 t="s">
        <v>618</v>
      </c>
      <c r="C142" s="671">
        <v>2</v>
      </c>
      <c r="E142" s="209" t="s">
        <v>498</v>
      </c>
      <c r="F142" s="210">
        <v>1</v>
      </c>
      <c r="H142" s="209" t="s">
        <v>583</v>
      </c>
      <c r="I142" s="210">
        <v>2</v>
      </c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 t="s">
        <v>716</v>
      </c>
      <c r="C143" s="671">
        <v>1</v>
      </c>
      <c r="E143" s="209" t="s">
        <v>583</v>
      </c>
      <c r="F143" s="210">
        <v>1</v>
      </c>
      <c r="H143" s="209" t="s">
        <v>499</v>
      </c>
      <c r="I143" s="210">
        <v>2</v>
      </c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 t="s">
        <v>497</v>
      </c>
      <c r="C144" s="671">
        <v>1</v>
      </c>
      <c r="E144" s="209" t="s">
        <v>499</v>
      </c>
      <c r="F144" s="210">
        <v>2</v>
      </c>
      <c r="H144" s="209" t="s">
        <v>584</v>
      </c>
      <c r="I144" s="210">
        <v>3</v>
      </c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 t="s">
        <v>581</v>
      </c>
      <c r="C145" s="671">
        <v>1</v>
      </c>
      <c r="E145" s="209" t="s">
        <v>584</v>
      </c>
      <c r="F145" s="210">
        <v>1</v>
      </c>
      <c r="H145" s="209" t="s">
        <v>605</v>
      </c>
      <c r="I145" s="210">
        <v>1</v>
      </c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 t="s">
        <v>583</v>
      </c>
      <c r="C146" s="671">
        <v>1</v>
      </c>
      <c r="E146" s="209" t="s">
        <v>605</v>
      </c>
      <c r="F146" s="210">
        <v>1</v>
      </c>
      <c r="H146" s="209" t="s">
        <v>606</v>
      </c>
      <c r="I146" s="210">
        <v>1</v>
      </c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 t="s">
        <v>584</v>
      </c>
      <c r="C147" s="671">
        <v>2</v>
      </c>
      <c r="E147" s="209" t="s">
        <v>606</v>
      </c>
      <c r="F147" s="210">
        <v>2</v>
      </c>
      <c r="H147" s="209" t="s">
        <v>585</v>
      </c>
      <c r="I147" s="210">
        <v>1</v>
      </c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 t="s">
        <v>605</v>
      </c>
      <c r="C148" s="671">
        <v>1</v>
      </c>
      <c r="E148" s="209" t="s">
        <v>585</v>
      </c>
      <c r="F148" s="210">
        <v>1</v>
      </c>
      <c r="H148" s="209" t="s">
        <v>500</v>
      </c>
      <c r="I148" s="210">
        <v>1</v>
      </c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 t="s">
        <v>606</v>
      </c>
      <c r="C149" s="671">
        <v>2</v>
      </c>
      <c r="E149" s="209" t="s">
        <v>500</v>
      </c>
      <c r="F149" s="210">
        <v>1</v>
      </c>
      <c r="H149" s="209" t="s">
        <v>586</v>
      </c>
      <c r="I149" s="210">
        <v>1</v>
      </c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 t="s">
        <v>500</v>
      </c>
      <c r="C150" s="671">
        <v>1</v>
      </c>
      <c r="E150" s="209" t="s">
        <v>755</v>
      </c>
      <c r="F150" s="210">
        <v>1</v>
      </c>
      <c r="H150" s="209" t="s">
        <v>755</v>
      </c>
      <c r="I150" s="210">
        <v>3</v>
      </c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 t="s">
        <v>587</v>
      </c>
      <c r="C151" s="671">
        <v>3</v>
      </c>
      <c r="E151" s="209" t="s">
        <v>588</v>
      </c>
      <c r="F151" s="210">
        <v>4</v>
      </c>
      <c r="H151" s="209" t="s">
        <v>587</v>
      </c>
      <c r="I151" s="210">
        <v>2</v>
      </c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 t="s">
        <v>588</v>
      </c>
      <c r="C152" s="671">
        <v>3</v>
      </c>
      <c r="E152" s="209" t="s">
        <v>501</v>
      </c>
      <c r="F152" s="210">
        <v>1</v>
      </c>
      <c r="H152" s="209" t="s">
        <v>588</v>
      </c>
      <c r="I152" s="210">
        <v>2</v>
      </c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 t="s">
        <v>501</v>
      </c>
      <c r="C153" s="671">
        <v>2</v>
      </c>
      <c r="E153" s="209" t="s">
        <v>503</v>
      </c>
      <c r="F153" s="210">
        <v>1</v>
      </c>
      <c r="H153" s="209" t="s">
        <v>501</v>
      </c>
      <c r="I153" s="210">
        <v>2</v>
      </c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 t="s">
        <v>589</v>
      </c>
      <c r="C154" s="671"/>
      <c r="E154" s="209" t="s">
        <v>504</v>
      </c>
      <c r="F154" s="210">
        <v>3</v>
      </c>
      <c r="H154" s="209" t="s">
        <v>502</v>
      </c>
      <c r="I154" s="210">
        <v>2</v>
      </c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 t="s">
        <v>503</v>
      </c>
      <c r="C155" s="671">
        <v>1</v>
      </c>
      <c r="E155" s="209" t="s">
        <v>610</v>
      </c>
      <c r="F155" s="210">
        <v>2</v>
      </c>
      <c r="H155" s="209" t="s">
        <v>765</v>
      </c>
      <c r="I155" s="210">
        <v>1</v>
      </c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 t="s">
        <v>765</v>
      </c>
      <c r="C156" s="671">
        <v>1</v>
      </c>
      <c r="E156" s="209" t="s">
        <v>506</v>
      </c>
      <c r="F156" s="210">
        <v>3</v>
      </c>
      <c r="H156" s="209" t="s">
        <v>610</v>
      </c>
      <c r="I156" s="210">
        <v>3</v>
      </c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 t="s">
        <v>504</v>
      </c>
      <c r="C157" s="671">
        <v>3</v>
      </c>
      <c r="E157" s="209" t="s">
        <v>611</v>
      </c>
      <c r="F157" s="210">
        <v>1</v>
      </c>
      <c r="H157" s="209" t="s">
        <v>611</v>
      </c>
      <c r="I157" s="210">
        <v>1</v>
      </c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 t="s">
        <v>505</v>
      </c>
      <c r="C158" s="671"/>
      <c r="E158" s="209" t="s">
        <v>612</v>
      </c>
      <c r="F158" s="210">
        <v>2</v>
      </c>
      <c r="H158" s="209" t="s">
        <v>612</v>
      </c>
      <c r="I158" s="210">
        <v>2</v>
      </c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 t="s">
        <v>591</v>
      </c>
      <c r="C159" s="671">
        <v>1</v>
      </c>
      <c r="E159" s="209" t="s">
        <v>621</v>
      </c>
      <c r="F159" s="210">
        <v>1</v>
      </c>
      <c r="H159" s="209" t="s">
        <v>613</v>
      </c>
      <c r="I159" s="210">
        <v>1</v>
      </c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 t="s">
        <v>610</v>
      </c>
      <c r="C160" s="671">
        <v>2</v>
      </c>
      <c r="E160" s="209" t="s">
        <v>593</v>
      </c>
      <c r="F160" s="210">
        <v>3</v>
      </c>
      <c r="H160" s="209" t="s">
        <v>593</v>
      </c>
      <c r="I160" s="210">
        <v>3</v>
      </c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 t="s">
        <v>779</v>
      </c>
      <c r="C161" s="671">
        <v>1</v>
      </c>
      <c r="E161" s="209" t="s">
        <v>827</v>
      </c>
      <c r="F161" s="210">
        <v>3</v>
      </c>
      <c r="H161" s="209" t="s">
        <v>350</v>
      </c>
      <c r="I161" s="210">
        <v>1</v>
      </c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 t="s">
        <v>506</v>
      </c>
      <c r="C162" s="671">
        <v>3</v>
      </c>
      <c r="E162" s="209" t="s">
        <v>350</v>
      </c>
      <c r="F162" s="210">
        <v>1</v>
      </c>
      <c r="H162" s="209" t="s">
        <v>351</v>
      </c>
      <c r="I162" s="210">
        <v>4</v>
      </c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 t="s">
        <v>612</v>
      </c>
      <c r="C163" s="671">
        <v>1</v>
      </c>
      <c r="E163" s="209" t="s">
        <v>351</v>
      </c>
      <c r="F163" s="210">
        <v>13</v>
      </c>
      <c r="H163" s="209" t="s">
        <v>352</v>
      </c>
      <c r="I163" s="210">
        <v>1</v>
      </c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 t="s">
        <v>613</v>
      </c>
      <c r="C164" s="671">
        <v>1</v>
      </c>
      <c r="E164" s="209" t="s">
        <v>352</v>
      </c>
      <c r="F164" s="210">
        <v>2</v>
      </c>
      <c r="H164" s="209" t="s">
        <v>353</v>
      </c>
      <c r="I164" s="210">
        <v>1</v>
      </c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 t="s">
        <v>621</v>
      </c>
      <c r="C165" s="671">
        <v>1</v>
      </c>
      <c r="E165" s="209" t="s">
        <v>353</v>
      </c>
      <c r="F165" s="210">
        <v>3</v>
      </c>
      <c r="H165" s="209" t="s">
        <v>354</v>
      </c>
      <c r="I165" s="210">
        <v>2</v>
      </c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 t="s">
        <v>592</v>
      </c>
      <c r="C166" s="671">
        <v>1</v>
      </c>
      <c r="E166" s="209" t="s">
        <v>354</v>
      </c>
      <c r="F166" s="210">
        <v>2</v>
      </c>
      <c r="H166" s="209" t="s">
        <v>355</v>
      </c>
      <c r="I166" s="210">
        <v>5</v>
      </c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 t="s">
        <v>593</v>
      </c>
      <c r="C167" s="210">
        <v>2</v>
      </c>
      <c r="E167" s="209" t="s">
        <v>355</v>
      </c>
      <c r="F167" s="210">
        <v>3</v>
      </c>
      <c r="H167" s="209" t="s">
        <v>356</v>
      </c>
      <c r="I167" s="210">
        <v>3</v>
      </c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 t="s">
        <v>351</v>
      </c>
      <c r="C168" s="210">
        <v>3</v>
      </c>
      <c r="E168" s="209" t="s">
        <v>356</v>
      </c>
      <c r="F168" s="210">
        <v>6</v>
      </c>
      <c r="H168" s="209" t="s">
        <v>357</v>
      </c>
      <c r="I168" s="210">
        <v>6</v>
      </c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 t="s">
        <v>352</v>
      </c>
      <c r="C169" s="210">
        <v>1</v>
      </c>
      <c r="E169" s="209" t="s">
        <v>357</v>
      </c>
      <c r="F169" s="210">
        <v>1</v>
      </c>
      <c r="H169" s="209" t="s">
        <v>360</v>
      </c>
      <c r="I169" s="210">
        <v>5</v>
      </c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 t="s">
        <v>354</v>
      </c>
      <c r="C170" s="210">
        <v>2</v>
      </c>
      <c r="E170" s="209" t="s">
        <v>358</v>
      </c>
      <c r="F170" s="210">
        <v>1</v>
      </c>
      <c r="H170" s="209" t="s">
        <v>473</v>
      </c>
      <c r="I170" s="210">
        <v>1</v>
      </c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 t="s">
        <v>356</v>
      </c>
      <c r="C171" s="210">
        <v>2</v>
      </c>
      <c r="E171" s="209" t="s">
        <v>359</v>
      </c>
      <c r="F171" s="210">
        <v>1</v>
      </c>
      <c r="H171" s="209" t="s">
        <v>474</v>
      </c>
      <c r="I171" s="210">
        <v>5</v>
      </c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 t="s">
        <v>357</v>
      </c>
      <c r="C172" s="210">
        <v>3</v>
      </c>
      <c r="E172" s="209" t="s">
        <v>360</v>
      </c>
      <c r="F172" s="210">
        <v>4</v>
      </c>
      <c r="H172" s="209" t="s">
        <v>475</v>
      </c>
      <c r="I172" s="210">
        <v>14</v>
      </c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 t="s">
        <v>364</v>
      </c>
      <c r="C173" s="210">
        <v>1</v>
      </c>
      <c r="E173" s="209" t="s">
        <v>362</v>
      </c>
      <c r="F173" s="210">
        <v>1</v>
      </c>
      <c r="H173" s="209" t="s">
        <v>476</v>
      </c>
      <c r="I173" s="210">
        <v>48</v>
      </c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 t="s">
        <v>473</v>
      </c>
      <c r="C174" s="210">
        <v>6</v>
      </c>
      <c r="E174" s="209" t="s">
        <v>365</v>
      </c>
      <c r="F174" s="210">
        <v>2</v>
      </c>
      <c r="H174" s="209" t="s">
        <v>477</v>
      </c>
      <c r="I174" s="210">
        <v>14</v>
      </c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 t="s">
        <v>474</v>
      </c>
      <c r="C175" s="210">
        <v>4</v>
      </c>
      <c r="E175" s="209" t="s">
        <v>473</v>
      </c>
      <c r="F175" s="210">
        <v>9</v>
      </c>
      <c r="H175" s="209" t="s">
        <v>478</v>
      </c>
      <c r="I175" s="210">
        <v>4</v>
      </c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 t="s">
        <v>475</v>
      </c>
      <c r="C176" s="210">
        <v>17</v>
      </c>
      <c r="E176" s="209" t="s">
        <v>474</v>
      </c>
      <c r="F176" s="210">
        <v>7</v>
      </c>
      <c r="H176" s="209" t="s">
        <v>479</v>
      </c>
      <c r="I176" s="210">
        <v>12</v>
      </c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 t="s">
        <v>476</v>
      </c>
      <c r="C177" s="210">
        <v>50</v>
      </c>
      <c r="E177" s="209" t="s">
        <v>475</v>
      </c>
      <c r="F177" s="210">
        <v>19</v>
      </c>
      <c r="H177" s="209" t="s">
        <v>821</v>
      </c>
      <c r="I177" s="210">
        <v>3</v>
      </c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 t="s">
        <v>828</v>
      </c>
      <c r="C178" s="210">
        <v>1</v>
      </c>
      <c r="E178" s="209" t="s">
        <v>476</v>
      </c>
      <c r="F178" s="210">
        <v>75</v>
      </c>
      <c r="H178" s="209" t="s">
        <v>630</v>
      </c>
      <c r="I178" s="210">
        <v>3</v>
      </c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 t="s">
        <v>477</v>
      </c>
      <c r="C179" s="210">
        <v>4</v>
      </c>
      <c r="E179" s="209" t="s">
        <v>828</v>
      </c>
      <c r="F179" s="210">
        <v>1</v>
      </c>
      <c r="H179" s="209" t="s">
        <v>822</v>
      </c>
      <c r="I179" s="210">
        <v>4</v>
      </c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 t="s">
        <v>478</v>
      </c>
      <c r="C180" s="210">
        <v>7</v>
      </c>
      <c r="E180" s="209" t="s">
        <v>477</v>
      </c>
      <c r="F180" s="210">
        <v>14</v>
      </c>
      <c r="H180" s="209" t="s">
        <v>480</v>
      </c>
      <c r="I180" s="210">
        <v>1</v>
      </c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 t="s">
        <v>479</v>
      </c>
      <c r="C181" s="210">
        <v>6</v>
      </c>
      <c r="E181" s="209" t="s">
        <v>478</v>
      </c>
      <c r="F181" s="210">
        <v>5</v>
      </c>
      <c r="H181" s="209" t="s">
        <v>481</v>
      </c>
      <c r="I181" s="210">
        <v>4</v>
      </c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 t="s">
        <v>829</v>
      </c>
      <c r="C182" s="210">
        <v>3</v>
      </c>
      <c r="E182" s="209" t="s">
        <v>479</v>
      </c>
      <c r="F182" s="210">
        <v>19</v>
      </c>
      <c r="H182" s="209" t="s">
        <v>616</v>
      </c>
      <c r="I182" s="210">
        <v>1</v>
      </c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 t="s">
        <v>480</v>
      </c>
      <c r="C183" s="210">
        <v>2</v>
      </c>
      <c r="E183" s="209" t="s">
        <v>829</v>
      </c>
      <c r="F183" s="210">
        <v>6</v>
      </c>
      <c r="H183" s="209" t="s">
        <v>482</v>
      </c>
      <c r="I183" s="210">
        <v>29</v>
      </c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 t="s">
        <v>830</v>
      </c>
      <c r="C184" s="210">
        <v>2</v>
      </c>
      <c r="E184" s="209" t="s">
        <v>480</v>
      </c>
      <c r="F184" s="210">
        <v>6</v>
      </c>
      <c r="H184" s="209" t="s">
        <v>483</v>
      </c>
      <c r="I184" s="210">
        <v>8</v>
      </c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 t="s">
        <v>481</v>
      </c>
      <c r="C185" s="210">
        <v>3</v>
      </c>
      <c r="E185" s="209" t="s">
        <v>830</v>
      </c>
      <c r="F185" s="210">
        <v>2</v>
      </c>
      <c r="H185" s="209" t="s">
        <v>823</v>
      </c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 t="s">
        <v>482</v>
      </c>
      <c r="C186" s="210">
        <v>22</v>
      </c>
      <c r="E186" s="209" t="s">
        <v>481</v>
      </c>
      <c r="F186" s="210">
        <v>7</v>
      </c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 t="s">
        <v>483</v>
      </c>
      <c r="C187" s="210">
        <v>9</v>
      </c>
      <c r="E187" s="209" t="s">
        <v>616</v>
      </c>
      <c r="F187" s="210">
        <v>1</v>
      </c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 t="s">
        <v>833</v>
      </c>
      <c r="C188" s="210"/>
      <c r="E188" s="209" t="s">
        <v>831</v>
      </c>
      <c r="F188" s="210">
        <v>3</v>
      </c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 t="s">
        <v>482</v>
      </c>
      <c r="F189" s="210">
        <v>56</v>
      </c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 t="s">
        <v>483</v>
      </c>
      <c r="F190" s="210">
        <v>14</v>
      </c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 t="s">
        <v>832</v>
      </c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3" workbookViewId="0">
      <selection activeCell="J7" sqref="J7:K7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570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571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507</v>
      </c>
      <c r="D7" s="776" t="s">
        <v>508</v>
      </c>
      <c r="E7" s="777"/>
      <c r="F7" s="509"/>
      <c r="G7" s="509"/>
      <c r="H7" s="509"/>
      <c r="I7" s="518" t="s">
        <v>572</v>
      </c>
      <c r="J7" s="774" t="s">
        <v>816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509</v>
      </c>
      <c r="D8" s="519"/>
      <c r="E8" s="520"/>
      <c r="F8" s="509"/>
      <c r="G8" s="509"/>
      <c r="H8" s="509"/>
      <c r="I8" s="518" t="s">
        <v>573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510</v>
      </c>
      <c r="D10" s="778" t="s">
        <v>817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511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512</v>
      </c>
      <c r="D15" s="528" t="s">
        <v>513</v>
      </c>
      <c r="E15" s="529" t="s">
        <v>64</v>
      </c>
      <c r="F15" s="530" t="s">
        <v>514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515</v>
      </c>
      <c r="C16" s="534" t="s">
        <v>516</v>
      </c>
      <c r="D16" s="535" t="s">
        <v>517</v>
      </c>
      <c r="E16" s="536" t="s">
        <v>518</v>
      </c>
      <c r="F16" s="537" t="s">
        <v>519</v>
      </c>
      <c r="G16" s="538" t="s">
        <v>520</v>
      </c>
      <c r="H16" s="538" t="s">
        <v>521</v>
      </c>
      <c r="I16" s="538" t="s">
        <v>522</v>
      </c>
      <c r="J16" s="538" t="s">
        <v>523</v>
      </c>
      <c r="K16" s="538" t="s">
        <v>524</v>
      </c>
      <c r="L16" s="538" t="s">
        <v>525</v>
      </c>
      <c r="M16" s="539" t="s">
        <v>526</v>
      </c>
      <c r="N16" s="539" t="s">
        <v>527</v>
      </c>
      <c r="O16" s="539" t="s">
        <v>528</v>
      </c>
      <c r="P16" s="540" t="s">
        <v>529</v>
      </c>
      <c r="Q16" s="540" t="s">
        <v>530</v>
      </c>
      <c r="R16" s="541" t="s">
        <v>531</v>
      </c>
      <c r="S16" s="542" t="s">
        <v>532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533</v>
      </c>
      <c r="N17" s="548" t="s">
        <v>534</v>
      </c>
      <c r="O17" s="548"/>
      <c r="P17" s="549" t="s">
        <v>535</v>
      </c>
      <c r="Q17" s="549" t="s">
        <v>536</v>
      </c>
      <c r="R17" s="550" t="s">
        <v>537</v>
      </c>
      <c r="S17" s="551" t="s">
        <v>538</v>
      </c>
    </row>
    <row r="18" spans="1:19" ht="30">
      <c r="A18" s="499"/>
      <c r="B18" s="533"/>
      <c r="C18" s="543"/>
      <c r="D18" s="544"/>
      <c r="E18" s="545"/>
      <c r="F18" s="552" t="s">
        <v>539</v>
      </c>
      <c r="G18" s="553" t="s">
        <v>61</v>
      </c>
      <c r="H18" s="553" t="s">
        <v>540</v>
      </c>
      <c r="I18" s="553" t="s">
        <v>540</v>
      </c>
      <c r="J18" s="555" t="s">
        <v>540</v>
      </c>
      <c r="K18" s="555" t="s">
        <v>542</v>
      </c>
      <c r="L18" s="554" t="s">
        <v>541</v>
      </c>
      <c r="M18" s="556" t="s">
        <v>19</v>
      </c>
      <c r="N18" s="557" t="s">
        <v>543</v>
      </c>
      <c r="O18" s="557" t="s">
        <v>544</v>
      </c>
      <c r="P18" s="558" t="s">
        <v>545</v>
      </c>
      <c r="Q18" s="559" t="s">
        <v>545</v>
      </c>
      <c r="R18" s="560" t="s">
        <v>546</v>
      </c>
      <c r="S18" s="780" t="s">
        <v>547</v>
      </c>
    </row>
    <row r="19" spans="1:19" ht="31.5" customHeight="1">
      <c r="A19" s="499"/>
      <c r="B19" s="533"/>
      <c r="C19" s="543"/>
      <c r="D19" s="544"/>
      <c r="E19" s="545"/>
      <c r="F19" s="561" t="s">
        <v>548</v>
      </c>
      <c r="G19" s="562"/>
      <c r="H19" s="563" t="s">
        <v>549</v>
      </c>
      <c r="I19" s="562" t="s">
        <v>550</v>
      </c>
      <c r="J19" s="562" t="s">
        <v>814</v>
      </c>
      <c r="K19" s="562" t="s">
        <v>551</v>
      </c>
      <c r="L19" s="564" t="s">
        <v>548</v>
      </c>
      <c r="M19" s="565" t="s">
        <v>540</v>
      </c>
      <c r="N19" s="566" t="s">
        <v>552</v>
      </c>
      <c r="O19" s="566" t="s">
        <v>553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554</v>
      </c>
      <c r="G20" s="562" t="s">
        <v>555</v>
      </c>
      <c r="H20" s="563" t="s">
        <v>556</v>
      </c>
      <c r="I20" s="562" t="s">
        <v>557</v>
      </c>
      <c r="J20" s="562" t="s">
        <v>815</v>
      </c>
      <c r="K20" s="563" t="s">
        <v>559</v>
      </c>
      <c r="L20" s="564" t="s">
        <v>558</v>
      </c>
      <c r="M20" s="565" t="s">
        <v>560</v>
      </c>
      <c r="N20" s="566" t="s">
        <v>561</v>
      </c>
      <c r="O20" s="566" t="s">
        <v>562</v>
      </c>
      <c r="P20" s="567" t="s">
        <v>563</v>
      </c>
      <c r="Q20" s="569" t="s">
        <v>564</v>
      </c>
      <c r="R20" s="560" t="s">
        <v>565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566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484</v>
      </c>
      <c r="F23" s="577"/>
      <c r="G23" s="578"/>
      <c r="H23" s="579">
        <f>SUMIF('SAUCE USAGE'!J11:J51,'STOCK ANALYSIS'!C23,'SAUCE USAGE'!L10:L51)/1000</f>
        <v>2.5000000000000001E-2</v>
      </c>
      <c r="I23" s="579">
        <f>SUMIF('SAUCE USAGE'!J54:J94,'STOCK ANALYSIS'!C23,'SAUCE USAGE'!L54:L94)/1000</f>
        <v>0.72</v>
      </c>
      <c r="J23" s="578">
        <f>SUMIF('SAUCE USAGE'!$J$111:$J$129,'STOCK ANALYSIS'!C23,'SAUCE USAGE'!$L$111:$L$129)/1000</f>
        <v>0.18</v>
      </c>
      <c r="K23" s="579">
        <f>SUMIF('SAUCE USAGE'!J97:J110,'STOCK ANALYSIS'!C23,'SAUCE USAGE'!L97:L110)/1000</f>
        <v>0</v>
      </c>
      <c r="L23" s="580"/>
      <c r="M23" s="581">
        <f>SUM(H23:L23)</f>
        <v>0.92500000000000004</v>
      </c>
      <c r="N23" s="581">
        <f t="shared" ref="N23:N31" si="0">+F23+G23-M23</f>
        <v>-0.92500000000000004</v>
      </c>
      <c r="O23" s="582"/>
      <c r="P23" s="583">
        <f t="shared" ref="P23:P31" si="1">+O23-N23</f>
        <v>0.92500000000000004</v>
      </c>
      <c r="Q23" s="584">
        <f t="shared" ref="Q23:Q31" si="2">IF(N23=0,"",P23/N23)</f>
        <v>-1</v>
      </c>
      <c r="R23" s="560">
        <f t="shared" ref="R23:R31" si="3">+P23*D23</f>
        <v>3.589</v>
      </c>
      <c r="S23" s="585">
        <f>+P23/M23</f>
        <v>1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484</v>
      </c>
      <c r="F24" s="588"/>
      <c r="G24" s="589"/>
      <c r="H24" s="579">
        <f>SUMIF('SAUCE USAGE'!J12:J52,'STOCK ANALYSIS'!C24,'SAUCE USAGE'!L11:L52)/1000</f>
        <v>0.18</v>
      </c>
      <c r="I24" s="579">
        <f>SUMIF('SAUCE USAGE'!J55:J95,'STOCK ANALYSIS'!C24,'SAUCE USAGE'!L55:L95)/1000</f>
        <v>0.14000000000000001</v>
      </c>
      <c r="J24" s="589">
        <f>SUMIF('SAUCE USAGE'!$J$111:$J$129,'STOCK ANALYSIS'!C24,'SAUCE USAGE'!$L$111:$L$129)/1000</f>
        <v>7.0000000000000007E-2</v>
      </c>
      <c r="K24" s="579">
        <f>SUMIF('SAUCE USAGE'!J98:J111,'STOCK ANALYSIS'!C24,'SAUCE USAGE'!L98:L111)/1000</f>
        <v>0</v>
      </c>
      <c r="L24" s="590"/>
      <c r="M24" s="581">
        <f t="shared" ref="M24:M31" si="4">SUM(H24:L24)</f>
        <v>0.39</v>
      </c>
      <c r="N24" s="581">
        <f t="shared" si="0"/>
        <v>-0.39</v>
      </c>
      <c r="O24" s="591"/>
      <c r="P24" s="583">
        <f t="shared" si="1"/>
        <v>0.39</v>
      </c>
      <c r="Q24" s="584">
        <f t="shared" si="2"/>
        <v>-1</v>
      </c>
      <c r="R24" s="560">
        <f t="shared" si="3"/>
        <v>1.5132000000000001</v>
      </c>
      <c r="S24" s="585">
        <f t="shared" ref="S24:S42" si="5">+P24/M24</f>
        <v>1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484</v>
      </c>
      <c r="F25" s="588"/>
      <c r="G25" s="589"/>
      <c r="H25" s="579">
        <f>SUMIF('SAUCE USAGE'!J13:J53,'STOCK ANALYSIS'!C25,'SAUCE USAGE'!L12:L53)/1000</f>
        <v>1.35</v>
      </c>
      <c r="I25" s="579">
        <f>SUMIF('SAUCE USAGE'!J56:J96,'STOCK ANALYSIS'!C25,'SAUCE USAGE'!L56:L96)/1000</f>
        <v>1.05</v>
      </c>
      <c r="J25" s="589">
        <f>SUMIF('SAUCE USAGE'!$J$111:$J$129,'STOCK ANALYSIS'!C25,'SAUCE USAGE'!$L$111:$L$129)/1000</f>
        <v>0.3</v>
      </c>
      <c r="K25" s="579">
        <f>SUMIF('SAUCE USAGE'!J99:J112,'STOCK ANALYSIS'!C25,'SAUCE USAGE'!L99:L112)/1000</f>
        <v>0</v>
      </c>
      <c r="L25" s="590"/>
      <c r="M25" s="581">
        <f t="shared" si="4"/>
        <v>2.7</v>
      </c>
      <c r="N25" s="581">
        <f t="shared" si="0"/>
        <v>-2.7</v>
      </c>
      <c r="O25" s="591"/>
      <c r="P25" s="583">
        <f t="shared" si="1"/>
        <v>2.7</v>
      </c>
      <c r="Q25" s="584">
        <f t="shared" si="2"/>
        <v>-1</v>
      </c>
      <c r="R25" s="560">
        <f t="shared" si="3"/>
        <v>30.645</v>
      </c>
      <c r="S25" s="585">
        <f t="shared" si="5"/>
        <v>1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484</v>
      </c>
      <c r="F26" s="593"/>
      <c r="G26" s="594"/>
      <c r="H26" s="579">
        <f>SUMIF('SAUCE USAGE'!J14:J54,'STOCK ANALYSIS'!C26,'SAUCE USAGE'!L13:L54)/1000</f>
        <v>2.2000000000000002</v>
      </c>
      <c r="I26" s="579">
        <f>SUMIF('SAUCE USAGE'!J57:J97,'STOCK ANALYSIS'!C26,'SAUCE USAGE'!L57:L97)/1000</f>
        <v>0.6</v>
      </c>
      <c r="J26" s="589">
        <f>SUMIF('SAUCE USAGE'!$J$111:$J$129,'STOCK ANALYSIS'!C26,'SAUCE USAGE'!$L$111:$L$129)/1000</f>
        <v>0.45</v>
      </c>
      <c r="K26" s="579">
        <f>SUMIF('SAUCE USAGE'!J100:J113,'STOCK ANALYSIS'!C26,'SAUCE USAGE'!L100:L113)/1000</f>
        <v>0</v>
      </c>
      <c r="L26" s="590"/>
      <c r="M26" s="581">
        <f t="shared" si="4"/>
        <v>3.2500000000000004</v>
      </c>
      <c r="N26" s="581">
        <f t="shared" si="0"/>
        <v>-3.2500000000000004</v>
      </c>
      <c r="O26" s="595"/>
      <c r="P26" s="583">
        <f t="shared" si="1"/>
        <v>3.2500000000000004</v>
      </c>
      <c r="Q26" s="584">
        <f t="shared" si="2"/>
        <v>-1</v>
      </c>
      <c r="R26" s="560">
        <f t="shared" si="3"/>
        <v>19.175000000000004</v>
      </c>
      <c r="S26" s="585">
        <f t="shared" si="5"/>
        <v>1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484</v>
      </c>
      <c r="F27" s="593"/>
      <c r="G27" s="594"/>
      <c r="H27" s="579">
        <f>SUMIF('SAUCE USAGE'!J15:J55,'STOCK ANALYSIS'!C27,'SAUCE USAGE'!L14:L55)/1000</f>
        <v>0.64</v>
      </c>
      <c r="I27" s="579">
        <f>SUMIF('SAUCE USAGE'!J58:J98,'STOCK ANALYSIS'!C27,'SAUCE USAGE'!L58:L98)/1000</f>
        <v>0</v>
      </c>
      <c r="J27" s="594">
        <f>SUMIF('SAUCE USAGE'!$J$111:$J$129,'STOCK ANALYSIS'!C27,'SAUCE USAGE'!$L$111:$L$129)/1000</f>
        <v>0.27</v>
      </c>
      <c r="K27" s="579">
        <f>SUMIF('SAUCE USAGE'!J101:J114,'STOCK ANALYSIS'!C27,'SAUCE USAGE'!L101:L114)/1000</f>
        <v>0.27</v>
      </c>
      <c r="L27" s="596"/>
      <c r="M27" s="581">
        <f t="shared" si="4"/>
        <v>1.1800000000000002</v>
      </c>
      <c r="N27" s="581">
        <f t="shared" si="0"/>
        <v>-1.1800000000000002</v>
      </c>
      <c r="O27" s="595"/>
      <c r="P27" s="583">
        <f t="shared" si="1"/>
        <v>1.1800000000000002</v>
      </c>
      <c r="Q27" s="584">
        <f t="shared" si="2"/>
        <v>-1</v>
      </c>
      <c r="R27" s="560">
        <f t="shared" si="3"/>
        <v>3.8940000000000001</v>
      </c>
      <c r="S27" s="585">
        <f t="shared" si="5"/>
        <v>1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484</v>
      </c>
      <c r="F28" s="593"/>
      <c r="G28" s="594"/>
      <c r="H28" s="579">
        <f>SUMIF('SAUCE USAGE'!J16:J56,'STOCK ANALYSIS'!C28,'SAUCE USAGE'!L15:L56)/1000</f>
        <v>0.375</v>
      </c>
      <c r="I28" s="579">
        <f>SUMIF('SAUCE USAGE'!J59:J99,'STOCK ANALYSIS'!C28,'SAUCE USAGE'!L59:L99)/1000</f>
        <v>0</v>
      </c>
      <c r="J28" s="594">
        <f>SUMIF('SAUCE USAGE'!$J$111:$J$129,'STOCK ANALYSIS'!C28,'SAUCE USAGE'!$L$111:$L$129)/1000</f>
        <v>0.24</v>
      </c>
      <c r="K28" s="579">
        <f>SUMIF('SAUCE USAGE'!J102:J115,'STOCK ANALYSIS'!C28,'SAUCE USAGE'!L102:L115)/1000</f>
        <v>0</v>
      </c>
      <c r="L28" s="596"/>
      <c r="M28" s="581">
        <f t="shared" si="4"/>
        <v>0.61499999999999999</v>
      </c>
      <c r="N28" s="581">
        <f t="shared" si="0"/>
        <v>-0.61499999999999999</v>
      </c>
      <c r="O28" s="595"/>
      <c r="P28" s="583">
        <f t="shared" si="1"/>
        <v>0.61499999999999999</v>
      </c>
      <c r="Q28" s="584">
        <f t="shared" si="2"/>
        <v>-1</v>
      </c>
      <c r="R28" s="560">
        <f t="shared" si="3"/>
        <v>1.23</v>
      </c>
      <c r="S28" s="585">
        <f t="shared" si="5"/>
        <v>1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484</v>
      </c>
      <c r="F29" s="593"/>
      <c r="G29" s="597"/>
      <c r="H29" s="579">
        <f>SUMIF('SAUCE USAGE'!J17:J57,'STOCK ANALYSIS'!C29,'SAUCE USAGE'!L16:L57)/1000</f>
        <v>1.26</v>
      </c>
      <c r="I29" s="579">
        <f>SUMIF('SAUCE USAGE'!J60:J100,'STOCK ANALYSIS'!C29,'SAUCE USAGE'!L60:L100)/1000</f>
        <v>1.26</v>
      </c>
      <c r="J29" s="594">
        <f>SUMIF('SAUCE USAGE'!$J$111:$J$129,'STOCK ANALYSIS'!C29,'SAUCE USAGE'!$L$111:$L$129)/1000</f>
        <v>0.18</v>
      </c>
      <c r="K29" s="579">
        <f>SUMIF('SAUCE USAGE'!J103:J116,'STOCK ANALYSIS'!C29,'SAUCE USAGE'!L103:L116)/1000</f>
        <v>0.34</v>
      </c>
      <c r="L29" s="596"/>
      <c r="M29" s="581">
        <f t="shared" si="4"/>
        <v>3.04</v>
      </c>
      <c r="N29" s="581">
        <f t="shared" si="0"/>
        <v>-3.04</v>
      </c>
      <c r="O29" s="595"/>
      <c r="P29" s="583">
        <f t="shared" si="1"/>
        <v>3.04</v>
      </c>
      <c r="Q29" s="584">
        <f t="shared" si="2"/>
        <v>-1</v>
      </c>
      <c r="R29" s="560">
        <f t="shared" si="3"/>
        <v>20.6112</v>
      </c>
      <c r="S29" s="585">
        <f t="shared" si="5"/>
        <v>1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484</v>
      </c>
      <c r="F30" s="593"/>
      <c r="G30" s="594"/>
      <c r="H30" s="579">
        <f>SUMIF('SAUCE USAGE'!J18:J58,'STOCK ANALYSIS'!C30,'SAUCE USAGE'!L17:L58)/1000</f>
        <v>0.68600000000000005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2.456</v>
      </c>
      <c r="N30" s="581">
        <f t="shared" si="0"/>
        <v>-2.456</v>
      </c>
      <c r="O30" s="595"/>
      <c r="P30" s="583">
        <f t="shared" si="1"/>
        <v>2.456</v>
      </c>
      <c r="Q30" s="584">
        <f t="shared" si="2"/>
        <v>-1</v>
      </c>
      <c r="R30" s="560">
        <f t="shared" si="3"/>
        <v>22.275919999999999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484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>
        <f>SUMIF('SAUCE USAGE'!$J$111:$J$129,'STOCK ANALYSIS'!C31,'SAUCE USAGE'!$L$111:$L$129)/1000</f>
        <v>1.2</v>
      </c>
      <c r="K31" s="579">
        <f>SUMIF('SAUCE USAGE'!J105:J118,'STOCK ANALYSIS'!C31,'SAUCE USAGE'!L105:L118)/1000</f>
        <v>0</v>
      </c>
      <c r="L31" s="596"/>
      <c r="M31" s="581">
        <f t="shared" si="4"/>
        <v>1.2</v>
      </c>
      <c r="N31" s="581">
        <f t="shared" si="0"/>
        <v>-1.2</v>
      </c>
      <c r="O31" s="595"/>
      <c r="P31" s="583">
        <f t="shared" si="1"/>
        <v>1.2</v>
      </c>
      <c r="Q31" s="584">
        <f t="shared" si="2"/>
        <v>-1</v>
      </c>
      <c r="R31" s="560">
        <f t="shared" si="3"/>
        <v>2.2559999999999998</v>
      </c>
      <c r="S31" s="585">
        <f t="shared" si="5"/>
        <v>1</v>
      </c>
    </row>
    <row r="32" spans="1:19" ht="15.75" thickBot="1">
      <c r="A32" s="499"/>
      <c r="B32" s="772" t="s">
        <v>567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>
        <f>SUM(R23:R31)</f>
        <v>105.18932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568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/>
      <c r="H36" s="579">
        <f>SUMIF('K-LUNCH &amp; K DINNER'!H10:H32,'STOCK ANALYSIS'!C36,'K-LUNCH &amp; K DINNER'!J10:J32)</f>
        <v>237.76</v>
      </c>
      <c r="I36" s="636">
        <f>SUMIF('SIDE ORDER &amp; FOC'!Q13:Q80,'STOCK ANALYSIS'!C36,'SIDE ORDER &amp; FOC'!S13:S80)</f>
        <v>47.18</v>
      </c>
      <c r="J36" s="580">
        <f ca="1">SUMIF('LOK LOK BAR'!$R$49:$R$83,'STOCK ANALYSIS'!C36,'LOK LOK BAR'!$T$49:$T$79)</f>
        <v>22.2226</v>
      </c>
      <c r="K36" s="580"/>
      <c r="L36" s="580">
        <v>4</v>
      </c>
      <c r="M36" s="581">
        <f ca="1">SUM(H36:L36)</f>
        <v>311.1626</v>
      </c>
      <c r="N36" s="581">
        <f ca="1">+F36+G36-M36</f>
        <v>-311.1626</v>
      </c>
      <c r="O36" s="582"/>
      <c r="P36" s="583">
        <f ca="1">+O36-N36</f>
        <v>311.1626</v>
      </c>
      <c r="Q36" s="584">
        <f t="shared" ref="Q36:Q42" ca="1" si="7">IF(N36=0,"",P36/N36)</f>
        <v>-1</v>
      </c>
      <c r="R36" s="560">
        <f ca="1">+P36*D36</f>
        <v>1039.2830839999999</v>
      </c>
      <c r="S36" s="585">
        <f t="shared" ca="1" si="5"/>
        <v>1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/>
      <c r="H38" s="619">
        <f>SUMIF('K-LUNCH &amp; K DINNER'!H12:H50,'STOCK ANALYSIS'!C38,'K-LUNCH &amp; K DINNER'!J12:J50)</f>
        <v>21</v>
      </c>
      <c r="I38" s="606">
        <f>SUMIF('SIDE ORDER &amp; FOC'!Q24:Q106,'STOCK ANALYSIS'!C38,'SIDE ORDER &amp; FOC'!S24:S106)</f>
        <v>72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93</v>
      </c>
      <c r="N38" s="621">
        <f ca="1">+F38+G38-M38</f>
        <v>-93</v>
      </c>
      <c r="O38" s="591"/>
      <c r="P38" s="583">
        <f t="shared" ref="P38:P42" ca="1" si="9">+O38-N38</f>
        <v>93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/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0</v>
      </c>
      <c r="O39" s="595"/>
      <c r="P39" s="568">
        <f t="shared" ca="1" si="9"/>
        <v>0</v>
      </c>
      <c r="Q39" s="616" t="str">
        <f t="shared" ca="1" si="7"/>
        <v/>
      </c>
      <c r="R39" s="560"/>
      <c r="S39" s="585"/>
    </row>
    <row r="40" spans="1:19" ht="27" customHeight="1" thickBot="1">
      <c r="A40" s="499"/>
      <c r="B40" s="625"/>
      <c r="C40" s="626" t="s">
        <v>569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0</v>
      </c>
      <c r="H40" s="629">
        <f t="shared" si="10"/>
        <v>21</v>
      </c>
      <c r="I40" s="629">
        <f t="shared" si="10"/>
        <v>72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93</v>
      </c>
      <c r="N40" s="629">
        <f t="shared" ca="1" si="10"/>
        <v>-93</v>
      </c>
      <c r="O40" s="629">
        <f t="shared" si="10"/>
        <v>0</v>
      </c>
      <c r="P40" s="629">
        <f t="shared" ca="1" si="10"/>
        <v>93</v>
      </c>
      <c r="Q40" s="630">
        <f t="shared" ca="1" si="10"/>
        <v>-1</v>
      </c>
      <c r="R40" s="560">
        <f ca="1">+P40*D40</f>
        <v>108.80999999999999</v>
      </c>
      <c r="S40" s="585">
        <f t="shared" ca="1" si="5"/>
        <v>1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/>
      <c r="H42" s="619">
        <f>SUMIF('K-LUNCH &amp; K DINNER'!H16:H54,'STOCK ANALYSIS'!C42,'K-LUNCH &amp; K DINNER'!J16:J54)</f>
        <v>45</v>
      </c>
      <c r="I42" s="606">
        <f>SUMIF('SIDE ORDER &amp; FOC'!Q33,'STOCK ANALYSIS'!C42,'SIDE ORDER &amp; FOC'!S33)</f>
        <v>4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49</v>
      </c>
      <c r="N42" s="621">
        <f ca="1">+F42+G42-M42</f>
        <v>-49</v>
      </c>
      <c r="O42" s="591"/>
      <c r="P42" s="583">
        <f t="shared" ca="1" si="9"/>
        <v>49</v>
      </c>
      <c r="Q42" s="584">
        <f t="shared" ca="1" si="7"/>
        <v>-1</v>
      </c>
      <c r="R42" s="560">
        <f ca="1">+P42*D42</f>
        <v>120.05000000000001</v>
      </c>
      <c r="S42" s="585">
        <f t="shared" ca="1" si="5"/>
        <v>1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567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1268.1430839999998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638</v>
      </c>
    </row>
    <row r="2" spans="1:1" ht="17.25">
      <c r="A2" s="639" t="s">
        <v>640</v>
      </c>
    </row>
    <row r="3" spans="1:1" ht="17.25">
      <c r="A3" s="639" t="s">
        <v>641</v>
      </c>
    </row>
    <row r="4" spans="1:1" ht="17.25">
      <c r="A4" s="639" t="s">
        <v>643</v>
      </c>
    </row>
    <row r="5" spans="1:1" ht="17.25">
      <c r="A5" s="639" t="s">
        <v>645</v>
      </c>
    </row>
    <row r="6" spans="1:1" ht="17.25">
      <c r="A6" s="639" t="s">
        <v>627</v>
      </c>
    </row>
    <row r="7" spans="1:1" ht="17.25">
      <c r="A7" s="639" t="s">
        <v>647</v>
      </c>
    </row>
    <row r="8" spans="1:1" ht="17.25">
      <c r="A8" s="639" t="s">
        <v>649</v>
      </c>
    </row>
    <row r="9" spans="1:1" ht="17.25">
      <c r="A9" s="639" t="s">
        <v>651</v>
      </c>
    </row>
    <row r="10" spans="1:1" ht="17.25">
      <c r="A10" s="639" t="s">
        <v>653</v>
      </c>
    </row>
    <row r="11" spans="1:1" ht="17.25">
      <c r="A11" s="639" t="s">
        <v>655</v>
      </c>
    </row>
    <row r="12" spans="1:1" ht="17.25">
      <c r="A12" s="639" t="s">
        <v>657</v>
      </c>
    </row>
    <row r="13" spans="1:1" ht="17.25">
      <c r="A13" s="639" t="s">
        <v>659</v>
      </c>
    </row>
    <row r="14" spans="1:1" ht="17.25">
      <c r="A14" s="639" t="s">
        <v>661</v>
      </c>
    </row>
    <row r="15" spans="1:1" ht="17.25">
      <c r="A15" s="639" t="s">
        <v>600</v>
      </c>
    </row>
    <row r="16" spans="1:1" ht="17.25">
      <c r="A16" s="639" t="s">
        <v>664</v>
      </c>
    </row>
    <row r="17" spans="1:1" ht="17.25">
      <c r="A17" s="639" t="s">
        <v>666</v>
      </c>
    </row>
    <row r="18" spans="1:1" ht="17.25">
      <c r="A18" s="639" t="s">
        <v>632</v>
      </c>
    </row>
    <row r="19" spans="1:1" ht="17.25">
      <c r="A19" s="639" t="s">
        <v>669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57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95" t="s">
        <v>634</v>
      </c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41518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802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98" t="s">
        <v>62</v>
      </c>
      <c r="F8" s="798"/>
      <c r="G8" s="713"/>
      <c r="H8" s="798" t="s">
        <v>63</v>
      </c>
      <c r="I8" s="798"/>
      <c r="J8" s="798" t="s">
        <v>432</v>
      </c>
      <c r="K8" s="798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90" t="s">
        <v>46</v>
      </c>
      <c r="F9" s="791"/>
      <c r="G9" s="690"/>
      <c r="H9" s="790" t="s">
        <v>42</v>
      </c>
      <c r="I9" s="791"/>
      <c r="J9" s="790" t="s">
        <v>47</v>
      </c>
      <c r="K9" s="791"/>
      <c r="L9" s="345"/>
      <c r="M9" s="792" t="s">
        <v>48</v>
      </c>
      <c r="N9" s="793"/>
      <c r="O9" s="785" t="s">
        <v>49</v>
      </c>
      <c r="P9" s="794"/>
      <c r="Q9" s="717"/>
      <c r="R9" s="782" t="s">
        <v>50</v>
      </c>
      <c r="S9" s="783"/>
      <c r="T9" s="784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803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596</v>
      </c>
      <c r="D13" s="697">
        <v>3.9</v>
      </c>
      <c r="E13" s="19">
        <f ca="1">SUMIF(Summary!$B$30:$B$394,'LOK LOK BAR'!C13,Summary!$F$30:$F$367)</f>
        <v>5</v>
      </c>
      <c r="F13" s="15">
        <f ca="1">E13*D13</f>
        <v>19.5</v>
      </c>
      <c r="G13" s="53"/>
      <c r="H13" s="275"/>
      <c r="I13" s="15"/>
      <c r="J13" s="52">
        <f ca="1">+E13-H13</f>
        <v>5</v>
      </c>
      <c r="K13" s="276">
        <f ca="1">+J13*D13</f>
        <v>19.5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6.7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575</v>
      </c>
      <c r="D14" s="697">
        <v>3.9</v>
      </c>
      <c r="E14" s="19">
        <f ca="1">SUMIF(Summary!$B$30:$B$394,'LOK LOK BAR'!C14,Summary!$F$30:$F$367)</f>
        <v>6</v>
      </c>
      <c r="F14" s="15">
        <f t="shared" ref="F14:F17" ca="1" si="3">E14*D14</f>
        <v>23.4</v>
      </c>
      <c r="G14" s="53"/>
      <c r="H14" s="275"/>
      <c r="I14" s="15"/>
      <c r="J14" s="52">
        <f t="shared" ref="J14:J17" ca="1" si="4">+E14-H14</f>
        <v>6</v>
      </c>
      <c r="K14" s="276">
        <f t="shared" ref="K14:K17" ca="1" si="5">+J14*D14</f>
        <v>23.4</v>
      </c>
      <c r="L14" s="277"/>
      <c r="M14" s="377">
        <f>SUMIF(DATABASE!$O$3:$O$73,'LOK LOK BAR'!C14,DATABASE!$P$3:$P$73)</f>
        <v>1.87</v>
      </c>
      <c r="N14" s="378">
        <f t="shared" ca="1" si="0"/>
        <v>11.22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597</v>
      </c>
      <c r="D15" s="697">
        <v>3.9</v>
      </c>
      <c r="E15" s="19">
        <f ca="1">SUMIF(Summary!$B$30:$B$394,'LOK LOK BAR'!C15,Summary!$F$30:$F$367)</f>
        <v>1</v>
      </c>
      <c r="F15" s="15">
        <f t="shared" ca="1" si="3"/>
        <v>3.9</v>
      </c>
      <c r="G15" s="53"/>
      <c r="H15" s="275"/>
      <c r="I15" s="15"/>
      <c r="J15" s="52">
        <f t="shared" ca="1" si="4"/>
        <v>1</v>
      </c>
      <c r="K15" s="276">
        <f t="shared" ca="1" si="5"/>
        <v>3.9</v>
      </c>
      <c r="L15" s="277"/>
      <c r="M15" s="377">
        <f>SUMIF(DATABASE!$O$3:$O$73,'LOK LOK BAR'!C15,DATABASE!$P$3:$P$73)</f>
        <v>1.1299999999999999</v>
      </c>
      <c r="N15" s="378">
        <f t="shared" ca="1" si="0"/>
        <v>1.1299999999999999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488</v>
      </c>
      <c r="D16" s="697">
        <v>3.9</v>
      </c>
      <c r="E16" s="19">
        <f ca="1">SUMIF(Summary!$B$30:$B$394,'LOK LOK BAR'!C16,Summary!$F$30:$F$367)</f>
        <v>3</v>
      </c>
      <c r="F16" s="15">
        <f t="shared" ca="1" si="3"/>
        <v>11.7</v>
      </c>
      <c r="G16" s="53"/>
      <c r="H16" s="275"/>
      <c r="I16" s="15"/>
      <c r="J16" s="52">
        <f t="shared" ca="1" si="4"/>
        <v>3</v>
      </c>
      <c r="K16" s="276">
        <f t="shared" ca="1" si="5"/>
        <v>11.7</v>
      </c>
      <c r="L16" s="277"/>
      <c r="M16" s="377">
        <f>SUMIF(DATABASE!$O$3:$O$73,'LOK LOK BAR'!C16,DATABASE!$P$3:$P$73)</f>
        <v>1.1299999999999999</v>
      </c>
      <c r="N16" s="378">
        <f t="shared" ca="1" si="0"/>
        <v>3.3899999999999997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625</v>
      </c>
      <c r="D17" s="697">
        <v>3.9</v>
      </c>
      <c r="E17" s="19">
        <f ca="1">SUMIF(Summary!$B$30:$B$394,'LOK LOK BAR'!C17,Summary!$F$30:$F$367)</f>
        <v>2</v>
      </c>
      <c r="F17" s="15">
        <f t="shared" ca="1" si="3"/>
        <v>7.8</v>
      </c>
      <c r="G17" s="53"/>
      <c r="H17" s="275"/>
      <c r="I17" s="15"/>
      <c r="J17" s="52">
        <f t="shared" ca="1" si="4"/>
        <v>2</v>
      </c>
      <c r="K17" s="276">
        <f t="shared" ca="1" si="5"/>
        <v>7.8</v>
      </c>
      <c r="L17" s="277"/>
      <c r="M17" s="377">
        <f>SUMIF(DATABASE!$O$3:$O$73,'LOK LOK BAR'!C17,DATABASE!$P$3:$P$73)</f>
        <v>1.23</v>
      </c>
      <c r="N17" s="378">
        <f t="shared" ca="1" si="0"/>
        <v>2.46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576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788</v>
      </c>
      <c r="D19" s="697">
        <v>3.9</v>
      </c>
      <c r="E19" s="19">
        <f ca="1">SUMIF(Summary!$B$30:$B$394,'LOK LOK BAR'!C19,Summary!$F$30:$F$367)</f>
        <v>1</v>
      </c>
      <c r="F19" s="15">
        <f t="shared" ref="F19:F22" ca="1" si="12">E19*D19</f>
        <v>3.9</v>
      </c>
      <c r="G19" s="53"/>
      <c r="H19" s="275"/>
      <c r="I19" s="15"/>
      <c r="J19" s="52">
        <f t="shared" ref="J19:J22" ca="1" si="13">+E19-H19</f>
        <v>1</v>
      </c>
      <c r="K19" s="276">
        <f t="shared" ref="K19:K22" ca="1" si="14">+J19*D19</f>
        <v>3.9</v>
      </c>
      <c r="L19" s="277"/>
      <c r="M19" s="377">
        <f>SUMIF(DATABASE!$O$3:$O$73,'LOK LOK BAR'!C19,DATABASE!$P$3:$P$73)</f>
        <v>1.21</v>
      </c>
      <c r="N19" s="378">
        <f t="shared" ca="1" si="0"/>
        <v>1.21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626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614</v>
      </c>
      <c r="D21" s="697">
        <v>4.9000000000000004</v>
      </c>
      <c r="E21" s="19">
        <f ca="1">SUMIF(Summary!$B$30:$B$394,'LOK LOK BAR'!C21,Summary!$F$30:$F$367)</f>
        <v>3</v>
      </c>
      <c r="F21" s="15">
        <f t="shared" ca="1" si="12"/>
        <v>14.700000000000001</v>
      </c>
      <c r="G21" s="53"/>
      <c r="H21" s="275"/>
      <c r="I21" s="15"/>
      <c r="J21" s="52">
        <f t="shared" ca="1" si="13"/>
        <v>3</v>
      </c>
      <c r="K21" s="276">
        <f t="shared" ca="1" si="14"/>
        <v>14.700000000000001</v>
      </c>
      <c r="L21" s="277"/>
      <c r="M21" s="377">
        <f>SUMIF(DATABASE!$O$3:$O$73,'LOK LOK BAR'!C21,DATABASE!$P$3:$P$73)</f>
        <v>1.98</v>
      </c>
      <c r="N21" s="378">
        <f t="shared" ca="1" si="0"/>
        <v>5.9399999999999995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489</v>
      </c>
      <c r="D22" s="697">
        <v>2.9</v>
      </c>
      <c r="E22" s="19">
        <f ca="1">SUMIF(Summary!$B$30:$B$394,'LOK LOK BAR'!C22,Summary!$F$30:$F$367)</f>
        <v>4</v>
      </c>
      <c r="F22" s="15">
        <f t="shared" ca="1" si="12"/>
        <v>11.6</v>
      </c>
      <c r="G22" s="53"/>
      <c r="H22" s="275"/>
      <c r="I22" s="15"/>
      <c r="J22" s="52">
        <f t="shared" ca="1" si="13"/>
        <v>4</v>
      </c>
      <c r="K22" s="276">
        <f t="shared" ca="1" si="14"/>
        <v>11.6</v>
      </c>
      <c r="L22" s="277"/>
      <c r="M22" s="377">
        <f>SUMIF(DATABASE!$O$3:$O$73,'LOK LOK BAR'!C22,DATABASE!$P$3:$P$73)</f>
        <v>0.57999999999999996</v>
      </c>
      <c r="N22" s="378">
        <f t="shared" ca="1" si="0"/>
        <v>2.3199999999999998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789</v>
      </c>
      <c r="D23" s="697">
        <v>14</v>
      </c>
      <c r="E23" s="19">
        <f ca="1">SUMIF(Summary!$B$30:$B$394,'LOK LOK BAR'!C23,Summary!$F$30:$F$367)</f>
        <v>1</v>
      </c>
      <c r="F23" s="15">
        <f t="shared" ref="F23:F37" ca="1" si="20">E23*D23</f>
        <v>14</v>
      </c>
      <c r="G23" s="53"/>
      <c r="H23" s="275"/>
      <c r="I23" s="15"/>
      <c r="J23" s="52">
        <f t="shared" ref="J23:J37" ca="1" si="21">+E23-H23</f>
        <v>1</v>
      </c>
      <c r="K23" s="276">
        <f t="shared" ref="K23:K37" ca="1" si="22">+J23*D23</f>
        <v>14</v>
      </c>
      <c r="L23" s="277"/>
      <c r="M23" s="377">
        <f>SUMIF(DATABASE!$O$3:$O$73,'LOK LOK BAR'!C23,DATABASE!$P$3:$P$73)</f>
        <v>6</v>
      </c>
      <c r="N23" s="378">
        <f t="shared" ref="N23:N37" ca="1" si="23">+M23*J23</f>
        <v>6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790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791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631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792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793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794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795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796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598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797</v>
      </c>
      <c r="D33" s="697">
        <v>65</v>
      </c>
      <c r="E33" s="19">
        <f ca="1">SUMIF(Summary!$B$30:$B$394,'LOK LOK BAR'!C33,Summary!$F$30:$F$367)</f>
        <v>1</v>
      </c>
      <c r="F33" s="15">
        <f t="shared" ca="1" si="20"/>
        <v>65</v>
      </c>
      <c r="G33" s="53"/>
      <c r="H33" s="275"/>
      <c r="I33" s="15"/>
      <c r="J33" s="52">
        <f t="shared" ca="1" si="21"/>
        <v>1</v>
      </c>
      <c r="K33" s="276">
        <f t="shared" ca="1" si="22"/>
        <v>65</v>
      </c>
      <c r="L33" s="277"/>
      <c r="M33" s="377">
        <f>SUMIF(DATABASE!$O$3:$O$73,'LOK LOK BAR'!C33,DATABASE!$P$3:$P$73)</f>
        <v>35.85</v>
      </c>
      <c r="N33" s="378">
        <f t="shared" ca="1" si="23"/>
        <v>35.85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599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798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799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617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592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593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87" t="s">
        <v>37</v>
      </c>
      <c r="C41" s="788"/>
      <c r="D41" s="789"/>
      <c r="E41" s="38">
        <f ca="1">SUM(E8:E40)</f>
        <v>27</v>
      </c>
      <c r="F41" s="39">
        <f ca="1">SUM(F8:F40)</f>
        <v>175.5</v>
      </c>
      <c r="G41" s="55"/>
      <c r="H41" s="81">
        <f>SUM(H8:H40)</f>
        <v>0</v>
      </c>
      <c r="I41" s="39">
        <f>SUM(I8:I39)</f>
        <v>0</v>
      </c>
      <c r="J41" s="38">
        <f ca="1">SUM(J8:J40)</f>
        <v>27</v>
      </c>
      <c r="K41" s="39">
        <f ca="1">SUM(K8:K39)</f>
        <v>175.5</v>
      </c>
      <c r="L41" s="284"/>
      <c r="M41" s="379">
        <f>SUM(M8:M40)</f>
        <v>758.93000000000006</v>
      </c>
      <c r="N41" s="380">
        <f ca="1">SUM(N8:N39)</f>
        <v>76.22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635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97" t="s">
        <v>62</v>
      </c>
      <c r="F44" s="797"/>
      <c r="G44" s="394"/>
      <c r="H44" s="797" t="s">
        <v>63</v>
      </c>
      <c r="I44" s="797"/>
      <c r="J44" s="797" t="s">
        <v>432</v>
      </c>
      <c r="K44" s="797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90" t="s">
        <v>46</v>
      </c>
      <c r="F45" s="791"/>
      <c r="G45" s="690"/>
      <c r="H45" s="790" t="s">
        <v>42</v>
      </c>
      <c r="I45" s="791"/>
      <c r="J45" s="790" t="s">
        <v>47</v>
      </c>
      <c r="K45" s="791"/>
      <c r="L45" s="345"/>
      <c r="M45" s="792" t="s">
        <v>48</v>
      </c>
      <c r="N45" s="793"/>
      <c r="O45" s="785" t="s">
        <v>49</v>
      </c>
      <c r="P45" s="786"/>
      <c r="Q45" s="691"/>
      <c r="R45" s="782" t="s">
        <v>50</v>
      </c>
      <c r="S45" s="783"/>
      <c r="T45" s="784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636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637</v>
      </c>
      <c r="B49" s="16">
        <v>1</v>
      </c>
      <c r="C49" s="83" t="s">
        <v>638</v>
      </c>
      <c r="D49" s="697">
        <v>12.9</v>
      </c>
      <c r="E49" s="19">
        <f ca="1">SUMIF(Summary!$B$30:$B$394,'LOK LOK BAR'!C49,Summary!$F$30:$F$367)</f>
        <v>2</v>
      </c>
      <c r="F49" s="15">
        <f ca="1">E49*D49</f>
        <v>25.8</v>
      </c>
      <c r="G49" s="53"/>
      <c r="H49" s="275"/>
      <c r="I49" s="15"/>
      <c r="J49" s="52">
        <f ca="1">+E49-H49</f>
        <v>2</v>
      </c>
      <c r="K49" s="276">
        <f ca="1">+J49*D49</f>
        <v>25.8</v>
      </c>
      <c r="L49" s="277"/>
      <c r="M49" s="377">
        <f ca="1">SUMIF(DATABASE!$I$3:$I$79,'LOK LOK BAR'!C49,DATABASE!$J$3:$J$25)</f>
        <v>4.41</v>
      </c>
      <c r="N49" s="378">
        <f ca="1">+M49*J49</f>
        <v>8.82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8.82</v>
      </c>
    </row>
    <row r="50" spans="1:20" s="327" customFormat="1" ht="24" customHeight="1">
      <c r="A50" s="82" t="s">
        <v>639</v>
      </c>
      <c r="B50" s="16">
        <f t="shared" ref="B50:B67" si="42">+B49+1</f>
        <v>2</v>
      </c>
      <c r="C50" s="83" t="s">
        <v>640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637</v>
      </c>
      <c r="B51" s="16">
        <f t="shared" si="42"/>
        <v>3</v>
      </c>
      <c r="C51" s="83" t="s">
        <v>641</v>
      </c>
      <c r="D51" s="697">
        <v>12.9</v>
      </c>
      <c r="E51" s="19">
        <f ca="1">SUMIF(Summary!$B$30:$B$394,'LOK LOK BAR'!C51,Summary!$F$30:$F$367)</f>
        <v>1</v>
      </c>
      <c r="F51" s="15">
        <f t="shared" ca="1" si="43"/>
        <v>12.9</v>
      </c>
      <c r="G51" s="53"/>
      <c r="H51" s="275"/>
      <c r="I51" s="15"/>
      <c r="J51" s="52">
        <f t="shared" ca="1" si="44"/>
        <v>1</v>
      </c>
      <c r="K51" s="276">
        <f t="shared" ca="1" si="45"/>
        <v>12.9</v>
      </c>
      <c r="L51" s="277"/>
      <c r="M51" s="377">
        <f ca="1">SUMIF(DATABASE!$I$3:$I$79,'LOK LOK BAR'!C51,DATABASE!$J$3:$J$25)</f>
        <v>4.75</v>
      </c>
      <c r="N51" s="378">
        <f t="shared" ca="1" si="46"/>
        <v>4.75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4.75</v>
      </c>
    </row>
    <row r="52" spans="1:20" s="327" customFormat="1" ht="24" customHeight="1">
      <c r="A52" s="82" t="s">
        <v>642</v>
      </c>
      <c r="B52" s="16">
        <f t="shared" si="42"/>
        <v>4</v>
      </c>
      <c r="C52" s="83" t="s">
        <v>643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644</v>
      </c>
      <c r="B53" s="16">
        <f t="shared" si="42"/>
        <v>5</v>
      </c>
      <c r="C53" s="83" t="s">
        <v>645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646</v>
      </c>
      <c r="B54" s="16">
        <f t="shared" si="42"/>
        <v>6</v>
      </c>
      <c r="C54" s="83" t="s">
        <v>627</v>
      </c>
      <c r="D54" s="697">
        <v>12.9</v>
      </c>
      <c r="E54" s="19">
        <f ca="1">SUMIF(Summary!$B$30:$B$394,'LOK LOK BAR'!C54,Summary!$F$30:$F$367)</f>
        <v>1</v>
      </c>
      <c r="F54" s="15">
        <f t="shared" ca="1" si="43"/>
        <v>12.9</v>
      </c>
      <c r="G54" s="53"/>
      <c r="H54" s="275"/>
      <c r="I54" s="15"/>
      <c r="J54" s="52">
        <f t="shared" ca="1" si="44"/>
        <v>1</v>
      </c>
      <c r="K54" s="276">
        <f t="shared" ca="1" si="45"/>
        <v>12.9</v>
      </c>
      <c r="L54" s="277"/>
      <c r="M54" s="377">
        <f ca="1">SUMIF(DATABASE!$I$3:$I$79,'LOK LOK BAR'!C54,DATABASE!$J$3:$J$25)</f>
        <v>2.1</v>
      </c>
      <c r="N54" s="378">
        <f t="shared" ca="1" si="46"/>
        <v>2.1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647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648</v>
      </c>
      <c r="B56" s="16">
        <f t="shared" si="42"/>
        <v>8</v>
      </c>
      <c r="C56" s="83" t="s">
        <v>649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650</v>
      </c>
      <c r="B57" s="16">
        <f t="shared" si="42"/>
        <v>9</v>
      </c>
      <c r="C57" s="83" t="s">
        <v>651</v>
      </c>
      <c r="D57" s="697">
        <v>9.9</v>
      </c>
      <c r="E57" s="19">
        <f ca="1">SUMIF(Summary!$B$30:$B$394,'LOK LOK BAR'!C57,Summary!$F$30:$F$367)</f>
        <v>1</v>
      </c>
      <c r="F57" s="15">
        <f t="shared" ca="1" si="43"/>
        <v>9.9</v>
      </c>
      <c r="G57" s="53"/>
      <c r="H57" s="275"/>
      <c r="I57" s="15"/>
      <c r="J57" s="52">
        <f t="shared" ca="1" si="44"/>
        <v>1</v>
      </c>
      <c r="K57" s="276">
        <f t="shared" ca="1" si="45"/>
        <v>9.9</v>
      </c>
      <c r="L57" s="277"/>
      <c r="M57" s="377">
        <f ca="1">SUMIF(DATABASE!$I$3:$I$79,'LOK LOK BAR'!C57,DATABASE!$J$3:$J$25)</f>
        <v>3.02</v>
      </c>
      <c r="N57" s="378">
        <f t="shared" ca="1" si="46"/>
        <v>3.02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1.9932000000000001</v>
      </c>
    </row>
    <row r="58" spans="1:20" s="327" customFormat="1" ht="24" customHeight="1">
      <c r="A58" s="82" t="s">
        <v>652</v>
      </c>
      <c r="B58" s="16">
        <f t="shared" si="42"/>
        <v>10</v>
      </c>
      <c r="C58" s="83" t="s">
        <v>653</v>
      </c>
      <c r="D58" s="697">
        <v>9.9</v>
      </c>
      <c r="E58" s="19">
        <f ca="1">SUMIF(Summary!$B$30:$B$394,'LOK LOK BAR'!C58,Summary!$F$30:$F$367)</f>
        <v>1</v>
      </c>
      <c r="F58" s="15">
        <f t="shared" ca="1" si="43"/>
        <v>9.9</v>
      </c>
      <c r="G58" s="53"/>
      <c r="H58" s="275"/>
      <c r="I58" s="403"/>
      <c r="J58" s="52">
        <f t="shared" ca="1" si="44"/>
        <v>1</v>
      </c>
      <c r="K58" s="276">
        <f t="shared" ca="1" si="45"/>
        <v>9.9</v>
      </c>
      <c r="L58" s="277"/>
      <c r="M58" s="377">
        <f ca="1">SUMIF(DATABASE!$I$3:$I$79,'LOK LOK BAR'!C58,DATABASE!$J$3:$J$25)</f>
        <v>3.45</v>
      </c>
      <c r="N58" s="378">
        <f t="shared" ca="1" si="46"/>
        <v>3.45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2.2770000000000001</v>
      </c>
    </row>
    <row r="59" spans="1:20" s="6" customFormat="1" ht="24" customHeight="1">
      <c r="A59" s="82" t="s">
        <v>654</v>
      </c>
      <c r="B59" s="16">
        <f t="shared" si="42"/>
        <v>11</v>
      </c>
      <c r="C59" s="83" t="s">
        <v>655</v>
      </c>
      <c r="D59" s="697">
        <v>9.9</v>
      </c>
      <c r="E59" s="19">
        <f ca="1">SUMIF(Summary!$B$30:$B$394,'LOK LOK BAR'!C59,Summary!$F$30:$F$367)</f>
        <v>2</v>
      </c>
      <c r="F59" s="15">
        <f t="shared" ca="1" si="43"/>
        <v>19.8</v>
      </c>
      <c r="G59" s="53"/>
      <c r="H59" s="275"/>
      <c r="I59" s="15"/>
      <c r="J59" s="52">
        <f t="shared" ca="1" si="44"/>
        <v>2</v>
      </c>
      <c r="K59" s="276">
        <f t="shared" ca="1" si="45"/>
        <v>19.8</v>
      </c>
      <c r="L59" s="277"/>
      <c r="M59" s="377">
        <f ca="1">SUMIF(DATABASE!$I$3:$I$79,'LOK LOK BAR'!C59,DATABASE!$J$3:$J$25)</f>
        <v>3.32</v>
      </c>
      <c r="N59" s="378">
        <f t="shared" ca="1" si="46"/>
        <v>6.64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4.3823999999999996</v>
      </c>
    </row>
    <row r="60" spans="1:20" s="6" customFormat="1" ht="24" customHeight="1">
      <c r="A60" s="82" t="s">
        <v>656</v>
      </c>
      <c r="B60" s="16">
        <f t="shared" si="42"/>
        <v>12</v>
      </c>
      <c r="C60" s="83" t="s">
        <v>657</v>
      </c>
      <c r="D60" s="697">
        <v>9.9</v>
      </c>
      <c r="E60" s="19">
        <f ca="1">SUMIF(Summary!$B$30:$B$394,'LOK LOK BAR'!C60,Summary!$F$30:$F$367)</f>
        <v>1</v>
      </c>
      <c r="F60" s="15">
        <f t="shared" ca="1" si="43"/>
        <v>9.9</v>
      </c>
      <c r="G60" s="53"/>
      <c r="H60" s="275"/>
      <c r="I60" s="15"/>
      <c r="J60" s="52">
        <f t="shared" ca="1" si="44"/>
        <v>1</v>
      </c>
      <c r="K60" s="276">
        <f t="shared" ca="1" si="45"/>
        <v>9.9</v>
      </c>
      <c r="L60" s="277"/>
      <c r="M60" s="377">
        <f ca="1">SUMIF(DATABASE!$I$3:$I$79,'LOK LOK BAR'!C60,DATABASE!$J$3:$J$25)</f>
        <v>3.16</v>
      </c>
      <c r="N60" s="378">
        <f t="shared" ca="1" si="46"/>
        <v>3.16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658</v>
      </c>
      <c r="B61" s="16">
        <f t="shared" si="42"/>
        <v>13</v>
      </c>
      <c r="C61" s="83" t="s">
        <v>659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660</v>
      </c>
      <c r="B62" s="16">
        <f t="shared" si="42"/>
        <v>14</v>
      </c>
      <c r="C62" s="83" t="s">
        <v>661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662</v>
      </c>
      <c r="B63" s="16">
        <f t="shared" si="42"/>
        <v>15</v>
      </c>
      <c r="C63" s="83" t="s">
        <v>600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663</v>
      </c>
      <c r="B64" s="16">
        <f t="shared" si="42"/>
        <v>16</v>
      </c>
      <c r="C64" s="419" t="s">
        <v>664</v>
      </c>
      <c r="D64" s="697">
        <v>9.9</v>
      </c>
      <c r="E64" s="19">
        <f ca="1">SUMIF(Summary!$B$30:$B$394,'LOK LOK BAR'!C64,Summary!$F$30:$F$367)</f>
        <v>6</v>
      </c>
      <c r="F64" s="15">
        <f t="shared" ca="1" si="43"/>
        <v>59.400000000000006</v>
      </c>
      <c r="G64" s="53"/>
      <c r="H64" s="275"/>
      <c r="I64" s="15"/>
      <c r="J64" s="52">
        <f t="shared" ca="1" si="44"/>
        <v>6</v>
      </c>
      <c r="K64" s="276">
        <f t="shared" ca="1" si="45"/>
        <v>59.400000000000006</v>
      </c>
      <c r="L64" s="277"/>
      <c r="M64" s="377">
        <f ca="1">SUMIF(DATABASE!$I$3:$I$79,'LOK LOK BAR'!C64,DATABASE!$J$3:$J$25)</f>
        <v>2.3199999999999998</v>
      </c>
      <c r="N64" s="378">
        <f t="shared" ca="1" si="46"/>
        <v>13.919999999999998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20.879999999999995</v>
      </c>
    </row>
    <row r="65" spans="1:20" s="6" customFormat="1" ht="24" customHeight="1">
      <c r="A65" s="6" t="s">
        <v>665</v>
      </c>
      <c r="B65" s="16">
        <f t="shared" si="42"/>
        <v>17</v>
      </c>
      <c r="C65" s="419" t="s">
        <v>666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667</v>
      </c>
      <c r="B66" s="16">
        <f t="shared" si="42"/>
        <v>18</v>
      </c>
      <c r="C66" s="419" t="s">
        <v>632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668</v>
      </c>
      <c r="B67" s="16">
        <f t="shared" si="42"/>
        <v>19</v>
      </c>
      <c r="C67" s="419" t="s">
        <v>669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670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87" t="s">
        <v>37</v>
      </c>
      <c r="C81" s="788"/>
      <c r="D81" s="789"/>
      <c r="E81" s="38">
        <f ca="1">SUM(E48:E80)</f>
        <v>15</v>
      </c>
      <c r="F81" s="39">
        <f ca="1">SUM(F48:F79)</f>
        <v>160.5</v>
      </c>
      <c r="G81" s="55"/>
      <c r="H81" s="81">
        <f>SUM(H48:H80)</f>
        <v>0</v>
      </c>
      <c r="I81" s="39">
        <f>SUM(I48:I79)</f>
        <v>0</v>
      </c>
      <c r="J81" s="38">
        <f ca="1">SUM(J48:J80)</f>
        <v>15</v>
      </c>
      <c r="K81" s="39">
        <f ca="1">SUM(K48:K79)</f>
        <v>160.5</v>
      </c>
      <c r="L81" s="284"/>
      <c r="M81" s="379">
        <f ca="1">SUM(M48:M80)</f>
        <v>66.63000000000001</v>
      </c>
      <c r="N81" s="380">
        <f ca="1">SUM(N48:N79)</f>
        <v>45.86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671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672</v>
      </c>
      <c r="B84" s="16">
        <v>1</v>
      </c>
      <c r="C84" s="83" t="s">
        <v>490</v>
      </c>
      <c r="D84" s="276">
        <v>1.5</v>
      </c>
      <c r="E84" s="19">
        <f ca="1">SUMIF(Summary!$B$30:$B$394,'LOK LOK BAR'!C84,Summary!$F$30:$F$367)</f>
        <v>7</v>
      </c>
      <c r="F84" s="15">
        <f ca="1">E84*D84</f>
        <v>10.5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7</v>
      </c>
      <c r="K84" s="276">
        <f t="shared" ref="K84:K110" ca="1" si="52">+J84*D84</f>
        <v>10.5</v>
      </c>
      <c r="L84" s="277"/>
      <c r="M84" s="377">
        <f ca="1">SUMIF(DATABASE!$L$3:$L$73,'LOK LOK BAR'!C84,DATABASE!$M$3:$M$72)</f>
        <v>0.39</v>
      </c>
      <c r="N84" s="378">
        <f ca="1">+M84*J84</f>
        <v>2.73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673</v>
      </c>
      <c r="S84" s="144">
        <v>3</v>
      </c>
      <c r="T84" s="145"/>
    </row>
    <row r="85" spans="1:21" s="82" customFormat="1" ht="24" customHeight="1">
      <c r="A85" s="82" t="s">
        <v>674</v>
      </c>
      <c r="B85" s="16">
        <f>+B84+1</f>
        <v>2</v>
      </c>
      <c r="C85" s="83" t="s">
        <v>577</v>
      </c>
      <c r="D85" s="276">
        <v>2</v>
      </c>
      <c r="E85" s="19">
        <f ca="1">SUMIF(Summary!$B$30:$B$394,'LOK LOK BAR'!C85,Summary!$F$30:$F$367)</f>
        <v>1</v>
      </c>
      <c r="F85" s="15">
        <f t="shared" ref="F85:F110" ca="1" si="54">E85*D85</f>
        <v>2</v>
      </c>
      <c r="G85" s="53"/>
      <c r="H85" s="275"/>
      <c r="I85" s="15">
        <f t="shared" si="50"/>
        <v>0</v>
      </c>
      <c r="J85" s="52">
        <f t="shared" ca="1" si="51"/>
        <v>1</v>
      </c>
      <c r="K85" s="276">
        <f t="shared" ca="1" si="52"/>
        <v>2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0.65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675</v>
      </c>
      <c r="S85" s="144">
        <v>3</v>
      </c>
      <c r="T85" s="145"/>
    </row>
    <row r="86" spans="1:21" s="82" customFormat="1" ht="24" customHeight="1">
      <c r="A86" s="82" t="s">
        <v>676</v>
      </c>
      <c r="B86" s="16">
        <f t="shared" ref="B86:B94" si="57">+B85+1</f>
        <v>3</v>
      </c>
      <c r="C86" s="83" t="s">
        <v>677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678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679</v>
      </c>
      <c r="B87" s="16">
        <f t="shared" si="57"/>
        <v>4</v>
      </c>
      <c r="C87" s="83" t="s">
        <v>680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681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682</v>
      </c>
      <c r="B88" s="16">
        <f t="shared" si="57"/>
        <v>5</v>
      </c>
      <c r="C88" s="83" t="s">
        <v>601</v>
      </c>
      <c r="D88" s="401">
        <v>2.5</v>
      </c>
      <c r="E88" s="19">
        <f ca="1">SUMIF(Summary!$B$30:$B$394,'LOK LOK BAR'!C88,Summary!$F$30:$F$367)</f>
        <v>8</v>
      </c>
      <c r="F88" s="403">
        <f t="shared" ca="1" si="54"/>
        <v>20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683</v>
      </c>
      <c r="S88" s="138">
        <v>1</v>
      </c>
      <c r="T88" s="139">
        <f t="shared" ca="1" si="58"/>
        <v>8</v>
      </c>
    </row>
    <row r="89" spans="1:21" s="82" customFormat="1" ht="24" customHeight="1">
      <c r="A89" s="82" t="s">
        <v>684</v>
      </c>
      <c r="B89" s="16">
        <f t="shared" si="57"/>
        <v>6</v>
      </c>
      <c r="C89" s="83" t="s">
        <v>491</v>
      </c>
      <c r="D89" s="276">
        <v>2.5</v>
      </c>
      <c r="E89" s="19">
        <f ca="1">SUMIF(Summary!$B$30:$B$394,'LOK LOK BAR'!C89,Summary!$F$30:$F$367)</f>
        <v>4</v>
      </c>
      <c r="F89" s="15">
        <f t="shared" ca="1" si="54"/>
        <v>10</v>
      </c>
      <c r="G89" s="53"/>
      <c r="H89" s="275"/>
      <c r="I89" s="15">
        <f t="shared" si="50"/>
        <v>0</v>
      </c>
      <c r="J89" s="52">
        <f t="shared" ca="1" si="51"/>
        <v>4</v>
      </c>
      <c r="K89" s="276">
        <f t="shared" ca="1" si="52"/>
        <v>10</v>
      </c>
      <c r="L89" s="277"/>
      <c r="M89" s="377">
        <f ca="1">SUMIF(DATABASE!$L$3:$L$73,'LOK LOK BAR'!C89,DATABASE!$M$3:$M$72)</f>
        <v>0.8</v>
      </c>
      <c r="N89" s="378">
        <f t="shared" ca="1" si="55"/>
        <v>3.2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4</v>
      </c>
    </row>
    <row r="90" spans="1:21" s="82" customFormat="1" ht="24" customHeight="1">
      <c r="A90" s="82" t="s">
        <v>685</v>
      </c>
      <c r="B90" s="16">
        <f t="shared" si="57"/>
        <v>7</v>
      </c>
      <c r="C90" s="83" t="s">
        <v>686</v>
      </c>
      <c r="D90" s="276">
        <v>3</v>
      </c>
      <c r="E90" s="19">
        <f ca="1">SUMIF(Summary!$B$30:$B$394,'LOK LOK BAR'!C90,Summary!$F$30:$F$367)</f>
        <v>1</v>
      </c>
      <c r="F90" s="15">
        <f t="shared" ca="1" si="54"/>
        <v>3</v>
      </c>
      <c r="G90" s="53"/>
      <c r="H90" s="275"/>
      <c r="I90" s="15">
        <f t="shared" si="50"/>
        <v>0</v>
      </c>
      <c r="J90" s="52">
        <f t="shared" ca="1" si="51"/>
        <v>1</v>
      </c>
      <c r="K90" s="276">
        <f t="shared" ca="1" si="52"/>
        <v>3</v>
      </c>
      <c r="L90" s="277"/>
      <c r="M90" s="377">
        <f ca="1">SUMIF(DATABASE!$L$3:$L$73,'LOK LOK BAR'!C90,DATABASE!$M$3:$M$72)</f>
        <v>1.05</v>
      </c>
      <c r="N90" s="378">
        <f t="shared" ca="1" si="55"/>
        <v>1.05</v>
      </c>
      <c r="O90" s="72">
        <f t="shared" ca="1" si="56"/>
        <v>1.05</v>
      </c>
      <c r="P90" s="278">
        <f t="shared" ca="1" si="53"/>
        <v>0</v>
      </c>
      <c r="Q90" s="314"/>
      <c r="R90" s="137" t="s">
        <v>675</v>
      </c>
      <c r="S90" s="138">
        <v>3</v>
      </c>
      <c r="T90" s="139">
        <f t="shared" ca="1" si="58"/>
        <v>3</v>
      </c>
      <c r="U90" s="484"/>
    </row>
    <row r="91" spans="1:21" s="82" customFormat="1" ht="24" customHeight="1">
      <c r="A91" s="82" t="s">
        <v>687</v>
      </c>
      <c r="B91" s="16">
        <f t="shared" si="57"/>
        <v>8</v>
      </c>
      <c r="C91" s="83" t="s">
        <v>578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688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689</v>
      </c>
      <c r="B92" s="16">
        <f t="shared" si="57"/>
        <v>9</v>
      </c>
      <c r="C92" s="83" t="s">
        <v>633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690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691</v>
      </c>
      <c r="B93" s="16">
        <f t="shared" si="57"/>
        <v>10</v>
      </c>
      <c r="C93" s="83" t="s">
        <v>579</v>
      </c>
      <c r="D93" s="401">
        <v>4</v>
      </c>
      <c r="E93" s="19">
        <f ca="1">SUMIF(Summary!$B$30:$B$394,'LOK LOK BAR'!C93,Summary!$F$30:$F$367)</f>
        <v>8</v>
      </c>
      <c r="F93" s="403">
        <f t="shared" ca="1" si="54"/>
        <v>32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8</v>
      </c>
    </row>
    <row r="94" spans="1:21" s="82" customFormat="1" ht="24" customHeight="1">
      <c r="A94" s="82" t="s">
        <v>692</v>
      </c>
      <c r="B94" s="16">
        <f t="shared" si="57"/>
        <v>11</v>
      </c>
      <c r="C94" s="83" t="s">
        <v>492</v>
      </c>
      <c r="D94" s="401">
        <v>2</v>
      </c>
      <c r="E94" s="19">
        <f ca="1">SUMIF(Summary!$B$30:$B$394,'LOK LOK BAR'!C94,Summary!$F$30:$F$367)</f>
        <v>9</v>
      </c>
      <c r="F94" s="403">
        <f t="shared" ca="1" si="54"/>
        <v>18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693</v>
      </c>
      <c r="S94" s="144">
        <v>5</v>
      </c>
      <c r="T94" s="139">
        <f t="shared" ca="1" si="58"/>
        <v>45</v>
      </c>
    </row>
    <row r="95" spans="1:21" s="82" customFormat="1" ht="24" customHeight="1">
      <c r="A95" s="82" t="s">
        <v>694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695</v>
      </c>
      <c r="B96" s="16">
        <f t="shared" ref="B96:B151" si="59">+B95+1</f>
        <v>13</v>
      </c>
      <c r="C96" s="83" t="s">
        <v>628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696</v>
      </c>
      <c r="B97" s="16">
        <f t="shared" si="59"/>
        <v>14</v>
      </c>
      <c r="C97" s="83" t="s">
        <v>697</v>
      </c>
      <c r="D97" s="401">
        <v>2.5</v>
      </c>
      <c r="E97" s="19">
        <f ca="1">SUMIF(Summary!$B$30:$B$394,'LOK LOK BAR'!C97,Summary!$F$30:$F$367)</f>
        <v>5</v>
      </c>
      <c r="F97" s="403">
        <f t="shared" ca="1" si="54"/>
        <v>12.5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698</v>
      </c>
      <c r="S97" s="138">
        <v>3</v>
      </c>
      <c r="T97" s="139">
        <f ca="1">+S97*E97</f>
        <v>15</v>
      </c>
    </row>
    <row r="98" spans="1:21" s="82" customFormat="1" ht="24" customHeight="1">
      <c r="A98" s="82" t="s">
        <v>699</v>
      </c>
      <c r="B98" s="16">
        <f t="shared" si="59"/>
        <v>15</v>
      </c>
      <c r="C98" s="83" t="s">
        <v>493</v>
      </c>
      <c r="D98" s="401">
        <v>2.5</v>
      </c>
      <c r="E98" s="19">
        <f ca="1">SUMIF(Summary!$B$30:$B$394,'LOK LOK BAR'!C98,Summary!$F$30:$F$367)</f>
        <v>15</v>
      </c>
      <c r="F98" s="403">
        <f t="shared" ca="1" si="54"/>
        <v>37.5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700</v>
      </c>
      <c r="S98" s="138"/>
      <c r="T98" s="139"/>
    </row>
    <row r="99" spans="1:21" s="82" customFormat="1" ht="24" customHeight="1">
      <c r="A99" s="82" t="s">
        <v>701</v>
      </c>
      <c r="B99" s="16">
        <f t="shared" si="59"/>
        <v>16</v>
      </c>
      <c r="C99" s="83" t="s">
        <v>702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703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704</v>
      </c>
      <c r="B100" s="16">
        <f t="shared" si="59"/>
        <v>17</v>
      </c>
      <c r="C100" s="83" t="s">
        <v>494</v>
      </c>
      <c r="D100" s="276">
        <v>3</v>
      </c>
      <c r="E100" s="19">
        <f ca="1">SUMIF(Summary!$B$30:$B$394,'LOK LOK BAR'!C100,Summary!$F$30:$F$367)</f>
        <v>15</v>
      </c>
      <c r="F100" s="15">
        <f t="shared" ca="1" si="54"/>
        <v>45</v>
      </c>
      <c r="G100" s="53"/>
      <c r="H100" s="275"/>
      <c r="I100" s="15">
        <f t="shared" si="50"/>
        <v>0</v>
      </c>
      <c r="J100" s="52">
        <f t="shared" ca="1" si="51"/>
        <v>15</v>
      </c>
      <c r="K100" s="276">
        <f t="shared" ca="1" si="52"/>
        <v>45</v>
      </c>
      <c r="L100" s="277"/>
      <c r="M100" s="377">
        <f ca="1">SUMIF(DATABASE!$L$3:$L$73,'LOK LOK BAR'!C100,DATABASE!$M$3:$M$72)</f>
        <v>1.02</v>
      </c>
      <c r="N100" s="378">
        <f t="shared" ca="1" si="55"/>
        <v>15.3</v>
      </c>
      <c r="O100" s="72">
        <f t="shared" ca="1" si="56"/>
        <v>1.02</v>
      </c>
      <c r="P100" s="278">
        <f t="shared" ca="1" si="53"/>
        <v>0</v>
      </c>
      <c r="Q100" s="314"/>
      <c r="R100" s="137" t="s">
        <v>705</v>
      </c>
      <c r="S100" s="138">
        <v>3</v>
      </c>
      <c r="T100" s="139">
        <f ca="1">+S100*E100</f>
        <v>45</v>
      </c>
    </row>
    <row r="101" spans="1:21" s="82" customFormat="1" ht="24" customHeight="1">
      <c r="A101" s="82" t="s">
        <v>706</v>
      </c>
      <c r="B101" s="16">
        <f t="shared" si="59"/>
        <v>18</v>
      </c>
      <c r="C101" s="83" t="s">
        <v>580</v>
      </c>
      <c r="D101" s="276">
        <v>3</v>
      </c>
      <c r="E101" s="19">
        <f ca="1">SUMIF(Summary!$B$30:$B$394,'LOK LOK BAR'!C101,Summary!$F$30:$F$367)</f>
        <v>4</v>
      </c>
      <c r="F101" s="15">
        <f t="shared" ca="1" si="54"/>
        <v>12</v>
      </c>
      <c r="G101" s="53"/>
      <c r="H101" s="275"/>
      <c r="I101" s="15">
        <f t="shared" si="50"/>
        <v>0</v>
      </c>
      <c r="J101" s="52">
        <f t="shared" ca="1" si="51"/>
        <v>4</v>
      </c>
      <c r="K101" s="276">
        <f t="shared" ca="1" si="52"/>
        <v>12</v>
      </c>
      <c r="L101" s="277"/>
      <c r="M101" s="377">
        <f ca="1">SUMIF(DATABASE!$L$3:$L$73,'LOK LOK BAR'!C101,DATABASE!$M$3:$M$72)</f>
        <v>0.95</v>
      </c>
      <c r="N101" s="378">
        <f t="shared" ca="1" si="55"/>
        <v>3.8</v>
      </c>
      <c r="O101" s="72">
        <f t="shared" ca="1" si="56"/>
        <v>0.95</v>
      </c>
      <c r="P101" s="278">
        <f t="shared" ca="1" si="53"/>
        <v>0</v>
      </c>
      <c r="Q101" s="314"/>
      <c r="R101" s="137" t="s">
        <v>707</v>
      </c>
      <c r="S101" s="138">
        <v>1</v>
      </c>
      <c r="T101" s="139">
        <f ca="1">+S101*E101</f>
        <v>4</v>
      </c>
    </row>
    <row r="102" spans="1:21" s="82" customFormat="1" ht="24" customHeight="1">
      <c r="A102" s="82" t="s">
        <v>708</v>
      </c>
      <c r="B102" s="16">
        <f t="shared" si="59"/>
        <v>19</v>
      </c>
      <c r="C102" s="83" t="s">
        <v>709</v>
      </c>
      <c r="D102" s="276">
        <v>4</v>
      </c>
      <c r="E102" s="19">
        <f ca="1">SUMIF(Summary!$B$30:$B$394,'LOK LOK BAR'!C102,Summary!$F$30:$F$367)</f>
        <v>2</v>
      </c>
      <c r="F102" s="15">
        <f t="shared" ca="1" si="54"/>
        <v>8</v>
      </c>
      <c r="G102" s="53"/>
      <c r="H102" s="275"/>
      <c r="I102" s="15">
        <f t="shared" si="50"/>
        <v>0</v>
      </c>
      <c r="J102" s="52">
        <f t="shared" ca="1" si="51"/>
        <v>2</v>
      </c>
      <c r="K102" s="276">
        <f t="shared" ca="1" si="52"/>
        <v>8</v>
      </c>
      <c r="L102" s="277"/>
      <c r="M102" s="377">
        <f ca="1">SUMIF(DATABASE!$L$3:$L$73,'LOK LOK BAR'!C102,DATABASE!$M$3:$M$72)</f>
        <v>1.5</v>
      </c>
      <c r="N102" s="378">
        <f t="shared" ca="1" si="55"/>
        <v>3</v>
      </c>
      <c r="O102" s="72">
        <f t="shared" ca="1" si="56"/>
        <v>1.5</v>
      </c>
      <c r="P102" s="278">
        <f t="shared" ca="1" si="53"/>
        <v>0</v>
      </c>
      <c r="Q102" s="314"/>
      <c r="R102" s="137" t="s">
        <v>710</v>
      </c>
      <c r="S102" s="138">
        <v>2</v>
      </c>
      <c r="T102" s="139">
        <f ca="1">+S102*E102</f>
        <v>4</v>
      </c>
    </row>
    <row r="103" spans="1:21" s="323" customFormat="1" ht="24" customHeight="1">
      <c r="A103" s="323" t="s">
        <v>711</v>
      </c>
      <c r="B103" s="16">
        <f t="shared" si="59"/>
        <v>20</v>
      </c>
      <c r="C103" s="483" t="s">
        <v>495</v>
      </c>
      <c r="D103" s="276">
        <v>4</v>
      </c>
      <c r="E103" s="19">
        <f ca="1">SUMIF(Summary!$B$30:$B$394,'LOK LOK BAR'!C103,Summary!$F$30:$F$367)</f>
        <v>1</v>
      </c>
      <c r="F103" s="280">
        <f t="shared" ca="1" si="54"/>
        <v>4</v>
      </c>
      <c r="G103" s="279"/>
      <c r="H103" s="275"/>
      <c r="I103" s="15">
        <f t="shared" si="50"/>
        <v>0</v>
      </c>
      <c r="J103" s="52">
        <f t="shared" ca="1" si="51"/>
        <v>1</v>
      </c>
      <c r="K103" s="276">
        <f t="shared" ca="1" si="52"/>
        <v>4</v>
      </c>
      <c r="L103" s="277"/>
      <c r="M103" s="377">
        <f ca="1">SUMIF(DATABASE!$L$3:$L$73,'LOK LOK BAR'!C103,DATABASE!$M$3:$M$72)</f>
        <v>1.5</v>
      </c>
      <c r="N103" s="378">
        <f t="shared" ca="1" si="55"/>
        <v>1.5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712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713</v>
      </c>
      <c r="B105" s="16">
        <f t="shared" si="59"/>
        <v>22</v>
      </c>
      <c r="C105" s="483" t="s">
        <v>618</v>
      </c>
      <c r="D105" s="276">
        <v>4</v>
      </c>
      <c r="E105" s="19">
        <f ca="1">SUMIF(Summary!$B$30:$B$394,'LOK LOK BAR'!C105,Summary!$F$30:$F$367)</f>
        <v>10</v>
      </c>
      <c r="F105" s="280">
        <f t="shared" ca="1" si="54"/>
        <v>40</v>
      </c>
      <c r="G105" s="279"/>
      <c r="H105" s="275"/>
      <c r="I105" s="15">
        <f t="shared" si="50"/>
        <v>0</v>
      </c>
      <c r="J105" s="52">
        <f t="shared" ca="1" si="51"/>
        <v>10</v>
      </c>
      <c r="K105" s="276">
        <f t="shared" ca="1" si="52"/>
        <v>40</v>
      </c>
      <c r="L105" s="277"/>
      <c r="M105" s="377">
        <f ca="1">SUMIF(DATABASE!$L$3:$L$73,'LOK LOK BAR'!C105,DATABASE!$M$3:$M$72)</f>
        <v>1.5</v>
      </c>
      <c r="N105" s="378">
        <f t="shared" ca="1" si="55"/>
        <v>15</v>
      </c>
      <c r="O105" s="72">
        <f t="shared" ca="1" si="56"/>
        <v>1.5</v>
      </c>
      <c r="P105" s="278">
        <f t="shared" ca="1" si="53"/>
        <v>0</v>
      </c>
      <c r="Q105" s="314"/>
      <c r="R105" s="137" t="s">
        <v>714</v>
      </c>
      <c r="S105" s="138">
        <v>3</v>
      </c>
      <c r="T105" s="139">
        <f ca="1">+S105*E105</f>
        <v>30</v>
      </c>
    </row>
    <row r="106" spans="1:21" s="323" customFormat="1" ht="24" customHeight="1">
      <c r="A106" s="323" t="s">
        <v>715</v>
      </c>
      <c r="B106" s="16">
        <f t="shared" si="59"/>
        <v>23</v>
      </c>
      <c r="C106" s="483" t="s">
        <v>716</v>
      </c>
      <c r="D106" s="338">
        <v>1.5</v>
      </c>
      <c r="E106" s="19">
        <f ca="1">SUMIF(Summary!$B$30:$B$394,'LOK LOK BAR'!C106,Summary!$F$30:$F$367)</f>
        <v>2</v>
      </c>
      <c r="F106" s="280">
        <f t="shared" ca="1" si="54"/>
        <v>3</v>
      </c>
      <c r="G106" s="279"/>
      <c r="H106" s="275"/>
      <c r="I106" s="15">
        <f t="shared" si="50"/>
        <v>0</v>
      </c>
      <c r="J106" s="52">
        <f t="shared" ca="1" si="51"/>
        <v>2</v>
      </c>
      <c r="K106" s="276">
        <f t="shared" ca="1" si="52"/>
        <v>3</v>
      </c>
      <c r="L106" s="277"/>
      <c r="M106" s="377">
        <f ca="1">SUMIF(DATABASE!$L$3:$L$73,'LOK LOK BAR'!C106,DATABASE!$M$3:$M$72)</f>
        <v>0.45</v>
      </c>
      <c r="N106" s="378">
        <f t="shared" ca="1" si="55"/>
        <v>0.9</v>
      </c>
      <c r="O106" s="72">
        <f t="shared" ca="1" si="56"/>
        <v>0.45</v>
      </c>
      <c r="P106" s="278">
        <f t="shared" ca="1" si="53"/>
        <v>0</v>
      </c>
      <c r="Q106" s="314"/>
      <c r="R106" s="137" t="s">
        <v>717</v>
      </c>
      <c r="S106" s="138">
        <v>3</v>
      </c>
      <c r="T106" s="139">
        <f ca="1">+S106*E106</f>
        <v>6</v>
      </c>
    </row>
    <row r="107" spans="1:21" s="323" customFormat="1" ht="24" customHeight="1">
      <c r="A107" s="323" t="s">
        <v>718</v>
      </c>
      <c r="B107" s="16">
        <f t="shared" si="59"/>
        <v>24</v>
      </c>
      <c r="C107" s="83" t="s">
        <v>496</v>
      </c>
      <c r="D107" s="276">
        <v>1.5</v>
      </c>
      <c r="E107" s="19">
        <f ca="1">SUMIF(Summary!$B$30:$B$394,'LOK LOK BAR'!C107,Summary!$F$30:$F$367)</f>
        <v>2</v>
      </c>
      <c r="F107" s="15">
        <f t="shared" ca="1" si="54"/>
        <v>3</v>
      </c>
      <c r="G107" s="279"/>
      <c r="H107" s="275"/>
      <c r="I107" s="15">
        <f t="shared" si="50"/>
        <v>0</v>
      </c>
      <c r="J107" s="52">
        <f t="shared" ca="1" si="51"/>
        <v>2</v>
      </c>
      <c r="K107" s="276">
        <f t="shared" ca="1" si="52"/>
        <v>3</v>
      </c>
      <c r="L107" s="277"/>
      <c r="M107" s="377">
        <f ca="1">SUMIF(DATABASE!$L$3:$L$73,'LOK LOK BAR'!C107,DATABASE!$M$3:$M$72)</f>
        <v>0.6</v>
      </c>
      <c r="N107" s="378">
        <f t="shared" ca="1" si="55"/>
        <v>1.2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719</v>
      </c>
      <c r="B108" s="16">
        <f t="shared" si="59"/>
        <v>25</v>
      </c>
      <c r="C108" s="83" t="s">
        <v>497</v>
      </c>
      <c r="D108" s="276">
        <v>1.5</v>
      </c>
      <c r="E108" s="19">
        <f ca="1">SUMIF(Summary!$B$30:$B$394,'LOK LOK BAR'!C108,Summary!$F$30:$F$367)</f>
        <v>2</v>
      </c>
      <c r="F108" s="15">
        <f t="shared" ca="1" si="54"/>
        <v>3</v>
      </c>
      <c r="G108" s="53"/>
      <c r="H108" s="275"/>
      <c r="I108" s="15">
        <f t="shared" si="50"/>
        <v>0</v>
      </c>
      <c r="J108" s="52">
        <f t="shared" ca="1" si="51"/>
        <v>2</v>
      </c>
      <c r="K108" s="276">
        <f t="shared" ca="1" si="52"/>
        <v>3</v>
      </c>
      <c r="L108" s="277"/>
      <c r="M108" s="377">
        <f ca="1">SUMIF(DATABASE!$L$3:$L$73,'LOK LOK BAR'!C108,DATABASE!$M$3:$M$72)</f>
        <v>0.48</v>
      </c>
      <c r="N108" s="378">
        <f t="shared" ca="1" si="55"/>
        <v>0.96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720</v>
      </c>
      <c r="B109" s="16">
        <f t="shared" si="59"/>
        <v>26</v>
      </c>
      <c r="C109" s="83" t="s">
        <v>629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721</v>
      </c>
      <c r="B110" s="16">
        <f t="shared" si="59"/>
        <v>27</v>
      </c>
      <c r="C110" s="83" t="s">
        <v>603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722</v>
      </c>
      <c r="B111" s="16">
        <f t="shared" si="59"/>
        <v>28</v>
      </c>
      <c r="C111" s="83" t="s">
        <v>604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723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724</v>
      </c>
      <c r="B112" s="16">
        <f t="shared" si="59"/>
        <v>29</v>
      </c>
      <c r="C112" s="83" t="s">
        <v>581</v>
      </c>
      <c r="D112" s="276">
        <v>2</v>
      </c>
      <c r="E112" s="19">
        <f ca="1">SUMIF(Summary!$B$30:$B$394,'LOK LOK BAR'!C112,Summary!$F$30:$F$367)</f>
        <v>4</v>
      </c>
      <c r="F112" s="15">
        <f t="shared" ref="F112:F153" ca="1" si="61">E112*D112</f>
        <v>8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725</v>
      </c>
      <c r="S112" s="167">
        <v>5</v>
      </c>
      <c r="T112" s="139">
        <f t="shared" ca="1" si="60"/>
        <v>20</v>
      </c>
    </row>
    <row r="113" spans="1:20" s="82" customFormat="1" ht="24" customHeight="1">
      <c r="A113" s="82" t="s">
        <v>726</v>
      </c>
      <c r="B113" s="16">
        <f t="shared" si="59"/>
        <v>30</v>
      </c>
      <c r="C113" s="83" t="s">
        <v>582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727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728</v>
      </c>
      <c r="B114" s="16">
        <f t="shared" si="59"/>
        <v>31</v>
      </c>
      <c r="C114" s="83" t="s">
        <v>498</v>
      </c>
      <c r="D114" s="276">
        <v>2</v>
      </c>
      <c r="E114" s="19">
        <f ca="1">SUMIF(Summary!$B$30:$B$394,'LOK LOK BAR'!C114,Summary!$F$30:$F$367)</f>
        <v>2</v>
      </c>
      <c r="F114" s="15">
        <f t="shared" ca="1" si="61"/>
        <v>4</v>
      </c>
      <c r="G114" s="53"/>
      <c r="H114" s="275"/>
      <c r="I114" s="15">
        <f t="shared" si="50"/>
        <v>0</v>
      </c>
      <c r="J114" s="52">
        <f t="shared" ref="J114:J153" ca="1" si="63">+E114-H114</f>
        <v>2</v>
      </c>
      <c r="K114" s="276">
        <f t="shared" ca="1" si="62"/>
        <v>4</v>
      </c>
      <c r="L114" s="277"/>
      <c r="M114" s="377">
        <f ca="1">SUMIF(DATABASE!$L$3:$L$73,'LOK LOK BAR'!C114,DATABASE!$M$3:$M$72)</f>
        <v>0.39</v>
      </c>
      <c r="N114" s="378">
        <f t="shared" ca="1" si="55"/>
        <v>0.78</v>
      </c>
      <c r="O114" s="72">
        <f t="shared" ca="1" si="56"/>
        <v>0.39</v>
      </c>
      <c r="P114" s="278">
        <f t="shared" ca="1" si="53"/>
        <v>0</v>
      </c>
      <c r="Q114" s="314"/>
      <c r="R114" s="137" t="s">
        <v>729</v>
      </c>
      <c r="S114" s="138">
        <v>3</v>
      </c>
      <c r="T114" s="139">
        <f t="shared" ca="1" si="60"/>
        <v>6</v>
      </c>
    </row>
    <row r="115" spans="1:20" s="82" customFormat="1" ht="24" customHeight="1">
      <c r="A115" s="82" t="s">
        <v>730</v>
      </c>
      <c r="B115" s="16">
        <f t="shared" si="59"/>
        <v>32</v>
      </c>
      <c r="C115" s="83" t="s">
        <v>583</v>
      </c>
      <c r="D115" s="276">
        <v>2</v>
      </c>
      <c r="E115" s="19">
        <f ca="1">SUMIF(Summary!$B$30:$B$394,'LOK LOK BAR'!C115,Summary!$F$30:$F$367)</f>
        <v>4</v>
      </c>
      <c r="F115" s="15">
        <f t="shared" ca="1" si="61"/>
        <v>8</v>
      </c>
      <c r="G115" s="53"/>
      <c r="H115" s="275"/>
      <c r="I115" s="15">
        <f t="shared" si="50"/>
        <v>0</v>
      </c>
      <c r="J115" s="52">
        <f t="shared" ca="1" si="63"/>
        <v>4</v>
      </c>
      <c r="K115" s="276">
        <f ca="1">+J115*D115</f>
        <v>8</v>
      </c>
      <c r="L115" s="277"/>
      <c r="M115" s="377">
        <f ca="1">SUMIF(DATABASE!$L$3:$L$73,'LOK LOK BAR'!C115,DATABASE!$M$3:$M$72)</f>
        <v>0.72</v>
      </c>
      <c r="N115" s="378">
        <f t="shared" ca="1" si="55"/>
        <v>2.88</v>
      </c>
      <c r="O115" s="72">
        <f t="shared" ca="1" si="56"/>
        <v>0.72</v>
      </c>
      <c r="P115" s="278">
        <f t="shared" ca="1" si="53"/>
        <v>0</v>
      </c>
      <c r="Q115" s="314"/>
      <c r="R115" s="137" t="s">
        <v>731</v>
      </c>
      <c r="S115" s="138">
        <v>3</v>
      </c>
      <c r="T115" s="139">
        <f t="shared" ca="1" si="60"/>
        <v>12</v>
      </c>
    </row>
    <row r="116" spans="1:20" s="82" customFormat="1" ht="24" customHeight="1">
      <c r="A116" s="82" t="s">
        <v>732</v>
      </c>
      <c r="B116" s="16">
        <f t="shared" si="59"/>
        <v>33</v>
      </c>
      <c r="C116" s="83" t="s">
        <v>733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734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735</v>
      </c>
      <c r="B117" s="16">
        <f t="shared" si="59"/>
        <v>34</v>
      </c>
      <c r="C117" s="83" t="s">
        <v>499</v>
      </c>
      <c r="D117" s="401">
        <v>2.5</v>
      </c>
      <c r="E117" s="19">
        <f ca="1">SUMIF(Summary!$B$30:$B$394,'LOK LOK BAR'!C117,Summary!$F$30:$F$367)</f>
        <v>4</v>
      </c>
      <c r="F117" s="403">
        <f t="shared" ca="1" si="61"/>
        <v>10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736</v>
      </c>
      <c r="S117" s="138">
        <v>3</v>
      </c>
      <c r="T117" s="139">
        <f t="shared" ca="1" si="60"/>
        <v>12</v>
      </c>
    </row>
    <row r="118" spans="1:20" s="82" customFormat="1" ht="24" customHeight="1">
      <c r="A118" s="82" t="s">
        <v>737</v>
      </c>
      <c r="B118" s="16">
        <f t="shared" si="59"/>
        <v>35</v>
      </c>
      <c r="C118" s="83" t="s">
        <v>738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739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740</v>
      </c>
      <c r="B119" s="16">
        <f t="shared" si="59"/>
        <v>36</v>
      </c>
      <c r="C119" s="83" t="s">
        <v>584</v>
      </c>
      <c r="D119" s="276">
        <v>2.5</v>
      </c>
      <c r="E119" s="19">
        <f ca="1">SUMIF(Summary!$B$30:$B$394,'LOK LOK BAR'!C119,Summary!$F$30:$F$367)</f>
        <v>6</v>
      </c>
      <c r="F119" s="15">
        <f t="shared" ca="1" si="61"/>
        <v>15</v>
      </c>
      <c r="G119" s="53"/>
      <c r="H119" s="275"/>
      <c r="I119" s="15">
        <f t="shared" si="50"/>
        <v>0</v>
      </c>
      <c r="J119" s="52">
        <f t="shared" ca="1" si="63"/>
        <v>6</v>
      </c>
      <c r="K119" s="276">
        <f t="shared" ca="1" si="62"/>
        <v>15</v>
      </c>
      <c r="L119" s="277"/>
      <c r="M119" s="377">
        <f ca="1">SUMIF(DATABASE!$L$3:$L$73,'LOK LOK BAR'!C119,DATABASE!$M$3:$M$72)</f>
        <v>0.9</v>
      </c>
      <c r="N119" s="378">
        <f t="shared" ca="1" si="55"/>
        <v>5.4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741</v>
      </c>
      <c r="B120" s="16">
        <f t="shared" si="59"/>
        <v>37</v>
      </c>
      <c r="C120" s="83" t="s">
        <v>605</v>
      </c>
      <c r="D120" s="401">
        <v>2.5</v>
      </c>
      <c r="E120" s="19">
        <f ca="1">SUMIF(Summary!$B$30:$B$394,'LOK LOK BAR'!C120,Summary!$F$30:$F$367)</f>
        <v>3</v>
      </c>
      <c r="F120" s="403">
        <f t="shared" ca="1" si="61"/>
        <v>7.5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742</v>
      </c>
      <c r="B121" s="16">
        <f t="shared" si="59"/>
        <v>38</v>
      </c>
      <c r="C121" s="83" t="s">
        <v>606</v>
      </c>
      <c r="D121" s="276">
        <v>2.5</v>
      </c>
      <c r="E121" s="19">
        <f ca="1">SUMIF(Summary!$B$30:$B$394,'LOK LOK BAR'!C121,Summary!$F$30:$F$367)</f>
        <v>5</v>
      </c>
      <c r="F121" s="15">
        <f t="shared" ca="1" si="61"/>
        <v>12.5</v>
      </c>
      <c r="G121" s="53"/>
      <c r="H121" s="275"/>
      <c r="I121" s="15">
        <f t="shared" si="50"/>
        <v>0</v>
      </c>
      <c r="J121" s="52">
        <f t="shared" ca="1" si="63"/>
        <v>5</v>
      </c>
      <c r="K121" s="276">
        <f t="shared" ca="1" si="62"/>
        <v>12.5</v>
      </c>
      <c r="L121" s="277"/>
      <c r="M121" s="377">
        <f ca="1">SUMIF(DATABASE!$L$3:$L$73,'LOK LOK BAR'!C121,DATABASE!$M$3:$M$72)</f>
        <v>0.67</v>
      </c>
      <c r="N121" s="378">
        <f t="shared" ca="1" si="55"/>
        <v>3.35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743</v>
      </c>
      <c r="B122" s="16">
        <f t="shared" si="59"/>
        <v>39</v>
      </c>
      <c r="C122" s="83" t="s">
        <v>585</v>
      </c>
      <c r="D122" s="276">
        <v>2.5</v>
      </c>
      <c r="E122" s="19">
        <f ca="1">SUMIF(Summary!$B$30:$B$394,'LOK LOK BAR'!C122,Summary!$F$30:$F$367)</f>
        <v>2</v>
      </c>
      <c r="F122" s="15">
        <f t="shared" ca="1" si="61"/>
        <v>5</v>
      </c>
      <c r="G122" s="53"/>
      <c r="H122" s="275"/>
      <c r="I122" s="15">
        <f t="shared" si="50"/>
        <v>0</v>
      </c>
      <c r="J122" s="52">
        <f t="shared" ca="1" si="63"/>
        <v>2</v>
      </c>
      <c r="K122" s="276">
        <f t="shared" ca="1" si="62"/>
        <v>5</v>
      </c>
      <c r="L122" s="277"/>
      <c r="M122" s="377">
        <f ca="1">SUMIF(DATABASE!$L$3:$L$73,'LOK LOK BAR'!C122,DATABASE!$M$3:$M$72)</f>
        <v>0.9</v>
      </c>
      <c r="N122" s="378">
        <f t="shared" ca="1" si="55"/>
        <v>1.8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6</v>
      </c>
    </row>
    <row r="123" spans="1:20" s="82" customFormat="1" ht="24" customHeight="1">
      <c r="A123" s="82" t="s">
        <v>744</v>
      </c>
      <c r="B123" s="16">
        <f t="shared" si="59"/>
        <v>40</v>
      </c>
      <c r="C123" s="83" t="s">
        <v>745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746</v>
      </c>
      <c r="B124" s="16">
        <f t="shared" si="59"/>
        <v>41</v>
      </c>
      <c r="C124" s="83" t="s">
        <v>607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747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748</v>
      </c>
      <c r="B125" s="16">
        <f t="shared" si="59"/>
        <v>42</v>
      </c>
      <c r="C125" s="83" t="s">
        <v>500</v>
      </c>
      <c r="D125" s="276">
        <v>3</v>
      </c>
      <c r="E125" s="19">
        <f ca="1">SUMIF(Summary!$B$30:$B$394,'LOK LOK BAR'!C125,Summary!$F$30:$F$367)</f>
        <v>3</v>
      </c>
      <c r="F125" s="15">
        <f t="shared" ca="1" si="61"/>
        <v>9</v>
      </c>
      <c r="G125" s="53"/>
      <c r="H125" s="275"/>
      <c r="I125" s="15">
        <f t="shared" si="50"/>
        <v>0</v>
      </c>
      <c r="J125" s="52">
        <f t="shared" ca="1" si="63"/>
        <v>3</v>
      </c>
      <c r="K125" s="276">
        <f t="shared" ca="1" si="62"/>
        <v>9</v>
      </c>
      <c r="L125" s="277"/>
      <c r="M125" s="377">
        <f ca="1">SUMIF(DATABASE!$L$3:$L$73,'LOK LOK BAR'!C125,DATABASE!$M$3:$M$72)</f>
        <v>1.17</v>
      </c>
      <c r="N125" s="378">
        <f t="shared" ca="1" si="55"/>
        <v>3.51</v>
      </c>
      <c r="O125" s="72">
        <f t="shared" ca="1" si="56"/>
        <v>1.17</v>
      </c>
      <c r="P125" s="278">
        <f t="shared" ca="1" si="53"/>
        <v>0</v>
      </c>
      <c r="Q125" s="314"/>
      <c r="R125" s="137" t="s">
        <v>749</v>
      </c>
      <c r="S125" s="138">
        <v>3</v>
      </c>
      <c r="T125" s="139">
        <f ca="1">+S125*E125</f>
        <v>9</v>
      </c>
    </row>
    <row r="126" spans="1:20" s="82" customFormat="1" ht="24" customHeight="1">
      <c r="A126" s="82" t="s">
        <v>750</v>
      </c>
      <c r="B126" s="16">
        <f t="shared" si="59"/>
        <v>43</v>
      </c>
      <c r="C126" s="83" t="s">
        <v>586</v>
      </c>
      <c r="D126" s="276">
        <v>3</v>
      </c>
      <c r="E126" s="19">
        <f ca="1">SUMIF(Summary!$B$30:$B$394,'LOK LOK BAR'!C126,Summary!$F$30:$F$367)</f>
        <v>1</v>
      </c>
      <c r="F126" s="15">
        <f t="shared" ca="1" si="61"/>
        <v>3</v>
      </c>
      <c r="G126" s="53"/>
      <c r="H126" s="275"/>
      <c r="I126" s="15">
        <f t="shared" si="50"/>
        <v>0</v>
      </c>
      <c r="J126" s="52">
        <f t="shared" ca="1" si="63"/>
        <v>1</v>
      </c>
      <c r="K126" s="276">
        <f t="shared" ca="1" si="62"/>
        <v>3</v>
      </c>
      <c r="L126" s="277"/>
      <c r="M126" s="377">
        <f ca="1">SUMIF(DATABASE!$L$3:$L$73,'LOK LOK BAR'!C126,DATABASE!$M$3:$M$72)</f>
        <v>1.06</v>
      </c>
      <c r="N126" s="378">
        <f t="shared" ca="1" si="55"/>
        <v>1.06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751</v>
      </c>
      <c r="B127" s="16">
        <f t="shared" si="59"/>
        <v>44</v>
      </c>
      <c r="C127" s="83" t="s">
        <v>619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752</v>
      </c>
      <c r="B128" s="16">
        <f t="shared" si="59"/>
        <v>45</v>
      </c>
      <c r="C128" s="83" t="s">
        <v>753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754</v>
      </c>
      <c r="B129" s="16">
        <f t="shared" si="59"/>
        <v>46</v>
      </c>
      <c r="C129" s="83" t="s">
        <v>755</v>
      </c>
      <c r="D129" s="276">
        <v>4</v>
      </c>
      <c r="E129" s="19">
        <f ca="1">SUMIF(Summary!$B$30:$B$394,'LOK LOK BAR'!C129,Summary!$F$30:$F$367)</f>
        <v>4</v>
      </c>
      <c r="F129" s="15">
        <f t="shared" ca="1" si="61"/>
        <v>16</v>
      </c>
      <c r="G129" s="53"/>
      <c r="H129" s="275"/>
      <c r="I129" s="15">
        <f t="shared" si="50"/>
        <v>0</v>
      </c>
      <c r="J129" s="52">
        <f t="shared" ca="1" si="63"/>
        <v>4</v>
      </c>
      <c r="K129" s="276">
        <f t="shared" ca="1" si="62"/>
        <v>16</v>
      </c>
      <c r="L129" s="277"/>
      <c r="M129" s="377">
        <f ca="1">SUMIF(DATABASE!$L$3:$L$73,'LOK LOK BAR'!C129,DATABASE!$M$3:$M$72)</f>
        <v>1.5</v>
      </c>
      <c r="N129" s="378">
        <f t="shared" ca="1" si="55"/>
        <v>6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756</v>
      </c>
      <c r="B130" s="16">
        <f t="shared" si="59"/>
        <v>47</v>
      </c>
      <c r="C130" s="83" t="s">
        <v>615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757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758</v>
      </c>
      <c r="B131" s="16">
        <f t="shared" si="59"/>
        <v>48</v>
      </c>
      <c r="C131" s="83" t="s">
        <v>587</v>
      </c>
      <c r="D131" s="276">
        <v>1.5</v>
      </c>
      <c r="E131" s="19">
        <f ca="1">SUMIF(Summary!$B$30:$B$394,'LOK LOK BAR'!C131,Summary!$F$30:$F$367)</f>
        <v>5</v>
      </c>
      <c r="F131" s="15">
        <f t="shared" ca="1" si="61"/>
        <v>7.5</v>
      </c>
      <c r="G131" s="53"/>
      <c r="H131" s="275"/>
      <c r="I131" s="15">
        <f t="shared" si="50"/>
        <v>0</v>
      </c>
      <c r="J131" s="52">
        <f t="shared" ca="1" si="63"/>
        <v>5</v>
      </c>
      <c r="K131" s="276">
        <f t="shared" ca="1" si="62"/>
        <v>7.5</v>
      </c>
      <c r="L131" s="277"/>
      <c r="M131" s="377">
        <f ca="1">SUMIF(DATABASE!$L$3:$L$73,'LOK LOK BAR'!C131,DATABASE!$M$3:$M$72)</f>
        <v>0.6</v>
      </c>
      <c r="N131" s="378">
        <f t="shared" ca="1" si="55"/>
        <v>3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759</v>
      </c>
      <c r="B132" s="16">
        <f t="shared" si="59"/>
        <v>49</v>
      </c>
      <c r="C132" s="83" t="s">
        <v>588</v>
      </c>
      <c r="D132" s="276">
        <v>1.5</v>
      </c>
      <c r="E132" s="19">
        <f ca="1">SUMIF(Summary!$B$30:$B$394,'LOK LOK BAR'!C132,Summary!$F$30:$F$367)</f>
        <v>9</v>
      </c>
      <c r="F132" s="15">
        <f t="shared" ca="1" si="61"/>
        <v>13.5</v>
      </c>
      <c r="G132" s="53"/>
      <c r="H132" s="275"/>
      <c r="I132" s="15">
        <f t="shared" si="50"/>
        <v>0</v>
      </c>
      <c r="J132" s="52">
        <f t="shared" ca="1" si="63"/>
        <v>9</v>
      </c>
      <c r="K132" s="276">
        <f t="shared" ca="1" si="62"/>
        <v>13.5</v>
      </c>
      <c r="L132" s="277"/>
      <c r="M132" s="377">
        <f ca="1">SUMIF(DATABASE!$L$3:$L$73,'LOK LOK BAR'!C132,DATABASE!$M$3:$M$72)</f>
        <v>0.4</v>
      </c>
      <c r="N132" s="378">
        <f t="shared" ca="1" si="55"/>
        <v>3.6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760</v>
      </c>
      <c r="B133" s="16">
        <f t="shared" si="59"/>
        <v>50</v>
      </c>
      <c r="C133" s="83" t="s">
        <v>501</v>
      </c>
      <c r="D133" s="276">
        <v>1.5</v>
      </c>
      <c r="E133" s="19">
        <f ca="1">SUMIF(Summary!$B$30:$B$394,'LOK LOK BAR'!C133,Summary!$F$30:$F$367)</f>
        <v>5</v>
      </c>
      <c r="F133" s="15">
        <f t="shared" ca="1" si="61"/>
        <v>7.5</v>
      </c>
      <c r="G133" s="53"/>
      <c r="H133" s="275"/>
      <c r="I133" s="15">
        <f t="shared" si="50"/>
        <v>0</v>
      </c>
      <c r="J133" s="52">
        <f t="shared" ca="1" si="63"/>
        <v>5</v>
      </c>
      <c r="K133" s="276">
        <f t="shared" ca="1" si="62"/>
        <v>7.5</v>
      </c>
      <c r="L133" s="277"/>
      <c r="M133" s="377">
        <f ca="1">SUMIF(DATABASE!$L$3:$L$73,'LOK LOK BAR'!C133,DATABASE!$M$3:$M$72)</f>
        <v>0.5</v>
      </c>
      <c r="N133" s="378">
        <f t="shared" ca="1" si="55"/>
        <v>2.5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761</v>
      </c>
      <c r="B134" s="16">
        <f t="shared" si="59"/>
        <v>51</v>
      </c>
      <c r="C134" s="83" t="s">
        <v>502</v>
      </c>
      <c r="D134" s="276">
        <v>1.5</v>
      </c>
      <c r="E134" s="19">
        <f ca="1">SUMIF(Summary!$B$30:$B$394,'LOK LOK BAR'!C134,Summary!$F$30:$F$367)</f>
        <v>2</v>
      </c>
      <c r="F134" s="15">
        <f t="shared" ca="1" si="61"/>
        <v>3</v>
      </c>
      <c r="G134" s="53"/>
      <c r="H134" s="275"/>
      <c r="I134" s="15">
        <f t="shared" si="50"/>
        <v>0</v>
      </c>
      <c r="J134" s="52">
        <f t="shared" ca="1" si="63"/>
        <v>2</v>
      </c>
      <c r="K134" s="276">
        <f t="shared" ca="1" si="62"/>
        <v>3</v>
      </c>
      <c r="L134" s="277"/>
      <c r="M134" s="377">
        <f ca="1">SUMIF(DATABASE!$L$3:$L$73,'LOK LOK BAR'!C134,DATABASE!$M$3:$M$72)</f>
        <v>0.3</v>
      </c>
      <c r="N134" s="378">
        <f t="shared" ca="1" si="55"/>
        <v>0.6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762</v>
      </c>
      <c r="B135" s="16">
        <f t="shared" si="59"/>
        <v>52</v>
      </c>
      <c r="C135" s="83" t="s">
        <v>589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763</v>
      </c>
      <c r="B136" s="16">
        <f t="shared" si="59"/>
        <v>53</v>
      </c>
      <c r="C136" s="83" t="s">
        <v>503</v>
      </c>
      <c r="D136" s="276">
        <v>2</v>
      </c>
      <c r="E136" s="19">
        <f ca="1">SUMIF(Summary!$B$30:$B$394,'LOK LOK BAR'!C136,Summary!$F$30:$F$367)</f>
        <v>2</v>
      </c>
      <c r="F136" s="15">
        <f t="shared" ca="1" si="61"/>
        <v>4</v>
      </c>
      <c r="G136" s="53"/>
      <c r="H136" s="275"/>
      <c r="I136" s="15">
        <f t="shared" si="50"/>
        <v>0</v>
      </c>
      <c r="J136" s="52">
        <f t="shared" ca="1" si="63"/>
        <v>2</v>
      </c>
      <c r="K136" s="276">
        <f t="shared" ca="1" si="62"/>
        <v>4</v>
      </c>
      <c r="L136" s="277"/>
      <c r="M136" s="377">
        <f ca="1">SUMIF(DATABASE!$L$3:$L$73,'LOK LOK BAR'!C136,DATABASE!$M$3:$M$72)</f>
        <v>0.7</v>
      </c>
      <c r="N136" s="378">
        <f t="shared" ca="1" si="55"/>
        <v>1.4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764</v>
      </c>
      <c r="B137" s="16">
        <f t="shared" si="59"/>
        <v>54</v>
      </c>
      <c r="C137" s="83" t="s">
        <v>765</v>
      </c>
      <c r="D137" s="276">
        <v>1.5</v>
      </c>
      <c r="E137" s="19">
        <f ca="1">SUMIF(Summary!$B$30:$B$394,'LOK LOK BAR'!C137,Summary!$F$30:$F$367)</f>
        <v>2</v>
      </c>
      <c r="F137" s="15">
        <f t="shared" ca="1" si="61"/>
        <v>3</v>
      </c>
      <c r="G137" s="53"/>
      <c r="H137" s="275"/>
      <c r="I137" s="15">
        <f t="shared" si="50"/>
        <v>0</v>
      </c>
      <c r="J137" s="52">
        <f t="shared" ca="1" si="63"/>
        <v>2</v>
      </c>
      <c r="K137" s="276">
        <f t="shared" ca="1" si="62"/>
        <v>3</v>
      </c>
      <c r="L137" s="277"/>
      <c r="M137" s="377">
        <f ca="1">SUMIF(DATABASE!$L$3:$L$73,'LOK LOK BAR'!C137,DATABASE!$M$3:$M$72)</f>
        <v>0.52</v>
      </c>
      <c r="N137" s="378">
        <f t="shared" ca="1" si="55"/>
        <v>1.04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766</v>
      </c>
      <c r="B138" s="16">
        <f t="shared" si="59"/>
        <v>55</v>
      </c>
      <c r="C138" s="83" t="s">
        <v>620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767</v>
      </c>
      <c r="B139" s="16">
        <f t="shared" si="59"/>
        <v>56</v>
      </c>
      <c r="C139" s="83" t="s">
        <v>608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768</v>
      </c>
      <c r="B140" s="16">
        <f t="shared" si="59"/>
        <v>57</v>
      </c>
      <c r="C140" s="83" t="s">
        <v>504</v>
      </c>
      <c r="D140" s="276">
        <v>1.5</v>
      </c>
      <c r="E140" s="19">
        <f ca="1">SUMIF(Summary!$B$30:$B$394,'LOK LOK BAR'!C140,Summary!$F$30:$F$367)</f>
        <v>6</v>
      </c>
      <c r="F140" s="15">
        <f t="shared" ca="1" si="61"/>
        <v>9</v>
      </c>
      <c r="G140" s="53"/>
      <c r="H140" s="275"/>
      <c r="I140" s="15">
        <f t="shared" si="50"/>
        <v>0</v>
      </c>
      <c r="J140" s="52">
        <f t="shared" ca="1" si="63"/>
        <v>6</v>
      </c>
      <c r="K140" s="276">
        <f t="shared" ca="1" si="62"/>
        <v>9</v>
      </c>
      <c r="L140" s="277"/>
      <c r="M140" s="377">
        <f ca="1">SUMIF(DATABASE!$L$3:$L$73,'LOK LOK BAR'!C140,DATABASE!$M$3:$M$72)</f>
        <v>0.33</v>
      </c>
      <c r="N140" s="378">
        <f t="shared" ca="1" si="55"/>
        <v>1.98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769</v>
      </c>
      <c r="B141" s="16">
        <f t="shared" si="59"/>
        <v>58</v>
      </c>
      <c r="C141" s="83" t="s">
        <v>505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770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771</v>
      </c>
      <c r="B142" s="16">
        <f t="shared" si="59"/>
        <v>59</v>
      </c>
      <c r="C142" s="83" t="s">
        <v>609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772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773</v>
      </c>
      <c r="B143" s="16">
        <f t="shared" si="59"/>
        <v>60</v>
      </c>
      <c r="C143" s="83" t="s">
        <v>774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775</v>
      </c>
      <c r="B144" s="16">
        <f t="shared" si="59"/>
        <v>61</v>
      </c>
      <c r="C144" s="83" t="s">
        <v>590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776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777</v>
      </c>
      <c r="B145" s="16">
        <f t="shared" si="59"/>
        <v>62</v>
      </c>
      <c r="C145" s="83" t="s">
        <v>591</v>
      </c>
      <c r="D145" s="276">
        <v>2.5</v>
      </c>
      <c r="E145" s="19">
        <f ca="1">SUMIF(Summary!$B$30:$B$394,'LOK LOK BAR'!C145,Summary!$F$30:$F$367)</f>
        <v>1</v>
      </c>
      <c r="F145" s="15">
        <f t="shared" ca="1" si="61"/>
        <v>2.5</v>
      </c>
      <c r="G145" s="53"/>
      <c r="H145" s="275"/>
      <c r="I145" s="15">
        <f t="shared" si="50"/>
        <v>0</v>
      </c>
      <c r="J145" s="52">
        <f t="shared" ca="1" si="63"/>
        <v>1</v>
      </c>
      <c r="K145" s="276">
        <f t="shared" ca="1" si="62"/>
        <v>2.5</v>
      </c>
      <c r="L145" s="277"/>
      <c r="M145" s="377">
        <f ca="1">SUMIF(DATABASE!$L$3:$L$73,'LOK LOK BAR'!C145,DATABASE!$M$3:$M$72)</f>
        <v>1.02</v>
      </c>
      <c r="N145" s="378">
        <f t="shared" ca="1" si="55"/>
        <v>1.02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3</v>
      </c>
    </row>
    <row r="146" spans="1:20" s="82" customFormat="1" ht="24" customHeight="1">
      <c r="A146" s="82" t="s">
        <v>778</v>
      </c>
      <c r="B146" s="16">
        <f t="shared" si="59"/>
        <v>63</v>
      </c>
      <c r="C146" s="83" t="s">
        <v>610</v>
      </c>
      <c r="D146" s="276">
        <v>2.5</v>
      </c>
      <c r="E146" s="19">
        <f ca="1">SUMIF(Summary!$B$30:$B$394,'LOK LOK BAR'!C146,Summary!$F$30:$F$367)</f>
        <v>7</v>
      </c>
      <c r="F146" s="15">
        <f t="shared" ca="1" si="61"/>
        <v>17.5</v>
      </c>
      <c r="G146" s="53"/>
      <c r="H146" s="275"/>
      <c r="I146" s="15">
        <f t="shared" si="50"/>
        <v>0</v>
      </c>
      <c r="J146" s="52">
        <f t="shared" ca="1" si="63"/>
        <v>7</v>
      </c>
      <c r="K146" s="276">
        <f t="shared" ca="1" si="62"/>
        <v>17.5</v>
      </c>
      <c r="L146" s="277"/>
      <c r="M146" s="377">
        <f ca="1">SUMIF(DATABASE!$L$3:$L$73,'LOK LOK BAR'!C146,DATABASE!$M$3:$M$72)</f>
        <v>0.87</v>
      </c>
      <c r="N146" s="378">
        <f t="shared" ca="1" si="55"/>
        <v>6.09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14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779</v>
      </c>
      <c r="D147" s="276">
        <v>2.5</v>
      </c>
      <c r="E147" s="19">
        <f ca="1">SUMIF(Summary!$B$30:$B$394,'LOK LOK BAR'!C147,Summary!$F$30:$F$367)</f>
        <v>1</v>
      </c>
      <c r="F147" s="15">
        <f t="shared" ca="1" si="61"/>
        <v>2.5</v>
      </c>
      <c r="G147" s="53"/>
      <c r="H147" s="275"/>
      <c r="I147" s="15">
        <f t="shared" si="50"/>
        <v>0</v>
      </c>
      <c r="J147" s="52">
        <f t="shared" ca="1" si="63"/>
        <v>1</v>
      </c>
      <c r="K147" s="276">
        <f t="shared" ca="1" si="62"/>
        <v>2.5</v>
      </c>
      <c r="L147" s="277"/>
      <c r="M147" s="377">
        <f ca="1">SUMIF(DATABASE!$L$3:$L$73,'LOK LOK BAR'!C147,DATABASE!$M$3:$M$72)</f>
        <v>1</v>
      </c>
      <c r="N147" s="378">
        <f t="shared" ca="1" si="55"/>
        <v>1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780</v>
      </c>
      <c r="B148" s="16">
        <f t="shared" si="59"/>
        <v>65</v>
      </c>
      <c r="C148" s="83" t="s">
        <v>506</v>
      </c>
      <c r="D148" s="276">
        <v>2.5</v>
      </c>
      <c r="E148" s="19">
        <f ca="1">SUMIF(Summary!$B$30:$B$394,'LOK LOK BAR'!C148,Summary!$F$30:$F$367)</f>
        <v>6</v>
      </c>
      <c r="F148" s="15">
        <f t="shared" ca="1" si="61"/>
        <v>15</v>
      </c>
      <c r="G148" s="53"/>
      <c r="H148" s="275"/>
      <c r="I148" s="15">
        <f t="shared" ref="I148:I153" si="64">H148*D148</f>
        <v>0</v>
      </c>
      <c r="J148" s="52">
        <f t="shared" ca="1" si="63"/>
        <v>6</v>
      </c>
      <c r="K148" s="276">
        <f t="shared" ca="1" si="62"/>
        <v>15</v>
      </c>
      <c r="L148" s="277"/>
      <c r="M148" s="377">
        <f ca="1">SUMIF(DATABASE!$L$3:$L$73,'LOK LOK BAR'!C148,DATABASE!$M$3:$M$72)</f>
        <v>0.81</v>
      </c>
      <c r="N148" s="378">
        <f t="shared" ca="1" si="55"/>
        <v>4.8600000000000003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781</v>
      </c>
      <c r="S148" s="428">
        <v>3</v>
      </c>
      <c r="T148" s="139">
        <f ca="1">+S148*E148</f>
        <v>18</v>
      </c>
    </row>
    <row r="149" spans="1:20" s="82" customFormat="1" ht="24" customHeight="1">
      <c r="A149" s="82" t="s">
        <v>782</v>
      </c>
      <c r="B149" s="16">
        <f t="shared" si="59"/>
        <v>66</v>
      </c>
      <c r="C149" s="83" t="s">
        <v>611</v>
      </c>
      <c r="D149" s="276">
        <v>3</v>
      </c>
      <c r="E149" s="19">
        <f ca="1">SUMIF(Summary!$B$30:$B$394,'LOK LOK BAR'!C149,Summary!$F$30:$F$367)</f>
        <v>2</v>
      </c>
      <c r="F149" s="15">
        <f t="shared" ca="1" si="61"/>
        <v>6</v>
      </c>
      <c r="G149" s="53"/>
      <c r="H149" s="275"/>
      <c r="I149" s="15">
        <f t="shared" si="64"/>
        <v>0</v>
      </c>
      <c r="J149" s="52">
        <f t="shared" ca="1" si="63"/>
        <v>2</v>
      </c>
      <c r="K149" s="276">
        <f t="shared" ca="1" si="62"/>
        <v>6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2.4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4</v>
      </c>
    </row>
    <row r="150" spans="1:20" s="82" customFormat="1" ht="24" customHeight="1">
      <c r="A150" s="82" t="s">
        <v>783</v>
      </c>
      <c r="B150" s="400">
        <f t="shared" si="59"/>
        <v>67</v>
      </c>
      <c r="C150" s="83" t="s">
        <v>612</v>
      </c>
      <c r="D150" s="401">
        <v>3</v>
      </c>
      <c r="E150" s="402">
        <f ca="1">SUMIF(Summary!$B$30:$B$394,'LOK LOK BAR'!C150,Summary!$F$30:$F$367)</f>
        <v>5</v>
      </c>
      <c r="F150" s="403">
        <f t="shared" ca="1" si="61"/>
        <v>15</v>
      </c>
      <c r="G150" s="53"/>
      <c r="H150" s="708"/>
      <c r="I150" s="403">
        <f t="shared" si="64"/>
        <v>0</v>
      </c>
      <c r="J150" s="404">
        <f t="shared" ca="1" si="63"/>
        <v>5</v>
      </c>
      <c r="K150" s="401">
        <f t="shared" ca="1" si="62"/>
        <v>15</v>
      </c>
      <c r="L150" s="277"/>
      <c r="M150" s="377">
        <f ca="1">SUMIF(DATABASE!$L$3:$L$73,'LOK LOK BAR'!C150,DATABASE!$M$3:$M$72)</f>
        <v>1.02</v>
      </c>
      <c r="N150" s="378">
        <f t="shared" ca="1" si="66"/>
        <v>5.0999999999999996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784</v>
      </c>
      <c r="B151" s="400">
        <f t="shared" si="59"/>
        <v>68</v>
      </c>
      <c r="C151" s="83" t="s">
        <v>613</v>
      </c>
      <c r="D151" s="401">
        <v>3</v>
      </c>
      <c r="E151" s="402">
        <f ca="1">SUMIF(Summary!$B$30:$B$394,'LOK LOK BAR'!C151,Summary!$F$30:$F$367)</f>
        <v>2</v>
      </c>
      <c r="F151" s="403">
        <f t="shared" ca="1" si="61"/>
        <v>6</v>
      </c>
      <c r="G151" s="53"/>
      <c r="H151" s="708"/>
      <c r="I151" s="403">
        <f t="shared" si="64"/>
        <v>0</v>
      </c>
      <c r="J151" s="404">
        <f t="shared" ca="1" si="63"/>
        <v>2</v>
      </c>
      <c r="K151" s="401">
        <f t="shared" ca="1" si="62"/>
        <v>6</v>
      </c>
      <c r="L151" s="277"/>
      <c r="M151" s="377">
        <f ca="1">SUMIF(DATABASE!$L$3:$L$73,'LOK LOK BAR'!C151,DATABASE!$M$3:$M$72)</f>
        <v>1.2</v>
      </c>
      <c r="N151" s="378">
        <f t="shared" ca="1" si="66"/>
        <v>2.4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621</v>
      </c>
      <c r="D152" s="401">
        <v>18.8</v>
      </c>
      <c r="E152" s="402">
        <f ca="1">SUMIF(Summary!$B$30:$B$394,'LOK LOK BAR'!C152,Summary!$F$30:$F$367)</f>
        <v>2</v>
      </c>
      <c r="F152" s="403">
        <f t="shared" ca="1" si="61"/>
        <v>37.6</v>
      </c>
      <c r="G152" s="53"/>
      <c r="H152" s="708"/>
      <c r="I152" s="403">
        <f t="shared" si="64"/>
        <v>0</v>
      </c>
      <c r="J152" s="404">
        <f t="shared" ca="1" si="63"/>
        <v>2</v>
      </c>
      <c r="K152" s="401">
        <f t="shared" ca="1" si="62"/>
        <v>37.6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16.559999999999999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622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87" t="s">
        <v>37</v>
      </c>
      <c r="C156" s="788"/>
      <c r="D156" s="789"/>
      <c r="E156" s="38">
        <f ca="1">SUM(E84:E155)</f>
        <v>191</v>
      </c>
      <c r="F156" s="39">
        <f ca="1">SUM(F84:F155)</f>
        <v>511.1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135</v>
      </c>
      <c r="K156" s="39">
        <f ca="1">SUM(K84:K155)</f>
        <v>365.6</v>
      </c>
      <c r="L156" s="284"/>
      <c r="M156" s="379"/>
      <c r="N156" s="380">
        <f ca="1">SUM(N84:N155)</f>
        <v>127.62000000000002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13</v>
      </c>
      <c r="E10" s="18">
        <f ca="1">+D10*C10</f>
        <v>42.77</v>
      </c>
      <c r="F10" s="1"/>
      <c r="G10" s="368"/>
      <c r="H10" s="137" t="s">
        <v>54</v>
      </c>
      <c r="I10" s="138">
        <v>0.66</v>
      </c>
      <c r="J10" s="139">
        <f>+I10*D10</f>
        <v>8.58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29</v>
      </c>
      <c r="E11" s="18">
        <f t="shared" ref="E11:E55" ca="1" si="0">+D11*C11</f>
        <v>87.58</v>
      </c>
      <c r="F11" s="1"/>
      <c r="G11" s="368"/>
      <c r="H11" s="137" t="s">
        <v>54</v>
      </c>
      <c r="I11" s="138">
        <v>0.66</v>
      </c>
      <c r="J11" s="139">
        <f t="shared" ref="J11:J29" si="1">+I11*D11</f>
        <v>19.14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11</v>
      </c>
      <c r="E13" s="18">
        <f t="shared" ca="1" si="0"/>
        <v>37.950000000000003</v>
      </c>
      <c r="F13" s="1"/>
      <c r="G13" s="368"/>
      <c r="H13" s="137" t="s">
        <v>54</v>
      </c>
      <c r="I13" s="138">
        <v>0.66</v>
      </c>
      <c r="J13" s="139">
        <f t="shared" si="1"/>
        <v>7.2600000000000007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25</v>
      </c>
      <c r="E14" s="18">
        <f t="shared" ca="1" si="0"/>
        <v>83</v>
      </c>
      <c r="F14" s="1"/>
      <c r="G14" s="368"/>
      <c r="H14" s="137" t="s">
        <v>54</v>
      </c>
      <c r="I14" s="138">
        <v>0.66</v>
      </c>
      <c r="J14" s="139">
        <f t="shared" si="1"/>
        <v>16.5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16</v>
      </c>
      <c r="E15" s="18">
        <f t="shared" ca="1" si="0"/>
        <v>50.56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2</v>
      </c>
      <c r="E16" s="18">
        <f t="shared" ca="1" si="0"/>
        <v>4.82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6</v>
      </c>
      <c r="E17" s="18">
        <f t="shared" ca="1" si="0"/>
        <v>16.799999999999997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6</v>
      </c>
      <c r="E18" s="18">
        <f t="shared" ca="1" si="0"/>
        <v>12.48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3</v>
      </c>
      <c r="E19" s="18">
        <f t="shared" ca="1" si="0"/>
        <v>6.9599999999999991</v>
      </c>
      <c r="F19" s="1"/>
      <c r="G19" s="368"/>
      <c r="H19" s="137" t="s">
        <v>59</v>
      </c>
      <c r="I19" s="138">
        <v>1.5</v>
      </c>
      <c r="J19" s="139">
        <f t="shared" si="1"/>
        <v>4.5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2</v>
      </c>
      <c r="E20" s="18">
        <f t="shared" ca="1" si="0"/>
        <v>3.2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1</v>
      </c>
      <c r="E24" s="18">
        <f t="shared" ca="1" si="0"/>
        <v>4.71</v>
      </c>
      <c r="F24" s="1"/>
      <c r="G24" s="368"/>
      <c r="H24" s="137" t="s">
        <v>54</v>
      </c>
      <c r="I24" s="138">
        <v>1</v>
      </c>
      <c r="J24" s="139">
        <f t="shared" si="1"/>
        <v>1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8</v>
      </c>
      <c r="E25" s="18">
        <f t="shared" ca="1" si="0"/>
        <v>28.32</v>
      </c>
      <c r="F25" s="1"/>
      <c r="G25" s="368"/>
      <c r="H25" s="137" t="s">
        <v>54</v>
      </c>
      <c r="I25" s="138">
        <v>0.66</v>
      </c>
      <c r="J25" s="139">
        <f>+I25*D25</f>
        <v>5.28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51</v>
      </c>
      <c r="E26" s="18">
        <f t="shared" ref="E26:E33" ca="1" si="3">+D26*C26</f>
        <v>224.91</v>
      </c>
      <c r="F26" s="1"/>
      <c r="G26" s="368"/>
      <c r="H26" s="137" t="s">
        <v>54</v>
      </c>
      <c r="I26" s="138">
        <v>1</v>
      </c>
      <c r="J26" s="139">
        <f t="shared" si="1"/>
        <v>51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14</v>
      </c>
      <c r="E27" s="18">
        <f t="shared" ca="1" si="3"/>
        <v>62.019999999999996</v>
      </c>
      <c r="F27" s="1"/>
      <c r="G27" s="368"/>
      <c r="H27" s="137" t="s">
        <v>54</v>
      </c>
      <c r="I27" s="138">
        <v>1</v>
      </c>
      <c r="J27" s="139">
        <f t="shared" si="1"/>
        <v>14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78</v>
      </c>
      <c r="E28" s="18">
        <f t="shared" ca="1" si="3"/>
        <v>370.5</v>
      </c>
      <c r="F28" s="1"/>
      <c r="G28" s="368"/>
      <c r="H28" s="137" t="s">
        <v>54</v>
      </c>
      <c r="I28" s="138">
        <v>1</v>
      </c>
      <c r="J28" s="139">
        <f t="shared" si="1"/>
        <v>78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30</v>
      </c>
      <c r="E29" s="18">
        <f t="shared" ca="1" si="3"/>
        <v>179.4</v>
      </c>
      <c r="F29" s="1"/>
      <c r="G29" s="368"/>
      <c r="H29" s="137" t="s">
        <v>54</v>
      </c>
      <c r="I29" s="138">
        <v>1</v>
      </c>
      <c r="J29" s="139">
        <f t="shared" si="1"/>
        <v>30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45</v>
      </c>
      <c r="E30" s="18">
        <f t="shared" ca="1" si="3"/>
        <v>193.05</v>
      </c>
      <c r="F30" s="1"/>
      <c r="G30" s="368"/>
      <c r="H30" s="137" t="s">
        <v>433</v>
      </c>
      <c r="I30" s="138">
        <v>1</v>
      </c>
      <c r="J30" s="139">
        <f>+I30*D30</f>
        <v>45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26</v>
      </c>
      <c r="E31" s="18">
        <f t="shared" ca="1" si="3"/>
        <v>54.6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7</v>
      </c>
      <c r="E32" s="18">
        <f t="shared" ca="1" si="3"/>
        <v>34.580000000000005</v>
      </c>
      <c r="F32" s="1"/>
      <c r="G32" s="368"/>
      <c r="H32" s="137" t="s">
        <v>54</v>
      </c>
      <c r="I32" s="138">
        <v>1</v>
      </c>
      <c r="J32" s="139">
        <f>+I32*D32</f>
        <v>7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1</v>
      </c>
      <c r="E33" s="18">
        <f t="shared" ca="1" si="3"/>
        <v>2</v>
      </c>
      <c r="F33" s="1"/>
      <c r="G33" s="368"/>
      <c r="H33" s="137" t="s">
        <v>341</v>
      </c>
      <c r="I33" s="138">
        <v>2</v>
      </c>
      <c r="J33" s="139">
        <f>+I33*$D$33</f>
        <v>2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2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2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4</v>
      </c>
      <c r="E36" s="18">
        <f t="shared" ca="1" si="0"/>
        <v>7.04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2</v>
      </c>
      <c r="E37" s="18">
        <f t="shared" ca="1" si="0"/>
        <v>4.3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1</v>
      </c>
      <c r="E38" s="18">
        <f t="shared" ca="1" si="0"/>
        <v>1.56</v>
      </c>
      <c r="F38" s="1"/>
      <c r="G38" s="368"/>
      <c r="H38" s="137" t="s">
        <v>343</v>
      </c>
      <c r="I38" s="138">
        <v>6</v>
      </c>
      <c r="J38" s="139">
        <f t="shared" si="5"/>
        <v>6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1</v>
      </c>
      <c r="E41" s="18">
        <f t="shared" ca="1" si="0"/>
        <v>1.24</v>
      </c>
      <c r="F41" s="1"/>
      <c r="G41" s="368"/>
      <c r="H41" s="137" t="s">
        <v>59</v>
      </c>
      <c r="I41" s="138">
        <v>4</v>
      </c>
      <c r="J41" s="139">
        <f t="shared" si="5"/>
        <v>4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3</v>
      </c>
      <c r="E45" s="18">
        <f t="shared" ca="1" si="0"/>
        <v>7.2900000000000009</v>
      </c>
      <c r="F45" s="1"/>
      <c r="G45" s="368"/>
      <c r="H45" s="137" t="s">
        <v>57</v>
      </c>
      <c r="I45" s="138">
        <v>8</v>
      </c>
      <c r="J45" s="139">
        <f t="shared" si="5"/>
        <v>24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7</v>
      </c>
      <c r="E46" s="18">
        <f t="shared" ca="1" si="0"/>
        <v>27.790000000000003</v>
      </c>
      <c r="F46" s="1"/>
      <c r="G46" s="368"/>
      <c r="H46" s="137" t="s">
        <v>340</v>
      </c>
      <c r="I46" s="138">
        <v>3</v>
      </c>
      <c r="J46" s="139">
        <f t="shared" si="5"/>
        <v>21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2</v>
      </c>
      <c r="E47" s="18">
        <f t="shared" ca="1" si="0"/>
        <v>4.3600000000000003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485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2</v>
      </c>
      <c r="E55" s="18">
        <f t="shared" ca="1" si="0"/>
        <v>1.18</v>
      </c>
      <c r="F55" s="1"/>
      <c r="G55" s="368"/>
      <c r="H55" s="137" t="s">
        <v>434</v>
      </c>
      <c r="I55" s="138">
        <v>15</v>
      </c>
      <c r="J55" s="139">
        <f t="shared" si="5"/>
        <v>30</v>
      </c>
    </row>
    <row r="56" spans="1:10" ht="30.75" customHeight="1" thickBot="1">
      <c r="A56" s="799" t="s">
        <v>37</v>
      </c>
      <c r="B56" s="800"/>
      <c r="C56" s="800"/>
      <c r="D56" s="371">
        <f>SUM(D10:D55)</f>
        <v>396</v>
      </c>
      <c r="E56" s="372">
        <f ca="1">SUM(E10:E55)</f>
        <v>1554.9699999999996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287.26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103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95" t="s">
        <v>45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97" t="s">
        <v>62</v>
      </c>
      <c r="E7" s="797"/>
      <c r="F7" s="394"/>
      <c r="G7" s="797" t="s">
        <v>63</v>
      </c>
      <c r="H7" s="797"/>
      <c r="I7" s="797" t="s">
        <v>432</v>
      </c>
      <c r="J7" s="797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3" t="s">
        <v>46</v>
      </c>
      <c r="E8" s="814"/>
      <c r="F8" s="344"/>
      <c r="G8" s="813" t="s">
        <v>42</v>
      </c>
      <c r="H8" s="814"/>
      <c r="I8" s="813" t="s">
        <v>47</v>
      </c>
      <c r="J8" s="814"/>
      <c r="K8" s="345"/>
      <c r="L8" s="805" t="s">
        <v>48</v>
      </c>
      <c r="M8" s="806"/>
      <c r="N8" s="811" t="s">
        <v>49</v>
      </c>
      <c r="O8" s="812"/>
      <c r="Q8" s="782" t="s">
        <v>50</v>
      </c>
      <c r="R8" s="783"/>
      <c r="S8" s="784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5</v>
      </c>
      <c r="E13" s="15">
        <f t="shared" si="4"/>
        <v>49.5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5</v>
      </c>
      <c r="J13" s="276">
        <f t="shared" ref="J13:J28" si="9">+I13*C13</f>
        <v>49.5</v>
      </c>
      <c r="K13" s="277"/>
      <c r="L13" s="377">
        <f ca="1">+'K-LUNCH &amp; K DINNER'!C10</f>
        <v>3.29</v>
      </c>
      <c r="M13" s="378">
        <f t="shared" ref="M13:M28" ca="1" si="10">+L13*I13</f>
        <v>16.45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3.3000000000000003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6</v>
      </c>
      <c r="E14" s="15">
        <f t="shared" si="4"/>
        <v>59.400000000000006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6</v>
      </c>
      <c r="J14" s="276">
        <f t="shared" si="9"/>
        <v>59.400000000000006</v>
      </c>
      <c r="K14" s="277"/>
      <c r="L14" s="377">
        <f ca="1">+'K-LUNCH &amp; K DINNER'!C11</f>
        <v>3.02</v>
      </c>
      <c r="M14" s="378">
        <f t="shared" ca="1" si="10"/>
        <v>18.12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3.96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3</v>
      </c>
      <c r="E16" s="15">
        <f t="shared" si="4"/>
        <v>29.700000000000003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3</v>
      </c>
      <c r="J16" s="276">
        <f t="shared" si="9"/>
        <v>29.700000000000003</v>
      </c>
      <c r="K16" s="277"/>
      <c r="L16" s="377">
        <f ca="1">+'K-LUNCH &amp; K DINNER'!C13</f>
        <v>3.45</v>
      </c>
      <c r="M16" s="378">
        <f t="shared" ca="1" si="10"/>
        <v>10.350000000000001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1.98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8</v>
      </c>
      <c r="E17" s="15">
        <f t="shared" si="4"/>
        <v>79.2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8</v>
      </c>
      <c r="J17" s="276">
        <f t="shared" si="9"/>
        <v>79.2</v>
      </c>
      <c r="K17" s="277"/>
      <c r="L17" s="377">
        <f ca="1">+'K-LUNCH &amp; K DINNER'!C14</f>
        <v>3.32</v>
      </c>
      <c r="M17" s="378">
        <f t="shared" ca="1" si="10"/>
        <v>26.56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5.28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1</v>
      </c>
      <c r="E18" s="15">
        <f t="shared" si="4"/>
        <v>9.9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1</v>
      </c>
      <c r="J18" s="276">
        <f t="shared" si="9"/>
        <v>9.9</v>
      </c>
      <c r="K18" s="277"/>
      <c r="L18" s="377">
        <f ca="1">+'K-LUNCH &amp; K DINNER'!C15</f>
        <v>3.16</v>
      </c>
      <c r="M18" s="378">
        <f t="shared" ca="1" si="10"/>
        <v>3.16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1</v>
      </c>
      <c r="E19" s="15">
        <f t="shared" si="4"/>
        <v>9.9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1</v>
      </c>
      <c r="J19" s="276">
        <f t="shared" si="9"/>
        <v>9.9</v>
      </c>
      <c r="K19" s="277"/>
      <c r="L19" s="377">
        <f ca="1">+'K-LUNCH &amp; K DINNER'!C16</f>
        <v>2.41</v>
      </c>
      <c r="M19" s="378">
        <f t="shared" ca="1" si="10"/>
        <v>2.41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2</v>
      </c>
      <c r="E21" s="403">
        <f t="shared" si="4"/>
        <v>19.8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2</v>
      </c>
      <c r="E22" s="15">
        <f t="shared" si="4"/>
        <v>19.8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2</v>
      </c>
      <c r="J22" s="276">
        <f t="shared" si="9"/>
        <v>19.8</v>
      </c>
      <c r="K22" s="277"/>
      <c r="L22" s="377">
        <f ca="1">+'K-LUNCH &amp; K DINNER'!C19</f>
        <v>2.3199999999999998</v>
      </c>
      <c r="M22" s="378">
        <f t="shared" ca="1" si="10"/>
        <v>4.6399999999999997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3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1</v>
      </c>
      <c r="E28" s="15">
        <f t="shared" si="4"/>
        <v>9.9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1</v>
      </c>
      <c r="J28" s="276">
        <f t="shared" si="9"/>
        <v>9.9</v>
      </c>
      <c r="K28" s="277"/>
      <c r="L28" s="377">
        <f ca="1">+'K-LUNCH &amp; K DINNER'!C25</f>
        <v>3.54</v>
      </c>
      <c r="M28" s="378">
        <f t="shared" ca="1" si="10"/>
        <v>3.54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0.66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8</v>
      </c>
      <c r="E29" s="280">
        <f t="shared" si="4"/>
        <v>103.2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8</v>
      </c>
      <c r="J29" s="276">
        <f t="shared" ref="J29:J31" si="17">+I29*C29</f>
        <v>103.2</v>
      </c>
      <c r="K29" s="277"/>
      <c r="L29" s="377">
        <f ca="1">+'K-LUNCH &amp; K DINNER'!C26</f>
        <v>4.41</v>
      </c>
      <c r="M29" s="378">
        <f t="shared" ref="M29:M31" ca="1" si="18">+L29*I29</f>
        <v>35.28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8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14</v>
      </c>
      <c r="E31" s="280">
        <f t="shared" si="4"/>
        <v>180.6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14</v>
      </c>
      <c r="J31" s="276">
        <f t="shared" si="17"/>
        <v>180.6</v>
      </c>
      <c r="K31" s="277"/>
      <c r="L31" s="377">
        <f ca="1">+'K-LUNCH &amp; K DINNER'!C28</f>
        <v>4.75</v>
      </c>
      <c r="M31" s="378">
        <f t="shared" ca="1" si="18"/>
        <v>66.5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14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6</v>
      </c>
      <c r="E32" s="15">
        <f t="shared" si="4"/>
        <v>77.400000000000006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6</v>
      </c>
      <c r="J32" s="276">
        <f t="shared" ref="J32:J35" si="21">+I32*C32</f>
        <v>77.400000000000006</v>
      </c>
      <c r="K32" s="277"/>
      <c r="L32" s="377">
        <f ca="1">+'K-LUNCH &amp; K DINNER'!C29</f>
        <v>5.98</v>
      </c>
      <c r="M32" s="378">
        <f t="shared" ref="M32:M35" ca="1" si="22">+L32*I32</f>
        <v>35.880000000000003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6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4</v>
      </c>
      <c r="E33" s="15">
        <f t="shared" ref="E33:E35" si="24">D33*C33</f>
        <v>51.6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4</v>
      </c>
      <c r="J33" s="276">
        <f t="shared" si="21"/>
        <v>51.6</v>
      </c>
      <c r="K33" s="277"/>
      <c r="L33" s="377">
        <f ca="1">+'K-LUNCH &amp; K DINNER'!C30</f>
        <v>4.29</v>
      </c>
      <c r="M33" s="378">
        <f t="shared" ca="1" si="22"/>
        <v>17.16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4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7</v>
      </c>
      <c r="E34" s="15">
        <f t="shared" si="24"/>
        <v>90.3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7</v>
      </c>
      <c r="J34" s="276">
        <f t="shared" si="21"/>
        <v>90.3</v>
      </c>
      <c r="K34" s="277"/>
      <c r="L34" s="377">
        <f ca="1">+'K-LUNCH &amp; K DINNER'!C31</f>
        <v>2.1</v>
      </c>
      <c r="M34" s="378">
        <f t="shared" ca="1" si="22"/>
        <v>14.700000000000001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4</v>
      </c>
      <c r="E35" s="15">
        <f t="shared" si="24"/>
        <v>51.6</v>
      </c>
      <c r="F35" s="53"/>
      <c r="G35" s="275">
        <f>+'DAILY FOC'!BO33</f>
        <v>1</v>
      </c>
      <c r="H35" s="15">
        <f t="shared" si="0"/>
        <v>12.9</v>
      </c>
      <c r="I35" s="52">
        <f t="shared" si="20"/>
        <v>3</v>
      </c>
      <c r="J35" s="276">
        <f t="shared" si="21"/>
        <v>38.700000000000003</v>
      </c>
      <c r="K35" s="277"/>
      <c r="L35" s="377">
        <f ca="1">+'K-LUNCH &amp; K DINNER'!C32</f>
        <v>4.9400000000000004</v>
      </c>
      <c r="M35" s="378">
        <f t="shared" ca="1" si="22"/>
        <v>14.82</v>
      </c>
      <c r="N35" s="72">
        <f t="shared" ca="1" si="12"/>
        <v>4.9400000000000004</v>
      </c>
      <c r="O35" s="278">
        <f t="shared" ca="1" si="23"/>
        <v>4.9400000000000004</v>
      </c>
      <c r="Q35" s="137" t="s">
        <v>54</v>
      </c>
      <c r="R35" s="138">
        <v>1</v>
      </c>
      <c r="S35" s="139">
        <f>+R35*D35</f>
        <v>4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11</v>
      </c>
      <c r="E39" s="15">
        <f t="shared" ref="E39:E83" si="28">D39*C39</f>
        <v>64.900000000000006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11</v>
      </c>
      <c r="J39" s="276">
        <f t="shared" ref="J39:J83" si="31">+I39*C39</f>
        <v>64.900000000000006</v>
      </c>
      <c r="K39" s="277"/>
      <c r="L39" s="377">
        <f ca="1">+'K-LUNCH &amp; K DINNER'!C36</f>
        <v>1.76</v>
      </c>
      <c r="M39" s="378">
        <f t="shared" ca="1" si="25"/>
        <v>19.36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4</v>
      </c>
      <c r="E40" s="15">
        <f t="shared" si="28"/>
        <v>23.6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4</v>
      </c>
      <c r="J40" s="276">
        <f>+I40*C40</f>
        <v>23.6</v>
      </c>
      <c r="K40" s="277"/>
      <c r="L40" s="377">
        <f ca="1">+'K-LUNCH &amp; K DINNER'!C37</f>
        <v>2.15</v>
      </c>
      <c r="M40" s="378">
        <f t="shared" ca="1" si="25"/>
        <v>8.6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3</v>
      </c>
      <c r="E41" s="15">
        <f t="shared" si="28"/>
        <v>17.700000000000003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3</v>
      </c>
      <c r="J41" s="276">
        <f t="shared" si="31"/>
        <v>17.700000000000003</v>
      </c>
      <c r="K41" s="277"/>
      <c r="L41" s="377">
        <f ca="1">+'K-LUNCH &amp; K DINNER'!C38</f>
        <v>1.56</v>
      </c>
      <c r="M41" s="378">
        <f t="shared" ca="1" si="25"/>
        <v>4.68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18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1</v>
      </c>
      <c r="E43" s="15">
        <f t="shared" si="28"/>
        <v>5.9</v>
      </c>
      <c r="F43" s="53"/>
      <c r="G43" s="275">
        <f>+'DAILY FOC'!BO39</f>
        <v>0</v>
      </c>
      <c r="H43" s="15">
        <f>G43*C43</f>
        <v>0</v>
      </c>
      <c r="I43" s="52">
        <f t="shared" si="30"/>
        <v>1</v>
      </c>
      <c r="J43" s="276">
        <f>+I43*C43</f>
        <v>5.9</v>
      </c>
      <c r="K43" s="277"/>
      <c r="L43" s="377">
        <f ca="1">+'K-LUNCH &amp; K DINNER'!C40</f>
        <v>2.67</v>
      </c>
      <c r="M43" s="378">
        <f t="shared" ca="1" si="25"/>
        <v>2.67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8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1</v>
      </c>
      <c r="E44" s="15">
        <f t="shared" si="28"/>
        <v>5.9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1</v>
      </c>
      <c r="J44" s="276">
        <f t="shared" si="31"/>
        <v>5.9</v>
      </c>
      <c r="K44" s="277"/>
      <c r="L44" s="377">
        <f ca="1">+'K-LUNCH &amp; K DINNER'!C41</f>
        <v>1.24</v>
      </c>
      <c r="M44" s="378">
        <f t="shared" ca="1" si="25"/>
        <v>1.24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4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4</v>
      </c>
      <c r="E46" s="15">
        <f t="shared" si="28"/>
        <v>31.6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4</v>
      </c>
      <c r="J46" s="276">
        <f t="shared" si="31"/>
        <v>31.6</v>
      </c>
      <c r="K46" s="277"/>
      <c r="L46" s="377">
        <f ca="1">+'K-LUNCH &amp; K DINNER'!C45</f>
        <v>2.4300000000000002</v>
      </c>
      <c r="M46" s="378">
        <f t="shared" ca="1" si="25"/>
        <v>9.7200000000000006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32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3</v>
      </c>
      <c r="E47" s="15">
        <f t="shared" si="28"/>
        <v>23.700000000000003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3</v>
      </c>
      <c r="J47" s="276">
        <f t="shared" si="31"/>
        <v>23.700000000000003</v>
      </c>
      <c r="K47" s="277"/>
      <c r="L47" s="377">
        <f ca="1">+'K-LUNCH &amp; K DINNER'!C46</f>
        <v>3.97</v>
      </c>
      <c r="M47" s="378">
        <f t="shared" ca="1" si="25"/>
        <v>11.91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9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2</v>
      </c>
      <c r="E48" s="15">
        <f t="shared" si="28"/>
        <v>15.8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2</v>
      </c>
      <c r="J48" s="276">
        <f t="shared" si="31"/>
        <v>15.8</v>
      </c>
      <c r="K48" s="277"/>
      <c r="L48" s="377">
        <f ca="1">+'K-LUNCH &amp; K DINNER'!C47</f>
        <v>2.1800000000000002</v>
      </c>
      <c r="M48" s="378">
        <f t="shared" ca="1" si="25"/>
        <v>4.3600000000000003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2</v>
      </c>
      <c r="E49" s="15">
        <f t="shared" si="28"/>
        <v>15.8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2</v>
      </c>
      <c r="J49" s="276">
        <f t="shared" si="31"/>
        <v>15.8</v>
      </c>
      <c r="K49" s="277"/>
      <c r="L49" s="377">
        <f ca="1">+'K-LUNCH &amp; K DINNER'!C48</f>
        <v>3.61</v>
      </c>
      <c r="M49" s="378">
        <f t="shared" ca="1" si="25"/>
        <v>7.22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14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2</v>
      </c>
      <c r="E51" s="15">
        <f t="shared" si="28"/>
        <v>15.8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2</v>
      </c>
      <c r="J51" s="276">
        <f t="shared" si="31"/>
        <v>15.8</v>
      </c>
      <c r="K51" s="277"/>
      <c r="L51" s="377">
        <f ca="1">+'K-LUNCH &amp; K DINNER'!C50</f>
        <v>4.3099999999999996</v>
      </c>
      <c r="M51" s="378">
        <f t="shared" ca="1" si="25"/>
        <v>8.6199999999999992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6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485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2</v>
      </c>
      <c r="E59" s="15">
        <f t="shared" ref="E59" si="35">D59*C59</f>
        <v>9.9</v>
      </c>
      <c r="F59" s="53"/>
      <c r="G59" s="275"/>
      <c r="H59" s="15"/>
      <c r="I59" s="52">
        <f t="shared" ref="I59" si="36">+D59-G59</f>
        <v>2</v>
      </c>
      <c r="J59" s="276">
        <f t="shared" ref="J59" si="37">+I59*C59</f>
        <v>9.9</v>
      </c>
      <c r="K59" s="277"/>
      <c r="L59" s="377">
        <f ca="1">+L36</f>
        <v>2</v>
      </c>
      <c r="M59" s="378">
        <f t="shared" ref="M59" ca="1" si="38">+L59*I59</f>
        <v>4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4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4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4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20</v>
      </c>
      <c r="E62" s="15">
        <f t="shared" ref="E62:E75" si="41">D62*C62</f>
        <v>99</v>
      </c>
      <c r="F62" s="53"/>
      <c r="G62" s="275"/>
      <c r="H62" s="15"/>
      <c r="I62" s="52">
        <f t="shared" ref="I62:I75" si="42">+D62-G62</f>
        <v>20</v>
      </c>
      <c r="J62" s="276">
        <f t="shared" ref="J62:J75" si="43">+I62*C62</f>
        <v>99</v>
      </c>
      <c r="K62" s="277"/>
      <c r="L62" s="377">
        <f t="shared" ref="L62:L67" ca="1" si="44">+L39</f>
        <v>1.76</v>
      </c>
      <c r="M62" s="378">
        <f t="shared" ref="M62:M75" ca="1" si="45">+L62*I62</f>
        <v>35.200000000000003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4</v>
      </c>
      <c r="E63" s="15">
        <f t="shared" si="41"/>
        <v>19.8</v>
      </c>
      <c r="F63" s="53"/>
      <c r="G63" s="275"/>
      <c r="H63" s="15"/>
      <c r="I63" s="52">
        <f t="shared" si="42"/>
        <v>4</v>
      </c>
      <c r="J63" s="276">
        <f t="shared" si="43"/>
        <v>19.8</v>
      </c>
      <c r="K63" s="277"/>
      <c r="L63" s="377">
        <f t="shared" ca="1" si="44"/>
        <v>2.15</v>
      </c>
      <c r="M63" s="378">
        <f t="shared" ca="1" si="45"/>
        <v>8.6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4</v>
      </c>
      <c r="E64" s="15">
        <f t="shared" si="41"/>
        <v>19.8</v>
      </c>
      <c r="F64" s="53"/>
      <c r="G64" s="275"/>
      <c r="H64" s="15"/>
      <c r="I64" s="52">
        <f t="shared" si="42"/>
        <v>4</v>
      </c>
      <c r="J64" s="276">
        <f t="shared" si="43"/>
        <v>19.8</v>
      </c>
      <c r="K64" s="277"/>
      <c r="L64" s="377">
        <f t="shared" ca="1" si="44"/>
        <v>1.56</v>
      </c>
      <c r="M64" s="378">
        <f t="shared" ca="1" si="45"/>
        <v>6.24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24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6</v>
      </c>
      <c r="E65" s="15">
        <f t="shared" si="41"/>
        <v>29.700000000000003</v>
      </c>
      <c r="F65" s="53"/>
      <c r="G65" s="275"/>
      <c r="H65" s="15"/>
      <c r="I65" s="52">
        <f t="shared" si="42"/>
        <v>6</v>
      </c>
      <c r="J65" s="276">
        <f t="shared" si="43"/>
        <v>29.700000000000003</v>
      </c>
      <c r="K65" s="277"/>
      <c r="L65" s="377">
        <f t="shared" ca="1" si="44"/>
        <v>2.5</v>
      </c>
      <c r="M65" s="378">
        <f t="shared" ca="1" si="45"/>
        <v>15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48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8</v>
      </c>
      <c r="E66" s="15">
        <f t="shared" si="41"/>
        <v>39.6</v>
      </c>
      <c r="F66" s="53"/>
      <c r="G66" s="275"/>
      <c r="H66" s="15"/>
      <c r="I66" s="52">
        <f t="shared" si="42"/>
        <v>8</v>
      </c>
      <c r="J66" s="276">
        <f t="shared" si="43"/>
        <v>39.6</v>
      </c>
      <c r="K66" s="277"/>
      <c r="L66" s="377">
        <f t="shared" ca="1" si="44"/>
        <v>2.67</v>
      </c>
      <c r="M66" s="378">
        <f t="shared" ca="1" si="45"/>
        <v>21.36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32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11</v>
      </c>
      <c r="E67" s="15">
        <f t="shared" si="41"/>
        <v>76.45</v>
      </c>
      <c r="F67" s="53"/>
      <c r="G67" s="275"/>
      <c r="H67" s="15"/>
      <c r="I67" s="52">
        <f t="shared" si="42"/>
        <v>11</v>
      </c>
      <c r="J67" s="276">
        <f t="shared" si="43"/>
        <v>76.45</v>
      </c>
      <c r="K67" s="277"/>
      <c r="L67" s="377">
        <f t="shared" ca="1" si="44"/>
        <v>1.24</v>
      </c>
      <c r="M67" s="378">
        <f t="shared" ca="1" si="45"/>
        <v>13.64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88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10</v>
      </c>
      <c r="E68" s="15">
        <f t="shared" si="41"/>
        <v>69.5</v>
      </c>
      <c r="F68" s="53"/>
      <c r="G68" s="275"/>
      <c r="H68" s="15"/>
      <c r="I68" s="52">
        <f t="shared" si="42"/>
        <v>10</v>
      </c>
      <c r="J68" s="276">
        <f t="shared" si="43"/>
        <v>69.5</v>
      </c>
      <c r="K68" s="277"/>
      <c r="L68" s="377">
        <f ca="1">+L47</f>
        <v>3.97</v>
      </c>
      <c r="M68" s="378">
        <f t="shared" ca="1" si="45"/>
        <v>39.700000000000003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30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1</v>
      </c>
      <c r="E69" s="15">
        <f t="shared" si="41"/>
        <v>6.95</v>
      </c>
      <c r="F69" s="53"/>
      <c r="G69" s="275"/>
      <c r="H69" s="15"/>
      <c r="I69" s="52">
        <f t="shared" si="42"/>
        <v>1</v>
      </c>
      <c r="J69" s="276">
        <f t="shared" si="43"/>
        <v>6.95</v>
      </c>
      <c r="K69" s="277"/>
      <c r="L69" s="377">
        <f ca="1">+L48</f>
        <v>2.1800000000000002</v>
      </c>
      <c r="M69" s="378">
        <f t="shared" ca="1" si="45"/>
        <v>2.1800000000000002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1</v>
      </c>
      <c r="E70" s="15">
        <f t="shared" si="41"/>
        <v>6.95</v>
      </c>
      <c r="F70" s="53"/>
      <c r="G70" s="275"/>
      <c r="H70" s="15"/>
      <c r="I70" s="52">
        <f t="shared" si="42"/>
        <v>1</v>
      </c>
      <c r="J70" s="276">
        <f t="shared" si="43"/>
        <v>6.95</v>
      </c>
      <c r="K70" s="277"/>
      <c r="L70" s="377">
        <f ca="1">+'K-LUNCH &amp; K DINNER'!C48</f>
        <v>3.61</v>
      </c>
      <c r="M70" s="378">
        <f t="shared" ca="1" si="45"/>
        <v>3.61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7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9</v>
      </c>
      <c r="E71" s="15">
        <f t="shared" si="41"/>
        <v>62.550000000000004</v>
      </c>
      <c r="F71" s="53"/>
      <c r="G71" s="275"/>
      <c r="H71" s="15"/>
      <c r="I71" s="52">
        <f t="shared" si="42"/>
        <v>9</v>
      </c>
      <c r="J71" s="276">
        <f t="shared" si="43"/>
        <v>62.550000000000004</v>
      </c>
      <c r="K71" s="277"/>
      <c r="L71" s="377">
        <f ca="1">+'K-LUNCH &amp; K DINNER'!C50</f>
        <v>4.3099999999999996</v>
      </c>
      <c r="M71" s="378">
        <f t="shared" ca="1" si="45"/>
        <v>38.79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27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1</v>
      </c>
      <c r="E73" s="15">
        <f t="shared" si="41"/>
        <v>6.95</v>
      </c>
      <c r="F73" s="53"/>
      <c r="G73" s="275"/>
      <c r="H73" s="15"/>
      <c r="I73" s="52">
        <f t="shared" si="42"/>
        <v>1</v>
      </c>
      <c r="J73" s="276">
        <f t="shared" si="43"/>
        <v>6.95</v>
      </c>
      <c r="K73" s="277"/>
      <c r="L73" s="377">
        <f ca="1">+'K-LUNCH &amp; K DINNER'!C52</f>
        <v>1.72</v>
      </c>
      <c r="M73" s="378">
        <f t="shared" ca="1" si="45"/>
        <v>1.72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8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485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1</v>
      </c>
      <c r="E75" s="15">
        <f t="shared" si="41"/>
        <v>6.95</v>
      </c>
      <c r="F75" s="53"/>
      <c r="G75" s="275"/>
      <c r="H75" s="15"/>
      <c r="I75" s="52">
        <f t="shared" si="42"/>
        <v>1</v>
      </c>
      <c r="J75" s="276">
        <f t="shared" si="43"/>
        <v>6.95</v>
      </c>
      <c r="K75" s="277"/>
      <c r="L75" s="377">
        <f ca="1">+'K-LUNCH &amp; K DINNER'!C54</f>
        <v>1.34</v>
      </c>
      <c r="M75" s="378">
        <f t="shared" ca="1" si="45"/>
        <v>1.34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8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2</v>
      </c>
      <c r="E76" s="15">
        <f t="shared" ref="E76" si="50">D76*C76</f>
        <v>13.9</v>
      </c>
      <c r="F76" s="53"/>
      <c r="G76" s="275"/>
      <c r="H76" s="15"/>
      <c r="I76" s="52">
        <f t="shared" ref="I76" si="51">+D76-G76</f>
        <v>2</v>
      </c>
      <c r="J76" s="276">
        <f t="shared" ref="J76" si="52">+I76*C76</f>
        <v>13.9</v>
      </c>
      <c r="K76" s="277"/>
      <c r="L76" s="377">
        <f ca="1">+'K-LUNCH &amp; K DINNER'!C55</f>
        <v>0.59</v>
      </c>
      <c r="M76" s="378">
        <f t="shared" ref="M76" ca="1" si="53">+L76*I76</f>
        <v>1.18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30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485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485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87" t="s">
        <v>37</v>
      </c>
      <c r="B110" s="788"/>
      <c r="C110" s="789"/>
      <c r="D110" s="38">
        <f>SUM(D11:D109)</f>
        <v>185</v>
      </c>
      <c r="E110" s="39">
        <f>SUM(E11:E109)</f>
        <v>1530.5000000000002</v>
      </c>
      <c r="F110" s="55"/>
      <c r="G110" s="81">
        <f>SUM(G11:G108)</f>
        <v>1</v>
      </c>
      <c r="H110" s="39">
        <f>SUM(H11:H109)</f>
        <v>12.9</v>
      </c>
      <c r="I110" s="38">
        <f>SUM(I11:I109)</f>
        <v>182</v>
      </c>
      <c r="J110" s="39">
        <f>SUM(J11:J109)</f>
        <v>1497.8000000000002</v>
      </c>
      <c r="K110" s="284"/>
      <c r="L110" s="379"/>
      <c r="M110" s="380">
        <f ca="1">SUM(M11:M109)</f>
        <v>540.51000000000022</v>
      </c>
      <c r="N110" s="73"/>
      <c r="O110" s="285">
        <f ca="1">SUM(O11:O109)</f>
        <v>4.9400000000000004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04"/>
      <c r="E116" s="804"/>
      <c r="F116" s="290"/>
      <c r="G116" s="804"/>
      <c r="H116" s="804"/>
      <c r="I116" s="804"/>
      <c r="J116" s="804"/>
      <c r="K116" s="302"/>
      <c r="L116" s="807"/>
      <c r="M116" s="807"/>
      <c r="N116" s="807"/>
      <c r="O116" s="807"/>
      <c r="Q116" s="810"/>
      <c r="R116" s="810"/>
      <c r="S116" s="810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8"/>
      <c r="B154" s="808"/>
      <c r="C154" s="808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9"/>
      <c r="K158" s="809"/>
      <c r="L158" s="809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9"/>
      <c r="K159" s="809"/>
      <c r="L159" s="809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54.18</v>
      </c>
    </row>
  </sheetData>
  <autoFilter ref="Q1:S190">
    <filterColumn colId="0"/>
  </autoFilter>
  <mergeCells count="20"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13</v>
      </c>
      <c r="E11" s="445"/>
      <c r="F11" s="293"/>
      <c r="G11" s="91"/>
      <c r="H11" s="439">
        <f>+G11+D11</f>
        <v>13</v>
      </c>
      <c r="I11" s="437"/>
      <c r="J11" s="469" t="s">
        <v>441</v>
      </c>
      <c r="K11" s="154">
        <v>75</v>
      </c>
      <c r="L11" s="155">
        <f>+K11*H11</f>
        <v>975</v>
      </c>
      <c r="M11" s="468">
        <f>+L11*C11</f>
        <v>6.9276315789473681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29</v>
      </c>
      <c r="E12" s="445"/>
      <c r="F12" s="293"/>
      <c r="G12" s="91"/>
      <c r="H12" s="439">
        <f t="shared" ref="H12:H110" si="0">+G12+D12</f>
        <v>29</v>
      </c>
      <c r="I12" s="437"/>
      <c r="J12" s="166" t="s">
        <v>335</v>
      </c>
      <c r="K12" s="154">
        <v>80</v>
      </c>
      <c r="L12" s="155">
        <f t="shared" ref="L12:L17" si="1">+K12*H12</f>
        <v>2320</v>
      </c>
      <c r="M12" s="468">
        <f t="shared" ref="M12:M65" si="2">+L12*C12</f>
        <v>4.6399999999999997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11</v>
      </c>
      <c r="E14" s="445"/>
      <c r="F14" s="293"/>
      <c r="G14" s="91"/>
      <c r="H14" s="439">
        <f t="shared" si="0"/>
        <v>11</v>
      </c>
      <c r="I14" s="437"/>
      <c r="J14" s="166" t="s">
        <v>442</v>
      </c>
      <c r="K14" s="154">
        <v>200</v>
      </c>
      <c r="L14" s="155">
        <f t="shared" si="1"/>
        <v>2200</v>
      </c>
      <c r="M14" s="468">
        <f t="shared" si="2"/>
        <v>4.18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25</v>
      </c>
      <c r="E15" s="445"/>
      <c r="F15" s="293"/>
      <c r="G15" s="91"/>
      <c r="H15" s="439">
        <f t="shared" si="0"/>
        <v>25</v>
      </c>
      <c r="I15" s="437"/>
      <c r="J15" s="469" t="s">
        <v>443</v>
      </c>
      <c r="K15" s="154">
        <v>75</v>
      </c>
      <c r="L15" s="155">
        <f>+K15*H15</f>
        <v>1875</v>
      </c>
      <c r="M15" s="468">
        <f t="shared" si="2"/>
        <v>11.0625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16</v>
      </c>
      <c r="E16" s="445"/>
      <c r="F16" s="293"/>
      <c r="G16" s="91"/>
      <c r="H16" s="439">
        <f t="shared" si="0"/>
        <v>16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14</v>
      </c>
      <c r="E17" s="445"/>
      <c r="F17" s="293"/>
      <c r="G17" s="91"/>
      <c r="H17" s="439">
        <f t="shared" si="0"/>
        <v>14</v>
      </c>
      <c r="I17" s="437"/>
      <c r="J17" s="469" t="s">
        <v>445</v>
      </c>
      <c r="K17" s="154">
        <v>30</v>
      </c>
      <c r="L17" s="155">
        <f t="shared" si="1"/>
        <v>420</v>
      </c>
      <c r="M17" s="468">
        <f t="shared" si="2"/>
        <v>3.8220000000000001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6</v>
      </c>
      <c r="E18" s="445"/>
      <c r="F18" s="293"/>
      <c r="G18" s="91"/>
      <c r="H18" s="439">
        <f t="shared" si="0"/>
        <v>6</v>
      </c>
      <c r="I18" s="437"/>
      <c r="J18" s="469" t="s">
        <v>445</v>
      </c>
      <c r="K18" s="154">
        <v>30</v>
      </c>
      <c r="L18" s="155">
        <f>+K18*H18</f>
        <v>180</v>
      </c>
      <c r="M18" s="468">
        <f t="shared" si="2"/>
        <v>1.6380000000000001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6</v>
      </c>
      <c r="E19" s="445"/>
      <c r="F19" s="293"/>
      <c r="G19" s="91"/>
      <c r="H19" s="439">
        <f t="shared" si="0"/>
        <v>6</v>
      </c>
      <c r="I19" s="437"/>
      <c r="J19" s="149" t="s">
        <v>448</v>
      </c>
      <c r="K19" s="154">
        <v>70</v>
      </c>
      <c r="L19" s="155">
        <f>+K19*H19</f>
        <v>420</v>
      </c>
      <c r="M19" s="468">
        <f t="shared" si="2"/>
        <v>1.6379999999999999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3</v>
      </c>
      <c r="E20" s="445"/>
      <c r="F20" s="293"/>
      <c r="G20" s="91"/>
      <c r="H20" s="439">
        <f t="shared" si="0"/>
        <v>3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2</v>
      </c>
      <c r="E21" s="445"/>
      <c r="F21" s="293"/>
      <c r="G21" s="91"/>
      <c r="H21" s="439">
        <f t="shared" si="0"/>
        <v>2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1</v>
      </c>
      <c r="E25" s="445"/>
      <c r="F25" s="293"/>
      <c r="G25" s="91"/>
      <c r="H25" s="439">
        <f t="shared" si="0"/>
        <v>1</v>
      </c>
      <c r="I25" s="437"/>
      <c r="J25" s="149" t="s">
        <v>458</v>
      </c>
      <c r="K25" s="154">
        <v>25</v>
      </c>
      <c r="L25" s="155">
        <f t="shared" si="4"/>
        <v>25</v>
      </c>
      <c r="M25" s="468">
        <f t="shared" si="2"/>
        <v>3.7499999999999999E-2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51</v>
      </c>
      <c r="E26" s="445"/>
      <c r="F26" s="293"/>
      <c r="G26" s="91"/>
      <c r="H26" s="439">
        <f>+G26+D26</f>
        <v>51</v>
      </c>
      <c r="I26" s="437"/>
      <c r="J26" s="149" t="s">
        <v>66</v>
      </c>
      <c r="K26" s="154">
        <v>90</v>
      </c>
      <c r="L26" s="155">
        <f>+K26*H26</f>
        <v>4590</v>
      </c>
      <c r="M26" s="468">
        <f t="shared" si="2"/>
        <v>13.77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8</v>
      </c>
      <c r="E27" s="445"/>
      <c r="F27" s="293"/>
      <c r="G27" s="91"/>
      <c r="H27" s="439">
        <f t="shared" ref="H27:H32" si="5">+G27+D27</f>
        <v>8</v>
      </c>
      <c r="I27" s="437"/>
      <c r="J27" s="149" t="s">
        <v>446</v>
      </c>
      <c r="K27" s="154">
        <v>80</v>
      </c>
      <c r="L27" s="155">
        <f>+K27*H27</f>
        <v>640</v>
      </c>
      <c r="M27" s="468">
        <f t="shared" si="2"/>
        <v>5.6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14</v>
      </c>
      <c r="E28" s="445"/>
      <c r="F28" s="293"/>
      <c r="G28" s="91"/>
      <c r="H28" s="439">
        <f t="shared" si="5"/>
        <v>14</v>
      </c>
      <c r="I28" s="437"/>
      <c r="J28" s="149" t="s">
        <v>447</v>
      </c>
      <c r="K28" s="154">
        <v>90</v>
      </c>
      <c r="L28" s="155">
        <f>+K28*H28</f>
        <v>1260</v>
      </c>
      <c r="M28" s="468">
        <f t="shared" si="2"/>
        <v>8.5679999999999996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78</v>
      </c>
      <c r="E29" s="445"/>
      <c r="F29" s="293"/>
      <c r="G29" s="91"/>
      <c r="H29" s="439">
        <f t="shared" si="5"/>
        <v>78</v>
      </c>
      <c r="I29" s="437"/>
      <c r="J29" s="149" t="s">
        <v>439</v>
      </c>
      <c r="K29" s="154">
        <v>90</v>
      </c>
      <c r="L29" s="155">
        <f t="shared" ref="L29" si="6">+K29*H29</f>
        <v>7020</v>
      </c>
      <c r="M29" s="468">
        <f t="shared" si="2"/>
        <v>49.878947368421052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30</v>
      </c>
      <c r="E30" s="445"/>
      <c r="F30" s="293"/>
      <c r="G30" s="91"/>
      <c r="H30" s="439">
        <f t="shared" si="5"/>
        <v>30</v>
      </c>
      <c r="I30" s="437"/>
      <c r="J30" s="149" t="s">
        <v>453</v>
      </c>
      <c r="K30" s="154">
        <v>30</v>
      </c>
      <c r="L30" s="155">
        <f t="shared" ref="L30" si="7">+K30*H30</f>
        <v>900</v>
      </c>
      <c r="M30" s="468">
        <f t="shared" si="2"/>
        <v>6.3947368421052628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45</v>
      </c>
      <c r="E31" s="445"/>
      <c r="F31" s="293"/>
      <c r="G31" s="91"/>
      <c r="H31" s="439">
        <f t="shared" si="5"/>
        <v>45</v>
      </c>
      <c r="I31" s="437"/>
      <c r="J31" s="149" t="s">
        <v>451</v>
      </c>
      <c r="K31" s="154">
        <v>30</v>
      </c>
      <c r="L31" s="155">
        <f t="shared" si="4"/>
        <v>1350</v>
      </c>
      <c r="M31" s="468">
        <f t="shared" si="2"/>
        <v>16.739999999999998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26</v>
      </c>
      <c r="E32" s="445"/>
      <c r="F32" s="293"/>
      <c r="G32" s="91"/>
      <c r="H32" s="439">
        <f t="shared" si="5"/>
        <v>26</v>
      </c>
      <c r="I32" s="437"/>
      <c r="J32" s="149" t="s">
        <v>452</v>
      </c>
      <c r="K32" s="154">
        <v>150</v>
      </c>
      <c r="L32" s="155">
        <f t="shared" si="4"/>
        <v>3900</v>
      </c>
      <c r="M32" s="468">
        <f t="shared" si="2"/>
        <v>44.46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7</v>
      </c>
      <c r="E33" s="445"/>
      <c r="F33" s="293"/>
      <c r="G33" s="91"/>
      <c r="H33" s="439">
        <f t="shared" si="0"/>
        <v>7</v>
      </c>
      <c r="I33" s="437"/>
      <c r="J33" s="149" t="s">
        <v>453</v>
      </c>
      <c r="K33" s="154">
        <v>65</v>
      </c>
      <c r="L33" s="155">
        <f t="shared" si="4"/>
        <v>455</v>
      </c>
      <c r="M33" s="468">
        <f t="shared" si="2"/>
        <v>4.8999999999999995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1</v>
      </c>
      <c r="E34" s="445"/>
      <c r="F34" s="293"/>
      <c r="G34" s="91"/>
      <c r="H34" s="439">
        <f t="shared" si="0"/>
        <v>1</v>
      </c>
      <c r="I34" s="437"/>
      <c r="J34" s="149" t="s">
        <v>441</v>
      </c>
      <c r="K34" s="154">
        <v>38</v>
      </c>
      <c r="L34" s="155">
        <f t="shared" si="4"/>
        <v>38</v>
      </c>
      <c r="M34" s="468">
        <f t="shared" si="2"/>
        <v>0.27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4</v>
      </c>
      <c r="E35" s="445"/>
      <c r="F35" s="293"/>
      <c r="G35" s="91"/>
      <c r="H35" s="439">
        <f t="shared" si="0"/>
        <v>4</v>
      </c>
      <c r="I35" s="437"/>
      <c r="J35" s="149" t="s">
        <v>459</v>
      </c>
      <c r="K35" s="154">
        <v>30</v>
      </c>
      <c r="L35" s="155">
        <f t="shared" si="4"/>
        <v>120</v>
      </c>
      <c r="M35" s="468">
        <f t="shared" si="2"/>
        <v>0.52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2</v>
      </c>
      <c r="E36" s="445"/>
      <c r="F36" s="293"/>
      <c r="G36" s="91"/>
      <c r="H36" s="439">
        <f t="shared" si="0"/>
        <v>2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1</v>
      </c>
      <c r="E37" s="445"/>
      <c r="F37" s="293"/>
      <c r="G37" s="91"/>
      <c r="H37" s="439">
        <f t="shared" si="0"/>
        <v>1</v>
      </c>
      <c r="I37" s="437"/>
      <c r="J37" s="149" t="s">
        <v>459</v>
      </c>
      <c r="K37" s="154">
        <v>30</v>
      </c>
      <c r="L37" s="155">
        <f t="shared" si="4"/>
        <v>30</v>
      </c>
      <c r="M37" s="468">
        <f t="shared" si="2"/>
        <v>0.129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1</v>
      </c>
      <c r="E40" s="445"/>
      <c r="F40" s="293"/>
      <c r="G40" s="91"/>
      <c r="H40" s="439">
        <f t="shared" si="0"/>
        <v>1</v>
      </c>
      <c r="I40" s="437"/>
      <c r="J40" s="149" t="s">
        <v>459</v>
      </c>
      <c r="K40" s="154">
        <v>30</v>
      </c>
      <c r="L40" s="155">
        <f t="shared" si="4"/>
        <v>30</v>
      </c>
      <c r="M40" s="468">
        <f t="shared" si="2"/>
        <v>0.32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3</v>
      </c>
      <c r="E42" s="445"/>
      <c r="F42" s="293"/>
      <c r="G42" s="91"/>
      <c r="H42" s="439">
        <f t="shared" si="0"/>
        <v>3</v>
      </c>
      <c r="I42" s="437"/>
      <c r="J42" s="149" t="s">
        <v>459</v>
      </c>
      <c r="K42" s="154">
        <v>30</v>
      </c>
      <c r="L42" s="155">
        <f t="shared" si="4"/>
        <v>90</v>
      </c>
      <c r="M42" s="468">
        <f t="shared" si="2"/>
        <v>0.60000000000000009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7</v>
      </c>
      <c r="E43" s="445"/>
      <c r="F43" s="293"/>
      <c r="G43" s="91"/>
      <c r="H43" s="439">
        <f t="shared" si="0"/>
        <v>7</v>
      </c>
      <c r="I43" s="437"/>
      <c r="J43" s="149" t="s">
        <v>441</v>
      </c>
      <c r="K43" s="154">
        <v>38</v>
      </c>
      <c r="L43" s="155">
        <f t="shared" si="4"/>
        <v>266</v>
      </c>
      <c r="M43" s="468">
        <f t="shared" si="2"/>
        <v>1.7733333333333334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2</v>
      </c>
      <c r="E44" s="445"/>
      <c r="F44" s="315"/>
      <c r="G44" s="91"/>
      <c r="H44" s="439">
        <f t="shared" si="0"/>
        <v>2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2</v>
      </c>
      <c r="E51" s="445"/>
      <c r="F51" s="315"/>
      <c r="G51" s="91"/>
      <c r="H51" s="439">
        <f t="shared" si="10"/>
        <v>2</v>
      </c>
      <c r="I51" s="437"/>
      <c r="J51" s="149" t="s">
        <v>454</v>
      </c>
      <c r="K51" s="154">
        <v>30</v>
      </c>
      <c r="L51" s="155">
        <f t="shared" ref="L51" si="13">+K51*H51</f>
        <v>60</v>
      </c>
      <c r="M51" s="468">
        <f t="shared" si="2"/>
        <v>0.378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5</v>
      </c>
      <c r="E54" s="445"/>
      <c r="F54" s="293"/>
      <c r="G54" s="91"/>
      <c r="H54" s="439">
        <f>+G54+D54</f>
        <v>5</v>
      </c>
      <c r="I54" s="437"/>
      <c r="J54" s="469" t="s">
        <v>441</v>
      </c>
      <c r="K54" s="154">
        <v>75</v>
      </c>
      <c r="L54" s="155">
        <f>+K54*H54</f>
        <v>375</v>
      </c>
      <c r="M54" s="468">
        <f t="shared" si="2"/>
        <v>2.6644736842105265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6</v>
      </c>
      <c r="E55" s="445"/>
      <c r="F55" s="293"/>
      <c r="G55" s="91"/>
      <c r="H55" s="439">
        <f t="shared" ref="H55:H75" si="14">+G55+D55</f>
        <v>6</v>
      </c>
      <c r="I55" s="437"/>
      <c r="J55" s="166" t="s">
        <v>335</v>
      </c>
      <c r="K55" s="154">
        <v>80</v>
      </c>
      <c r="L55" s="155">
        <f t="shared" ref="L55:L57" si="15">+K55*H55</f>
        <v>480</v>
      </c>
      <c r="M55" s="468">
        <f t="shared" si="2"/>
        <v>0.96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3</v>
      </c>
      <c r="E57" s="445"/>
      <c r="F57" s="293"/>
      <c r="G57" s="91"/>
      <c r="H57" s="439">
        <f t="shared" si="14"/>
        <v>3</v>
      </c>
      <c r="I57" s="437"/>
      <c r="J57" s="166" t="s">
        <v>442</v>
      </c>
      <c r="K57" s="154">
        <v>200</v>
      </c>
      <c r="L57" s="155">
        <f t="shared" si="15"/>
        <v>600</v>
      </c>
      <c r="M57" s="468">
        <f t="shared" si="2"/>
        <v>1.1399999999999999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8</v>
      </c>
      <c r="E58" s="445"/>
      <c r="F58" s="293"/>
      <c r="G58" s="91"/>
      <c r="H58" s="439">
        <f t="shared" si="14"/>
        <v>8</v>
      </c>
      <c r="I58" s="437"/>
      <c r="J58" s="469" t="s">
        <v>443</v>
      </c>
      <c r="K58" s="154">
        <v>75</v>
      </c>
      <c r="L58" s="155">
        <f>+K58*H58</f>
        <v>600</v>
      </c>
      <c r="M58" s="468">
        <f t="shared" si="2"/>
        <v>3.54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1</v>
      </c>
      <c r="E59" s="445"/>
      <c r="F59" s="293"/>
      <c r="G59" s="91"/>
      <c r="H59" s="439">
        <f t="shared" si="14"/>
        <v>1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1</v>
      </c>
      <c r="E60" s="445"/>
      <c r="F60" s="293"/>
      <c r="G60" s="91"/>
      <c r="H60" s="439">
        <f t="shared" si="14"/>
        <v>1</v>
      </c>
      <c r="I60" s="437"/>
      <c r="J60" s="469" t="s">
        <v>445</v>
      </c>
      <c r="K60" s="154">
        <v>30</v>
      </c>
      <c r="L60" s="155">
        <f t="shared" ref="L60" si="17">+K60*H60</f>
        <v>30</v>
      </c>
      <c r="M60" s="468">
        <f t="shared" si="2"/>
        <v>0.27300000000000002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2</v>
      </c>
      <c r="E62" s="445"/>
      <c r="F62" s="293"/>
      <c r="G62" s="91"/>
      <c r="H62" s="439">
        <f t="shared" si="14"/>
        <v>2</v>
      </c>
      <c r="I62" s="437"/>
      <c r="J62" s="149" t="s">
        <v>448</v>
      </c>
      <c r="K62" s="154">
        <v>70</v>
      </c>
      <c r="L62" s="155">
        <f>+K62*H62</f>
        <v>140</v>
      </c>
      <c r="M62" s="468">
        <f t="shared" si="2"/>
        <v>0.54599999999999993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2</v>
      </c>
      <c r="E63" s="445"/>
      <c r="F63" s="293"/>
      <c r="G63" s="91"/>
      <c r="H63" s="439">
        <f t="shared" si="14"/>
        <v>2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8</v>
      </c>
      <c r="E69" s="445"/>
      <c r="F69" s="293"/>
      <c r="G69" s="91"/>
      <c r="H69" s="439">
        <f t="shared" si="14"/>
        <v>8</v>
      </c>
      <c r="I69" s="437"/>
      <c r="J69" s="149" t="s">
        <v>66</v>
      </c>
      <c r="K69" s="154">
        <v>90</v>
      </c>
      <c r="L69" s="155">
        <f>+K69*H69</f>
        <v>720</v>
      </c>
      <c r="M69" s="468">
        <f t="shared" si="19"/>
        <v>2.16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1</v>
      </c>
      <c r="E70" s="445"/>
      <c r="F70" s="293"/>
      <c r="G70" s="91"/>
      <c r="H70" s="439">
        <f t="shared" si="14"/>
        <v>1</v>
      </c>
      <c r="I70" s="437"/>
      <c r="J70" s="149" t="s">
        <v>446</v>
      </c>
      <c r="K70" s="154">
        <v>80</v>
      </c>
      <c r="L70" s="155">
        <f>+K70*H70</f>
        <v>80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14</v>
      </c>
      <c r="E72" s="445"/>
      <c r="F72" s="293"/>
      <c r="G72" s="91"/>
      <c r="H72" s="439">
        <f t="shared" si="14"/>
        <v>14</v>
      </c>
      <c r="I72" s="437"/>
      <c r="J72" s="149" t="s">
        <v>439</v>
      </c>
      <c r="K72" s="154">
        <v>90</v>
      </c>
      <c r="L72" s="155">
        <f t="shared" ref="L72:L86" si="21">+K72*H72</f>
        <v>1260</v>
      </c>
      <c r="M72" s="468">
        <f t="shared" si="20"/>
        <v>8.9526315789473685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6</v>
      </c>
      <c r="E73" s="445"/>
      <c r="F73" s="293"/>
      <c r="G73" s="91"/>
      <c r="H73" s="439">
        <f t="shared" si="14"/>
        <v>6</v>
      </c>
      <c r="I73" s="437"/>
      <c r="J73" s="149" t="s">
        <v>453</v>
      </c>
      <c r="K73" s="154">
        <v>30</v>
      </c>
      <c r="L73" s="155">
        <f t="shared" si="21"/>
        <v>180</v>
      </c>
      <c r="M73" s="468">
        <f t="shared" si="20"/>
        <v>1.2789473684210526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4</v>
      </c>
      <c r="E74" s="445"/>
      <c r="F74" s="293"/>
      <c r="G74" s="91"/>
      <c r="H74" s="439">
        <f t="shared" si="14"/>
        <v>4</v>
      </c>
      <c r="I74" s="437"/>
      <c r="J74" s="149" t="s">
        <v>451</v>
      </c>
      <c r="K74" s="154">
        <v>30</v>
      </c>
      <c r="L74" s="155">
        <f t="shared" si="21"/>
        <v>120</v>
      </c>
      <c r="M74" s="468">
        <f t="shared" si="20"/>
        <v>1.488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7</v>
      </c>
      <c r="E75" s="445"/>
      <c r="F75" s="293"/>
      <c r="G75" s="91"/>
      <c r="H75" s="439">
        <f t="shared" si="14"/>
        <v>7</v>
      </c>
      <c r="I75" s="437"/>
      <c r="J75" s="149" t="s">
        <v>452</v>
      </c>
      <c r="K75" s="154">
        <v>150</v>
      </c>
      <c r="L75" s="155">
        <f t="shared" si="21"/>
        <v>1050</v>
      </c>
      <c r="M75" s="468">
        <f t="shared" si="20"/>
        <v>11.97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4</v>
      </c>
      <c r="E76" s="445"/>
      <c r="F76" s="293"/>
      <c r="G76" s="91"/>
      <c r="H76" s="439">
        <f t="shared" ref="H76:H94" si="22">+G76+D76</f>
        <v>4</v>
      </c>
      <c r="I76" s="437"/>
      <c r="J76" s="149" t="s">
        <v>453</v>
      </c>
      <c r="K76" s="154">
        <v>65</v>
      </c>
      <c r="L76" s="155">
        <f t="shared" si="21"/>
        <v>260</v>
      </c>
      <c r="M76" s="468">
        <f t="shared" si="20"/>
        <v>2.8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11</v>
      </c>
      <c r="E78" s="445"/>
      <c r="F78" s="293"/>
      <c r="G78" s="91"/>
      <c r="H78" s="439">
        <f t="shared" si="22"/>
        <v>11</v>
      </c>
      <c r="I78" s="437"/>
      <c r="J78" s="149" t="s">
        <v>459</v>
      </c>
      <c r="K78" s="154">
        <v>30</v>
      </c>
      <c r="L78" s="155">
        <f t="shared" si="21"/>
        <v>330</v>
      </c>
      <c r="M78" s="468">
        <f t="shared" si="20"/>
        <v>1.43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4</v>
      </c>
      <c r="E79" s="445"/>
      <c r="F79" s="293"/>
      <c r="G79" s="91"/>
      <c r="H79" s="439">
        <f t="shared" si="22"/>
        <v>4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3</v>
      </c>
      <c r="E80" s="445"/>
      <c r="F80" s="293"/>
      <c r="G80" s="91"/>
      <c r="H80" s="439">
        <f t="shared" si="22"/>
        <v>3</v>
      </c>
      <c r="I80" s="437"/>
      <c r="J80" s="149" t="s">
        <v>459</v>
      </c>
      <c r="K80" s="154">
        <v>30</v>
      </c>
      <c r="L80" s="155">
        <f t="shared" si="21"/>
        <v>90</v>
      </c>
      <c r="M80" s="468">
        <f t="shared" si="20"/>
        <v>0.38700000000000001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1</v>
      </c>
      <c r="E82" s="445"/>
      <c r="F82" s="293"/>
      <c r="G82" s="91"/>
      <c r="H82" s="439">
        <f t="shared" si="22"/>
        <v>1</v>
      </c>
      <c r="I82" s="437"/>
      <c r="J82" s="149" t="s">
        <v>451</v>
      </c>
      <c r="K82" s="154">
        <v>30</v>
      </c>
      <c r="L82" s="155">
        <f t="shared" si="21"/>
        <v>30</v>
      </c>
      <c r="M82" s="468">
        <f t="shared" si="20"/>
        <v>0.372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1</v>
      </c>
      <c r="E83" s="445"/>
      <c r="F83" s="293"/>
      <c r="G83" s="91"/>
      <c r="H83" s="439">
        <f t="shared" si="22"/>
        <v>1</v>
      </c>
      <c r="I83" s="437"/>
      <c r="J83" s="149" t="s">
        <v>459</v>
      </c>
      <c r="K83" s="154">
        <v>30</v>
      </c>
      <c r="L83" s="155">
        <f t="shared" si="21"/>
        <v>30</v>
      </c>
      <c r="M83" s="468">
        <f t="shared" si="20"/>
        <v>0.32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4</v>
      </c>
      <c r="E85" s="445"/>
      <c r="F85" s="293"/>
      <c r="G85" s="91"/>
      <c r="H85" s="439">
        <f t="shared" si="22"/>
        <v>4</v>
      </c>
      <c r="I85" s="437"/>
      <c r="J85" s="149" t="s">
        <v>459</v>
      </c>
      <c r="K85" s="154">
        <v>30</v>
      </c>
      <c r="L85" s="155">
        <f t="shared" si="21"/>
        <v>120</v>
      </c>
      <c r="M85" s="468">
        <f t="shared" si="20"/>
        <v>0.8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3</v>
      </c>
      <c r="E86" s="445"/>
      <c r="F86" s="293"/>
      <c r="G86" s="91"/>
      <c r="H86" s="439">
        <f t="shared" si="22"/>
        <v>3</v>
      </c>
      <c r="I86" s="437"/>
      <c r="J86" s="149" t="s">
        <v>441</v>
      </c>
      <c r="K86" s="154">
        <v>38</v>
      </c>
      <c r="L86" s="155">
        <f t="shared" si="21"/>
        <v>114</v>
      </c>
      <c r="M86" s="468">
        <f t="shared" si="20"/>
        <v>0.76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2</v>
      </c>
      <c r="E87" s="445"/>
      <c r="F87" s="315"/>
      <c r="G87" s="91"/>
      <c r="H87" s="439">
        <f t="shared" si="22"/>
        <v>2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2</v>
      </c>
      <c r="E88" s="445"/>
      <c r="F88" s="315"/>
      <c r="G88" s="91"/>
      <c r="H88" s="439">
        <f t="shared" si="22"/>
        <v>2</v>
      </c>
      <c r="I88" s="437"/>
      <c r="J88" s="149" t="s">
        <v>441</v>
      </c>
      <c r="K88" s="154">
        <v>38</v>
      </c>
      <c r="L88" s="155">
        <f t="shared" ref="L88:L94" si="23">+K88*H88</f>
        <v>76</v>
      </c>
      <c r="M88" s="468">
        <f t="shared" ref="M88:M94" si="24">+L88*C88</f>
        <v>0.50666666666666671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2</v>
      </c>
      <c r="E89" s="445"/>
      <c r="F89" s="315"/>
      <c r="G89" s="91"/>
      <c r="H89" s="439">
        <f t="shared" si="22"/>
        <v>2</v>
      </c>
      <c r="I89" s="437"/>
      <c r="J89" s="149" t="s">
        <v>459</v>
      </c>
      <c r="K89" s="154">
        <v>30</v>
      </c>
      <c r="L89" s="155">
        <f t="shared" si="23"/>
        <v>60</v>
      </c>
      <c r="M89" s="468">
        <f t="shared" si="24"/>
        <v>0.64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3</v>
      </c>
      <c r="E103" s="445"/>
      <c r="F103" s="436"/>
      <c r="G103" s="435"/>
      <c r="H103" s="439">
        <f t="shared" si="0"/>
        <v>3</v>
      </c>
      <c r="I103" s="437"/>
      <c r="J103" s="149" t="s">
        <v>454</v>
      </c>
      <c r="K103" s="154">
        <v>70</v>
      </c>
      <c r="L103" s="155">
        <f t="shared" si="4"/>
        <v>210</v>
      </c>
      <c r="M103" s="468">
        <f t="shared" si="28"/>
        <v>1.323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2</v>
      </c>
      <c r="E105" s="445"/>
      <c r="F105" s="436"/>
      <c r="G105" s="435"/>
      <c r="H105" s="439">
        <f t="shared" si="0"/>
        <v>2</v>
      </c>
      <c r="I105" s="437"/>
      <c r="J105" s="149" t="s">
        <v>439</v>
      </c>
      <c r="K105" s="154">
        <v>80</v>
      </c>
      <c r="L105" s="155">
        <f t="shared" si="4"/>
        <v>160</v>
      </c>
      <c r="M105" s="468">
        <f t="shared" si="28"/>
        <v>1.0879999999999999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11</v>
      </c>
      <c r="E108" s="445"/>
      <c r="F108" s="436"/>
      <c r="G108" s="435"/>
      <c r="H108" s="439">
        <f t="shared" si="0"/>
        <v>11</v>
      </c>
      <c r="J108" s="149" t="s">
        <v>462</v>
      </c>
      <c r="K108" s="154">
        <v>20</v>
      </c>
      <c r="L108" s="155">
        <f t="shared" si="4"/>
        <v>220</v>
      </c>
      <c r="M108" s="468">
        <f t="shared" si="28"/>
        <v>0.77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3</v>
      </c>
      <c r="E109" s="445"/>
      <c r="F109" s="436"/>
      <c r="G109" s="435"/>
      <c r="H109" s="439">
        <f t="shared" si="0"/>
        <v>3</v>
      </c>
      <c r="J109" s="149" t="s">
        <v>451</v>
      </c>
      <c r="K109" s="154">
        <v>28</v>
      </c>
      <c r="L109" s="155">
        <f t="shared" si="4"/>
        <v>84</v>
      </c>
      <c r="M109" s="468">
        <f t="shared" si="28"/>
        <v>1.0415999999999999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638</v>
      </c>
      <c r="C111" s="745">
        <v>3.0000000000000001E-3</v>
      </c>
      <c r="D111" s="445">
        <f>SUMIF('[3]LOK LOK '!$C$12:$C$30,'[3]SAUCE USAGE'!B111,'[3]LOK LOK '!$E$12:$E$30)</f>
        <v>2</v>
      </c>
      <c r="E111" s="437"/>
      <c r="F111" s="746"/>
      <c r="G111" s="420"/>
      <c r="H111" s="439">
        <f>+G111+D111</f>
        <v>2</v>
      </c>
      <c r="J111" s="149" t="s">
        <v>66</v>
      </c>
      <c r="K111" s="154">
        <v>90</v>
      </c>
      <c r="L111" s="155">
        <f>+K111*H111</f>
        <v>180</v>
      </c>
      <c r="M111" s="747">
        <f t="shared" si="28"/>
        <v>0.54</v>
      </c>
    </row>
    <row r="112" spans="1:13" ht="34.5" customHeight="1">
      <c r="A112" s="748">
        <f t="shared" ref="A112:A129" si="29">+A111+1</f>
        <v>16</v>
      </c>
      <c r="B112" s="8" t="s">
        <v>640</v>
      </c>
      <c r="C112" s="434">
        <v>8.7499999999999991E-3</v>
      </c>
      <c r="D112" s="445">
        <f>SUMIF('[3]LOK LOK '!$C$12:$C$30,'[3]SAUCE USAGE'!B112,'[3]LOK LOK '!$E$12:$E$30)</f>
        <v>11</v>
      </c>
      <c r="E112" s="437"/>
      <c r="F112" s="746"/>
      <c r="G112" s="420"/>
      <c r="H112" s="439">
        <f t="shared" ref="H112:H129" si="30">+G112+D112</f>
        <v>11</v>
      </c>
      <c r="J112" s="149" t="s">
        <v>446</v>
      </c>
      <c r="K112" s="154">
        <v>80</v>
      </c>
      <c r="L112" s="155">
        <f>+K112*H112</f>
        <v>880</v>
      </c>
      <c r="M112" s="747">
        <f t="shared" si="28"/>
        <v>7.6999999999999993</v>
      </c>
    </row>
    <row r="113" spans="1:13" ht="34.5" customHeight="1">
      <c r="A113" s="748">
        <f t="shared" si="29"/>
        <v>17</v>
      </c>
      <c r="B113" s="8" t="s">
        <v>641</v>
      </c>
      <c r="C113" s="434">
        <v>6.7999999999999996E-3</v>
      </c>
      <c r="D113" s="445">
        <f>SUMIF('[3]LOK LOK '!$C$12:$C$30,'[3]SAUCE USAGE'!B113,'[3]LOK LOK '!$E$12:$E$30)</f>
        <v>3</v>
      </c>
      <c r="E113" s="437"/>
      <c r="F113" s="746"/>
      <c r="G113" s="420"/>
      <c r="H113" s="439">
        <f t="shared" si="30"/>
        <v>3</v>
      </c>
      <c r="J113" s="149" t="s">
        <v>447</v>
      </c>
      <c r="K113" s="154">
        <v>90</v>
      </c>
      <c r="L113" s="155">
        <f>+K113*H113</f>
        <v>270</v>
      </c>
      <c r="M113" s="747">
        <f t="shared" si="28"/>
        <v>1.8359999999999999</v>
      </c>
    </row>
    <row r="114" spans="1:13" ht="34.5" customHeight="1" thickBot="1">
      <c r="A114" s="748">
        <f t="shared" si="29"/>
        <v>18</v>
      </c>
      <c r="B114" s="8" t="s">
        <v>643</v>
      </c>
      <c r="C114" s="434">
        <v>7.1052631578947369E-3</v>
      </c>
      <c r="D114" s="749">
        <f>SUMIF('[3]LOK LOK '!$C$12:$C$30,'[3]SAUCE USAGE'!B114,'[3]LOK LOK '!$E$12:$E$30)</f>
        <v>2</v>
      </c>
      <c r="E114" s="750"/>
      <c r="F114" s="751"/>
      <c r="G114" s="421"/>
      <c r="H114" s="752">
        <f t="shared" si="30"/>
        <v>2</v>
      </c>
      <c r="J114" s="149" t="s">
        <v>439</v>
      </c>
      <c r="K114" s="154">
        <v>90</v>
      </c>
      <c r="L114" s="155">
        <f t="shared" ref="L114:L117" si="31">+K114*H114</f>
        <v>180</v>
      </c>
      <c r="M114" s="747">
        <f t="shared" si="28"/>
        <v>1.2789473684210526</v>
      </c>
    </row>
    <row r="115" spans="1:13" ht="34.5" customHeight="1" thickBot="1">
      <c r="A115" s="748">
        <f t="shared" si="29"/>
        <v>19</v>
      </c>
      <c r="B115" s="8" t="s">
        <v>645</v>
      </c>
      <c r="C115" s="434">
        <v>1.24E-2</v>
      </c>
      <c r="D115" s="749">
        <f>SUMIF('[3]LOK LOK '!$C$12:$C$30,'[3]SAUCE USAGE'!B115,'[3]LOK LOK '!$E$12:$E$30)</f>
        <v>4</v>
      </c>
      <c r="E115" s="750"/>
      <c r="F115" s="751"/>
      <c r="G115" s="421"/>
      <c r="H115" s="752">
        <f t="shared" si="30"/>
        <v>4</v>
      </c>
      <c r="J115" s="149" t="s">
        <v>453</v>
      </c>
      <c r="K115" s="154">
        <v>30</v>
      </c>
      <c r="L115" s="155">
        <f t="shared" si="31"/>
        <v>120</v>
      </c>
      <c r="M115" s="747">
        <f t="shared" si="28"/>
        <v>1.488</v>
      </c>
    </row>
    <row r="116" spans="1:13" ht="34.5" customHeight="1">
      <c r="A116" s="748">
        <f t="shared" si="29"/>
        <v>20</v>
      </c>
      <c r="B116" s="8" t="s">
        <v>627</v>
      </c>
      <c r="C116" s="434">
        <v>1.14E-2</v>
      </c>
      <c r="D116" s="445">
        <f>SUMIF('[3]LOK LOK '!$C$12:$C$30,'[3]SAUCE USAGE'!B116,'[3]LOK LOK '!$E$12:$E$30)</f>
        <v>2</v>
      </c>
      <c r="E116" s="437"/>
      <c r="F116" s="746"/>
      <c r="G116" s="420"/>
      <c r="H116" s="439">
        <f t="shared" si="30"/>
        <v>2</v>
      </c>
      <c r="J116" s="149" t="s">
        <v>452</v>
      </c>
      <c r="K116" s="154">
        <v>150</v>
      </c>
      <c r="L116" s="155">
        <f t="shared" si="31"/>
        <v>300</v>
      </c>
      <c r="M116" s="747">
        <f t="shared" si="28"/>
        <v>3.42</v>
      </c>
    </row>
    <row r="117" spans="1:13" ht="34.5" customHeight="1">
      <c r="A117" s="748">
        <f t="shared" si="29"/>
        <v>21</v>
      </c>
      <c r="B117" s="8" t="s">
        <v>647</v>
      </c>
      <c r="C117" s="434">
        <v>1.0769230769230769E-2</v>
      </c>
      <c r="D117" s="445">
        <f>SUMIF('[3]LOK LOK '!$C$12:$C$30,'[3]SAUCE USAGE'!B117,'[3]LOK LOK '!$E$12:$E$30)</f>
        <v>8</v>
      </c>
      <c r="E117" s="437"/>
      <c r="F117" s="746"/>
      <c r="G117" s="420"/>
      <c r="H117" s="439">
        <f t="shared" si="30"/>
        <v>8</v>
      </c>
      <c r="J117" s="149" t="s">
        <v>453</v>
      </c>
      <c r="K117" s="154">
        <v>65</v>
      </c>
      <c r="L117" s="155">
        <f t="shared" si="31"/>
        <v>520</v>
      </c>
      <c r="M117" s="747">
        <f t="shared" si="28"/>
        <v>5.6</v>
      </c>
    </row>
    <row r="118" spans="1:13" ht="34.5" customHeight="1">
      <c r="A118" s="748">
        <f t="shared" si="29"/>
        <v>22</v>
      </c>
      <c r="B118" s="8" t="s">
        <v>649</v>
      </c>
      <c r="C118" s="753">
        <v>7.1052631578947369E-3</v>
      </c>
      <c r="D118" s="445">
        <f>SUMIF('[3]LOK LOK '!$C$12:$C$30,'[3]SAUCE USAGE'!B118,'[3]LOK LOK '!$E$12:$E$30)</f>
        <v>4</v>
      </c>
      <c r="E118" s="437"/>
      <c r="F118" s="746"/>
      <c r="G118" s="420"/>
      <c r="H118" s="439">
        <f t="shared" si="30"/>
        <v>4</v>
      </c>
      <c r="J118" s="754" t="s">
        <v>441</v>
      </c>
      <c r="K118" s="154">
        <v>75</v>
      </c>
      <c r="L118" s="155">
        <f>+K118*H118</f>
        <v>300</v>
      </c>
      <c r="M118" s="747">
        <f t="shared" si="28"/>
        <v>2.1315789473684212</v>
      </c>
    </row>
    <row r="119" spans="1:13" ht="34.5" customHeight="1">
      <c r="A119" s="748">
        <f t="shared" si="29"/>
        <v>23</v>
      </c>
      <c r="B119" s="8" t="s">
        <v>651</v>
      </c>
      <c r="C119" s="753">
        <v>2E-3</v>
      </c>
      <c r="D119" s="445">
        <f>SUMIF('[3]LOK LOK '!$C$12:$C$30,'[3]SAUCE USAGE'!B119,'[3]LOK LOK '!$E$12:$E$30)</f>
        <v>3</v>
      </c>
      <c r="E119" s="437"/>
      <c r="F119" s="746"/>
      <c r="G119" s="420"/>
      <c r="H119" s="439">
        <f t="shared" si="30"/>
        <v>3</v>
      </c>
      <c r="J119" s="166" t="s">
        <v>335</v>
      </c>
      <c r="K119" s="154">
        <v>80</v>
      </c>
      <c r="L119" s="155">
        <f t="shared" ref="L119" si="32">+K119*H119</f>
        <v>240</v>
      </c>
      <c r="M119" s="747">
        <f t="shared" si="28"/>
        <v>0.48</v>
      </c>
    </row>
    <row r="120" spans="1:13" ht="34.5" customHeight="1">
      <c r="A120" s="748">
        <f t="shared" si="29"/>
        <v>24</v>
      </c>
      <c r="B120" s="8" t="s">
        <v>653</v>
      </c>
      <c r="C120" s="753">
        <v>1.5E-3</v>
      </c>
      <c r="D120" s="445">
        <f>SUMIF('[3]LOK LOK '!$C$12:$C$30,'[3]SAUCE USAGE'!B120,'[3]LOK LOK '!$E$12:$E$30)</f>
        <v>13</v>
      </c>
      <c r="E120" s="437"/>
      <c r="F120" s="746"/>
      <c r="G120" s="420"/>
      <c r="H120" s="439">
        <f t="shared" si="30"/>
        <v>13</v>
      </c>
      <c r="J120" s="166" t="s">
        <v>442</v>
      </c>
      <c r="K120" s="154">
        <v>200</v>
      </c>
      <c r="L120" s="155">
        <f>+K120*H121</f>
        <v>1200</v>
      </c>
      <c r="M120" s="747">
        <f t="shared" si="28"/>
        <v>1.8</v>
      </c>
    </row>
    <row r="121" spans="1:13" ht="34.5" customHeight="1">
      <c r="A121" s="748">
        <f t="shared" si="29"/>
        <v>25</v>
      </c>
      <c r="B121" s="8" t="s">
        <v>655</v>
      </c>
      <c r="C121" s="753">
        <v>1.9E-3</v>
      </c>
      <c r="D121" s="445">
        <f>SUMIF('[3]LOK LOK '!$C$12:$C$30,'[3]SAUCE USAGE'!B121,'[3]LOK LOK '!$E$12:$E$30)</f>
        <v>6</v>
      </c>
      <c r="E121" s="437"/>
      <c r="F121" s="746"/>
      <c r="G121" s="420"/>
      <c r="H121" s="439">
        <f t="shared" si="30"/>
        <v>6</v>
      </c>
      <c r="J121" s="469" t="s">
        <v>443</v>
      </c>
      <c r="K121" s="154">
        <v>75</v>
      </c>
      <c r="L121" s="155">
        <f>+K121*H122</f>
        <v>450</v>
      </c>
      <c r="M121" s="747">
        <f t="shared" si="28"/>
        <v>0.85499999999999998</v>
      </c>
    </row>
    <row r="122" spans="1:13" ht="34.5" customHeight="1">
      <c r="A122" s="748">
        <f t="shared" si="29"/>
        <v>26</v>
      </c>
      <c r="B122" s="8" t="s">
        <v>657</v>
      </c>
      <c r="C122" s="753">
        <v>5.8999999999999999E-3</v>
      </c>
      <c r="D122" s="445">
        <f>SUMIF('[3]LOK LOK '!$C$12:$C$30,'[3]SAUCE USAGE'!B122,'[3]LOK LOK '!$E$12:$E$30)</f>
        <v>6</v>
      </c>
      <c r="E122" s="437"/>
      <c r="F122" s="746"/>
      <c r="G122" s="420"/>
      <c r="H122" s="439">
        <f t="shared" si="30"/>
        <v>6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659</v>
      </c>
      <c r="C123" s="753"/>
      <c r="D123" s="445">
        <f>SUMIF('[3]LOK LOK '!$C$12:$C$30,'[3]SAUCE USAGE'!B123,'[3]LOK LOK '!$E$12:$E$30)</f>
        <v>1</v>
      </c>
      <c r="E123" s="437"/>
      <c r="F123" s="746"/>
      <c r="G123" s="420"/>
      <c r="H123" s="439">
        <f t="shared" si="30"/>
        <v>1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661</v>
      </c>
      <c r="C124" s="753"/>
      <c r="D124" s="445">
        <f>SUMIF('[3]LOK LOK '!$C$12:$C$30,'[3]SAUCE USAGE'!B124,'[3]LOK LOK '!$E$12:$E$30)</f>
        <v>5</v>
      </c>
      <c r="E124" s="437"/>
      <c r="F124" s="746"/>
      <c r="G124" s="420"/>
      <c r="H124" s="439">
        <f t="shared" si="30"/>
        <v>5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600</v>
      </c>
      <c r="C125" s="753"/>
      <c r="D125" s="445">
        <f>SUMIF('[3]LOK LOK '!$C$12:$C$30,'[3]SAUCE USAGE'!B125,'[3]LOK LOK '!$E$12:$E$30)</f>
        <v>1</v>
      </c>
      <c r="E125" s="437"/>
      <c r="F125" s="746"/>
      <c r="G125" s="420"/>
      <c r="H125" s="439">
        <f t="shared" si="30"/>
        <v>1</v>
      </c>
      <c r="J125" s="149" t="s">
        <v>448</v>
      </c>
      <c r="K125" s="154">
        <v>70</v>
      </c>
      <c r="L125" s="155">
        <f>+K125*H125</f>
        <v>70</v>
      </c>
      <c r="M125" s="747">
        <f t="shared" si="28"/>
        <v>0</v>
      </c>
    </row>
    <row r="126" spans="1:13" ht="34.5" customHeight="1">
      <c r="A126" s="748">
        <f t="shared" si="29"/>
        <v>30</v>
      </c>
      <c r="B126" s="8" t="s">
        <v>664</v>
      </c>
      <c r="C126" s="753"/>
      <c r="D126" s="445">
        <f>SUMIF('[3]LOK LOK '!$C$12:$C$30,'[3]SAUCE USAGE'!B126,'[3]LOK LOK '!$E$12:$E$30)</f>
        <v>1</v>
      </c>
      <c r="E126" s="437"/>
      <c r="F126" s="746"/>
      <c r="G126" s="420"/>
      <c r="H126" s="439">
        <f t="shared" si="30"/>
        <v>1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666</v>
      </c>
      <c r="C127" s="753"/>
      <c r="D127" s="445">
        <f>SUMIF('[3]LOK LOK '!$C$12:$C$30,'[3]SAUCE USAGE'!B127,'[3]LOK LOK '!$E$12:$E$30)</f>
        <v>4</v>
      </c>
      <c r="E127" s="437"/>
      <c r="F127" s="746"/>
      <c r="G127" s="420"/>
      <c r="H127" s="439">
        <f t="shared" si="30"/>
        <v>4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632</v>
      </c>
      <c r="C128" s="753"/>
      <c r="D128" s="445">
        <f>SUMIF('[3]LOK LOK '!$C$12:$C$30,'[3]SAUCE USAGE'!B128,'[3]LOK LOK '!$E$12:$E$30)</f>
        <v>8</v>
      </c>
      <c r="E128" s="437"/>
      <c r="F128" s="746"/>
      <c r="G128" s="420"/>
      <c r="H128" s="439">
        <f t="shared" si="30"/>
        <v>8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669</v>
      </c>
      <c r="C129" s="756"/>
      <c r="D129" s="445">
        <f>SUMIF('[3]LOK LOK '!$C$12:$C$30,'[3]SAUCE USAGE'!B129,'[3]LOK LOK '!$E$12:$E$30)</f>
        <v>0</v>
      </c>
      <c r="E129" s="437"/>
      <c r="F129" s="746"/>
      <c r="G129" s="420"/>
      <c r="H129" s="439">
        <f t="shared" si="30"/>
        <v>0</v>
      </c>
      <c r="J129" s="149" t="s">
        <v>446</v>
      </c>
      <c r="K129" s="154">
        <v>80</v>
      </c>
      <c r="L129" s="155">
        <f>+K129*H129</f>
        <v>0</v>
      </c>
      <c r="M129" s="747">
        <f t="shared" si="28"/>
        <v>0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A16" workbookViewId="0">
      <selection activeCell="D35" sqref="D35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1</v>
      </c>
      <c r="E33" s="239">
        <f t="shared" si="0"/>
        <v>12.9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1</v>
      </c>
      <c r="BP33" s="241">
        <f t="shared" si="32"/>
        <v>12.9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1</v>
      </c>
      <c r="E66" s="269">
        <f t="shared" si="73"/>
        <v>12.9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1</v>
      </c>
      <c r="BP66" s="271">
        <f>SUM(BP9:BP65)</f>
        <v>12.9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N7:O7"/>
    <mergeCell ref="P7:Q7"/>
    <mergeCell ref="R7:S7"/>
    <mergeCell ref="T7:U7"/>
    <mergeCell ref="D7:E7"/>
    <mergeCell ref="F7:G7"/>
    <mergeCell ref="H7:I7"/>
    <mergeCell ref="J7:K7"/>
    <mergeCell ref="L7:M7"/>
    <mergeCell ref="AR7:AS7"/>
    <mergeCell ref="V7:W7"/>
    <mergeCell ref="X7:Y7"/>
    <mergeCell ref="Z7:AA7"/>
    <mergeCell ref="AB7:AC7"/>
    <mergeCell ref="AD7:AE7"/>
    <mergeCell ref="AF7:AG7"/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2013-10-25T03:08:57Z</cp:lastPrinted>
  <dcterms:created xsi:type="dcterms:W3CDTF">2013-03-06T10:32:03Z</dcterms:created>
  <dcterms:modified xsi:type="dcterms:W3CDTF">2013-11-06T09:55:09Z</dcterms:modified>
</cp:coreProperties>
</file>