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1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760" i="2"/>
  <c r="A212"/>
  <c r="A612"/>
  <c r="A708"/>
  <c r="A568"/>
  <c r="A916"/>
  <c r="A392"/>
  <c r="A808"/>
  <c r="A92"/>
  <c r="A120"/>
  <c r="A132"/>
  <c r="A804"/>
  <c r="A440"/>
  <c r="A52"/>
  <c r="A404"/>
  <c r="A920"/>
  <c r="A692"/>
  <c r="A356"/>
  <c r="A744"/>
  <c r="A184"/>
  <c r="A792"/>
  <c r="A600"/>
  <c r="A100"/>
  <c r="A932"/>
  <c r="A264"/>
  <c r="A584"/>
  <c r="A148"/>
  <c r="A312"/>
  <c r="A388"/>
  <c r="A88"/>
  <c r="A324"/>
  <c r="A260"/>
  <c r="A124"/>
  <c r="A472"/>
  <c r="A696"/>
  <c r="A232"/>
  <c r="A888"/>
  <c r="A104"/>
  <c r="A676"/>
  <c r="A772"/>
  <c r="A712"/>
  <c r="A68"/>
  <c r="A740"/>
  <c r="A328"/>
  <c r="A628"/>
  <c r="A180"/>
  <c r="A308"/>
  <c r="A852"/>
  <c r="A200"/>
  <c r="A516"/>
  <c r="A152"/>
  <c r="A836"/>
  <c r="A408"/>
  <c r="A952"/>
  <c r="A532"/>
  <c r="A424"/>
  <c r="A140"/>
  <c r="A248"/>
  <c r="A36"/>
  <c r="A168"/>
  <c r="A28"/>
  <c r="A900"/>
  <c r="A108"/>
  <c r="A20"/>
  <c r="A548"/>
  <c r="A536"/>
  <c r="A72"/>
  <c r="A60"/>
  <c r="A292"/>
  <c r="A360"/>
  <c r="A24"/>
  <c r="A756"/>
  <c r="A824"/>
  <c r="A244"/>
  <c r="A648"/>
  <c r="A484"/>
  <c r="A948"/>
  <c r="A680"/>
  <c r="A280"/>
  <c r="A724"/>
  <c r="A76"/>
  <c r="A296"/>
  <c r="A196"/>
  <c r="A436"/>
  <c r="A872"/>
  <c r="A936"/>
  <c r="A216"/>
  <c r="A504"/>
  <c r="A116"/>
  <c r="A776"/>
  <c r="A616"/>
  <c r="A344"/>
  <c r="A632"/>
  <c r="A644"/>
  <c r="A580"/>
  <c r="A964"/>
  <c r="A40"/>
  <c r="A552"/>
  <c r="A728"/>
  <c r="A468"/>
  <c r="A500"/>
  <c r="A372"/>
  <c r="A420"/>
  <c r="A488"/>
  <c r="A788"/>
  <c r="A456"/>
  <c r="A868"/>
  <c r="A968"/>
  <c r="A840"/>
  <c r="A340"/>
  <c r="A596"/>
  <c r="A664"/>
  <c r="A276"/>
  <c r="A164"/>
  <c r="A520"/>
  <c r="A660"/>
  <c r="A884"/>
  <c r="A136"/>
  <c r="A228"/>
  <c r="A564"/>
  <c r="A904"/>
  <c r="A56"/>
  <c r="A44"/>
  <c r="A376"/>
  <c r="A820"/>
  <c r="A856"/>
  <c r="A45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N31" i="11" l="1"/>
  <c r="P31" s="1"/>
  <c r="Q31" s="1"/>
  <c r="M3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54" i="2"/>
  <c r="A333"/>
  <c r="A770"/>
  <c r="A495"/>
  <c r="A195"/>
  <c r="A565"/>
  <c r="A258"/>
  <c r="A622"/>
  <c r="A670"/>
  <c r="A799"/>
  <c r="A996"/>
  <c r="A902"/>
  <c r="A366"/>
  <c r="A874"/>
  <c r="A641"/>
  <c r="A723"/>
  <c r="A570"/>
  <c r="A493"/>
  <c r="A582"/>
  <c r="A233"/>
  <c r="A581"/>
  <c r="A542"/>
  <c r="A626"/>
  <c r="A1001"/>
  <c r="A401"/>
  <c r="A845"/>
  <c r="A398"/>
  <c r="A838"/>
  <c r="A697"/>
  <c r="A159"/>
  <c r="A268"/>
  <c r="A301"/>
  <c r="A794"/>
  <c r="A985"/>
  <c r="A385"/>
  <c r="A279"/>
  <c r="A807"/>
  <c r="A427"/>
  <c r="A530"/>
  <c r="A891"/>
  <c r="A95"/>
  <c r="A679"/>
  <c r="A750"/>
  <c r="A218"/>
  <c r="A806"/>
  <c r="A960"/>
  <c r="A880"/>
  <c r="A653"/>
  <c r="A409"/>
  <c r="A903"/>
  <c r="A205"/>
  <c r="A859"/>
  <c r="A237"/>
  <c r="A414"/>
  <c r="A346"/>
  <c r="A384"/>
  <c r="A783"/>
  <c r="A177"/>
  <c r="A18"/>
  <c r="A601"/>
  <c r="A876"/>
  <c r="A665"/>
  <c r="A130"/>
  <c r="A758"/>
  <c r="A51"/>
  <c r="A672"/>
  <c r="A173"/>
  <c r="A797"/>
  <c r="A546"/>
  <c r="A419"/>
  <c r="A619"/>
  <c r="A946"/>
  <c r="A400"/>
  <c r="A490"/>
  <c r="A686"/>
  <c r="A752"/>
  <c r="A997"/>
  <c r="A67"/>
  <c r="A716"/>
  <c r="A174"/>
  <c r="A898"/>
  <c r="A624"/>
  <c r="A544"/>
  <c r="A91"/>
  <c r="A209"/>
  <c r="A805"/>
  <c r="A283"/>
  <c r="A310"/>
  <c r="A117"/>
  <c r="A591"/>
  <c r="A368"/>
  <c r="A853"/>
  <c r="A795"/>
  <c r="A638"/>
  <c r="A382"/>
  <c r="A339"/>
  <c r="A639"/>
  <c r="A875"/>
  <c r="A749"/>
  <c r="A901"/>
  <c r="A207"/>
  <c r="A300"/>
  <c r="A537"/>
  <c r="A70"/>
  <c r="A579"/>
  <c r="A563"/>
  <c r="A306"/>
  <c r="A257"/>
  <c r="A605"/>
  <c r="A543"/>
  <c r="A864"/>
  <c r="A510"/>
  <c r="A635"/>
  <c r="A556"/>
  <c r="A158"/>
  <c r="A818"/>
  <c r="A784"/>
  <c r="A29"/>
  <c r="A246"/>
  <c r="A444"/>
  <c r="A96"/>
  <c r="A349"/>
  <c r="A294"/>
  <c r="A928"/>
  <c r="A19"/>
  <c r="A30"/>
  <c r="A489"/>
  <c r="A637"/>
  <c r="A549"/>
  <c r="A371"/>
  <c r="A416"/>
  <c r="A1005"/>
  <c r="A623"/>
  <c r="A899"/>
  <c r="A362"/>
  <c r="A741"/>
  <c r="A331"/>
  <c r="A220"/>
  <c r="A987"/>
  <c r="A230"/>
  <c r="A802"/>
  <c r="A688"/>
  <c r="A73"/>
  <c r="A281"/>
  <c r="A949"/>
  <c r="A249"/>
  <c r="A830"/>
  <c r="A531"/>
  <c r="A277"/>
  <c r="A432"/>
  <c r="A798"/>
  <c r="A377"/>
  <c r="A831"/>
  <c r="A149"/>
  <c r="A574"/>
  <c r="A162"/>
  <c r="A284"/>
  <c r="A995"/>
  <c r="A610"/>
  <c r="A877"/>
  <c r="A352"/>
  <c r="A1007"/>
  <c r="A988"/>
  <c r="A25"/>
  <c r="A430"/>
  <c r="A1014"/>
  <c r="A188"/>
  <c r="A286"/>
  <c r="A939"/>
  <c r="A329"/>
  <c r="A554"/>
  <c r="A330"/>
  <c r="A475"/>
  <c r="A986"/>
  <c r="A990"/>
  <c r="A508"/>
  <c r="A145"/>
  <c r="A735"/>
  <c r="A691"/>
  <c r="A315"/>
  <c r="A90"/>
  <c r="A503"/>
  <c r="A621"/>
  <c r="A347"/>
  <c r="A115"/>
  <c r="A201"/>
  <c r="A857"/>
  <c r="A274"/>
  <c r="A425"/>
  <c r="A528"/>
  <c r="A58"/>
  <c r="A181"/>
  <c r="A481"/>
  <c r="A693"/>
  <c r="A332"/>
  <c r="A705"/>
  <c r="A62"/>
  <c r="A745"/>
  <c r="A325"/>
  <c r="A465"/>
  <c r="A618"/>
  <c r="A787"/>
  <c r="A494"/>
  <c r="A914"/>
  <c r="A32"/>
  <c r="A217"/>
  <c r="A288"/>
  <c r="A334"/>
  <c r="A64"/>
  <c r="A886"/>
  <c r="A529"/>
  <c r="A613"/>
  <c r="A991"/>
  <c r="A525"/>
  <c r="A457"/>
  <c r="A299"/>
  <c r="A407"/>
  <c r="A256"/>
  <c r="A842"/>
  <c r="A761"/>
  <c r="A982"/>
  <c r="A789"/>
  <c r="A378"/>
  <c r="A814"/>
  <c r="A700"/>
  <c r="A37"/>
  <c r="A314"/>
  <c r="A208"/>
  <c r="A547"/>
  <c r="A782"/>
  <c r="A79"/>
  <c r="A473"/>
  <c r="A102"/>
  <c r="A466"/>
  <c r="A381"/>
  <c r="A144"/>
  <c r="A515"/>
  <c r="A785"/>
  <c r="A754"/>
  <c r="A498"/>
  <c r="A501"/>
  <c r="A976"/>
  <c r="A441"/>
  <c r="A983"/>
  <c r="A953"/>
  <c r="A533"/>
  <c r="A606"/>
  <c r="A153"/>
  <c r="A926"/>
  <c r="A431"/>
  <c r="A513"/>
  <c r="A410"/>
  <c r="A496"/>
  <c r="A577"/>
  <c r="A202"/>
  <c r="A950"/>
  <c r="A918"/>
  <c r="A823"/>
  <c r="A514"/>
  <c r="A476"/>
  <c r="A65"/>
  <c r="A812"/>
  <c r="A689"/>
  <c r="A192"/>
  <c r="A602"/>
  <c r="A176"/>
  <c r="A112"/>
  <c r="A222"/>
  <c r="A455"/>
  <c r="A321"/>
  <c r="A1003"/>
  <c r="A630"/>
  <c r="A172"/>
  <c r="A183"/>
  <c r="A99"/>
  <c r="A967"/>
  <c r="A589"/>
  <c r="A341"/>
  <c r="A943"/>
  <c r="A567"/>
  <c r="A594"/>
  <c r="A193"/>
  <c r="A337"/>
  <c r="A107"/>
  <c r="A755"/>
  <c r="A732"/>
  <c r="A94"/>
  <c r="A540"/>
  <c r="A227"/>
  <c r="A462"/>
  <c r="A278"/>
  <c r="A304"/>
  <c r="A846"/>
  <c r="A403"/>
  <c r="A655"/>
  <c r="A31"/>
  <c r="A272"/>
  <c r="A417"/>
  <c r="A238"/>
  <c r="A657"/>
  <c r="A941"/>
  <c r="A303"/>
  <c r="A271"/>
  <c r="A922"/>
  <c r="A105"/>
  <c r="A907"/>
  <c r="A118"/>
  <c r="A61"/>
  <c r="A598"/>
  <c r="A241"/>
  <c r="A829"/>
  <c r="A413"/>
  <c r="A837"/>
  <c r="A981"/>
  <c r="A560"/>
  <c r="A327"/>
  <c r="A326"/>
  <c r="A642"/>
  <c r="A509"/>
  <c r="A45"/>
  <c r="A21"/>
  <c r="A954"/>
  <c r="A150"/>
  <c r="A553"/>
  <c r="A825"/>
  <c r="A810"/>
  <c r="A878"/>
  <c r="A645"/>
  <c r="A841"/>
  <c r="A786"/>
  <c r="A269"/>
  <c r="A98"/>
  <c r="A915"/>
  <c r="A719"/>
  <c r="A359"/>
  <c r="A999"/>
  <c r="A908"/>
  <c r="A316"/>
  <c r="A801"/>
  <c r="A992"/>
  <c r="A355"/>
  <c r="A662"/>
  <c r="A588"/>
  <c r="A182"/>
  <c r="A937"/>
  <c r="A223"/>
  <c r="A211"/>
  <c r="A883"/>
  <c r="A768"/>
  <c r="A678"/>
  <c r="A940"/>
  <c r="A583"/>
  <c r="A879"/>
  <c r="A718"/>
  <c r="A958"/>
  <c r="A478"/>
  <c r="A521"/>
  <c r="A353"/>
  <c r="A971"/>
  <c r="A133"/>
  <c r="A561"/>
  <c r="A370"/>
  <c r="A395"/>
  <c r="A157"/>
  <c r="A726"/>
  <c r="A151"/>
  <c r="A49"/>
  <c r="A335"/>
  <c r="A423"/>
  <c r="A380"/>
  <c r="A663"/>
  <c r="A155"/>
  <c r="A652"/>
  <c r="A323"/>
  <c r="A704"/>
  <c r="A551"/>
  <c r="A817"/>
  <c r="A187"/>
  <c r="A599"/>
  <c r="A633"/>
  <c r="A309"/>
  <c r="A780"/>
  <c r="A75"/>
  <c r="A199"/>
  <c r="A627"/>
  <c r="A251"/>
  <c r="A892"/>
  <c r="A819"/>
  <c r="A571"/>
  <c r="A169"/>
  <c r="A471"/>
  <c r="A562"/>
  <c r="A142"/>
  <c r="A766"/>
  <c r="A674"/>
  <c r="A862"/>
  <c r="A643"/>
  <c r="A141"/>
  <c r="A597"/>
  <c r="A625"/>
  <c r="A742"/>
  <c r="A69"/>
  <c r="A707"/>
  <c r="A447"/>
  <c r="A850"/>
  <c r="A106"/>
  <c r="A894"/>
  <c r="A773"/>
  <c r="A229"/>
  <c r="A178"/>
  <c r="A191"/>
  <c r="A313"/>
  <c r="A479"/>
  <c r="A851"/>
  <c r="A668"/>
  <c r="A402"/>
  <c r="A729"/>
  <c r="A893"/>
  <c r="A659"/>
  <c r="A439"/>
  <c r="A781"/>
  <c r="A275"/>
  <c r="A966"/>
  <c r="A48"/>
  <c r="A746"/>
  <c r="A433"/>
  <c r="A131"/>
  <c r="A1006"/>
  <c r="A743"/>
  <c r="A282"/>
  <c r="A777"/>
  <c r="A736"/>
  <c r="A550"/>
  <c r="A197"/>
  <c r="A725"/>
  <c r="A240"/>
  <c r="A266"/>
  <c r="A454"/>
  <c r="A1013"/>
  <c r="A245"/>
  <c r="A906"/>
  <c r="A896"/>
  <c r="A354"/>
  <c r="A775"/>
  <c r="A236"/>
  <c r="A587"/>
  <c r="A973"/>
  <c r="A204"/>
  <c r="A734"/>
  <c r="A965"/>
  <c r="A956"/>
  <c r="A77"/>
  <c r="A43"/>
  <c r="A259"/>
  <c r="A114"/>
  <c r="A847"/>
  <c r="A486"/>
  <c r="A865"/>
  <c r="A759"/>
  <c r="A74"/>
  <c r="A154"/>
  <c r="A889"/>
  <c r="A615"/>
  <c r="A912"/>
  <c r="A59"/>
  <c r="A270"/>
  <c r="A617"/>
  <c r="A235"/>
  <c r="A646"/>
  <c r="A415"/>
  <c r="A426"/>
  <c r="A429"/>
  <c r="A887"/>
  <c r="A437"/>
  <c r="A826"/>
  <c r="A412"/>
  <c r="A924"/>
  <c r="A813"/>
  <c r="A221"/>
  <c r="A363"/>
  <c r="A305"/>
  <c r="A917"/>
  <c r="A910"/>
  <c r="A254"/>
  <c r="A881"/>
  <c r="A620"/>
  <c r="A963"/>
  <c r="A979"/>
  <c r="A231"/>
  <c r="A83"/>
  <c r="A867"/>
  <c r="A835"/>
  <c r="A656"/>
  <c r="A699"/>
  <c r="A658"/>
  <c r="A848"/>
  <c r="A687"/>
  <c r="A942"/>
  <c r="A921"/>
  <c r="A485"/>
  <c r="A911"/>
  <c r="A307"/>
  <c r="A262"/>
  <c r="A713"/>
  <c r="A66"/>
  <c r="A667"/>
  <c r="A739"/>
  <c r="A22"/>
  <c r="A714"/>
  <c r="A640"/>
  <c r="A351"/>
  <c r="A293"/>
  <c r="A717"/>
  <c r="A897"/>
  <c r="A89"/>
  <c r="A629"/>
  <c r="A225"/>
  <c r="A287"/>
  <c r="A189"/>
  <c r="A342"/>
  <c r="A555"/>
  <c r="A171"/>
  <c r="A319"/>
  <c r="A895"/>
  <c r="A85"/>
  <c r="A720"/>
  <c r="A945"/>
  <c r="A459"/>
  <c r="A604"/>
  <c r="A55"/>
  <c r="A143"/>
  <c r="A467"/>
  <c r="A63"/>
  <c r="A608"/>
  <c r="A213"/>
  <c r="A685"/>
  <c r="A1012"/>
  <c r="A698"/>
  <c r="A962"/>
  <c r="A53"/>
  <c r="A160"/>
  <c r="A167"/>
  <c r="A832"/>
  <c r="A379"/>
  <c r="A834"/>
  <c r="A57"/>
  <c r="A289"/>
  <c r="A1010"/>
  <c r="A882"/>
  <c r="A111"/>
  <c r="A710"/>
  <c r="A839"/>
  <c r="A885"/>
  <c r="A190"/>
  <c r="A361"/>
  <c r="A526"/>
  <c r="A649"/>
  <c r="A827"/>
  <c r="A603"/>
  <c r="A984"/>
  <c r="A871"/>
  <c r="A944"/>
  <c r="A320"/>
  <c r="A386"/>
  <c r="A336"/>
  <c r="A523"/>
  <c r="A446"/>
  <c r="A1008"/>
  <c r="A101"/>
  <c r="A135"/>
  <c r="A290"/>
  <c r="A122"/>
  <c r="A738"/>
  <c r="A654"/>
  <c r="A482"/>
  <c r="A737"/>
  <c r="A527"/>
  <c r="A206"/>
  <c r="A350"/>
  <c r="A343"/>
  <c r="A442"/>
  <c r="A833"/>
  <c r="A487"/>
  <c r="A796"/>
  <c r="A522"/>
  <c r="A156"/>
  <c r="A103"/>
  <c r="A110"/>
  <c r="A998"/>
  <c r="A791"/>
  <c r="A557"/>
  <c r="A822"/>
  <c r="A214"/>
  <c r="A422"/>
  <c r="A255"/>
  <c r="A252"/>
  <c r="A919"/>
  <c r="A93"/>
  <c r="A764"/>
  <c r="A302"/>
  <c r="A586"/>
  <c r="A394"/>
  <c r="A975"/>
  <c r="A121"/>
  <c r="A518"/>
  <c r="A411"/>
  <c r="A955"/>
  <c r="A348"/>
  <c r="A694"/>
  <c r="A511"/>
  <c r="A129"/>
  <c r="A980"/>
  <c r="A470"/>
  <c r="A253"/>
  <c r="A461"/>
  <c r="A702"/>
  <c r="A499"/>
  <c r="A250"/>
  <c r="A78"/>
  <c r="A1016"/>
  <c r="A123"/>
  <c r="A311"/>
  <c r="A34"/>
  <c r="A933"/>
  <c r="A978"/>
  <c r="A357"/>
  <c r="A387"/>
  <c r="A265"/>
  <c r="A860"/>
  <c r="A226"/>
  <c r="A947"/>
  <c r="A558"/>
  <c r="A219"/>
  <c r="A26"/>
  <c r="A453"/>
  <c r="A675"/>
  <c r="A239"/>
  <c r="A134"/>
  <c r="A71"/>
  <c r="A816"/>
  <c r="A298"/>
  <c r="A295"/>
  <c r="A125"/>
  <c r="A765"/>
  <c r="A747"/>
  <c r="A989"/>
  <c r="A491"/>
  <c r="A161"/>
  <c r="A524"/>
  <c r="A972"/>
  <c r="A165"/>
  <c r="A870"/>
  <c r="A367"/>
  <c r="A578"/>
  <c r="A318"/>
  <c r="A389"/>
  <c r="A82"/>
  <c r="A1011"/>
  <c r="A138"/>
  <c r="A47"/>
  <c r="A390"/>
  <c r="A46"/>
  <c r="A731"/>
  <c r="A927"/>
  <c r="A449"/>
  <c r="A285"/>
  <c r="A866"/>
  <c r="A23"/>
  <c r="A224"/>
  <c r="A683"/>
  <c r="A715"/>
  <c r="A215"/>
  <c r="A1000"/>
  <c r="A673"/>
  <c r="A722"/>
  <c r="A959"/>
  <c r="A650"/>
  <c r="A861"/>
  <c r="A647"/>
  <c r="A242"/>
  <c r="A469"/>
  <c r="A418"/>
  <c r="A790"/>
  <c r="A873"/>
  <c r="A139"/>
  <c r="A803"/>
  <c r="A451"/>
  <c r="A396"/>
  <c r="A267"/>
  <c r="A757"/>
  <c r="A811"/>
  <c r="A938"/>
  <c r="A609"/>
  <c r="A369"/>
  <c r="A607"/>
  <c r="A358"/>
  <c r="A592"/>
  <c r="A951"/>
  <c r="A727"/>
  <c r="A858"/>
  <c r="A931"/>
  <c r="A434"/>
  <c r="A497"/>
  <c r="A291"/>
  <c r="A443"/>
  <c r="A1015"/>
  <c r="A863"/>
  <c r="A534"/>
  <c r="A961"/>
  <c r="A854"/>
  <c r="A890"/>
  <c r="A666"/>
  <c r="A701"/>
  <c r="A614"/>
  <c r="A405"/>
  <c r="A198"/>
  <c r="A651"/>
  <c r="A186"/>
  <c r="A669"/>
  <c r="A711"/>
  <c r="A438"/>
  <c r="A559"/>
  <c r="A763"/>
  <c r="A42"/>
  <c r="A421"/>
  <c r="A81"/>
  <c r="A35"/>
  <c r="A585"/>
  <c r="A593"/>
  <c r="A681"/>
  <c r="A821"/>
  <c r="A661"/>
  <c r="A383"/>
  <c r="A566"/>
  <c r="A448"/>
  <c r="A399"/>
  <c r="A38"/>
  <c r="A185"/>
  <c r="A127"/>
  <c r="A322"/>
  <c r="A505"/>
  <c r="A338"/>
  <c r="A541"/>
  <c r="A391"/>
  <c r="A483"/>
  <c r="A569"/>
  <c r="A535"/>
  <c r="A39"/>
  <c r="A517"/>
  <c r="A974"/>
  <c r="A929"/>
  <c r="A128"/>
  <c r="A126"/>
  <c r="A828"/>
  <c r="A721"/>
  <c r="A247"/>
  <c r="A506"/>
  <c r="A109"/>
  <c r="A317"/>
  <c r="A545"/>
  <c r="A753"/>
  <c r="A194"/>
  <c r="A800"/>
  <c r="A905"/>
  <c r="A595"/>
  <c r="A137"/>
  <c r="A27"/>
  <c r="A1004"/>
  <c r="A502"/>
  <c r="A170"/>
  <c r="A690"/>
  <c r="A695"/>
  <c r="A519"/>
  <c r="A994"/>
  <c r="A179"/>
  <c r="A703"/>
  <c r="A97"/>
  <c r="A748"/>
  <c r="A957"/>
  <c r="A855"/>
  <c r="A263"/>
  <c r="A119"/>
  <c r="A538"/>
  <c r="A1017"/>
  <c r="A671"/>
  <c r="A1002"/>
  <c r="A507"/>
  <c r="A1009"/>
  <c r="A767"/>
  <c r="A774"/>
  <c r="A464"/>
  <c r="A450"/>
  <c r="A815"/>
  <c r="A575"/>
  <c r="A769"/>
  <c r="A573"/>
  <c r="A364"/>
  <c r="A849"/>
  <c r="A771"/>
  <c r="A375"/>
  <c r="A397"/>
  <c r="A677"/>
  <c r="A572"/>
  <c r="A147"/>
  <c r="A373"/>
  <c r="A682"/>
  <c r="A970"/>
  <c r="A751"/>
  <c r="A576"/>
  <c r="A477"/>
  <c r="A113"/>
  <c r="A406"/>
  <c r="A935"/>
  <c r="A631"/>
  <c r="A445"/>
  <c r="A909"/>
  <c r="A809"/>
  <c r="A684"/>
  <c r="A428"/>
  <c r="A539"/>
  <c r="A934"/>
  <c r="A297"/>
  <c r="A80"/>
  <c r="A634"/>
  <c r="A273"/>
  <c r="A146"/>
  <c r="A590"/>
  <c r="A779"/>
  <c r="A41"/>
  <c r="A33"/>
  <c r="A345"/>
  <c r="A993"/>
  <c r="A86"/>
  <c r="A234"/>
  <c r="A930"/>
  <c r="A977"/>
  <c r="A460"/>
  <c r="A261"/>
  <c r="A492"/>
  <c r="A706"/>
  <c r="A844"/>
  <c r="A374"/>
  <c r="A512"/>
  <c r="A730"/>
  <c r="A87"/>
  <c r="A365"/>
  <c r="A843"/>
  <c r="A166"/>
  <c r="A733"/>
  <c r="A709"/>
  <c r="A393"/>
  <c r="A210"/>
  <c r="A163"/>
  <c r="A463"/>
  <c r="A203"/>
  <c r="A778"/>
  <c r="A611"/>
  <c r="A793"/>
  <c r="A243"/>
  <c r="A175"/>
  <c r="A925"/>
  <c r="A969"/>
  <c r="A869"/>
  <c r="A474"/>
  <c r="A762"/>
  <c r="A50"/>
  <c r="A458"/>
  <c r="A923"/>
  <c r="A636"/>
  <c r="A435"/>
  <c r="A480"/>
  <c r="A913"/>
  <c r="AL14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<sst xmlns="http://schemas.openxmlformats.org/spreadsheetml/2006/main" count="3383" uniqueCount="862">
  <si>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</si>
  <si>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</si>
  <si>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</si>
  <si>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</si>
  <si>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</si>
  <si>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</si>
  <si>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</si>
  <si>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</si>
  <si>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</si>
  <si>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</si>
  <si>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</si>
  <si>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</si>
  <si>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</si>
  <si>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</si>
  <si>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</si>
  <si>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</si>
  <si>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</si>
  <si>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</si>
  <si>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</si>
  <si>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</si>
  <si>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</si>
  <si>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</si>
  <si>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</si>
  <si>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</si>
  <si>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</si>
  <si>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</si>
  <si>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</si>
  <si>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</si>
  <si>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</si>
  <si>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</si>
  <si>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</si>
  <si>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</si>
  <si>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</si>
  <si>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</si>
  <si>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</si>
  <si>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</si>
  <si>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</si>
  <si>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</si>
  <si>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</si>
  <si>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</si>
  <si>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</si>
  <si>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</si>
  <si>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</si>
  <si>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</si>
  <si>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</si>
  <si>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</si>
  <si>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</si>
  <si>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</si>
  <si>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</si>
  <si>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</si>
  <si>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</si>
  <si>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</si>
  <si>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</si>
  <si>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</si>
  <si>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</si>
  <si>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</si>
  <si>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</si>
  <si>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</si>
  <si>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</si>
  <si>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</si>
  <si>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</si>
  <si>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</si>
  <si>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</si>
  <si>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</si>
  <si>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</si>
  <si>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</si>
  <si>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</si>
  <si>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</si>
  <si>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</si>
  <si>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</si>
  <si>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</si>
  <si>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</si>
  <si>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</si>
  <si>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</si>
  <si>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</si>
  <si>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</si>
  <si>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</si>
  <si>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</si>
  <si>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</si>
  <si>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</si>
  <si>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</si>
  <si>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</si>
  <si>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</si>
  <si>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</si>
  <si>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</si>
  <si>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</si>
  <si>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</si>
  <si>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</si>
  <si>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</si>
  <si>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</si>
  <si>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</si>
  <si>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</si>
  <si>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</si>
  <si>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</si>
  <si>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</si>
  <si>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</si>
  <si>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</si>
  <si>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</si>
  <si>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</si>
  <si>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</si>
  <si>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</si>
  <si>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</si>
  <si>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</si>
  <si>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</si>
  <si>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</si>
  <si>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</si>
  <si>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</si>
  <si>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</si>
  <si>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</si>
  <si>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</si>
  <si>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</si>
  <si>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</si>
  <si>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</si>
  <si>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</si>
  <si>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</si>
  <si>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</si>
  <si>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</si>
  <si>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</si>
  <si>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</si>
  <si>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</si>
  <si>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</si>
  <si>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</si>
  <si>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</si>
  <si>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</si>
  <si>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</si>
  <si>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</si>
  <si>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</si>
  <si>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</si>
  <si>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</si>
  <si>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</si>
  <si>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</si>
  <si>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</si>
  <si>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</si>
  <si>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</si>
  <si>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</si>
  <si>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</si>
  <si>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</si>
  <si>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</si>
  <si>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</si>
  <si>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</si>
  <si>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</si>
  <si>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</si>
  <si>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</si>
  <si>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</si>
  <si>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</si>
  <si>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</si>
  <si>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</si>
  <si>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</si>
  <si>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</si>
  <si>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</si>
  <si>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</si>
  <si>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</si>
  <si>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</si>
  <si>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</si>
  <si>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</si>
  <si>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</si>
  <si>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</si>
  <si>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</si>
  <si>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</si>
  <si>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</si>
  <si>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</si>
  <si>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</si>
  <si>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</si>
  <si>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</si>
  <si>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</si>
  <si>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</si>
  <si>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</si>
  <si>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</si>
  <si>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</si>
  <si>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</si>
  <si>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</si>
  <si>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</si>
  <si>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</si>
  <si>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</si>
  <si>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</si>
  <si>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</si>
  <si>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</si>
  <si>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</si>
  <si>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</si>
  <si>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</si>
  <si>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</si>
  <si>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</si>
  <si>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</si>
  <si>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</si>
  <si>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</si>
  <si>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</si>
  <si>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</si>
  <si>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</si>
  <si>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</si>
  <si>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</si>
  <si>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</si>
  <si>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</si>
  <si>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</si>
  <si>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</si>
  <si>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</si>
  <si>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</si>
  <si>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</si>
  <si>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</si>
  <si>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</si>
  <si>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</si>
  <si>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</si>
  <si>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</si>
  <si>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</si>
  <si>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</si>
  <si>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</si>
  <si>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</si>
  <si>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</si>
  <si>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</si>
  <si>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</si>
  <si>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</si>
  <si>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</si>
  <si>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</si>
  <si>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</si>
  <si>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</si>
  <si>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</si>
  <si>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</si>
  <si>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</si>
  <si>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</si>
  <si>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</si>
  <si>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</si>
  <si>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</si>
  <si>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</si>
  <si>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</si>
  <si>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</si>
  <si>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</si>
  <si>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</si>
  <si>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</si>
  <si>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</si>
  <si>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</si>
  <si>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</si>
  <si>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</si>
  <si>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</si>
  <si>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</si>
  <si>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</si>
  <si>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</si>
  <si>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</si>
  <si>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</si>
  <si>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</si>
  <si>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</si>
  <si>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</si>
  <si>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</si>
  <si>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</si>
  <si>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</si>
  <si>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</si>
  <si>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</si>
  <si>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</si>
  <si>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</si>
  <si>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</si>
  <si>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</si>
  <si>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</si>
  <si>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</si>
  <si>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</si>
  <si>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</si>
  <si>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</si>
  <si>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</si>
  <si>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</si>
  <si>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</si>
  <si>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</si>
  <si>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</si>
  <si>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</si>
  <si>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</si>
  <si>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</si>
  <si>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</si>
  <si>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</si>
  <si>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</si>
  <si>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</si>
  <si>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</si>
  <si>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</si>
  <si>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</si>
  <si>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</si>
  <si>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</si>
  <si>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</si>
  <si>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</si>
  <si>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</si>
  <si>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</si>
  <si>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</si>
  <si>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</si>
  <si>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</si>
  <si>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</si>
  <si>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</si>
  <si>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</si>
  <si>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</si>
  <si>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</si>
  <si>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</si>
  <si>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</si>
  <si>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</si>
  <si>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</si>
  <si>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</si>
  <si>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</si>
  <si>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</si>
  <si>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</si>
  <si>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</si>
  <si>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</si>
  <si>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</si>
  <si>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</si>
  <si>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</si>
  <si>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</si>
  <si>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</si>
  <si>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</si>
  <si>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</si>
  <si>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</si>
  <si>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</si>
  <si>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</si>
  <si>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</si>
  <si>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</si>
  <si>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</si>
  <si>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</si>
  <si>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</si>
  <si>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</si>
  <si>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</si>
  <si>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</si>
  <si>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</si>
  <si>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</si>
  <si>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</si>
  <si>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</si>
  <si>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</si>
  <si>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</si>
  <si>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</si>
  <si>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</si>
  <si>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</si>
  <si>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</si>
  <si>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</si>
  <si>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</si>
  <si>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</si>
  <si>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</si>
  <si>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</si>
  <si>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</si>
  <si>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</si>
  <si>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</si>
  <si>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</si>
  <si>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</si>
  <si>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</si>
  <si>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</si>
  <si>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</si>
  <si>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</si>
  <si>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</si>
  <si>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</si>
  <si>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</si>
  <si>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</si>
  <si>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</si>
  <si>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</si>
  <si>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</si>
  <si>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</si>
  <si>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</si>
  <si>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</si>
  <si>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</si>
  <si>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</si>
  <si>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</si>
  <si>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</si>
  <si>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</si>
  <si>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</si>
  <si>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</si>
  <si>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</si>
  <si>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</si>
  <si>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</si>
  <si>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</si>
  <si>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</si>
  <si>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</si>
  <si>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</si>
  <si>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</si>
  <si>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</si>
  <si>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</si>
  <si>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</si>
  <si>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</si>
  <si>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</si>
  <si>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</si>
  <si>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</si>
  <si>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</si>
  <si>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</si>
  <si>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</si>
  <si>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</si>
  <si>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</si>
  <si>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</si>
  <si>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</si>
  <si>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</si>
  <si>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</si>
  <si>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</si>
  <si>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</si>
  <si>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</si>
  <si>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</si>
  <si>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</si>
  <si>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</si>
  <si>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</si>
  <si>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</si>
  <si>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</si>
  <si>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</si>
  <si>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</si>
  <si>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</si>
  <si>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</si>
  <si>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</si>
  <si>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</si>
  <si>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</si>
  <si>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</si>
  <si>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</si>
  <si>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</si>
  <si>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</si>
  <si>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</si>
  <si>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</si>
  <si>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</si>
  <si>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</si>
  <si>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</si>
  <si>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</si>
  <si>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</si>
  <si>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</si>
  <si>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</si>
  <si>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</si>
  <si>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</si>
  <si>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</si>
  <si>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</si>
  <si>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</si>
  <si>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</si>
  <si>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</si>
  <si>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</si>
  <si>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</si>
  <si>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</si>
  <si>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</si>
  <si>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</si>
  <si>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</si>
  <si>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</si>
  <si>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</si>
  <si>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</si>
  <si>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</si>
  <si>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</si>
  <si>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</si>
  <si>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</si>
  <si>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</si>
  <si>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</si>
  <si>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</si>
  <si>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</si>
  <si>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</si>
  <si>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</si>
  <si>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</si>
  <si>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</si>
  <si>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</si>
  <si>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</si>
  <si>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</si>
  <si>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</si>
  <si>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</si>
  <si>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</si>
  <si>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</si>
  <si>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</si>
  <si>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</si>
  <si>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</si>
  <si>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</si>
  <si>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</si>
  <si>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</si>
  <si>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</si>
  <si>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</si>
  <si>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</si>
  <si>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</si>
  <si>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</si>
  <si>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</si>
  <si>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</si>
  <si>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</si>
  <si>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</si>
  <si>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</si>
  <si>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</si>
  <si>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</si>
  <si>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</si>
  <si>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</si>
  <si>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</si>
  <si>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</si>
  <si>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</si>
  <si>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</si>
  <si>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</si>
  <si>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</si>
  <si>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</si>
  <si>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</si>
  <si>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</si>
  <si>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</si>
  <si>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</si>
  <si>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</si>
  <si>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</si>
  <si>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</si>
  <si>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</si>
  <si>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</si>
  <si>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</si>
  <si>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</si>
  <si>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</si>
  <si>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</si>
  <si>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</si>
  <si>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</si>
  <si>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</si>
  <si>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</si>
  <si>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</si>
  <si>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</si>
  <si>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</si>
  <si>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</si>
  <si>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</si>
  <si>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</si>
  <si>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</si>
  <si>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</si>
  <si>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</si>
  <si>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</si>
  <si>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</si>
  <si>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</si>
  <si>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</si>
  <si>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</si>
  <si>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</si>
  <si>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</si>
  <si>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</si>
  <si>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</si>
  <si>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</si>
  <si>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</si>
  <si>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</si>
  <si>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</si>
  <si>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</si>
  <si>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</si>
  <si>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</si>
  <si>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</si>
  <si>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</si>
  <si>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</si>
  <si>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</si>
  <si>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</si>
  <si>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</si>
  <si>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</si>
  <si>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</si>
  <si>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</si>
  <si>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</si>
  <si>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</si>
  <si>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</si>
  <si>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</si>
  <si>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</si>
  <si>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</si>
  <si>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</si>
  <si>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</si>
  <si>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</si>
  <si>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</si>
  <si>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</si>
  <si>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</si>
  <si>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</si>
  <si>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</si>
  <si>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</si>
  <si>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</si>
  <si>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</si>
  <si>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</si>
  <si>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</si>
  <si>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</si>
  <si>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</si>
  <si>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</si>
  <si>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</si>
  <si>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</si>
  <si>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</si>
  <si>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</si>
  <si>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</si>
  <si>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</si>
  <si>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</si>
  <si>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</si>
  <si>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</si>
  <si>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</si>
  <si>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</si>
  <si>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</si>
  <si>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</si>
  <si>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</si>
  <si>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</si>
  <si>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</si>
  <si>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</si>
  <si>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</si>
  <si>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</si>
  <si>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</si>
  <si>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</si>
  <si>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</si>
  <si>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</si>
  <si>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</si>
  <si>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</si>
  <si>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</si>
  <si>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</si>
  <si>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</si>
  <si>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</si>
  <si>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</si>
  <si>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</si>
  <si>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</si>
  <si>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</si>
  <si>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</si>
  <si>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</si>
  <si>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</si>
  <si>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</si>
  <si>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</si>
  <si>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</si>
  <si>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</si>
  <si>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</si>
  <si>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</si>
  <si>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</si>
  <si>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</si>
  <si>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</si>
  <si>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</si>
  <si>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</si>
  <si>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</si>
  <si>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</si>
  <si>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</si>
  <si>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</si>
  <si>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</si>
  <si>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</si>
  <si>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</si>
  <si>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</si>
  <si>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</si>
  <si>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</si>
  <si>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</si>
  <si>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</si>
  <si>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</si>
  <si>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</si>
  <si>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</si>
  <si>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</si>
  <si>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</si>
  <si>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</si>
  <si>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</si>
  <si>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</si>
  <si>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</si>
  <si>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</si>
  <si>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</si>
  <si>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</si>
  <si>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</si>
  <si>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</si>
  <si>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</si>
  <si>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</si>
  <si>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</si>
  <si>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</si>
  <si>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</si>
  <si>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</si>
  <si>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</si>
  <si>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</si>
  <si>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</si>
  <si>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</si>
  <si>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</si>
  <si>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</si>
  <si>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</si>
  <si>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</si>
  <si>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</si>
  <si>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</si>
  <si>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</si>
  <si>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</si>
  <si>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</si>
  <si>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</si>
  <si>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</si>
  <si>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</si>
  <si>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</si>
  <si>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</si>
  <si>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</si>
  <si>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</si>
  <si>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</si>
  <si>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</si>
  <si>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</si>
  <si>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</si>
  <si>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</si>
  <si>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</si>
  <si>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</si>
  <si>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</si>
  <si>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</si>
  <si>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</si>
  <si>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</si>
  <si>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</si>
  <si>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</si>
  <si>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</si>
  <si>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</si>
  <si>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</si>
  <si>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</si>
  <si>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</si>
  <si>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</si>
  <si>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</si>
  <si>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</si>
  <si>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</si>
  <si>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</si>
  <si>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</si>
  <si>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</si>
  <si>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</si>
  <si>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</si>
  <si>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</si>
  <si>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</si>
  <si>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</si>
  <si>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</si>
  <si>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</si>
  <si>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</si>
  <si>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</si>
  <si>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</si>
  <si>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</si>
  <si>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</si>
  <si>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</si>
  <si>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</si>
  <si>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</si>
  <si>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</si>
  <si>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</si>
  <si>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</si>
  <si>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</si>
  <si>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</si>
  <si>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</si>
  <si>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</si>
  <si>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</si>
  <si>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</si>
  <si>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</si>
  <si>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</si>
  <si>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</si>
  <si>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</si>
  <si>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</si>
  <si>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</si>
  <si>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</si>
  <si>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</si>
  <si>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</si>
  <si>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</si>
  <si>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</si>
  <si>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</si>
  <si>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</si>
  <si>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</si>
  <si>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</si>
  <si>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</si>
  <si>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</si>
  <si>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</si>
  <si>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</si>
  <si>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</si>
  <si>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</si>
  <si>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</si>
  <si>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</si>
  <si>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</si>
  <si>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</si>
  <si>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</si>
  <si>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</si>
  <si>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</si>
  <si>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</si>
  <si>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</si>
  <si>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</si>
  <si>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</si>
  <si>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</si>
  <si>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</si>
  <si>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</si>
  <si>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</si>
  <si>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</si>
  <si>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</si>
  <si>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</si>
  <si>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</si>
  <si>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</si>
  <si>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</si>
  <si>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</si>
  <si>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</si>
  <si>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</si>
  <si>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</si>
  <si>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</si>
  <si>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</si>
  <si>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</si>
  <si>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</si>
  <si>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</si>
  <si>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</si>
  <si>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</si>
  <si>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</si>
  <si>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</si>
  <si>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</si>
  <si>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</si>
  <si>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</si>
  <si>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</si>
  <si>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</si>
  <si>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</si>
  <si>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</si>
  <si>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</si>
  <si>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</si>
  <si>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</si>
  <si>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</si>
  <si>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</si>
  <si>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</si>
  <si>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</si>
  <si>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</si>
  <si>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</si>
  <si>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</si>
  <si>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</si>
  <si>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</si>
  <si>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</si>
  <si>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</si>
  <si>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</si>
  <si>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</si>
  <si>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</si>
  <si>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</si>
  <si>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</si>
  <si>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</si>
  <si>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</si>
  <si>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</si>
  <si>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</si>
  <si>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</si>
  <si>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</si>
  <si>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</si>
  <si>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</si>
  <si>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</si>
  <si>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</si>
  <si>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</si>
  <si>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</si>
  <si>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</si>
  <si>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</si>
  <si>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</si>
  <si>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</si>
  <si>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</si>
  <si>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</si>
  <si>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</si>
  <si>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</si>
  <si>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AA04 K-LUNCH</t>
  </si>
  <si>
    <t>AA05 K : CHILDREN</t>
  </si>
  <si>
    <t>AB01 H : REGULAR</t>
  </si>
  <si>
    <t>AB02 H : MEMBER</t>
  </si>
  <si>
    <t>AB07 H : CHILDREN</t>
  </si>
  <si>
    <t>AC01 N : REGULAR</t>
  </si>
  <si>
    <t>AC02 N : MEMBER</t>
  </si>
  <si>
    <t>AC05 K-DINNER</t>
  </si>
  <si>
    <t>AC07 N : MEMBER B'DAY</t>
  </si>
  <si>
    <t>AD01 M : REGULAR</t>
  </si>
  <si>
    <t>AD05 M : LADIES</t>
  </si>
  <si>
    <t>AD17 M : XTD B ROOM</t>
  </si>
  <si>
    <t>BA23 SOMERSBY BTL</t>
  </si>
  <si>
    <t>BA24 SOMERSBY BKT</t>
  </si>
  <si>
    <t>CO02 PLAIN WATER</t>
  </si>
  <si>
    <t>EA01 TIDBITS</t>
  </si>
  <si>
    <t>ZAA02 HEINEKEN EX BKT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</si>
  <si>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</si>
  <si>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</si>
  <si>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</si>
  <si>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</si>
  <si>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</si>
  <si>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</si>
  <si>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</si>
  <si>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</si>
  <si>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ZAD13 ADD LEMON</t>
  </si>
  <si>
    <t>ZAD16 SUGAR AND CREAME</t>
  </si>
  <si>
    <t>ZAD17 LEMON ONLY</t>
  </si>
  <si>
    <t>ZAD20 JUG</t>
  </si>
  <si>
    <t>ZAD36 BEER GLASS</t>
  </si>
  <si>
    <t>ZAD37 ICE BUCKET</t>
  </si>
  <si>
    <t>ZZZZZ CUS WANT CHANGE</t>
  </si>
  <si>
    <t>AB05 H : STUDENT</t>
  </si>
  <si>
    <t>AC06 N : CHILDREN</t>
  </si>
  <si>
    <t>AC10 N : FREEHEAD (B)</t>
  </si>
  <si>
    <t>AC17 N : XTD S ROOM</t>
  </si>
  <si>
    <t>AD02 M : MEMBER</t>
  </si>
  <si>
    <t>AD06 M : CHILDREN</t>
  </si>
  <si>
    <t>AD15 M : XTD S ROOM</t>
  </si>
  <si>
    <t>FA08 MISC FEE</t>
  </si>
  <si>
    <t>GC05 AEON MEMBER 50%</t>
  </si>
  <si>
    <t>ZAA01 GUINNESS EX BKT</t>
  </si>
  <si>
    <t>ZAD16 MORE LEMON</t>
  </si>
  <si>
    <t>ZAD25 + SAUCE BUTTER</t>
  </si>
  <si>
    <t>ZZZZZ FOR TESTING</t>
  </si>
  <si>
    <t>AA02 K : MEMBER</t>
  </si>
  <si>
    <t>AB50 H:Student Mem</t>
  </si>
  <si>
    <t>AC35 N : 1+1</t>
  </si>
  <si>
    <t>CH06 WATER JUG</t>
  </si>
  <si>
    <t>ZAD16 MORE ICE</t>
  </si>
  <si>
    <t>ZAD17 WITHOUT SUGAR</t>
  </si>
  <si>
    <t>ZZZZZ UPGRADE TO HEI</t>
  </si>
  <si>
    <t>AC12 N : FREEHEAD (R)</t>
  </si>
  <si>
    <t>ZAD16 1 GLASS ICE CUBE</t>
  </si>
  <si>
    <t>ZAD19 KAU KAU</t>
  </si>
  <si>
    <t>ZAD24 + SAUCE BP</t>
  </si>
  <si>
    <t>AB14 H : Buy 3 Free 1</t>
  </si>
  <si>
    <t>AB18 H : XTD M ROOM</t>
  </si>
  <si>
    <t>AB26 H : MAXIS 50%</t>
  </si>
  <si>
    <t>ZAD14 MORE SWEET</t>
  </si>
  <si>
    <t>ZAD16 RED WINE</t>
  </si>
  <si>
    <t>ZAD21 TAKE AWAY</t>
  </si>
  <si>
    <t>ZZZZZ CUS CANCEL</t>
  </si>
  <si>
    <t>AB13 H : FREEHEAD (R)</t>
  </si>
  <si>
    <t>AC37 N : EVENT PAX</t>
  </si>
  <si>
    <t>BA29 PAULANER BTL</t>
  </si>
  <si>
    <t>ZAD16 ADD HONEY</t>
  </si>
  <si>
    <t>ZZZZZ CHANGE MEM</t>
  </si>
  <si>
    <t>AC41 N : MAXIS 50%</t>
  </si>
  <si>
    <t>AD07 M : MEMBER B'DAY</t>
  </si>
  <si>
    <t>AD11 M : FREEHEAD (R)</t>
  </si>
  <si>
    <t>GC03 Student Mem Card</t>
  </si>
  <si>
    <t>ZAD16 2 MORE SAUCE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</si>
</sst>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tabSelected="1" view="pageBreakPreview" topLeftCell="A379" zoomScale="60" zoomScaleNormal="75" workbookViewId="0">
      <selection activeCell="P279" sqref="P279:P396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24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24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636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204</v>
      </c>
      <c r="K33" s="117">
        <f>IFERROR($E33*SUMIF('Daily Log'!$N$18:$N$1017,$B33,'Daily Log'!$O$18:$O$1017),0)</f>
        <v>84</v>
      </c>
      <c r="L33" s="117">
        <f>IFERROR($E33*SUMIF('Daily Log'!$Q$18:$Q$1017,$B33,'Daily Log'!$R$18:$R$1017),0)</f>
        <v>12</v>
      </c>
      <c r="M33" s="117">
        <f>IFERROR($E33*SUMIF('Daily Log'!$T$18:$T$1017,$B33,'Daily Log'!$U$18:$U$1017),0)</f>
        <v>36</v>
      </c>
      <c r="N33" s="117">
        <f>IFERROR($E33*SUMIF('Daily Log'!$W$18:$W$1017,$B33,'Daily Log'!$X$18:$X$1017),0)</f>
        <v>48</v>
      </c>
      <c r="O33" s="117">
        <f>IFERROR($E33*SUMIF('Daily Log'!$Z$18:$Z$1017,$B33,'Daily Log'!$AA$18:$AA$1017),0)</f>
        <v>180</v>
      </c>
      <c r="P33" s="117">
        <f>IFERROR($E33*SUMIF('Daily Log'!$AC$18:$AC$1017,$B33,'Daily Log'!$AD$18:$AD$1017),0)</f>
        <v>72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12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12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24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24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5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1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2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2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12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4</v>
      </c>
      <c r="N38" s="117">
        <f>IFERROR($E38*SUMIF('Daily Log'!$W$18:$W$1017,$B38,'Daily Log'!$X$18:$X$1017),0)</f>
        <v>8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7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1</v>
      </c>
      <c r="N40" s="117">
        <f>IFERROR($E40*SUMIF('Daily Log'!$W$18:$W$1017,$B40,'Daily Log'!$X$18:$X$1017),0)</f>
        <v>2</v>
      </c>
      <c r="O40" s="117">
        <f>IFERROR($E40*SUMIF('Daily Log'!$Z$18:$Z$1017,$B40,'Daily Log'!$AA$18:$AA$1017),0)</f>
        <v>2</v>
      </c>
      <c r="P40" s="117">
        <f>IFERROR($E40*SUMIF('Daily Log'!$AC$18:$AC$1017,$B40,'Daily Log'!$AD$18:$AD$1017),0)</f>
        <v>2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44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4</v>
      </c>
      <c r="K41" s="117">
        <f>IFERROR($E41*SUMIF('Daily Log'!$N$18:$N$1017,$B41,'Daily Log'!$O$18:$O$1017),0)</f>
        <v>8</v>
      </c>
      <c r="L41" s="117">
        <f>IFERROR($E41*SUMIF('Daily Log'!$Q$18:$Q$1017,$B41,'Daily Log'!$R$18:$R$1017),0)</f>
        <v>4</v>
      </c>
      <c r="M41" s="117">
        <f>IFERROR($E41*SUMIF('Daily Log'!$T$18:$T$1017,$B41,'Daily Log'!$U$18:$U$1017),0)</f>
        <v>4</v>
      </c>
      <c r="N41" s="117">
        <f>IFERROR($E41*SUMIF('Daily Log'!$W$18:$W$1017,$B41,'Daily Log'!$X$18:$X$1017),0)</f>
        <v>8</v>
      </c>
      <c r="O41" s="117">
        <f>IFERROR($E41*SUMIF('Daily Log'!$Z$18:$Z$1017,$B41,'Daily Log'!$AA$18:$AA$1017),0)</f>
        <v>8</v>
      </c>
      <c r="P41" s="117">
        <f>IFERROR($E41*SUMIF('Daily Log'!$AC$18:$AC$1017,$B41,'Daily Log'!$AD$18:$AD$1017),0)</f>
        <v>8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60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24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36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6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1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5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60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12</v>
      </c>
      <c r="L44" s="117">
        <f>IFERROR($E44*SUMIF('Daily Log'!$Q$18:$Q$1017,$B44,'Daily Log'!$R$18:$R$1017),0)</f>
        <v>4</v>
      </c>
      <c r="M44" s="117">
        <f>IFERROR($E44*SUMIF('Daily Log'!$T$18:$T$1017,$B44,'Daily Log'!$U$18:$U$1017),0)</f>
        <v>4</v>
      </c>
      <c r="N44" s="117">
        <f>IFERROR($E44*SUMIF('Daily Log'!$W$18:$W$1017,$B44,'Daily Log'!$X$18:$X$1017),0)</f>
        <v>12</v>
      </c>
      <c r="O44" s="117">
        <f>IFERROR($E44*SUMIF('Daily Log'!$Z$18:$Z$1017,$B44,'Daily Log'!$AA$18:$AA$1017),0)</f>
        <v>28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288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48</v>
      </c>
      <c r="K45" s="117">
        <f>IFERROR($E45*SUMIF('Daily Log'!$N$18:$N$1017,$B45,'Daily Log'!$O$18:$O$1017),0)</f>
        <v>60</v>
      </c>
      <c r="L45" s="117">
        <f>IFERROR($E45*SUMIF('Daily Log'!$Q$18:$Q$1017,$B45,'Daily Log'!$R$18:$R$1017),0)</f>
        <v>12</v>
      </c>
      <c r="M45" s="117">
        <f>IFERROR($E45*SUMIF('Daily Log'!$T$18:$T$1017,$B45,'Daily Log'!$U$18:$U$1017),0)</f>
        <v>48</v>
      </c>
      <c r="N45" s="117">
        <f>IFERROR($E45*SUMIF('Daily Log'!$W$18:$W$1017,$B45,'Daily Log'!$X$18:$X$1017),0)</f>
        <v>36</v>
      </c>
      <c r="O45" s="117">
        <f>IFERROR($E45*SUMIF('Daily Log'!$Z$18:$Z$1017,$B45,'Daily Log'!$AA$18:$AA$1017),0)</f>
        <v>24</v>
      </c>
      <c r="P45" s="117">
        <f>IFERROR($E45*SUMIF('Daily Log'!$AC$18:$AC$1017,$B45,'Daily Log'!$AD$18:$AD$1017),0)</f>
        <v>60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16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16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1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1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2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2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1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1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2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2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2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1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1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3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1</v>
      </c>
      <c r="K83" s="117">
        <f>IFERROR($E83*SUMIF('Daily Log'!$N$18:$N$1017,$B83,'Daily Log'!$O$18:$O$1017),0)</f>
        <v>1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1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2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1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1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3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2</v>
      </c>
      <c r="O88" s="117">
        <f>IFERROR($E88*SUMIF('Daily Log'!$Z$18:$Z$1017,$B88,'Daily Log'!$AA$18:$AA$1017),0)</f>
        <v>1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2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1</v>
      </c>
      <c r="N95" s="117">
        <f>IFERROR($E95*SUMIF('Daily Log'!$W$18:$W$1017,$B95,'Daily Log'!$X$18:$X$1017),0)</f>
        <v>1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3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2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1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1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1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76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14</v>
      </c>
      <c r="K100" s="117">
        <f>IFERROR($E100*SUMIF('Daily Log'!$N$18:$N$1017,$B100,'Daily Log'!$O$18:$O$1017),0)</f>
        <v>10</v>
      </c>
      <c r="L100" s="117">
        <f>IFERROR($E100*SUMIF('Daily Log'!$Q$18:$Q$1017,$B100,'Daily Log'!$R$18:$R$1017),0)</f>
        <v>4</v>
      </c>
      <c r="M100" s="117">
        <f>IFERROR($E100*SUMIF('Daily Log'!$T$18:$T$1017,$B100,'Daily Log'!$U$18:$U$1017),0)</f>
        <v>6</v>
      </c>
      <c r="N100" s="117">
        <f>IFERROR($E100*SUMIF('Daily Log'!$W$18:$W$1017,$B100,'Daily Log'!$X$18:$X$1017),0)</f>
        <v>15</v>
      </c>
      <c r="O100" s="117">
        <f>IFERROR($E100*SUMIF('Daily Log'!$Z$18:$Z$1017,$B100,'Daily Log'!$AA$18:$AA$1017),0)</f>
        <v>16</v>
      </c>
      <c r="P100" s="117">
        <f>IFERROR($E100*SUMIF('Daily Log'!$AC$18:$AC$1017,$B100,'Daily Log'!$AD$18:$AD$1017),0)</f>
        <v>11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110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19</v>
      </c>
      <c r="K101" s="117">
        <f>IFERROR($E101*SUMIF('Daily Log'!$N$18:$N$1017,$B101,'Daily Log'!$O$18:$O$1017),0)</f>
        <v>15</v>
      </c>
      <c r="L101" s="117">
        <f>IFERROR($E101*SUMIF('Daily Log'!$Q$18:$Q$1017,$B101,'Daily Log'!$R$18:$R$1017),0)</f>
        <v>7</v>
      </c>
      <c r="M101" s="117">
        <f>IFERROR($E101*SUMIF('Daily Log'!$T$18:$T$1017,$B101,'Daily Log'!$U$18:$U$1017),0)</f>
        <v>8</v>
      </c>
      <c r="N101" s="117">
        <f>IFERROR($E101*SUMIF('Daily Log'!$W$18:$W$1017,$B101,'Daily Log'!$X$18:$X$1017),0)</f>
        <v>26</v>
      </c>
      <c r="O101" s="117">
        <f>IFERROR($E101*SUMIF('Daily Log'!$Z$18:$Z$1017,$B101,'Daily Log'!$AA$18:$AA$1017),0)</f>
        <v>20</v>
      </c>
      <c r="P101" s="117">
        <f>IFERROR($E101*SUMIF('Daily Log'!$AC$18:$AC$1017,$B101,'Daily Log'!$AD$18:$AD$1017),0)</f>
        <v>15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120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23</v>
      </c>
      <c r="K102" s="117">
        <f>IFERROR($E102*SUMIF('Daily Log'!$N$18:$N$1017,$B102,'Daily Log'!$O$18:$O$1017),0)</f>
        <v>21</v>
      </c>
      <c r="L102" s="117">
        <f>IFERROR($E102*SUMIF('Daily Log'!$Q$18:$Q$1017,$B102,'Daily Log'!$R$18:$R$1017),0)</f>
        <v>6</v>
      </c>
      <c r="M102" s="117">
        <f>IFERROR($E102*SUMIF('Daily Log'!$T$18:$T$1017,$B102,'Daily Log'!$U$18:$U$1017),0)</f>
        <v>13</v>
      </c>
      <c r="N102" s="117">
        <f>IFERROR($E102*SUMIF('Daily Log'!$W$18:$W$1017,$B102,'Daily Log'!$X$18:$X$1017),0)</f>
        <v>22</v>
      </c>
      <c r="O102" s="117">
        <f>IFERROR($E102*SUMIF('Daily Log'!$Z$18:$Z$1017,$B102,'Daily Log'!$AA$18:$AA$1017),0)</f>
        <v>20</v>
      </c>
      <c r="P102" s="117">
        <f>IFERROR($E102*SUMIF('Daily Log'!$AC$18:$AC$1017,$B102,'Daily Log'!$AD$18:$AD$1017),0)</f>
        <v>15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197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33</v>
      </c>
      <c r="K103" s="117">
        <f>IFERROR($E103*SUMIF('Daily Log'!$N$18:$N$1017,$B103,'Daily Log'!$O$18:$O$1017),0)</f>
        <v>43</v>
      </c>
      <c r="L103" s="117">
        <f>IFERROR($E103*SUMIF('Daily Log'!$Q$18:$Q$1017,$B103,'Daily Log'!$R$18:$R$1017),0)</f>
        <v>18</v>
      </c>
      <c r="M103" s="117">
        <f>IFERROR($E103*SUMIF('Daily Log'!$T$18:$T$1017,$B103,'Daily Log'!$U$18:$U$1017),0)</f>
        <v>23</v>
      </c>
      <c r="N103" s="117">
        <f>IFERROR($E103*SUMIF('Daily Log'!$W$18:$W$1017,$B103,'Daily Log'!$X$18:$X$1017),0)</f>
        <v>28</v>
      </c>
      <c r="O103" s="117">
        <f>IFERROR($E103*SUMIF('Daily Log'!$Z$18:$Z$1017,$B103,'Daily Log'!$AA$18:$AA$1017),0)</f>
        <v>26</v>
      </c>
      <c r="P103" s="117">
        <f>IFERROR($E103*SUMIF('Daily Log'!$AC$18:$AC$1017,$B103,'Daily Log'!$AD$18:$AD$1017),0)</f>
        <v>26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201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42</v>
      </c>
      <c r="K104" s="117">
        <f>IFERROR($E104*SUMIF('Daily Log'!$N$18:$N$1017,$B104,'Daily Log'!$O$18:$O$1017),0)</f>
        <v>26</v>
      </c>
      <c r="L104" s="117">
        <f>IFERROR($E104*SUMIF('Daily Log'!$Q$18:$Q$1017,$B104,'Daily Log'!$R$18:$R$1017),0)</f>
        <v>13</v>
      </c>
      <c r="M104" s="117">
        <f>IFERROR($E104*SUMIF('Daily Log'!$T$18:$T$1017,$B104,'Daily Log'!$U$18:$U$1017),0)</f>
        <v>11</v>
      </c>
      <c r="N104" s="117">
        <f>IFERROR($E104*SUMIF('Daily Log'!$W$18:$W$1017,$B104,'Daily Log'!$X$18:$X$1017),0)</f>
        <v>26</v>
      </c>
      <c r="O104" s="117">
        <f>IFERROR($E104*SUMIF('Daily Log'!$Z$18:$Z$1017,$B104,'Daily Log'!$AA$18:$AA$1017),0)</f>
        <v>37</v>
      </c>
      <c r="P104" s="117">
        <f>IFERROR($E104*SUMIF('Daily Log'!$AC$18:$AC$1017,$B104,'Daily Log'!$AD$18:$AD$1017),0)</f>
        <v>46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13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4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1</v>
      </c>
      <c r="O105" s="117">
        <f>IFERROR($E105*SUMIF('Daily Log'!$Z$18:$Z$1017,$B105,'Daily Log'!$AA$18:$AA$1017),0)</f>
        <v>4</v>
      </c>
      <c r="P105" s="117">
        <f>IFERROR($E105*SUMIF('Daily Log'!$AC$18:$AC$1017,$B105,'Daily Log'!$AD$18:$AD$1017),0)</f>
        <v>4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8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2</v>
      </c>
      <c r="K106" s="117">
        <f>IFERROR($E106*SUMIF('Daily Log'!$N$18:$N$1017,$B106,'Daily Log'!$O$18:$O$1017),0)</f>
        <v>4</v>
      </c>
      <c r="L106" s="117">
        <f>IFERROR($E106*SUMIF('Daily Log'!$Q$18:$Q$1017,$B106,'Daily Log'!$R$18:$R$1017),0)</f>
        <v>1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1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6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1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1</v>
      </c>
      <c r="O107" s="117">
        <f>IFERROR($E107*SUMIF('Daily Log'!$Z$18:$Z$1017,$B107,'Daily Log'!$AA$18:$AA$1017),0)</f>
        <v>2</v>
      </c>
      <c r="P107" s="117">
        <f>IFERROR($E107*SUMIF('Daily Log'!$AC$18:$AC$1017,$B107,'Daily Log'!$AD$18:$AD$1017),0)</f>
        <v>2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11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2</v>
      </c>
      <c r="L108" s="117">
        <f>IFERROR($E108*SUMIF('Daily Log'!$Q$18:$Q$1017,$B108,'Daily Log'!$R$18:$R$1017),0)</f>
        <v>2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3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4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24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3</v>
      </c>
      <c r="K109" s="117">
        <f>IFERROR($E109*SUMIF('Daily Log'!$N$18:$N$1017,$B109,'Daily Log'!$O$18:$O$1017),0)</f>
        <v>3</v>
      </c>
      <c r="L109" s="117">
        <f>IFERROR($E109*SUMIF('Daily Log'!$Q$18:$Q$1017,$B109,'Daily Log'!$R$18:$R$1017),0)</f>
        <v>1</v>
      </c>
      <c r="M109" s="117">
        <f>IFERROR($E109*SUMIF('Daily Log'!$T$18:$T$1017,$B109,'Daily Log'!$U$18:$U$1017),0)</f>
        <v>4</v>
      </c>
      <c r="N109" s="117">
        <f>IFERROR($E109*SUMIF('Daily Log'!$W$18:$W$1017,$B109,'Daily Log'!$X$18:$X$1017),0)</f>
        <v>4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9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91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12</v>
      </c>
      <c r="K110" s="117">
        <f>IFERROR($E110*SUMIF('Daily Log'!$N$18:$N$1017,$B110,'Daily Log'!$O$18:$O$1017),0)</f>
        <v>9</v>
      </c>
      <c r="L110" s="117">
        <f>IFERROR($E110*SUMIF('Daily Log'!$Q$18:$Q$1017,$B110,'Daily Log'!$R$18:$R$1017),0)</f>
        <v>6</v>
      </c>
      <c r="M110" s="117">
        <f>IFERROR($E110*SUMIF('Daily Log'!$T$18:$T$1017,$B110,'Daily Log'!$U$18:$U$1017),0)</f>
        <v>9</v>
      </c>
      <c r="N110" s="117">
        <f>IFERROR($E110*SUMIF('Daily Log'!$W$18:$W$1017,$B110,'Daily Log'!$X$18:$X$1017),0)</f>
        <v>12</v>
      </c>
      <c r="O110" s="117">
        <f>IFERROR($E110*SUMIF('Daily Log'!$Z$18:$Z$1017,$B110,'Daily Log'!$AA$18:$AA$1017),0)</f>
        <v>20</v>
      </c>
      <c r="P110" s="117">
        <f>IFERROR($E110*SUMIF('Daily Log'!$AC$18:$AC$1017,$B110,'Daily Log'!$AD$18:$AD$1017),0)</f>
        <v>23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14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2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1</v>
      </c>
      <c r="O111" s="117">
        <f>IFERROR($E111*SUMIF('Daily Log'!$Z$18:$Z$1017,$B111,'Daily Log'!$AA$18:$AA$1017),0)</f>
        <v>4</v>
      </c>
      <c r="P111" s="117">
        <f>IFERROR($E111*SUMIF('Daily Log'!$AC$18:$AC$1017,$B111,'Daily Log'!$AD$18:$AD$1017),0)</f>
        <v>7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226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28</v>
      </c>
      <c r="K112" s="117">
        <f>IFERROR($E112*SUMIF('Daily Log'!$N$18:$N$1017,$B112,'Daily Log'!$O$18:$O$1017),0)</f>
        <v>15</v>
      </c>
      <c r="L112" s="117">
        <f>IFERROR($E112*SUMIF('Daily Log'!$Q$18:$Q$1017,$B112,'Daily Log'!$R$18:$R$1017),0)</f>
        <v>32</v>
      </c>
      <c r="M112" s="117">
        <f>IFERROR($E112*SUMIF('Daily Log'!$T$18:$T$1017,$B112,'Daily Log'!$U$18:$U$1017),0)</f>
        <v>11</v>
      </c>
      <c r="N112" s="117">
        <f>IFERROR($E112*SUMIF('Daily Log'!$W$18:$W$1017,$B112,'Daily Log'!$X$18:$X$1017),0)</f>
        <v>37</v>
      </c>
      <c r="O112" s="117">
        <f>IFERROR($E112*SUMIF('Daily Log'!$Z$18:$Z$1017,$B112,'Daily Log'!$AA$18:$AA$1017),0)</f>
        <v>58</v>
      </c>
      <c r="P112" s="117">
        <f>IFERROR($E112*SUMIF('Daily Log'!$AC$18:$AC$1017,$B112,'Daily Log'!$AD$18:$AD$1017),0)</f>
        <v>45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162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26</v>
      </c>
      <c r="K113" s="117">
        <f>IFERROR($E113*SUMIF('Daily Log'!$N$18:$N$1017,$B113,'Daily Log'!$O$18:$O$1017),0)</f>
        <v>12</v>
      </c>
      <c r="L113" s="117">
        <f>IFERROR($E113*SUMIF('Daily Log'!$Q$18:$Q$1017,$B113,'Daily Log'!$R$18:$R$1017),0)</f>
        <v>10</v>
      </c>
      <c r="M113" s="117">
        <f>IFERROR($E113*SUMIF('Daily Log'!$T$18:$T$1017,$B113,'Daily Log'!$U$18:$U$1017),0)</f>
        <v>16</v>
      </c>
      <c r="N113" s="117">
        <f>IFERROR($E113*SUMIF('Daily Log'!$W$18:$W$1017,$B113,'Daily Log'!$X$18:$X$1017),0)</f>
        <v>25</v>
      </c>
      <c r="O113" s="117">
        <f>IFERROR($E113*SUMIF('Daily Log'!$Z$18:$Z$1017,$B113,'Daily Log'!$AA$18:$AA$1017),0)</f>
        <v>36</v>
      </c>
      <c r="P113" s="117">
        <f>IFERROR($E113*SUMIF('Daily Log'!$AC$18:$AC$1017,$B113,'Daily Log'!$AD$18:$AD$1017),0)</f>
        <v>37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54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8</v>
      </c>
      <c r="K114" s="117">
        <f>IFERROR($E114*SUMIF('Daily Log'!$N$18:$N$1017,$B114,'Daily Log'!$O$18:$O$1017),0)</f>
        <v>10</v>
      </c>
      <c r="L114" s="117">
        <f>IFERROR($E114*SUMIF('Daily Log'!$Q$18:$Q$1017,$B114,'Daily Log'!$R$18:$R$1017),0)</f>
        <v>2</v>
      </c>
      <c r="M114" s="117">
        <f>IFERROR($E114*SUMIF('Daily Log'!$T$18:$T$1017,$B114,'Daily Log'!$U$18:$U$1017),0)</f>
        <v>3</v>
      </c>
      <c r="N114" s="117">
        <f>IFERROR($E114*SUMIF('Daily Log'!$W$18:$W$1017,$B114,'Daily Log'!$X$18:$X$1017),0)</f>
        <v>14</v>
      </c>
      <c r="O114" s="117">
        <f>IFERROR($E114*SUMIF('Daily Log'!$Z$18:$Z$1017,$B114,'Daily Log'!$AA$18:$AA$1017),0)</f>
        <v>7</v>
      </c>
      <c r="P114" s="117">
        <f>IFERROR($E114*SUMIF('Daily Log'!$AC$18:$AC$1017,$B114,'Daily Log'!$AD$18:$AD$1017),0)</f>
        <v>10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98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8</v>
      </c>
      <c r="K115" s="117">
        <f>IFERROR($E115*SUMIF('Daily Log'!$N$18:$N$1017,$B115,'Daily Log'!$O$18:$O$1017),0)</f>
        <v>12</v>
      </c>
      <c r="L115" s="117">
        <f>IFERROR($E115*SUMIF('Daily Log'!$Q$18:$Q$1017,$B115,'Daily Log'!$R$18:$R$1017),0)</f>
        <v>11</v>
      </c>
      <c r="M115" s="117">
        <f>IFERROR($E115*SUMIF('Daily Log'!$T$18:$T$1017,$B115,'Daily Log'!$U$18:$U$1017),0)</f>
        <v>11</v>
      </c>
      <c r="N115" s="117">
        <f>IFERROR($E115*SUMIF('Daily Log'!$W$18:$W$1017,$B115,'Daily Log'!$X$18:$X$1017),0)</f>
        <v>8</v>
      </c>
      <c r="O115" s="117">
        <f>IFERROR($E115*SUMIF('Daily Log'!$Z$18:$Z$1017,$B115,'Daily Log'!$AA$18:$AA$1017),0)</f>
        <v>25</v>
      </c>
      <c r="P115" s="117">
        <f>IFERROR($E115*SUMIF('Daily Log'!$AC$18:$AC$1017,$B115,'Daily Log'!$AD$18:$AD$1017),0)</f>
        <v>23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291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35</v>
      </c>
      <c r="K116" s="117">
        <f>IFERROR($E116*SUMIF('Daily Log'!$N$18:$N$1017,$B116,'Daily Log'!$O$18:$O$1017),0)</f>
        <v>48</v>
      </c>
      <c r="L116" s="117">
        <f>IFERROR($E116*SUMIF('Daily Log'!$Q$18:$Q$1017,$B116,'Daily Log'!$R$18:$R$1017),0)</f>
        <v>24</v>
      </c>
      <c r="M116" s="117">
        <f>IFERROR($E116*SUMIF('Daily Log'!$T$18:$T$1017,$B116,'Daily Log'!$U$18:$U$1017),0)</f>
        <v>38</v>
      </c>
      <c r="N116" s="117">
        <f>IFERROR($E116*SUMIF('Daily Log'!$W$18:$W$1017,$B116,'Daily Log'!$X$18:$X$1017),0)</f>
        <v>36</v>
      </c>
      <c r="O116" s="117">
        <f>IFERROR($E116*SUMIF('Daily Log'!$Z$18:$Z$1017,$B116,'Daily Log'!$AA$18:$AA$1017),0)</f>
        <v>64</v>
      </c>
      <c r="P116" s="117">
        <f>IFERROR($E116*SUMIF('Daily Log'!$AC$18:$AC$1017,$B116,'Daily Log'!$AD$18:$AD$1017),0)</f>
        <v>46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304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40</v>
      </c>
      <c r="K117" s="117">
        <f>IFERROR($E117*SUMIF('Daily Log'!$N$18:$N$1017,$B117,'Daily Log'!$O$18:$O$1017),0)</f>
        <v>46</v>
      </c>
      <c r="L117" s="117">
        <f>IFERROR($E117*SUMIF('Daily Log'!$Q$18:$Q$1017,$B117,'Daily Log'!$R$18:$R$1017),0)</f>
        <v>50</v>
      </c>
      <c r="M117" s="117">
        <f>IFERROR($E117*SUMIF('Daily Log'!$T$18:$T$1017,$B117,'Daily Log'!$U$18:$U$1017),0)</f>
        <v>46</v>
      </c>
      <c r="N117" s="117">
        <f>IFERROR($E117*SUMIF('Daily Log'!$W$18:$W$1017,$B117,'Daily Log'!$X$18:$X$1017),0)</f>
        <v>38</v>
      </c>
      <c r="O117" s="117">
        <f>IFERROR($E117*SUMIF('Daily Log'!$Z$18:$Z$1017,$B117,'Daily Log'!$AA$18:$AA$1017),0)</f>
        <v>47</v>
      </c>
      <c r="P117" s="117">
        <f>IFERROR($E117*SUMIF('Daily Log'!$AC$18:$AC$1017,$B117,'Daily Log'!$AD$18:$AD$1017),0)</f>
        <v>37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447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73</v>
      </c>
      <c r="K118" s="117">
        <f>IFERROR($E118*SUMIF('Daily Log'!$N$18:$N$1017,$B118,'Daily Log'!$O$18:$O$1017),0)</f>
        <v>70</v>
      </c>
      <c r="L118" s="117">
        <f>IFERROR($E118*SUMIF('Daily Log'!$Q$18:$Q$1017,$B118,'Daily Log'!$R$18:$R$1017),0)</f>
        <v>30</v>
      </c>
      <c r="M118" s="117">
        <f>IFERROR($E118*SUMIF('Daily Log'!$T$18:$T$1017,$B118,'Daily Log'!$U$18:$U$1017),0)</f>
        <v>47</v>
      </c>
      <c r="N118" s="117">
        <f>IFERROR($E118*SUMIF('Daily Log'!$W$18:$W$1017,$B118,'Daily Log'!$X$18:$X$1017),0)</f>
        <v>75</v>
      </c>
      <c r="O118" s="117">
        <f>IFERROR($E118*SUMIF('Daily Log'!$Z$18:$Z$1017,$B118,'Daily Log'!$AA$18:$AA$1017),0)</f>
        <v>84</v>
      </c>
      <c r="P118" s="117">
        <f>IFERROR($E118*SUMIF('Daily Log'!$AC$18:$AC$1017,$B118,'Daily Log'!$AD$18:$AD$1017),0)</f>
        <v>68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145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15</v>
      </c>
      <c r="K119" s="117">
        <f>IFERROR($E119*SUMIF('Daily Log'!$N$18:$N$1017,$B119,'Daily Log'!$O$18:$O$1017),0)</f>
        <v>30</v>
      </c>
      <c r="L119" s="117">
        <f>IFERROR($E119*SUMIF('Daily Log'!$Q$18:$Q$1017,$B119,'Daily Log'!$R$18:$R$1017),0)</f>
        <v>14</v>
      </c>
      <c r="M119" s="117">
        <f>IFERROR($E119*SUMIF('Daily Log'!$T$18:$T$1017,$B119,'Daily Log'!$U$18:$U$1017),0)</f>
        <v>20</v>
      </c>
      <c r="N119" s="117">
        <f>IFERROR($E119*SUMIF('Daily Log'!$W$18:$W$1017,$B119,'Daily Log'!$X$18:$X$1017),0)</f>
        <v>15</v>
      </c>
      <c r="O119" s="117">
        <f>IFERROR($E119*SUMIF('Daily Log'!$Z$18:$Z$1017,$B119,'Daily Log'!$AA$18:$AA$1017),0)</f>
        <v>29</v>
      </c>
      <c r="P119" s="117">
        <f>IFERROR($E119*SUMIF('Daily Log'!$AC$18:$AC$1017,$B119,'Daily Log'!$AD$18:$AD$1017),0)</f>
        <v>22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631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84</v>
      </c>
      <c r="K120" s="117">
        <f>IFERROR($E120*SUMIF('Daily Log'!$N$18:$N$1017,$B120,'Daily Log'!$O$18:$O$1017),0)</f>
        <v>126</v>
      </c>
      <c r="L120" s="117">
        <f>IFERROR($E120*SUMIF('Daily Log'!$Q$18:$Q$1017,$B120,'Daily Log'!$R$18:$R$1017),0)</f>
        <v>50</v>
      </c>
      <c r="M120" s="117">
        <f>IFERROR($E120*SUMIF('Daily Log'!$T$18:$T$1017,$B120,'Daily Log'!$U$18:$U$1017),0)</f>
        <v>56</v>
      </c>
      <c r="N120" s="117">
        <f>IFERROR($E120*SUMIF('Daily Log'!$W$18:$W$1017,$B120,'Daily Log'!$X$18:$X$1017),0)</f>
        <v>84</v>
      </c>
      <c r="O120" s="117">
        <f>IFERROR($E120*SUMIF('Daily Log'!$Z$18:$Z$1017,$B120,'Daily Log'!$AA$18:$AA$1017),0)</f>
        <v>123</v>
      </c>
      <c r="P120" s="117">
        <f>IFERROR($E120*SUMIF('Daily Log'!$AC$18:$AC$1017,$B120,'Daily Log'!$AD$18:$AD$1017),0)</f>
        <v>108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177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34</v>
      </c>
      <c r="K121" s="117">
        <f>IFERROR($E121*SUMIF('Daily Log'!$N$18:$N$1017,$B121,'Daily Log'!$O$18:$O$1017),0)</f>
        <v>25</v>
      </c>
      <c r="L121" s="117">
        <f>IFERROR($E121*SUMIF('Daily Log'!$Q$18:$Q$1017,$B121,'Daily Log'!$R$18:$R$1017),0)</f>
        <v>11</v>
      </c>
      <c r="M121" s="117">
        <f>IFERROR($E121*SUMIF('Daily Log'!$T$18:$T$1017,$B121,'Daily Log'!$U$18:$U$1017),0)</f>
        <v>21</v>
      </c>
      <c r="N121" s="117">
        <f>IFERROR($E121*SUMIF('Daily Log'!$W$18:$W$1017,$B121,'Daily Log'!$X$18:$X$1017),0)</f>
        <v>33</v>
      </c>
      <c r="O121" s="117">
        <f>IFERROR($E121*SUMIF('Daily Log'!$Z$18:$Z$1017,$B121,'Daily Log'!$AA$18:$AA$1017),0)</f>
        <v>26</v>
      </c>
      <c r="P121" s="117">
        <f>IFERROR($E121*SUMIF('Daily Log'!$AC$18:$AC$1017,$B121,'Daily Log'!$AD$18:$AD$1017),0)</f>
        <v>27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43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11</v>
      </c>
      <c r="K122" s="117">
        <f>IFERROR($E122*SUMIF('Daily Log'!$N$18:$N$1017,$B122,'Daily Log'!$O$18:$O$1017),0)</f>
        <v>7</v>
      </c>
      <c r="L122" s="117">
        <f>IFERROR($E122*SUMIF('Daily Log'!$Q$18:$Q$1017,$B122,'Daily Log'!$R$18:$R$1017),0)</f>
        <v>3</v>
      </c>
      <c r="M122" s="117">
        <f>IFERROR($E122*SUMIF('Daily Log'!$T$18:$T$1017,$B122,'Daily Log'!$U$18:$U$1017),0)</f>
        <v>1</v>
      </c>
      <c r="N122" s="117">
        <f>IFERROR($E122*SUMIF('Daily Log'!$W$18:$W$1017,$B122,'Daily Log'!$X$18:$X$1017),0)</f>
        <v>6</v>
      </c>
      <c r="O122" s="117">
        <f>IFERROR($E122*SUMIF('Daily Log'!$Z$18:$Z$1017,$B122,'Daily Log'!$AA$18:$AA$1017),0)</f>
        <v>11</v>
      </c>
      <c r="P122" s="117">
        <f>IFERROR($E122*SUMIF('Daily Log'!$AC$18:$AC$1017,$B122,'Daily Log'!$AD$18:$AD$1017),0)</f>
        <v>4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15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4</v>
      </c>
      <c r="K123" s="117">
        <f>IFERROR($E123*SUMIF('Daily Log'!$N$18:$N$1017,$B123,'Daily Log'!$O$18:$O$1017),0)</f>
        <v>7</v>
      </c>
      <c r="L123" s="117">
        <f>IFERROR($E123*SUMIF('Daily Log'!$Q$18:$Q$1017,$B123,'Daily Log'!$R$18:$R$1017),0)</f>
        <v>2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2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56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4</v>
      </c>
      <c r="K124" s="117">
        <f>IFERROR($E124*SUMIF('Daily Log'!$N$18:$N$1017,$B124,'Daily Log'!$O$18:$O$1017),0)</f>
        <v>12</v>
      </c>
      <c r="L124" s="117">
        <f>IFERROR($E124*SUMIF('Daily Log'!$Q$18:$Q$1017,$B124,'Daily Log'!$R$18:$R$1017),0)</f>
        <v>8</v>
      </c>
      <c r="M124" s="117">
        <f>IFERROR($E124*SUMIF('Daily Log'!$T$18:$T$1017,$B124,'Daily Log'!$U$18:$U$1017),0)</f>
        <v>6</v>
      </c>
      <c r="N124" s="117">
        <f>IFERROR($E124*SUMIF('Daily Log'!$W$18:$W$1017,$B124,'Daily Log'!$X$18:$X$1017),0)</f>
        <v>11</v>
      </c>
      <c r="O124" s="117">
        <f>IFERROR($E124*SUMIF('Daily Log'!$Z$18:$Z$1017,$B124,'Daily Log'!$AA$18:$AA$1017),0)</f>
        <v>9</v>
      </c>
      <c r="P124" s="117">
        <f>IFERROR($E124*SUMIF('Daily Log'!$AC$18:$AC$1017,$B124,'Daily Log'!$AD$18:$AD$1017),0)</f>
        <v>6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104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16</v>
      </c>
      <c r="K125" s="117">
        <f>IFERROR($E125*SUMIF('Daily Log'!$N$18:$N$1017,$B125,'Daily Log'!$O$18:$O$1017),0)</f>
        <v>16</v>
      </c>
      <c r="L125" s="117">
        <f>IFERROR($E125*SUMIF('Daily Log'!$Q$18:$Q$1017,$B125,'Daily Log'!$R$18:$R$1017),0)</f>
        <v>10</v>
      </c>
      <c r="M125" s="117">
        <f>IFERROR($E125*SUMIF('Daily Log'!$T$18:$T$1017,$B125,'Daily Log'!$U$18:$U$1017),0)</f>
        <v>5</v>
      </c>
      <c r="N125" s="117">
        <f>IFERROR($E125*SUMIF('Daily Log'!$W$18:$W$1017,$B125,'Daily Log'!$X$18:$X$1017),0)</f>
        <v>22</v>
      </c>
      <c r="O125" s="117">
        <f>IFERROR($E125*SUMIF('Daily Log'!$Z$18:$Z$1017,$B125,'Daily Log'!$AA$18:$AA$1017),0)</f>
        <v>20</v>
      </c>
      <c r="P125" s="117">
        <f>IFERROR($E125*SUMIF('Daily Log'!$AC$18:$AC$1017,$B125,'Daily Log'!$AD$18:$AD$1017),0)</f>
        <v>15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200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39</v>
      </c>
      <c r="K126" s="117">
        <f>IFERROR($E126*SUMIF('Daily Log'!$N$18:$N$1017,$B126,'Daily Log'!$O$18:$O$1017),0)</f>
        <v>36</v>
      </c>
      <c r="L126" s="117">
        <f>IFERROR($E126*SUMIF('Daily Log'!$Q$18:$Q$1017,$B126,'Daily Log'!$R$18:$R$1017),0)</f>
        <v>14</v>
      </c>
      <c r="M126" s="117">
        <f>IFERROR($E126*SUMIF('Daily Log'!$T$18:$T$1017,$B126,'Daily Log'!$U$18:$U$1017),0)</f>
        <v>8</v>
      </c>
      <c r="N126" s="117">
        <f>IFERROR($E126*SUMIF('Daily Log'!$W$18:$W$1017,$B126,'Daily Log'!$X$18:$X$1017),0)</f>
        <v>35</v>
      </c>
      <c r="O126" s="117">
        <f>IFERROR($E126*SUMIF('Daily Log'!$Z$18:$Z$1017,$B126,'Daily Log'!$AA$18:$AA$1017),0)</f>
        <v>37</v>
      </c>
      <c r="P126" s="117">
        <f>IFERROR($E126*SUMIF('Daily Log'!$AC$18:$AC$1017,$B126,'Daily Log'!$AD$18:$AD$1017),0)</f>
        <v>31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88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12</v>
      </c>
      <c r="K127" s="117">
        <f>IFERROR($E127*SUMIF('Daily Log'!$N$18:$N$1017,$B127,'Daily Log'!$O$18:$O$1017),0)</f>
        <v>14</v>
      </c>
      <c r="L127" s="117">
        <f>IFERROR($E127*SUMIF('Daily Log'!$Q$18:$Q$1017,$B127,'Daily Log'!$R$18:$R$1017),0)</f>
        <v>13</v>
      </c>
      <c r="M127" s="117">
        <f>IFERROR($E127*SUMIF('Daily Log'!$T$18:$T$1017,$B127,'Daily Log'!$U$18:$U$1017),0)</f>
        <v>8</v>
      </c>
      <c r="N127" s="117">
        <f>IFERROR($E127*SUMIF('Daily Log'!$W$18:$W$1017,$B127,'Daily Log'!$X$18:$X$1017),0)</f>
        <v>16</v>
      </c>
      <c r="O127" s="117">
        <f>IFERROR($E127*SUMIF('Daily Log'!$Z$18:$Z$1017,$B127,'Daily Log'!$AA$18:$AA$1017),0)</f>
        <v>17</v>
      </c>
      <c r="P127" s="117">
        <f>IFERROR($E127*SUMIF('Daily Log'!$AC$18:$AC$1017,$B127,'Daily Log'!$AD$18:$AD$1017),0)</f>
        <v>8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447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62</v>
      </c>
      <c r="K128" s="117">
        <f>IFERROR($E128*SUMIF('Daily Log'!$N$18:$N$1017,$B128,'Daily Log'!$O$18:$O$1017),0)</f>
        <v>62</v>
      </c>
      <c r="L128" s="117">
        <f>IFERROR($E128*SUMIF('Daily Log'!$Q$18:$Q$1017,$B128,'Daily Log'!$R$18:$R$1017),0)</f>
        <v>30</v>
      </c>
      <c r="M128" s="117">
        <f>IFERROR($E128*SUMIF('Daily Log'!$T$18:$T$1017,$B128,'Daily Log'!$U$18:$U$1017),0)</f>
        <v>53</v>
      </c>
      <c r="N128" s="117">
        <f>IFERROR($E128*SUMIF('Daily Log'!$W$18:$W$1017,$B128,'Daily Log'!$X$18:$X$1017),0)</f>
        <v>104</v>
      </c>
      <c r="O128" s="117">
        <f>IFERROR($E128*SUMIF('Daily Log'!$Z$18:$Z$1017,$B128,'Daily Log'!$AA$18:$AA$1017),0)</f>
        <v>86</v>
      </c>
      <c r="P128" s="117">
        <f>IFERROR($E128*SUMIF('Daily Log'!$AC$18:$AC$1017,$B128,'Daily Log'!$AD$18:$AD$1017),0)</f>
        <v>50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29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8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3</v>
      </c>
      <c r="N129" s="117">
        <f>IFERROR($E129*SUMIF('Daily Log'!$W$18:$W$1017,$B129,'Daily Log'!$X$18:$X$1017),0)</f>
        <v>5</v>
      </c>
      <c r="O129" s="117">
        <f>IFERROR($E129*SUMIF('Daily Log'!$Z$18:$Z$1017,$B129,'Daily Log'!$AA$18:$AA$1017),0)</f>
        <v>12</v>
      </c>
      <c r="P129" s="117">
        <f>IFERROR($E129*SUMIF('Daily Log'!$AC$18:$AC$1017,$B129,'Daily Log'!$AD$18:$AD$1017),0)</f>
        <v>1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5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1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2</v>
      </c>
      <c r="N130" s="117">
        <f>IFERROR($E130*SUMIF('Daily Log'!$W$18:$W$1017,$B130,'Daily Log'!$X$18:$X$1017),0)</f>
        <v>1</v>
      </c>
      <c r="O130" s="117">
        <f>IFERROR($E130*SUMIF('Daily Log'!$Z$18:$Z$1017,$B130,'Daily Log'!$AA$18:$AA$1017),0)</f>
        <v>1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18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1</v>
      </c>
      <c r="K131" s="117">
        <f>IFERROR($E131*SUMIF('Daily Log'!$N$18:$N$1017,$B131,'Daily Log'!$O$18:$O$1017),0)</f>
        <v>3</v>
      </c>
      <c r="L131" s="117">
        <f>IFERROR($E131*SUMIF('Daily Log'!$Q$18:$Q$1017,$B131,'Daily Log'!$R$18:$R$1017),0)</f>
        <v>1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3</v>
      </c>
      <c r="O131" s="117">
        <f>IFERROR($E131*SUMIF('Daily Log'!$Z$18:$Z$1017,$B131,'Daily Log'!$AA$18:$AA$1017),0)</f>
        <v>10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10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2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1</v>
      </c>
      <c r="N132" s="117">
        <f>IFERROR($E132*SUMIF('Daily Log'!$W$18:$W$1017,$B132,'Daily Log'!$X$18:$X$1017),0)</f>
        <v>1</v>
      </c>
      <c r="O132" s="117">
        <f>IFERROR($E132*SUMIF('Daily Log'!$Z$18:$Z$1017,$B132,'Daily Log'!$AA$18:$AA$1017),0)</f>
        <v>5</v>
      </c>
      <c r="P132" s="117">
        <f>IFERROR($E132*SUMIF('Daily Log'!$AC$18:$AC$1017,$B132,'Daily Log'!$AD$18:$AD$1017),0)</f>
        <v>1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2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1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1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20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3</v>
      </c>
      <c r="K134" s="117">
        <f>IFERROR($E134*SUMIF('Daily Log'!$N$18:$N$1017,$B134,'Daily Log'!$O$18:$O$1017),0)</f>
        <v>5</v>
      </c>
      <c r="L134" s="117">
        <f>IFERROR($E134*SUMIF('Daily Log'!$Q$18:$Q$1017,$B134,'Daily Log'!$R$18:$R$1017),0)</f>
        <v>3</v>
      </c>
      <c r="M134" s="117">
        <f>IFERROR($E134*SUMIF('Daily Log'!$T$18:$T$1017,$B134,'Daily Log'!$U$18:$U$1017),0)</f>
        <v>3</v>
      </c>
      <c r="N134" s="117">
        <f>IFERROR($E134*SUMIF('Daily Log'!$W$18:$W$1017,$B134,'Daily Log'!$X$18:$X$1017),0)</f>
        <v>3</v>
      </c>
      <c r="O134" s="117">
        <f>IFERROR($E134*SUMIF('Daily Log'!$Z$18:$Z$1017,$B134,'Daily Log'!$AA$18:$AA$1017),0)</f>
        <v>3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6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2</v>
      </c>
      <c r="K135" s="117">
        <f>IFERROR($E135*SUMIF('Daily Log'!$N$18:$N$1017,$B135,'Daily Log'!$O$18:$O$1017),0)</f>
        <v>1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1</v>
      </c>
      <c r="N135" s="117">
        <f>IFERROR($E135*SUMIF('Daily Log'!$W$18:$W$1017,$B135,'Daily Log'!$X$18:$X$1017),0)</f>
        <v>1</v>
      </c>
      <c r="O135" s="117">
        <f>IFERROR($E135*SUMIF('Daily Log'!$Z$18:$Z$1017,$B135,'Daily Log'!$AA$18:$AA$1017),0)</f>
        <v>1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6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1</v>
      </c>
      <c r="K136" s="117">
        <f>IFERROR($E136*SUMIF('Daily Log'!$N$18:$N$1017,$B136,'Daily Log'!$O$18:$O$1017),0)</f>
        <v>2</v>
      </c>
      <c r="L136" s="117">
        <f>IFERROR($E136*SUMIF('Daily Log'!$Q$18:$Q$1017,$B136,'Daily Log'!$R$18:$R$1017),0)</f>
        <v>1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1</v>
      </c>
      <c r="P136" s="117">
        <f>IFERROR($E136*SUMIF('Daily Log'!$AC$18:$AC$1017,$B136,'Daily Log'!$AD$18:$AD$1017),0)</f>
        <v>1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4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2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2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7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1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3</v>
      </c>
      <c r="N138" s="117">
        <f>IFERROR($E138*SUMIF('Daily Log'!$W$18:$W$1017,$B138,'Daily Log'!$X$18:$X$1017),0)</f>
        <v>3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15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2</v>
      </c>
      <c r="K139" s="117">
        <f>IFERROR($E139*SUMIF('Daily Log'!$N$18:$N$1017,$B139,'Daily Log'!$O$18:$O$1017),0)</f>
        <v>4</v>
      </c>
      <c r="L139" s="117">
        <f>IFERROR($E139*SUMIF('Daily Log'!$Q$18:$Q$1017,$B139,'Daily Log'!$R$18:$R$1017),0)</f>
        <v>1</v>
      </c>
      <c r="M139" s="117">
        <f>IFERROR($E139*SUMIF('Daily Log'!$T$18:$T$1017,$B139,'Daily Log'!$U$18:$U$1017),0)</f>
        <v>3</v>
      </c>
      <c r="N139" s="117">
        <f>IFERROR($E139*SUMIF('Daily Log'!$W$18:$W$1017,$B139,'Daily Log'!$X$18:$X$1017),0)</f>
        <v>2</v>
      </c>
      <c r="O139" s="117">
        <f>IFERROR($E139*SUMIF('Daily Log'!$Z$18:$Z$1017,$B139,'Daily Log'!$AA$18:$AA$1017),0)</f>
        <v>2</v>
      </c>
      <c r="P139" s="117">
        <f>IFERROR($E139*SUMIF('Daily Log'!$AC$18:$AC$1017,$B139,'Daily Log'!$AD$18:$AD$1017),0)</f>
        <v>1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13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5</v>
      </c>
      <c r="L140" s="117">
        <f>IFERROR($E140*SUMIF('Daily Log'!$Q$18:$Q$1017,$B140,'Daily Log'!$R$18:$R$1017),0)</f>
        <v>1</v>
      </c>
      <c r="M140" s="117">
        <f>IFERROR($E140*SUMIF('Daily Log'!$T$18:$T$1017,$B140,'Daily Log'!$U$18:$U$1017),0)</f>
        <v>1</v>
      </c>
      <c r="N140" s="117">
        <f>IFERROR($E140*SUMIF('Daily Log'!$W$18:$W$1017,$B140,'Daily Log'!$X$18:$X$1017),0)</f>
        <v>1</v>
      </c>
      <c r="O140" s="117">
        <f>IFERROR($E140*SUMIF('Daily Log'!$Z$18:$Z$1017,$B140,'Daily Log'!$AA$18:$AA$1017),0)</f>
        <v>4</v>
      </c>
      <c r="P140" s="117">
        <f>IFERROR($E140*SUMIF('Daily Log'!$AC$18:$AC$1017,$B140,'Daily Log'!$AD$18:$AD$1017),0)</f>
        <v>1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2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1</v>
      </c>
      <c r="O142" s="117">
        <f>IFERROR($E142*SUMIF('Daily Log'!$Z$18:$Z$1017,$B142,'Daily Log'!$AA$18:$AA$1017),0)</f>
        <v>1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28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4</v>
      </c>
      <c r="K143" s="117">
        <f>IFERROR($E143*SUMIF('Daily Log'!$N$18:$N$1017,$B143,'Daily Log'!$O$18:$O$1017),0)</f>
        <v>8</v>
      </c>
      <c r="L143" s="117">
        <f>IFERROR($E143*SUMIF('Daily Log'!$Q$18:$Q$1017,$B143,'Daily Log'!$R$18:$R$1017),0)</f>
        <v>3</v>
      </c>
      <c r="M143" s="117">
        <f>IFERROR($E143*SUMIF('Daily Log'!$T$18:$T$1017,$B143,'Daily Log'!$U$18:$U$1017),0)</f>
        <v>1</v>
      </c>
      <c r="N143" s="117">
        <f>IFERROR($E143*SUMIF('Daily Log'!$W$18:$W$1017,$B143,'Daily Log'!$X$18:$X$1017),0)</f>
        <v>4</v>
      </c>
      <c r="O143" s="117">
        <f>IFERROR($E143*SUMIF('Daily Log'!$Z$18:$Z$1017,$B143,'Daily Log'!$AA$18:$AA$1017),0)</f>
        <v>3</v>
      </c>
      <c r="P143" s="117">
        <f>IFERROR($E143*SUMIF('Daily Log'!$AC$18:$AC$1017,$B143,'Daily Log'!$AD$18:$AD$1017),0)</f>
        <v>5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8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3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2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1</v>
      </c>
      <c r="O144" s="117">
        <f>IFERROR($E144*SUMIF('Daily Log'!$Z$18:$Z$1017,$B144,'Daily Log'!$AA$18:$AA$1017),0)</f>
        <v>2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9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3</v>
      </c>
      <c r="K145" s="117">
        <f>IFERROR($E145*SUMIF('Daily Log'!$N$18:$N$1017,$B145,'Daily Log'!$O$18:$O$1017),0)</f>
        <v>3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2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1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3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3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1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1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2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1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1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3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1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1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1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2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2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2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1</v>
      </c>
      <c r="P155" s="117">
        <f>IFERROR($E155*SUMIF('Daily Log'!$AC$18:$AC$1017,$B155,'Daily Log'!$AD$18:$AD$1017),0)</f>
        <v>1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27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5</v>
      </c>
      <c r="L156" s="117">
        <f>IFERROR($E156*SUMIF('Daily Log'!$Q$18:$Q$1017,$B156,'Daily Log'!$R$18:$R$1017),0)</f>
        <v>2</v>
      </c>
      <c r="M156" s="117">
        <f>IFERROR($E156*SUMIF('Daily Log'!$T$18:$T$1017,$B156,'Daily Log'!$U$18:$U$1017),0)</f>
        <v>5</v>
      </c>
      <c r="N156" s="117">
        <f>IFERROR($E156*SUMIF('Daily Log'!$W$18:$W$1017,$B156,'Daily Log'!$X$18:$X$1017),0)</f>
        <v>8</v>
      </c>
      <c r="O156" s="117">
        <f>IFERROR($E156*SUMIF('Daily Log'!$Z$18:$Z$1017,$B156,'Daily Log'!$AA$18:$AA$1017),0)</f>
        <v>7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1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1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2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2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1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1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6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1</v>
      </c>
      <c r="O161" s="117">
        <f>IFERROR($E161*SUMIF('Daily Log'!$Z$18:$Z$1017,$B161,'Daily Log'!$AA$18:$AA$1017),0)</f>
        <v>3</v>
      </c>
      <c r="P161" s="117">
        <f>IFERROR($E161*SUMIF('Daily Log'!$AC$18:$AC$1017,$B161,'Daily Log'!$AD$18:$AD$1017),0)</f>
        <v>2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10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4</v>
      </c>
      <c r="K165" s="117">
        <f>IFERROR($E165*SUMIF('Daily Log'!$N$18:$N$1017,$B165,'Daily Log'!$O$18:$O$1017),0)</f>
        <v>1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2</v>
      </c>
      <c r="O165" s="117">
        <f>IFERROR($E165*SUMIF('Daily Log'!$Z$18:$Z$1017,$B165,'Daily Log'!$AA$18:$AA$1017),0)</f>
        <v>3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7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2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1</v>
      </c>
      <c r="O166" s="117">
        <f>IFERROR($E166*SUMIF('Daily Log'!$Z$18:$Z$1017,$B166,'Daily Log'!$AA$18:$AA$1017),0)</f>
        <v>1</v>
      </c>
      <c r="P166" s="117">
        <f>IFERROR($E166*SUMIF('Daily Log'!$AC$18:$AC$1017,$B166,'Daily Log'!$AD$18:$AD$1017),0)</f>
        <v>3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2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2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5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1</v>
      </c>
      <c r="K170" s="117">
        <f>IFERROR($E170*SUMIF('Daily Log'!$N$18:$N$1017,$B170,'Daily Log'!$O$18:$O$1017),0)</f>
        <v>1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1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1</v>
      </c>
      <c r="P170" s="117">
        <f>IFERROR($E170*SUMIF('Daily Log'!$AC$18:$AC$1017,$B170,'Daily Log'!$AD$18:$AD$1017),0)</f>
        <v>1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1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1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1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1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1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1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3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1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2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2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1</v>
      </c>
      <c r="K177" s="117">
        <f>IFERROR($E177*SUMIF('Daily Log'!$N$18:$N$1017,$B177,'Daily Log'!$O$18:$O$1017),0)</f>
        <v>1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9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1</v>
      </c>
      <c r="K178" s="117">
        <f>IFERROR($E178*SUMIF('Daily Log'!$N$18:$N$1017,$B178,'Daily Log'!$O$18:$O$1017),0)</f>
        <v>4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2</v>
      </c>
      <c r="O178" s="117">
        <f>IFERROR($E178*SUMIF('Daily Log'!$Z$18:$Z$1017,$B178,'Daily Log'!$AA$18:$AA$1017),0)</f>
        <v>2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2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2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2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1</v>
      </c>
      <c r="K181" s="117">
        <f>IFERROR($E181*SUMIF('Daily Log'!$N$18:$N$1017,$B181,'Daily Log'!$O$18:$O$1017),0)</f>
        <v>1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10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1</v>
      </c>
      <c r="K182" s="117">
        <f>IFERROR($E182*SUMIF('Daily Log'!$N$18:$N$1017,$B182,'Daily Log'!$O$18:$O$1017),0)</f>
        <v>1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2</v>
      </c>
      <c r="N182" s="117">
        <f>IFERROR($E182*SUMIF('Daily Log'!$W$18:$W$1017,$B182,'Daily Log'!$X$18:$X$1017),0)</f>
        <v>2</v>
      </c>
      <c r="O182" s="117">
        <f>IFERROR($E182*SUMIF('Daily Log'!$Z$18:$Z$1017,$B182,'Daily Log'!$AA$18:$AA$1017),0)</f>
        <v>3</v>
      </c>
      <c r="P182" s="117">
        <f>IFERROR($E182*SUMIF('Daily Log'!$AC$18:$AC$1017,$B182,'Daily Log'!$AD$18:$AD$1017),0)</f>
        <v>1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33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9</v>
      </c>
      <c r="K184" s="117">
        <f>IFERROR($E184*SUMIF('Daily Log'!$N$18:$N$1017,$B184,'Daily Log'!$O$18:$O$1017),0)</f>
        <v>6</v>
      </c>
      <c r="L184" s="117">
        <f>IFERROR($E184*SUMIF('Daily Log'!$Q$18:$Q$1017,$B184,'Daily Log'!$R$18:$R$1017),0)</f>
        <v>5</v>
      </c>
      <c r="M184" s="117">
        <f>IFERROR($E184*SUMIF('Daily Log'!$T$18:$T$1017,$B184,'Daily Log'!$U$18:$U$1017),0)</f>
        <v>2</v>
      </c>
      <c r="N184" s="117">
        <f>IFERROR($E184*SUMIF('Daily Log'!$W$18:$W$1017,$B184,'Daily Log'!$X$18:$X$1017),0)</f>
        <v>3</v>
      </c>
      <c r="O184" s="117">
        <f>IFERROR($E184*SUMIF('Daily Log'!$Z$18:$Z$1017,$B184,'Daily Log'!$AA$18:$AA$1017),0)</f>
        <v>7</v>
      </c>
      <c r="P184" s="117">
        <f>IFERROR($E184*SUMIF('Daily Log'!$AC$18:$AC$1017,$B184,'Daily Log'!$AD$18:$AD$1017),0)</f>
        <v>1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3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2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1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1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1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20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4</v>
      </c>
      <c r="K189" s="117">
        <f>IFERROR($E189*SUMIF('Daily Log'!$N$18:$N$1017,$B189,'Daily Log'!$O$18:$O$1017),0)</f>
        <v>2</v>
      </c>
      <c r="L189" s="117">
        <f>IFERROR($E189*SUMIF('Daily Log'!$Q$18:$Q$1017,$B189,'Daily Log'!$R$18:$R$1017),0)</f>
        <v>6</v>
      </c>
      <c r="M189" s="117">
        <f>IFERROR($E189*SUMIF('Daily Log'!$T$18:$T$1017,$B189,'Daily Log'!$U$18:$U$1017),0)</f>
        <v>1</v>
      </c>
      <c r="N189" s="117">
        <f>IFERROR($E189*SUMIF('Daily Log'!$W$18:$W$1017,$B189,'Daily Log'!$X$18:$X$1017),0)</f>
        <v>3</v>
      </c>
      <c r="O189" s="117">
        <f>IFERROR($E189*SUMIF('Daily Log'!$Z$18:$Z$1017,$B189,'Daily Log'!$AA$18:$AA$1017),0)</f>
        <v>3</v>
      </c>
      <c r="P189" s="117">
        <f>IFERROR($E189*SUMIF('Daily Log'!$AC$18:$AC$1017,$B189,'Daily Log'!$AD$18:$AD$1017),0)</f>
        <v>1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2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1</v>
      </c>
      <c r="K190" s="117">
        <f>IFERROR($E190*SUMIF('Daily Log'!$N$18:$N$1017,$B190,'Daily Log'!$O$18:$O$1017),0)</f>
        <v>1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93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28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27</v>
      </c>
      <c r="O192" s="117">
        <f>IFERROR($E192*SUMIF('Daily Log'!$Z$18:$Z$1017,$B192,'Daily Log'!$AA$18:$AA$1017),0)</f>
        <v>15</v>
      </c>
      <c r="P192" s="117">
        <f>IFERROR($E192*SUMIF('Daily Log'!$AC$18:$AC$1017,$B192,'Daily Log'!$AD$18:$AD$1017),0)</f>
        <v>23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49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3</v>
      </c>
      <c r="K193" s="117">
        <f>IFERROR($E193*SUMIF('Daily Log'!$N$18:$N$1017,$B193,'Daily Log'!$O$18:$O$1017),0)</f>
        <v>11</v>
      </c>
      <c r="L193" s="117">
        <f>IFERROR($E193*SUMIF('Daily Log'!$Q$18:$Q$1017,$B193,'Daily Log'!$R$18:$R$1017),0)</f>
        <v>4</v>
      </c>
      <c r="M193" s="117">
        <f>IFERROR($E193*SUMIF('Daily Log'!$T$18:$T$1017,$B193,'Daily Log'!$U$18:$U$1017),0)</f>
        <v>6</v>
      </c>
      <c r="N193" s="117">
        <f>IFERROR($E193*SUMIF('Daily Log'!$W$18:$W$1017,$B193,'Daily Log'!$X$18:$X$1017),0)</f>
        <v>7</v>
      </c>
      <c r="O193" s="117">
        <f>IFERROR($E193*SUMIF('Daily Log'!$Z$18:$Z$1017,$B193,'Daily Log'!$AA$18:$AA$1017),0)</f>
        <v>8</v>
      </c>
      <c r="P193" s="117">
        <f>IFERROR($E193*SUMIF('Daily Log'!$AC$18:$AC$1017,$B193,'Daily Log'!$AD$18:$AD$1017),0)</f>
        <v>10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129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19</v>
      </c>
      <c r="K194" s="117">
        <f>IFERROR($E194*SUMIF('Daily Log'!$N$18:$N$1017,$B194,'Daily Log'!$O$18:$O$1017),0)</f>
        <v>24</v>
      </c>
      <c r="L194" s="117">
        <f>IFERROR($E194*SUMIF('Daily Log'!$Q$18:$Q$1017,$B194,'Daily Log'!$R$18:$R$1017),0)</f>
        <v>15</v>
      </c>
      <c r="M194" s="117">
        <f>IFERROR($E194*SUMIF('Daily Log'!$T$18:$T$1017,$B194,'Daily Log'!$U$18:$U$1017),0)</f>
        <v>12</v>
      </c>
      <c r="N194" s="117">
        <f>IFERROR($E194*SUMIF('Daily Log'!$W$18:$W$1017,$B194,'Daily Log'!$X$18:$X$1017),0)</f>
        <v>14</v>
      </c>
      <c r="O194" s="117">
        <f>IFERROR($E194*SUMIF('Daily Log'!$Z$18:$Z$1017,$B194,'Daily Log'!$AA$18:$AA$1017),0)</f>
        <v>14</v>
      </c>
      <c r="P194" s="117">
        <f>IFERROR($E194*SUMIF('Daily Log'!$AC$18:$AC$1017,$B194,'Daily Log'!$AD$18:$AD$1017),0)</f>
        <v>31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65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16</v>
      </c>
      <c r="K195" s="117">
        <f>IFERROR($E195*SUMIF('Daily Log'!$N$18:$N$1017,$B195,'Daily Log'!$O$18:$O$1017),0)</f>
        <v>12</v>
      </c>
      <c r="L195" s="117">
        <f>IFERROR($E195*SUMIF('Daily Log'!$Q$18:$Q$1017,$B195,'Daily Log'!$R$18:$R$1017),0)</f>
        <v>5</v>
      </c>
      <c r="M195" s="117">
        <f>IFERROR($E195*SUMIF('Daily Log'!$T$18:$T$1017,$B195,'Daily Log'!$U$18:$U$1017),0)</f>
        <v>7</v>
      </c>
      <c r="N195" s="117">
        <f>IFERROR($E195*SUMIF('Daily Log'!$W$18:$W$1017,$B195,'Daily Log'!$X$18:$X$1017),0)</f>
        <v>12</v>
      </c>
      <c r="O195" s="117">
        <f>IFERROR($E195*SUMIF('Daily Log'!$Z$18:$Z$1017,$B195,'Daily Log'!$AA$18:$AA$1017),0)</f>
        <v>7</v>
      </c>
      <c r="P195" s="117">
        <f>IFERROR($E195*SUMIF('Daily Log'!$AC$18:$AC$1017,$B195,'Daily Log'!$AD$18:$AD$1017),0)</f>
        <v>6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92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15</v>
      </c>
      <c r="K196" s="117">
        <f>IFERROR($E196*SUMIF('Daily Log'!$N$18:$N$1017,$B196,'Daily Log'!$O$18:$O$1017),0)</f>
        <v>19</v>
      </c>
      <c r="L196" s="117">
        <f>IFERROR($E196*SUMIF('Daily Log'!$Q$18:$Q$1017,$B196,'Daily Log'!$R$18:$R$1017),0)</f>
        <v>8</v>
      </c>
      <c r="M196" s="117">
        <f>IFERROR($E196*SUMIF('Daily Log'!$T$18:$T$1017,$B196,'Daily Log'!$U$18:$U$1017),0)</f>
        <v>18</v>
      </c>
      <c r="N196" s="117">
        <f>IFERROR($E196*SUMIF('Daily Log'!$W$18:$W$1017,$B196,'Daily Log'!$X$18:$X$1017),0)</f>
        <v>9</v>
      </c>
      <c r="O196" s="117">
        <f>IFERROR($E196*SUMIF('Daily Log'!$Z$18:$Z$1017,$B196,'Daily Log'!$AA$18:$AA$1017),0)</f>
        <v>2</v>
      </c>
      <c r="P196" s="117">
        <f>IFERROR($E196*SUMIF('Daily Log'!$AC$18:$AC$1017,$B196,'Daily Log'!$AD$18:$AD$1017),0)</f>
        <v>21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17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3</v>
      </c>
      <c r="P197" s="117">
        <f>IFERROR($E197*SUMIF('Daily Log'!$AC$18:$AC$1017,$B197,'Daily Log'!$AD$18:$AD$1017),0)</f>
        <v>14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26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7</v>
      </c>
      <c r="K198" s="117">
        <f>IFERROR($E198*SUMIF('Daily Log'!$N$18:$N$1017,$B198,'Daily Log'!$O$18:$O$1017),0)</f>
        <v>2</v>
      </c>
      <c r="L198" s="117">
        <f>IFERROR($E198*SUMIF('Daily Log'!$Q$18:$Q$1017,$B198,'Daily Log'!$R$18:$R$1017),0)</f>
        <v>1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5</v>
      </c>
      <c r="O198" s="117">
        <f>IFERROR($E198*SUMIF('Daily Log'!$Z$18:$Z$1017,$B198,'Daily Log'!$AA$18:$AA$1017),0)</f>
        <v>11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20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1</v>
      </c>
      <c r="K199" s="117">
        <f>IFERROR($E199*SUMIF('Daily Log'!$N$18:$N$1017,$B199,'Daily Log'!$O$18:$O$1017),0)</f>
        <v>5</v>
      </c>
      <c r="L199" s="117">
        <f>IFERROR($E199*SUMIF('Daily Log'!$Q$18:$Q$1017,$B199,'Daily Log'!$R$18:$R$1017),0)</f>
        <v>5</v>
      </c>
      <c r="M199" s="117">
        <f>IFERROR($E199*SUMIF('Daily Log'!$T$18:$T$1017,$B199,'Daily Log'!$U$18:$U$1017),0)</f>
        <v>3</v>
      </c>
      <c r="N199" s="117">
        <f>IFERROR($E199*SUMIF('Daily Log'!$W$18:$W$1017,$B199,'Daily Log'!$X$18:$X$1017),0)</f>
        <v>3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3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28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1</v>
      </c>
      <c r="K200" s="117">
        <f>IFERROR($E200*SUMIF('Daily Log'!$N$18:$N$1017,$B200,'Daily Log'!$O$18:$O$1017),0)</f>
        <v>7</v>
      </c>
      <c r="L200" s="117">
        <f>IFERROR($E200*SUMIF('Daily Log'!$Q$18:$Q$1017,$B200,'Daily Log'!$R$18:$R$1017),0)</f>
        <v>2</v>
      </c>
      <c r="M200" s="117">
        <f>IFERROR($E200*SUMIF('Daily Log'!$T$18:$T$1017,$B200,'Daily Log'!$U$18:$U$1017),0)</f>
        <v>3</v>
      </c>
      <c r="N200" s="117">
        <f>IFERROR($E200*SUMIF('Daily Log'!$W$18:$W$1017,$B200,'Daily Log'!$X$18:$X$1017),0)</f>
        <v>5</v>
      </c>
      <c r="O200" s="117">
        <f>IFERROR($E200*SUMIF('Daily Log'!$Z$18:$Z$1017,$B200,'Daily Log'!$AA$18:$AA$1017),0)</f>
        <v>1</v>
      </c>
      <c r="P200" s="117">
        <f>IFERROR($E200*SUMIF('Daily Log'!$AC$18:$AC$1017,$B200,'Daily Log'!$AD$18:$AD$1017),0)</f>
        <v>9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18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10</v>
      </c>
      <c r="L202" s="117">
        <f>IFERROR($E202*SUMIF('Daily Log'!$Q$18:$Q$1017,$B202,'Daily Log'!$R$18:$R$1017),0)</f>
        <v>1</v>
      </c>
      <c r="M202" s="117">
        <f>IFERROR($E202*SUMIF('Daily Log'!$T$18:$T$1017,$B202,'Daily Log'!$U$18:$U$1017),0)</f>
        <v>1</v>
      </c>
      <c r="N202" s="117">
        <f>IFERROR($E202*SUMIF('Daily Log'!$W$18:$W$1017,$B202,'Daily Log'!$X$18:$X$1017),0)</f>
        <v>1</v>
      </c>
      <c r="O202" s="117">
        <f>IFERROR($E202*SUMIF('Daily Log'!$Z$18:$Z$1017,$B202,'Daily Log'!$AA$18:$AA$1017),0)</f>
        <v>2</v>
      </c>
      <c r="P202" s="117">
        <f>IFERROR($E202*SUMIF('Daily Log'!$AC$18:$AC$1017,$B202,'Daily Log'!$AD$18:$AD$1017),0)</f>
        <v>3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37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3</v>
      </c>
      <c r="K203" s="117">
        <f>IFERROR($E203*SUMIF('Daily Log'!$N$18:$N$1017,$B203,'Daily Log'!$O$18:$O$1017),0)</f>
        <v>4</v>
      </c>
      <c r="L203" s="117">
        <f>IFERROR($E203*SUMIF('Daily Log'!$Q$18:$Q$1017,$B203,'Daily Log'!$R$18:$R$1017),0)</f>
        <v>4</v>
      </c>
      <c r="M203" s="117">
        <f>IFERROR($E203*SUMIF('Daily Log'!$T$18:$T$1017,$B203,'Daily Log'!$U$18:$U$1017),0)</f>
        <v>7</v>
      </c>
      <c r="N203" s="117">
        <f>IFERROR($E203*SUMIF('Daily Log'!$W$18:$W$1017,$B203,'Daily Log'!$X$18:$X$1017),0)</f>
        <v>7</v>
      </c>
      <c r="O203" s="117">
        <f>IFERROR($E203*SUMIF('Daily Log'!$Z$18:$Z$1017,$B203,'Daily Log'!$AA$18:$AA$1017),0)</f>
        <v>6</v>
      </c>
      <c r="P203" s="117">
        <f>IFERROR($E203*SUMIF('Daily Log'!$AC$18:$AC$1017,$B203,'Daily Log'!$AD$18:$AD$1017),0)</f>
        <v>6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27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1</v>
      </c>
      <c r="K204" s="117">
        <f>IFERROR($E204*SUMIF('Daily Log'!$N$18:$N$1017,$B204,'Daily Log'!$O$18:$O$1017),0)</f>
        <v>2</v>
      </c>
      <c r="L204" s="117">
        <f>IFERROR($E204*SUMIF('Daily Log'!$Q$18:$Q$1017,$B204,'Daily Log'!$R$18:$R$1017),0)</f>
        <v>4</v>
      </c>
      <c r="M204" s="117">
        <f>IFERROR($E204*SUMIF('Daily Log'!$T$18:$T$1017,$B204,'Daily Log'!$U$18:$U$1017),0)</f>
        <v>1</v>
      </c>
      <c r="N204" s="117">
        <f>IFERROR($E204*SUMIF('Daily Log'!$W$18:$W$1017,$B204,'Daily Log'!$X$18:$X$1017),0)</f>
        <v>3</v>
      </c>
      <c r="O204" s="117">
        <f>IFERROR($E204*SUMIF('Daily Log'!$Z$18:$Z$1017,$B204,'Daily Log'!$AA$18:$AA$1017),0)</f>
        <v>6</v>
      </c>
      <c r="P204" s="117">
        <f>IFERROR($E204*SUMIF('Daily Log'!$AC$18:$AC$1017,$B204,'Daily Log'!$AD$18:$AD$1017),0)</f>
        <v>10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19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5</v>
      </c>
      <c r="K205" s="117">
        <f>IFERROR($E205*SUMIF('Daily Log'!$N$18:$N$1017,$B205,'Daily Log'!$O$18:$O$1017),0)</f>
        <v>1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3</v>
      </c>
      <c r="O205" s="117">
        <f>IFERROR($E205*SUMIF('Daily Log'!$Z$18:$Z$1017,$B205,'Daily Log'!$AA$18:$AA$1017),0)</f>
        <v>3</v>
      </c>
      <c r="P205" s="117">
        <f>IFERROR($E205*SUMIF('Daily Log'!$AC$18:$AC$1017,$B205,'Daily Log'!$AD$18:$AD$1017),0)</f>
        <v>7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3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2</v>
      </c>
      <c r="L206" s="117">
        <f>IFERROR($E206*SUMIF('Daily Log'!$Q$18:$Q$1017,$B206,'Daily Log'!$R$18:$R$1017),0)</f>
        <v>1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15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2</v>
      </c>
      <c r="K207" s="117">
        <f>IFERROR($E207*SUMIF('Daily Log'!$N$18:$N$1017,$B207,'Daily Log'!$O$18:$O$1017),0)</f>
        <v>4</v>
      </c>
      <c r="L207" s="117">
        <f>IFERROR($E207*SUMIF('Daily Log'!$Q$18:$Q$1017,$B207,'Daily Log'!$R$18:$R$1017),0)</f>
        <v>2</v>
      </c>
      <c r="M207" s="117">
        <f>IFERROR($E207*SUMIF('Daily Log'!$T$18:$T$1017,$B207,'Daily Log'!$U$18:$U$1017),0)</f>
        <v>1</v>
      </c>
      <c r="N207" s="117">
        <f>IFERROR($E207*SUMIF('Daily Log'!$W$18:$W$1017,$B207,'Daily Log'!$X$18:$X$1017),0)</f>
        <v>3</v>
      </c>
      <c r="O207" s="117">
        <f>IFERROR($E207*SUMIF('Daily Log'!$Z$18:$Z$1017,$B207,'Daily Log'!$AA$18:$AA$1017),0)</f>
        <v>1</v>
      </c>
      <c r="P207" s="117">
        <f>IFERROR($E207*SUMIF('Daily Log'!$AC$18:$AC$1017,$B207,'Daily Log'!$AD$18:$AD$1017),0)</f>
        <v>2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19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2</v>
      </c>
      <c r="K208" s="117">
        <f>IFERROR($E208*SUMIF('Daily Log'!$N$18:$N$1017,$B208,'Daily Log'!$O$18:$O$1017),0)</f>
        <v>5</v>
      </c>
      <c r="L208" s="117">
        <f>IFERROR($E208*SUMIF('Daily Log'!$Q$18:$Q$1017,$B208,'Daily Log'!$R$18:$R$1017),0)</f>
        <v>1</v>
      </c>
      <c r="M208" s="117">
        <f>IFERROR($E208*SUMIF('Daily Log'!$T$18:$T$1017,$B208,'Daily Log'!$U$18:$U$1017),0)</f>
        <v>1</v>
      </c>
      <c r="N208" s="117">
        <f>IFERROR($E208*SUMIF('Daily Log'!$W$18:$W$1017,$B208,'Daily Log'!$X$18:$X$1017),0)</f>
        <v>2</v>
      </c>
      <c r="O208" s="117">
        <f>IFERROR($E208*SUMIF('Daily Log'!$Z$18:$Z$1017,$B208,'Daily Log'!$AA$18:$AA$1017),0)</f>
        <v>2</v>
      </c>
      <c r="P208" s="117">
        <f>IFERROR($E208*SUMIF('Daily Log'!$AC$18:$AC$1017,$B208,'Daily Log'!$AD$18:$AD$1017),0)</f>
        <v>6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9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3</v>
      </c>
      <c r="L209" s="117">
        <f>IFERROR($E209*SUMIF('Daily Log'!$Q$18:$Q$1017,$B209,'Daily Log'!$R$18:$R$1017),0)</f>
        <v>1</v>
      </c>
      <c r="M209" s="117">
        <f>IFERROR($E209*SUMIF('Daily Log'!$T$18:$T$1017,$B209,'Daily Log'!$U$18:$U$1017),0)</f>
        <v>2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3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12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4</v>
      </c>
      <c r="K214" s="117">
        <f>IFERROR($E214*SUMIF('Daily Log'!$N$18:$N$1017,$B214,'Daily Log'!$O$18:$O$1017),0)</f>
        <v>2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3</v>
      </c>
      <c r="O214" s="117">
        <f>IFERROR($E214*SUMIF('Daily Log'!$Z$18:$Z$1017,$B214,'Daily Log'!$AA$18:$AA$1017),0)</f>
        <v>2</v>
      </c>
      <c r="P214" s="117">
        <f>IFERROR($E214*SUMIF('Daily Log'!$AC$18:$AC$1017,$B214,'Daily Log'!$AD$18:$AD$1017),0)</f>
        <v>1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1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1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7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2</v>
      </c>
      <c r="K216" s="117">
        <f>IFERROR($E216*SUMIF('Daily Log'!$N$18:$N$1017,$B216,'Daily Log'!$O$18:$O$1017),0)</f>
        <v>2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1</v>
      </c>
      <c r="N216" s="117">
        <f>IFERROR($E216*SUMIF('Daily Log'!$W$18:$W$1017,$B216,'Daily Log'!$X$18:$X$1017),0)</f>
        <v>1</v>
      </c>
      <c r="O216" s="117">
        <f>IFERROR($E216*SUMIF('Daily Log'!$Z$18:$Z$1017,$B216,'Daily Log'!$AA$18:$AA$1017),0)</f>
        <v>1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2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1</v>
      </c>
      <c r="M217" s="117">
        <f>IFERROR($E217*SUMIF('Daily Log'!$T$18:$T$1017,$B217,'Daily Log'!$U$18:$U$1017),0)</f>
        <v>1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2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2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3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1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1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1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13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3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3</v>
      </c>
      <c r="N225" s="117">
        <f>IFERROR($E225*SUMIF('Daily Log'!$W$18:$W$1017,$B225,'Daily Log'!$X$18:$X$1017),0)</f>
        <v>3</v>
      </c>
      <c r="O225" s="117">
        <f>IFERROR($E225*SUMIF('Daily Log'!$Z$18:$Z$1017,$B225,'Daily Log'!$AA$18:$AA$1017),0)</f>
        <v>1</v>
      </c>
      <c r="P225" s="117">
        <f>IFERROR($E225*SUMIF('Daily Log'!$AC$18:$AC$1017,$B225,'Daily Log'!$AD$18:$AD$1017),0)</f>
        <v>3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18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2</v>
      </c>
      <c r="K226" s="117">
        <f>IFERROR($E226*SUMIF('Daily Log'!$N$18:$N$1017,$B226,'Daily Log'!$O$18:$O$1017),0)</f>
        <v>5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2</v>
      </c>
      <c r="N226" s="117">
        <f>IFERROR($E226*SUMIF('Daily Log'!$W$18:$W$1017,$B226,'Daily Log'!$X$18:$X$1017),0)</f>
        <v>3</v>
      </c>
      <c r="O226" s="117">
        <f>IFERROR($E226*SUMIF('Daily Log'!$Z$18:$Z$1017,$B226,'Daily Log'!$AA$18:$AA$1017),0)</f>
        <v>1</v>
      </c>
      <c r="P226" s="117">
        <f>IFERROR($E226*SUMIF('Daily Log'!$AC$18:$AC$1017,$B226,'Daily Log'!$AD$18:$AD$1017),0)</f>
        <v>5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1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1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3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1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2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3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3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1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1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3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2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1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6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1</v>
      </c>
      <c r="K246" s="117">
        <f>IFERROR($E246*SUMIF('Daily Log'!$N$18:$N$1017,$B246,'Daily Log'!$O$18:$O$1017),0)</f>
        <v>2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3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4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1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2</v>
      </c>
      <c r="P247" s="117">
        <f>IFERROR($E247*SUMIF('Daily Log'!$AC$18:$AC$1017,$B247,'Daily Log'!$AD$18:$AD$1017),0)</f>
        <v>1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6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1</v>
      </c>
      <c r="K252" s="320">
        <f>IFERROR($E252*SUMIF('Daily Log'!$N$18:$N$1017,$B252,'Daily Log'!$O$18:$O$1017),0)</f>
        <v>1</v>
      </c>
      <c r="L252" s="320">
        <f>IFERROR($E252*SUMIF('Daily Log'!$Q$18:$Q$1017,$B252,'Daily Log'!$R$18:$R$1017),0)</f>
        <v>1</v>
      </c>
      <c r="M252" s="320">
        <f>IFERROR($E252*SUMIF('Daily Log'!$T$18:$T$1017,$B252,'Daily Log'!$U$18:$U$1017),0)</f>
        <v>1</v>
      </c>
      <c r="N252" s="320">
        <f>IFERROR($E252*SUMIF('Daily Log'!$W$18:$W$1017,$B252,'Daily Log'!$X$18:$X$1017),0)</f>
        <v>1</v>
      </c>
      <c r="O252" s="320">
        <f>IFERROR($E252*SUMIF('Daily Log'!$Z$18:$Z$1017,$B252,'Daily Log'!$AA$18:$AA$1017),0)</f>
        <v>1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4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1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2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1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4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1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1</v>
      </c>
      <c r="M258" s="320">
        <f>IFERROR($E258*SUMIF('Daily Log'!$T$18:$T$1017,$B258,'Daily Log'!$U$18:$U$1017),0)</f>
        <v>2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5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1</v>
      </c>
      <c r="K263" s="320">
        <f>IFERROR($E263*SUMIF('Daily Log'!$N$18:$N$1017,$B263,'Daily Log'!$O$18:$O$1017),0)</f>
        <v>1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2</v>
      </c>
      <c r="O263" s="320">
        <f>IFERROR($E263*SUMIF('Daily Log'!$Z$18:$Z$1017,$B263,'Daily Log'!$AA$18:$AA$1017),0)</f>
        <v>1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40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3</v>
      </c>
      <c r="K264" s="320">
        <f>IFERROR($E264*SUMIF('Daily Log'!$N$18:$N$1017,$B264,'Daily Log'!$O$18:$O$1017),0)</f>
        <v>6</v>
      </c>
      <c r="L264" s="320">
        <f>IFERROR($E264*SUMIF('Daily Log'!$Q$18:$Q$1017,$B264,'Daily Log'!$R$18:$R$1017),0)</f>
        <v>1</v>
      </c>
      <c r="M264" s="320">
        <f>IFERROR($E264*SUMIF('Daily Log'!$T$18:$T$1017,$B264,'Daily Log'!$U$18:$U$1017),0)</f>
        <v>6</v>
      </c>
      <c r="N264" s="320">
        <f>IFERROR($E264*SUMIF('Daily Log'!$W$18:$W$1017,$B264,'Daily Log'!$X$18:$X$1017),0)</f>
        <v>5</v>
      </c>
      <c r="O264" s="320">
        <f>IFERROR($E264*SUMIF('Daily Log'!$Z$18:$Z$1017,$B264,'Daily Log'!$AA$18:$AA$1017),0)</f>
        <v>19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13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1</v>
      </c>
      <c r="L265" s="320">
        <f>IFERROR($E265*SUMIF('Daily Log'!$Q$18:$Q$1017,$B265,'Daily Log'!$R$18:$R$1017),0)</f>
        <v>2</v>
      </c>
      <c r="M265" s="320">
        <f>IFERROR($E265*SUMIF('Daily Log'!$T$18:$T$1017,$B265,'Daily Log'!$U$18:$U$1017),0)</f>
        <v>3</v>
      </c>
      <c r="N265" s="320">
        <f>IFERROR($E265*SUMIF('Daily Log'!$W$18:$W$1017,$B265,'Daily Log'!$X$18:$X$1017),0)</f>
        <v>1</v>
      </c>
      <c r="O265" s="320">
        <f>IFERROR($E265*SUMIF('Daily Log'!$Z$18:$Z$1017,$B265,'Daily Log'!$AA$18:$AA$1017),0)</f>
        <v>6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6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2</v>
      </c>
      <c r="L266" s="320">
        <f>IFERROR($E266*SUMIF('Daily Log'!$Q$18:$Q$1017,$B266,'Daily Log'!$R$18:$R$1017),0)</f>
        <v>1</v>
      </c>
      <c r="M266" s="320">
        <f>IFERROR($E266*SUMIF('Daily Log'!$T$18:$T$1017,$B266,'Daily Log'!$U$18:$U$1017),0)</f>
        <v>2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1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14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1</v>
      </c>
      <c r="K267" s="320">
        <f>IFERROR($E267*SUMIF('Daily Log'!$N$18:$N$1017,$B267,'Daily Log'!$O$18:$O$1017),0)</f>
        <v>2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1</v>
      </c>
      <c r="N267" s="320">
        <f>IFERROR($E267*SUMIF('Daily Log'!$W$18:$W$1017,$B267,'Daily Log'!$X$18:$X$1017),0)</f>
        <v>4</v>
      </c>
      <c r="O267" s="320">
        <f>IFERROR($E267*SUMIF('Daily Log'!$Z$18:$Z$1017,$B267,'Daily Log'!$AA$18:$AA$1017),0)</f>
        <v>4</v>
      </c>
      <c r="P267" s="320">
        <f>IFERROR($E267*SUMIF('Daily Log'!$AC$18:$AC$1017,$B267,'Daily Log'!$AD$18:$AD$1017),0)</f>
        <v>2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20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1</v>
      </c>
      <c r="K268" s="320">
        <f>IFERROR($E268*SUMIF('Daily Log'!$N$18:$N$1017,$B268,'Daily Log'!$O$18:$O$1017),0)</f>
        <v>4</v>
      </c>
      <c r="L268" s="320">
        <f>IFERROR($E268*SUMIF('Daily Log'!$Q$18:$Q$1017,$B268,'Daily Log'!$R$18:$R$1017),0)</f>
        <v>2</v>
      </c>
      <c r="M268" s="320">
        <f>IFERROR($E268*SUMIF('Daily Log'!$T$18:$T$1017,$B268,'Daily Log'!$U$18:$U$1017),0)</f>
        <v>2</v>
      </c>
      <c r="N268" s="320">
        <f>IFERROR($E268*SUMIF('Daily Log'!$W$18:$W$1017,$B268,'Daily Log'!$X$18:$X$1017),0)</f>
        <v>4</v>
      </c>
      <c r="O268" s="320">
        <f>IFERROR($E268*SUMIF('Daily Log'!$Z$18:$Z$1017,$B268,'Daily Log'!$AA$18:$AA$1017),0)</f>
        <v>5</v>
      </c>
      <c r="P268" s="320">
        <f>IFERROR($E268*SUMIF('Daily Log'!$AC$18:$AC$1017,$B268,'Daily Log'!$AD$18:$AD$1017),0)</f>
        <v>2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17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1</v>
      </c>
      <c r="K269" s="320">
        <f>IFERROR($E269*SUMIF('Daily Log'!$N$18:$N$1017,$B269,'Daily Log'!$O$18:$O$1017),0)</f>
        <v>3</v>
      </c>
      <c r="L269" s="320">
        <f>IFERROR($E269*SUMIF('Daily Log'!$Q$18:$Q$1017,$B269,'Daily Log'!$R$18:$R$1017),0)</f>
        <v>1</v>
      </c>
      <c r="M269" s="320">
        <f>IFERROR($E269*SUMIF('Daily Log'!$T$18:$T$1017,$B269,'Daily Log'!$U$18:$U$1017),0)</f>
        <v>1</v>
      </c>
      <c r="N269" s="320">
        <f>IFERROR($E269*SUMIF('Daily Log'!$W$18:$W$1017,$B269,'Daily Log'!$X$18:$X$1017),0)</f>
        <v>1</v>
      </c>
      <c r="O269" s="320">
        <f>IFERROR($E269*SUMIF('Daily Log'!$Z$18:$Z$1017,$B269,'Daily Log'!$AA$18:$AA$1017),0)</f>
        <v>4</v>
      </c>
      <c r="P269" s="320">
        <f>IFERROR($E269*SUMIF('Daily Log'!$AC$18:$AC$1017,$B269,'Daily Log'!$AD$18:$AD$1017),0)</f>
        <v>6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26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3</v>
      </c>
      <c r="K270" s="320">
        <f>IFERROR($E270*SUMIF('Daily Log'!$N$18:$N$1017,$B270,'Daily Log'!$O$18:$O$1017),0)</f>
        <v>1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5</v>
      </c>
      <c r="N270" s="320">
        <f>IFERROR($E270*SUMIF('Daily Log'!$W$18:$W$1017,$B270,'Daily Log'!$X$18:$X$1017),0)</f>
        <v>8</v>
      </c>
      <c r="O270" s="320">
        <f>IFERROR($E270*SUMIF('Daily Log'!$Z$18:$Z$1017,$B270,'Daily Log'!$AA$18:$AA$1017),0)</f>
        <v>3</v>
      </c>
      <c r="P270" s="320">
        <f>IFERROR($E270*SUMIF('Daily Log'!$AC$18:$AC$1017,$B270,'Daily Log'!$AD$18:$AD$1017),0)</f>
        <v>6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5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1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4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5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1</v>
      </c>
      <c r="O272" s="320">
        <f>IFERROR($E272*SUMIF('Daily Log'!$Z$18:$Z$1017,$B272,'Daily Log'!$AA$18:$AA$1017),0)</f>
        <v>3</v>
      </c>
      <c r="P272" s="320">
        <f>IFERROR($E272*SUMIF('Daily Log'!$AC$18:$AC$1017,$B272,'Daily Log'!$AD$18:$AD$1017),0)</f>
        <v>1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5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1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1</v>
      </c>
      <c r="N273" s="320">
        <f>IFERROR($E273*SUMIF('Daily Log'!$W$18:$W$1017,$B273,'Daily Log'!$X$18:$X$1017),0)</f>
        <v>2</v>
      </c>
      <c r="O273" s="320">
        <f>IFERROR($E273*SUMIF('Daily Log'!$Z$18:$Z$1017,$B273,'Daily Log'!$AA$18:$AA$1017),0)</f>
        <v>1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6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1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2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1</v>
      </c>
      <c r="P275" s="320">
        <f>IFERROR($E275*SUMIF('Daily Log'!$AC$18:$AC$1017,$B275,'Daily Log'!$AD$18:$AD$1017),0)</f>
        <v>2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6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1</v>
      </c>
      <c r="K278" s="320">
        <f>IFERROR($E278*SUMIF('Daily Log'!$N$18:$N$1017,$B278,'Daily Log'!$O$18:$O$1017),0)</f>
        <v>1</v>
      </c>
      <c r="L278" s="320">
        <f>IFERROR($E278*SUMIF('Daily Log'!$Q$18:$Q$1017,$B278,'Daily Log'!$R$18:$R$1017),0)</f>
        <v>1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2</v>
      </c>
      <c r="P278" s="320">
        <f>IFERROR($E278*SUMIF('Daily Log'!$AC$18:$AC$1017,$B278,'Daily Log'!$AD$18:$AD$1017),0)</f>
        <v>1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2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1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1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4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1</v>
      </c>
      <c r="L281" s="117">
        <f>IFERROR($E281*SUMIF('Daily Log'!$Q$18:$Q$1017,$B281,'Daily Log'!$R$18:$R$1017),0)</f>
        <v>3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3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1</v>
      </c>
      <c r="L282" s="117">
        <f>IFERROR($E282*SUMIF('Daily Log'!$Q$18:$Q$1017,$B282,'Daily Log'!$R$18:$R$1017),0)</f>
        <v>2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2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2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1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1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3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3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3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2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1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1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1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1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1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1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1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2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1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1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2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1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1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2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2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28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1</v>
      </c>
      <c r="L298" s="117">
        <f>IFERROR($E298*SUMIF('Daily Log'!$Q$18:$Q$1017,$B298,'Daily Log'!$R$18:$R$1017),0)</f>
        <v>5</v>
      </c>
      <c r="M298" s="117">
        <f>IFERROR($E298*SUMIF('Daily Log'!$T$18:$T$1017,$B298,'Daily Log'!$U$18:$U$1017),0)</f>
        <v>4</v>
      </c>
      <c r="N298" s="117">
        <f>IFERROR($E298*SUMIF('Daily Log'!$W$18:$W$1017,$B298,'Daily Log'!$X$18:$X$1017),0)</f>
        <v>7</v>
      </c>
      <c r="O298" s="117">
        <f>IFERROR($E298*SUMIF('Daily Log'!$Z$18:$Z$1017,$B298,'Daily Log'!$AA$18:$AA$1017),0)</f>
        <v>7</v>
      </c>
      <c r="P298" s="117">
        <f>IFERROR($E298*SUMIF('Daily Log'!$AC$18:$AC$1017,$B298,'Daily Log'!$AD$18:$AD$1017),0)</f>
        <v>4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2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2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24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4</v>
      </c>
      <c r="K302" s="117">
        <f>IFERROR($E302*SUMIF('Daily Log'!$N$18:$N$1017,$B302,'Daily Log'!$O$18:$O$1017),0)</f>
        <v>6</v>
      </c>
      <c r="L302" s="117">
        <f>IFERROR($E302*SUMIF('Daily Log'!$Q$18:$Q$1017,$B302,'Daily Log'!$R$18:$R$1017),0)</f>
        <v>5</v>
      </c>
      <c r="M302" s="117">
        <f>IFERROR($E302*SUMIF('Daily Log'!$T$18:$T$1017,$B302,'Daily Log'!$U$18:$U$1017),0)</f>
        <v>9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16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4</v>
      </c>
      <c r="M303" s="117">
        <f>IFERROR($E303*SUMIF('Daily Log'!$T$18:$T$1017,$B303,'Daily Log'!$U$18:$U$1017),0)</f>
        <v>4</v>
      </c>
      <c r="N303" s="117">
        <f>IFERROR($E303*SUMIF('Daily Log'!$W$18:$W$1017,$B303,'Daily Log'!$X$18:$X$1017),0)</f>
        <v>2</v>
      </c>
      <c r="O303" s="117">
        <f>IFERROR($E303*SUMIF('Daily Log'!$Z$18:$Z$1017,$B303,'Daily Log'!$AA$18:$AA$1017),0)</f>
        <v>4</v>
      </c>
      <c r="P303" s="117">
        <f>IFERROR($E303*SUMIF('Daily Log'!$AC$18:$AC$1017,$B303,'Daily Log'!$AD$18:$AD$1017),0)</f>
        <v>2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5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1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2</v>
      </c>
      <c r="O304" s="117">
        <f>IFERROR($E304*SUMIF('Daily Log'!$Z$18:$Z$1017,$B304,'Daily Log'!$AA$18:$AA$1017),0)</f>
        <v>2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5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2</v>
      </c>
      <c r="M305" s="117">
        <f>IFERROR($E305*SUMIF('Daily Log'!$T$18:$T$1017,$B305,'Daily Log'!$U$18:$U$1017),0)</f>
        <v>2</v>
      </c>
      <c r="N305" s="117">
        <f>IFERROR($E305*SUMIF('Daily Log'!$W$18:$W$1017,$B305,'Daily Log'!$X$18:$X$1017),0)</f>
        <v>1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1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1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12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3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2</v>
      </c>
      <c r="N307" s="117">
        <f>IFERROR($E307*SUMIF('Daily Log'!$W$18:$W$1017,$B307,'Daily Log'!$X$18:$X$1017),0)</f>
        <v>7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13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2</v>
      </c>
      <c r="K308" s="117">
        <f>IFERROR($E308*SUMIF('Daily Log'!$N$18:$N$1017,$B308,'Daily Log'!$O$18:$O$1017),0)</f>
        <v>1</v>
      </c>
      <c r="L308" s="117">
        <f>IFERROR($E308*SUMIF('Daily Log'!$Q$18:$Q$1017,$B308,'Daily Log'!$R$18:$R$1017),0)</f>
        <v>2</v>
      </c>
      <c r="M308" s="117">
        <f>IFERROR($E308*SUMIF('Daily Log'!$T$18:$T$1017,$B308,'Daily Log'!$U$18:$U$1017),0)</f>
        <v>2</v>
      </c>
      <c r="N308" s="117">
        <f>IFERROR($E308*SUMIF('Daily Log'!$W$18:$W$1017,$B308,'Daily Log'!$X$18:$X$1017),0)</f>
        <v>1</v>
      </c>
      <c r="O308" s="117">
        <f>IFERROR($E308*SUMIF('Daily Log'!$Z$18:$Z$1017,$B308,'Daily Log'!$AA$18:$AA$1017),0)</f>
        <v>2</v>
      </c>
      <c r="P308" s="117">
        <f>IFERROR($E308*SUMIF('Daily Log'!$AC$18:$AC$1017,$B308,'Daily Log'!$AD$18:$AD$1017),0)</f>
        <v>3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1</v>
      </c>
      <c r="M309" s="117">
        <f>IFERROR($E309*SUMIF('Daily Log'!$T$18:$T$1017,$B309,'Daily Log'!$U$18:$U$1017),0)</f>
        <v>1</v>
      </c>
      <c r="N309" s="117">
        <f>IFERROR($E309*SUMIF('Daily Log'!$W$18:$W$1017,$B309,'Daily Log'!$X$18:$X$1017),0)</f>
        <v>1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2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1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1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16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4</v>
      </c>
      <c r="L311" s="117">
        <f>IFERROR($E311*SUMIF('Daily Log'!$Q$18:$Q$1017,$B311,'Daily Log'!$R$18:$R$1017),0)</f>
        <v>2</v>
      </c>
      <c r="M311" s="117">
        <f>IFERROR($E311*SUMIF('Daily Log'!$T$18:$T$1017,$B311,'Daily Log'!$U$18:$U$1017),0)</f>
        <v>1</v>
      </c>
      <c r="N311" s="117">
        <f>IFERROR($E311*SUMIF('Daily Log'!$W$18:$W$1017,$B311,'Daily Log'!$X$18:$X$1017),0)</f>
        <v>7</v>
      </c>
      <c r="O311" s="117">
        <f>IFERROR($E311*SUMIF('Daily Log'!$Z$18:$Z$1017,$B311,'Daily Log'!$AA$18:$AA$1017),0)</f>
        <v>2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23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3</v>
      </c>
      <c r="L312" s="117">
        <f>IFERROR($E312*SUMIF('Daily Log'!$Q$18:$Q$1017,$B312,'Daily Log'!$R$18:$R$1017),0)</f>
        <v>6</v>
      </c>
      <c r="M312" s="117">
        <f>IFERROR($E312*SUMIF('Daily Log'!$T$18:$T$1017,$B312,'Daily Log'!$U$18:$U$1017),0)</f>
        <v>3</v>
      </c>
      <c r="N312" s="117">
        <f>IFERROR($E312*SUMIF('Daily Log'!$W$18:$W$1017,$B312,'Daily Log'!$X$18:$X$1017),0)</f>
        <v>2</v>
      </c>
      <c r="O312" s="117">
        <f>IFERROR($E312*SUMIF('Daily Log'!$Z$18:$Z$1017,$B312,'Daily Log'!$AA$18:$AA$1017),0)</f>
        <v>7</v>
      </c>
      <c r="P312" s="117">
        <f>IFERROR($E312*SUMIF('Daily Log'!$AC$18:$AC$1017,$B312,'Daily Log'!$AD$18:$AD$1017),0)</f>
        <v>2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23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5</v>
      </c>
      <c r="K314" s="117">
        <f>IFERROR($E314*SUMIF('Daily Log'!$N$18:$N$1017,$B314,'Daily Log'!$O$18:$O$1017),0)</f>
        <v>5</v>
      </c>
      <c r="L314" s="117">
        <f>IFERROR($E314*SUMIF('Daily Log'!$Q$18:$Q$1017,$B314,'Daily Log'!$R$18:$R$1017),0)</f>
        <v>4</v>
      </c>
      <c r="M314" s="117">
        <f>IFERROR($E314*SUMIF('Daily Log'!$T$18:$T$1017,$B314,'Daily Log'!$U$18:$U$1017),0)</f>
        <v>3</v>
      </c>
      <c r="N314" s="117">
        <f>IFERROR($E314*SUMIF('Daily Log'!$W$18:$W$1017,$B314,'Daily Log'!$X$18:$X$1017),0)</f>
        <v>5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1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17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1</v>
      </c>
      <c r="L315" s="117">
        <f>IFERROR($E315*SUMIF('Daily Log'!$Q$18:$Q$1017,$B315,'Daily Log'!$R$18:$R$1017),0)</f>
        <v>1</v>
      </c>
      <c r="M315" s="117">
        <f>IFERROR($E315*SUMIF('Daily Log'!$T$18:$T$1017,$B315,'Daily Log'!$U$18:$U$1017),0)</f>
        <v>4</v>
      </c>
      <c r="N315" s="117">
        <f>IFERROR($E315*SUMIF('Daily Log'!$W$18:$W$1017,$B315,'Daily Log'!$X$18:$X$1017),0)</f>
        <v>2</v>
      </c>
      <c r="O315" s="117">
        <f>IFERROR($E315*SUMIF('Daily Log'!$Z$18:$Z$1017,$B315,'Daily Log'!$AA$18:$AA$1017),0)</f>
        <v>4</v>
      </c>
      <c r="P315" s="117">
        <f>IFERROR($E315*SUMIF('Daily Log'!$AC$18:$AC$1017,$B315,'Daily Log'!$AD$18:$AD$1017),0)</f>
        <v>5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10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2</v>
      </c>
      <c r="L317" s="117">
        <f>IFERROR($E317*SUMIF('Daily Log'!$Q$18:$Q$1017,$B317,'Daily Log'!$R$18:$R$1017),0)</f>
        <v>1</v>
      </c>
      <c r="M317" s="117">
        <f>IFERROR($E317*SUMIF('Daily Log'!$T$18:$T$1017,$B317,'Daily Log'!$U$18:$U$1017),0)</f>
        <v>1</v>
      </c>
      <c r="N317" s="117">
        <f>IFERROR($E317*SUMIF('Daily Log'!$W$18:$W$1017,$B317,'Daily Log'!$X$18:$X$1017),0)</f>
        <v>1</v>
      </c>
      <c r="O317" s="117">
        <f>IFERROR($E317*SUMIF('Daily Log'!$Z$18:$Z$1017,$B317,'Daily Log'!$AA$18:$AA$1017),0)</f>
        <v>5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14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1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2</v>
      </c>
      <c r="N319" s="117">
        <f>IFERROR($E319*SUMIF('Daily Log'!$W$18:$W$1017,$B319,'Daily Log'!$X$18:$X$1017),0)</f>
        <v>5</v>
      </c>
      <c r="O319" s="117">
        <f>IFERROR($E319*SUMIF('Daily Log'!$Z$18:$Z$1017,$B319,'Daily Log'!$AA$18:$AA$1017),0)</f>
        <v>4</v>
      </c>
      <c r="P319" s="117">
        <f>IFERROR($E319*SUMIF('Daily Log'!$AC$18:$AC$1017,$B319,'Daily Log'!$AD$18:$AD$1017),0)</f>
        <v>2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6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2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3</v>
      </c>
      <c r="N320" s="117">
        <f>IFERROR($E320*SUMIF('Daily Log'!$W$18:$W$1017,$B320,'Daily Log'!$X$18:$X$1017),0)</f>
        <v>1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16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3</v>
      </c>
      <c r="M321" s="117">
        <f>IFERROR($E321*SUMIF('Daily Log'!$T$18:$T$1017,$B321,'Daily Log'!$U$18:$U$1017),0)</f>
        <v>1</v>
      </c>
      <c r="N321" s="117">
        <f>IFERROR($E321*SUMIF('Daily Log'!$W$18:$W$1017,$B321,'Daily Log'!$X$18:$X$1017),0)</f>
        <v>4</v>
      </c>
      <c r="O321" s="117">
        <f>IFERROR($E321*SUMIF('Daily Log'!$Z$18:$Z$1017,$B321,'Daily Log'!$AA$18:$AA$1017),0)</f>
        <v>5</v>
      </c>
      <c r="P321" s="117">
        <f>IFERROR($E321*SUMIF('Daily Log'!$AC$18:$AC$1017,$B321,'Daily Log'!$AD$18:$AD$1017),0)</f>
        <v>3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6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2</v>
      </c>
      <c r="K322" s="117">
        <f>IFERROR($E322*SUMIF('Daily Log'!$N$18:$N$1017,$B322,'Daily Log'!$O$18:$O$1017),0)</f>
        <v>3</v>
      </c>
      <c r="L322" s="117">
        <f>IFERROR($E322*SUMIF('Daily Log'!$Q$18:$Q$1017,$B322,'Daily Log'!$R$18:$R$1017),0)</f>
        <v>1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3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2</v>
      </c>
      <c r="L324" s="117">
        <f>IFERROR($E324*SUMIF('Daily Log'!$Q$18:$Q$1017,$B324,'Daily Log'!$R$18:$R$1017),0)</f>
        <v>1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12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1</v>
      </c>
      <c r="L325" s="117">
        <f>IFERROR($E325*SUMIF('Daily Log'!$Q$18:$Q$1017,$B325,'Daily Log'!$R$18:$R$1017),0)</f>
        <v>1</v>
      </c>
      <c r="M325" s="117">
        <f>IFERROR($E325*SUMIF('Daily Log'!$T$18:$T$1017,$B325,'Daily Log'!$U$18:$U$1017),0)</f>
        <v>6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1</v>
      </c>
      <c r="P325" s="117">
        <f>IFERROR($E325*SUMIF('Daily Log'!$AC$18:$AC$1017,$B325,'Daily Log'!$AD$18:$AD$1017),0)</f>
        <v>3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4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2</v>
      </c>
      <c r="L326" s="117">
        <f>IFERROR($E326*SUMIF('Daily Log'!$Q$18:$Q$1017,$B326,'Daily Log'!$R$18:$R$1017),0)</f>
        <v>1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1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8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1</v>
      </c>
      <c r="K327" s="117">
        <f>IFERROR($E327*SUMIF('Daily Log'!$N$18:$N$1017,$B327,'Daily Log'!$O$18:$O$1017),0)</f>
        <v>2</v>
      </c>
      <c r="L327" s="117">
        <f>IFERROR($E327*SUMIF('Daily Log'!$Q$18:$Q$1017,$B327,'Daily Log'!$R$18:$R$1017),0)</f>
        <v>3</v>
      </c>
      <c r="M327" s="117">
        <f>IFERROR($E327*SUMIF('Daily Log'!$T$18:$T$1017,$B327,'Daily Log'!$U$18:$U$1017),0)</f>
        <v>1</v>
      </c>
      <c r="N327" s="117">
        <f>IFERROR($E327*SUMIF('Daily Log'!$W$18:$W$1017,$B327,'Daily Log'!$X$18:$X$1017),0)</f>
        <v>1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4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1</v>
      </c>
      <c r="L328" s="117">
        <f>IFERROR($E328*SUMIF('Daily Log'!$Q$18:$Q$1017,$B328,'Daily Log'!$R$18:$R$1017),0)</f>
        <v>1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1</v>
      </c>
      <c r="O328" s="117">
        <f>IFERROR($E328*SUMIF('Daily Log'!$Z$18:$Z$1017,$B328,'Daily Log'!$AA$18:$AA$1017),0)</f>
        <v>1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10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2</v>
      </c>
      <c r="K329" s="117">
        <f>IFERROR($E329*SUMIF('Daily Log'!$N$18:$N$1017,$B329,'Daily Log'!$O$18:$O$1017),0)</f>
        <v>2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1</v>
      </c>
      <c r="N329" s="117">
        <f>IFERROR($E329*SUMIF('Daily Log'!$W$18:$W$1017,$B329,'Daily Log'!$X$18:$X$1017),0)</f>
        <v>2</v>
      </c>
      <c r="O329" s="117">
        <f>IFERROR($E329*SUMIF('Daily Log'!$Z$18:$Z$1017,$B329,'Daily Log'!$AA$18:$AA$1017),0)</f>
        <v>2</v>
      </c>
      <c r="P329" s="117">
        <f>IFERROR($E329*SUMIF('Daily Log'!$AC$18:$AC$1017,$B329,'Daily Log'!$AD$18:$AD$1017),0)</f>
        <v>1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3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1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2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4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3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1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2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1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1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10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4</v>
      </c>
      <c r="L334" s="117">
        <f>IFERROR($E334*SUMIF('Daily Log'!$Q$18:$Q$1017,$B334,'Daily Log'!$R$18:$R$1017),0)</f>
        <v>1</v>
      </c>
      <c r="M334" s="117">
        <f>IFERROR($E334*SUMIF('Daily Log'!$T$18:$T$1017,$B334,'Daily Log'!$U$18:$U$1017),0)</f>
        <v>1</v>
      </c>
      <c r="N334" s="117">
        <f>IFERROR($E334*SUMIF('Daily Log'!$W$18:$W$1017,$B334,'Daily Log'!$X$18:$X$1017),0)</f>
        <v>1</v>
      </c>
      <c r="O334" s="117">
        <f>IFERROR($E334*SUMIF('Daily Log'!$Z$18:$Z$1017,$B334,'Daily Log'!$AA$18:$AA$1017),0)</f>
        <v>3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1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1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1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1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2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1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1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5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1</v>
      </c>
      <c r="M341" s="117">
        <f>IFERROR($E341*SUMIF('Daily Log'!$T$18:$T$1017,$B341,'Daily Log'!$U$18:$U$1017),0)</f>
        <v>2</v>
      </c>
      <c r="N341" s="117">
        <f>IFERROR($E341*SUMIF('Daily Log'!$W$18:$W$1017,$B341,'Daily Log'!$X$18:$X$1017),0)</f>
        <v>1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1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9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2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2</v>
      </c>
      <c r="N345" s="117">
        <f>IFERROR($E345*SUMIF('Daily Log'!$W$18:$W$1017,$B345,'Daily Log'!$X$18:$X$1017),0)</f>
        <v>1</v>
      </c>
      <c r="O345" s="117">
        <f>IFERROR($E345*SUMIF('Daily Log'!$Z$18:$Z$1017,$B345,'Daily Log'!$AA$18:$AA$1017),0)</f>
        <v>4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20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3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2</v>
      </c>
      <c r="M346" s="117">
        <f>IFERROR($E346*SUMIF('Daily Log'!$T$18:$T$1017,$B346,'Daily Log'!$U$18:$U$1017),0)</f>
        <v>4</v>
      </c>
      <c r="N346" s="117">
        <f>IFERROR($E346*SUMIF('Daily Log'!$W$18:$W$1017,$B346,'Daily Log'!$X$18:$X$1017),0)</f>
        <v>3</v>
      </c>
      <c r="O346" s="117">
        <f>IFERROR($E346*SUMIF('Daily Log'!$Z$18:$Z$1017,$B346,'Daily Log'!$AA$18:$AA$1017),0)</f>
        <v>5</v>
      </c>
      <c r="P346" s="117">
        <f>IFERROR($E346*SUMIF('Daily Log'!$AC$18:$AC$1017,$B346,'Daily Log'!$AD$18:$AD$1017),0)</f>
        <v>3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17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1</v>
      </c>
      <c r="K347" s="117">
        <f>IFERROR($E347*SUMIF('Daily Log'!$N$18:$N$1017,$B347,'Daily Log'!$O$18:$O$1017),0)</f>
        <v>2</v>
      </c>
      <c r="L347" s="117">
        <f>IFERROR($E347*SUMIF('Daily Log'!$Q$18:$Q$1017,$B347,'Daily Log'!$R$18:$R$1017),0)</f>
        <v>3</v>
      </c>
      <c r="M347" s="117">
        <f>IFERROR($E347*SUMIF('Daily Log'!$T$18:$T$1017,$B347,'Daily Log'!$U$18:$U$1017),0)</f>
        <v>3</v>
      </c>
      <c r="N347" s="117">
        <f>IFERROR($E347*SUMIF('Daily Log'!$W$18:$W$1017,$B347,'Daily Log'!$X$18:$X$1017),0)</f>
        <v>1</v>
      </c>
      <c r="O347" s="117">
        <f>IFERROR($E347*SUMIF('Daily Log'!$Z$18:$Z$1017,$B347,'Daily Log'!$AA$18:$AA$1017),0)</f>
        <v>7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3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1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1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1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12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6</v>
      </c>
      <c r="M349" s="117">
        <f>IFERROR($E349*SUMIF('Daily Log'!$T$18:$T$1017,$B349,'Daily Log'!$U$18:$U$1017),0)</f>
        <v>1</v>
      </c>
      <c r="N349" s="117">
        <f>IFERROR($E349*SUMIF('Daily Log'!$W$18:$W$1017,$B349,'Daily Log'!$X$18:$X$1017),0)</f>
        <v>5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6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1</v>
      </c>
      <c r="K350" s="117">
        <f>IFERROR($E350*SUMIF('Daily Log'!$N$18:$N$1017,$B350,'Daily Log'!$O$18:$O$1017),0)</f>
        <v>2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2</v>
      </c>
      <c r="P350" s="117">
        <f>IFERROR($E350*SUMIF('Daily Log'!$AC$18:$AC$1017,$B350,'Daily Log'!$AD$18:$AD$1017),0)</f>
        <v>1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2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1</v>
      </c>
      <c r="K353" s="117">
        <f>IFERROR($E353*SUMIF('Daily Log'!$N$18:$N$1017,$B353,'Daily Log'!$O$18:$O$1017),0)</f>
        <v>1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16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1</v>
      </c>
      <c r="L354" s="117">
        <f>IFERROR($E354*SUMIF('Daily Log'!$Q$18:$Q$1017,$B354,'Daily Log'!$R$18:$R$1017),0)</f>
        <v>2</v>
      </c>
      <c r="M354" s="117">
        <f>IFERROR($E354*SUMIF('Daily Log'!$T$18:$T$1017,$B354,'Daily Log'!$U$18:$U$1017),0)</f>
        <v>3</v>
      </c>
      <c r="N354" s="117">
        <f>IFERROR($E354*SUMIF('Daily Log'!$W$18:$W$1017,$B354,'Daily Log'!$X$18:$X$1017),0)</f>
        <v>2</v>
      </c>
      <c r="O354" s="117">
        <f>IFERROR($E354*SUMIF('Daily Log'!$Z$18:$Z$1017,$B354,'Daily Log'!$AA$18:$AA$1017),0)</f>
        <v>8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11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1</v>
      </c>
      <c r="M355" s="117">
        <f>IFERROR($E355*SUMIF('Daily Log'!$T$18:$T$1017,$B355,'Daily Log'!$U$18:$U$1017),0)</f>
        <v>7</v>
      </c>
      <c r="N355" s="117">
        <f>IFERROR($E355*SUMIF('Daily Log'!$W$18:$W$1017,$B355,'Daily Log'!$X$18:$X$1017),0)</f>
        <v>2</v>
      </c>
      <c r="O355" s="117">
        <f>IFERROR($E355*SUMIF('Daily Log'!$Z$18:$Z$1017,$B355,'Daily Log'!$AA$18:$AA$1017),0)</f>
        <v>1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4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3</v>
      </c>
      <c r="N356" s="117">
        <f>IFERROR($E356*SUMIF('Daily Log'!$W$18:$W$1017,$B356,'Daily Log'!$X$18:$X$1017),0)</f>
        <v>1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3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2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1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1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1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1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1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20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2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4</v>
      </c>
      <c r="O360" s="117">
        <f>IFERROR($E360*SUMIF('Daily Log'!$Z$18:$Z$1017,$B360,'Daily Log'!$AA$18:$AA$1017),0)</f>
        <v>12</v>
      </c>
      <c r="P360" s="117">
        <f>IFERROR($E360*SUMIF('Daily Log'!$AC$18:$AC$1017,$B360,'Daily Log'!$AD$18:$AD$1017),0)</f>
        <v>2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2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1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1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22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6</v>
      </c>
      <c r="L362" s="117">
        <f>IFERROR($E362*SUMIF('Daily Log'!$Q$18:$Q$1017,$B362,'Daily Log'!$R$18:$R$1017),0)</f>
        <v>4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4</v>
      </c>
      <c r="O362" s="117">
        <f>IFERROR($E362*SUMIF('Daily Log'!$Z$18:$Z$1017,$B362,'Daily Log'!$AA$18:$AA$1017),0)</f>
        <v>8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2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1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1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27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2</v>
      </c>
      <c r="K364" s="117">
        <f>IFERROR($E364*SUMIF('Daily Log'!$N$18:$N$1017,$B364,'Daily Log'!$O$18:$O$1017),0)</f>
        <v>1</v>
      </c>
      <c r="L364" s="117">
        <f>IFERROR($E364*SUMIF('Daily Log'!$Q$18:$Q$1017,$B364,'Daily Log'!$R$18:$R$1017),0)</f>
        <v>1</v>
      </c>
      <c r="M364" s="117">
        <f>IFERROR($E364*SUMIF('Daily Log'!$T$18:$T$1017,$B364,'Daily Log'!$U$18:$U$1017),0)</f>
        <v>6</v>
      </c>
      <c r="N364" s="117">
        <f>IFERROR($E364*SUMIF('Daily Log'!$W$18:$W$1017,$B364,'Daily Log'!$X$18:$X$1017),0)</f>
        <v>3</v>
      </c>
      <c r="O364" s="117">
        <f>IFERROR($E364*SUMIF('Daily Log'!$Z$18:$Z$1017,$B364,'Daily Log'!$AA$18:$AA$1017),0)</f>
        <v>9</v>
      </c>
      <c r="P364" s="117">
        <f>IFERROR($E364*SUMIF('Daily Log'!$AC$18:$AC$1017,$B364,'Daily Log'!$AD$18:$AD$1017),0)</f>
        <v>5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3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1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1</v>
      </c>
      <c r="P365" s="117">
        <f>IFERROR($E365*SUMIF('Daily Log'!$AC$18:$AC$1017,$B365,'Daily Log'!$AD$18:$AD$1017),0)</f>
        <v>1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3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2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1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7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5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1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1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11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2</v>
      </c>
      <c r="K368" s="117">
        <f>IFERROR($E368*SUMIF('Daily Log'!$N$18:$N$1017,$B368,'Daily Log'!$O$18:$O$1017),0)</f>
        <v>1</v>
      </c>
      <c r="L368" s="117">
        <f>IFERROR($E368*SUMIF('Daily Log'!$Q$18:$Q$1017,$B368,'Daily Log'!$R$18:$R$1017),0)</f>
        <v>2</v>
      </c>
      <c r="M368" s="117">
        <f>IFERROR($E368*SUMIF('Daily Log'!$T$18:$T$1017,$B368,'Daily Log'!$U$18:$U$1017),0)</f>
        <v>3</v>
      </c>
      <c r="N368" s="117">
        <f>IFERROR($E368*SUMIF('Daily Log'!$W$18:$W$1017,$B368,'Daily Log'!$X$18:$X$1017),0)</f>
        <v>2</v>
      </c>
      <c r="O368" s="117">
        <f>IFERROR($E368*SUMIF('Daily Log'!$Z$18:$Z$1017,$B368,'Daily Log'!$AA$18:$AA$1017),0)</f>
        <v>1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7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2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2</v>
      </c>
      <c r="N369" s="117">
        <f>IFERROR($E369*SUMIF('Daily Log'!$W$18:$W$1017,$B369,'Daily Log'!$X$18:$X$1017),0)</f>
        <v>1</v>
      </c>
      <c r="O369" s="117">
        <f>IFERROR($E369*SUMIF('Daily Log'!$Z$18:$Z$1017,$B369,'Daily Log'!$AA$18:$AA$1017),0)</f>
        <v>2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1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1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10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2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2</v>
      </c>
      <c r="N371" s="117">
        <f>IFERROR($E371*SUMIF('Daily Log'!$W$18:$W$1017,$B371,'Daily Log'!$X$18:$X$1017),0)</f>
        <v>1</v>
      </c>
      <c r="O371" s="117">
        <f>IFERROR($E371*SUMIF('Daily Log'!$Z$18:$Z$1017,$B371,'Daily Log'!$AA$18:$AA$1017),0)</f>
        <v>5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1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1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1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1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3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1</v>
      </c>
      <c r="K374" s="117">
        <f>IFERROR($E374*SUMIF('Daily Log'!$N$18:$N$1017,$B374,'Daily Log'!$O$18:$O$1017),0)</f>
        <v>1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1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6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1</v>
      </c>
      <c r="L375" s="117">
        <f>IFERROR($E375*SUMIF('Daily Log'!$Q$18:$Q$1017,$B375,'Daily Log'!$R$18:$R$1017),0)</f>
        <v>1</v>
      </c>
      <c r="M375" s="117">
        <f>IFERROR($E375*SUMIF('Daily Log'!$T$18:$T$1017,$B375,'Daily Log'!$U$18:$U$1017),0)</f>
        <v>1</v>
      </c>
      <c r="N375" s="117">
        <f>IFERROR($E375*SUMIF('Daily Log'!$W$18:$W$1017,$B375,'Daily Log'!$X$18:$X$1017),0)</f>
        <v>1</v>
      </c>
      <c r="O375" s="117">
        <f>IFERROR($E375*SUMIF('Daily Log'!$Z$18:$Z$1017,$B375,'Daily Log'!$AA$18:$AA$1017),0)</f>
        <v>2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7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2</v>
      </c>
      <c r="K376" s="117">
        <f>IFERROR($E376*SUMIF('Daily Log'!$N$18:$N$1017,$B376,'Daily Log'!$O$18:$O$1017),0)</f>
        <v>1</v>
      </c>
      <c r="L376" s="117">
        <f>IFERROR($E376*SUMIF('Daily Log'!$Q$18:$Q$1017,$B376,'Daily Log'!$R$18:$R$1017),0)</f>
        <v>1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3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2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1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1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2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2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1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1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2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1</v>
      </c>
      <c r="K387" s="117">
        <f>IFERROR($E387*SUMIF('Daily Log'!$N$18:$N$1017,$B387,'Daily Log'!$O$18:$O$1017),0)</f>
        <v>1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1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1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1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1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11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2</v>
      </c>
      <c r="K395" s="117">
        <f>IFERROR($E395*SUMIF('Daily Log'!$N$18:$N$1017,$B395,'Daily Log'!$O$18:$O$1017),0)</f>
        <v>2</v>
      </c>
      <c r="L395" s="117">
        <f>IFERROR($E395*SUMIF('Daily Log'!$Q$18:$Q$1017,$B395,'Daily Log'!$R$18:$R$1017),0)</f>
        <v>2</v>
      </c>
      <c r="M395" s="117">
        <f>IFERROR($E395*SUMIF('Daily Log'!$T$18:$T$1017,$B395,'Daily Log'!$U$18:$U$1017),0)</f>
        <v>1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2</v>
      </c>
      <c r="P395" s="117">
        <f>IFERROR($E395*SUMIF('Daily Log'!$AC$18:$AC$1017,$B395,'Daily Log'!$AD$18:$AD$1017),0)</f>
        <v>2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20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4</v>
      </c>
      <c r="L396" s="117">
        <f>IFERROR($E396*SUMIF('Daily Log'!$Q$18:$Q$1017,$B396,'Daily Log'!$R$18:$R$1017),0)</f>
        <v>1</v>
      </c>
      <c r="M396" s="117">
        <f>IFERROR($E396*SUMIF('Daily Log'!$T$18:$T$1017,$B396,'Daily Log'!$U$18:$U$1017),0)</f>
        <v>3</v>
      </c>
      <c r="N396" s="117">
        <f>IFERROR($E396*SUMIF('Daily Log'!$W$18:$W$1017,$B396,'Daily Log'!$X$18:$X$1017),0)</f>
        <v>9</v>
      </c>
      <c r="O396" s="117">
        <f>IFERROR($E396*SUMIF('Daily Log'!$Z$18:$Z$1017,$B396,'Daily Log'!$AA$18:$AA$1017),0)</f>
        <v>3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opLeftCell="T1" zoomScale="98" zoomScaleNormal="98" workbookViewId="0">
      <selection activeCell="W18" sqref="W18:X187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4</v>
      </c>
      <c r="L17" s="667"/>
      <c r="M17" s="657"/>
      <c r="N17" s="666">
        <f>IF(N18&lt;&gt;"",5,0)</f>
        <v>5</v>
      </c>
      <c r="O17" s="667"/>
      <c r="P17" s="657"/>
      <c r="Q17" s="666">
        <f>IF(Q18&lt;&gt;"",6,0)</f>
        <v>6</v>
      </c>
      <c r="R17" s="667"/>
      <c r="S17" s="657"/>
      <c r="T17" s="666">
        <f>IF(T18&lt;&gt;"",7,0)</f>
        <v>7</v>
      </c>
      <c r="U17" s="667"/>
      <c r="V17" s="657"/>
      <c r="W17" s="666">
        <f>IF(W18&lt;&gt;"",8,0)</f>
        <v>8</v>
      </c>
      <c r="X17" s="667"/>
      <c r="Y17" s="657"/>
      <c r="Z17" s="666">
        <f>IF(Z18&lt;&gt;"",9,0)</f>
        <v>9</v>
      </c>
      <c r="AA17" s="667"/>
      <c r="AB17" s="657"/>
      <c r="AC17" s="666">
        <f>IF(AC18&lt;&gt;"",10,0)</f>
        <v>10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 t="s">
        <v>789</v>
      </c>
      <c r="L18" s="210">
        <v>83</v>
      </c>
      <c r="N18" s="209" t="s">
        <v>789</v>
      </c>
      <c r="O18" s="210">
        <v>98</v>
      </c>
      <c r="Q18" s="207" t="s">
        <v>834</v>
      </c>
      <c r="R18" s="208">
        <v>2</v>
      </c>
      <c r="T18" s="209" t="s">
        <v>789</v>
      </c>
      <c r="U18" s="210">
        <v>48</v>
      </c>
      <c r="W18" s="207" t="s">
        <v>789</v>
      </c>
      <c r="X18" s="208">
        <v>59</v>
      </c>
      <c r="Z18" s="209" t="s">
        <v>789</v>
      </c>
      <c r="AA18" s="210">
        <v>48</v>
      </c>
      <c r="AC18" s="207" t="s">
        <v>834</v>
      </c>
      <c r="AD18" s="208">
        <v>2</v>
      </c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 t="s">
        <v>790</v>
      </c>
      <c r="L19" s="210">
        <v>2</v>
      </c>
      <c r="N19" s="209" t="s">
        <v>790</v>
      </c>
      <c r="O19" s="210">
        <v>2</v>
      </c>
      <c r="Q19" s="209" t="s">
        <v>789</v>
      </c>
      <c r="R19" s="210">
        <v>35</v>
      </c>
      <c r="T19" s="209" t="s">
        <v>790</v>
      </c>
      <c r="U19" s="210">
        <v>6</v>
      </c>
      <c r="W19" s="209" t="s">
        <v>791</v>
      </c>
      <c r="X19" s="210">
        <v>16</v>
      </c>
      <c r="Z19" s="209" t="s">
        <v>791</v>
      </c>
      <c r="AA19" s="210">
        <v>39</v>
      </c>
      <c r="AC19" s="209" t="s">
        <v>789</v>
      </c>
      <c r="AD19" s="210">
        <v>103</v>
      </c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 t="s">
        <v>791</v>
      </c>
      <c r="L20" s="210">
        <v>12</v>
      </c>
      <c r="N20" s="209" t="s">
        <v>791</v>
      </c>
      <c r="O20" s="210">
        <v>67</v>
      </c>
      <c r="Q20" s="209" t="s">
        <v>791</v>
      </c>
      <c r="R20" s="210">
        <v>13</v>
      </c>
      <c r="T20" s="209" t="s">
        <v>791</v>
      </c>
      <c r="U20" s="210">
        <v>11</v>
      </c>
      <c r="W20" s="209" t="s">
        <v>821</v>
      </c>
      <c r="X20" s="210">
        <v>14</v>
      </c>
      <c r="Z20" s="209" t="s">
        <v>792</v>
      </c>
      <c r="AA20" s="210">
        <v>14</v>
      </c>
      <c r="AC20" s="209" t="s">
        <v>790</v>
      </c>
      <c r="AD20" s="210">
        <v>3</v>
      </c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 t="s">
        <v>792</v>
      </c>
      <c r="L21" s="210">
        <v>9</v>
      </c>
      <c r="N21" s="209" t="s">
        <v>792</v>
      </c>
      <c r="O21" s="210">
        <v>48</v>
      </c>
      <c r="Q21" s="209" t="s">
        <v>821</v>
      </c>
      <c r="R21" s="210">
        <v>30</v>
      </c>
      <c r="T21" s="209" t="s">
        <v>821</v>
      </c>
      <c r="U21" s="210">
        <v>28</v>
      </c>
      <c r="W21" s="209" t="s">
        <v>793</v>
      </c>
      <c r="X21" s="210">
        <v>1</v>
      </c>
      <c r="Z21" s="209" t="s">
        <v>793</v>
      </c>
      <c r="AA21" s="210">
        <v>1</v>
      </c>
      <c r="AC21" s="209" t="s">
        <v>791</v>
      </c>
      <c r="AD21" s="210">
        <v>47</v>
      </c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 t="s">
        <v>821</v>
      </c>
      <c r="L22" s="210">
        <v>30</v>
      </c>
      <c r="N22" s="209" t="s">
        <v>793</v>
      </c>
      <c r="O22" s="210">
        <v>4</v>
      </c>
      <c r="Q22" s="209" t="s">
        <v>793</v>
      </c>
      <c r="R22" s="210">
        <v>2</v>
      </c>
      <c r="T22" s="209" t="s">
        <v>835</v>
      </c>
      <c r="U22" s="210">
        <v>1</v>
      </c>
      <c r="W22" s="209" t="s">
        <v>852</v>
      </c>
      <c r="X22" s="210">
        <v>2</v>
      </c>
      <c r="Z22" s="209" t="s">
        <v>852</v>
      </c>
      <c r="AA22" s="210">
        <v>1</v>
      </c>
      <c r="AC22" s="209" t="s">
        <v>792</v>
      </c>
      <c r="AD22" s="210">
        <v>19</v>
      </c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 t="s">
        <v>793</v>
      </c>
      <c r="L23" s="210">
        <v>2</v>
      </c>
      <c r="N23" s="209" t="s">
        <v>794</v>
      </c>
      <c r="O23" s="210">
        <v>39</v>
      </c>
      <c r="Q23" s="209" t="s">
        <v>835</v>
      </c>
      <c r="R23" s="210">
        <v>2</v>
      </c>
      <c r="T23" s="209" t="s">
        <v>794</v>
      </c>
      <c r="U23" s="210">
        <v>48</v>
      </c>
      <c r="W23" s="209" t="s">
        <v>794</v>
      </c>
      <c r="X23" s="210">
        <v>93</v>
      </c>
      <c r="Z23" s="209" t="s">
        <v>794</v>
      </c>
      <c r="AA23" s="210">
        <v>124</v>
      </c>
      <c r="AC23" s="209" t="s">
        <v>793</v>
      </c>
      <c r="AD23" s="210">
        <v>3</v>
      </c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 t="s">
        <v>794</v>
      </c>
      <c r="L24" s="210">
        <v>57</v>
      </c>
      <c r="N24" s="209" t="s">
        <v>795</v>
      </c>
      <c r="O24" s="210">
        <v>37</v>
      </c>
      <c r="Q24" s="209" t="s">
        <v>794</v>
      </c>
      <c r="R24" s="210">
        <v>53</v>
      </c>
      <c r="T24" s="209" t="s">
        <v>795</v>
      </c>
      <c r="U24" s="210">
        <v>20</v>
      </c>
      <c r="W24" s="209" t="s">
        <v>795</v>
      </c>
      <c r="X24" s="210">
        <v>77</v>
      </c>
      <c r="Z24" s="209" t="s">
        <v>795</v>
      </c>
      <c r="AA24" s="210">
        <v>71</v>
      </c>
      <c r="AC24" s="209" t="s">
        <v>845</v>
      </c>
      <c r="AD24" s="210">
        <v>1</v>
      </c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 t="s">
        <v>795</v>
      </c>
      <c r="L25" s="210">
        <v>86</v>
      </c>
      <c r="N25" s="209" t="s">
        <v>796</v>
      </c>
      <c r="O25" s="210">
        <v>36</v>
      </c>
      <c r="Q25" s="209" t="s">
        <v>796</v>
      </c>
      <c r="R25" s="210">
        <v>20</v>
      </c>
      <c r="T25" s="209" t="s">
        <v>796</v>
      </c>
      <c r="U25" s="210">
        <v>24</v>
      </c>
      <c r="W25" s="209" t="s">
        <v>796</v>
      </c>
      <c r="X25" s="210">
        <v>52</v>
      </c>
      <c r="Z25" s="209" t="s">
        <v>796</v>
      </c>
      <c r="AA25" s="210">
        <v>39</v>
      </c>
      <c r="AC25" s="209" t="s">
        <v>846</v>
      </c>
      <c r="AD25" s="210">
        <v>2</v>
      </c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 t="s">
        <v>796</v>
      </c>
      <c r="L26" s="210">
        <v>29</v>
      </c>
      <c r="N26" s="209" t="s">
        <v>797</v>
      </c>
      <c r="O26" s="210">
        <v>1</v>
      </c>
      <c r="Q26" s="209" t="s">
        <v>822</v>
      </c>
      <c r="R26" s="210">
        <v>2</v>
      </c>
      <c r="T26" s="209" t="s">
        <v>797</v>
      </c>
      <c r="U26" s="210">
        <v>1</v>
      </c>
      <c r="W26" s="209" t="s">
        <v>822</v>
      </c>
      <c r="X26" s="210">
        <v>5</v>
      </c>
      <c r="Z26" s="209" t="s">
        <v>822</v>
      </c>
      <c r="AA26" s="210">
        <v>14</v>
      </c>
      <c r="AC26" s="209" t="s">
        <v>847</v>
      </c>
      <c r="AD26" s="210">
        <v>1</v>
      </c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 t="s">
        <v>822</v>
      </c>
      <c r="L27" s="210">
        <v>1</v>
      </c>
      <c r="N27" s="209" t="s">
        <v>798</v>
      </c>
      <c r="O27" s="210">
        <v>19</v>
      </c>
      <c r="Q27" s="209" t="s">
        <v>824</v>
      </c>
      <c r="R27" s="210">
        <v>1</v>
      </c>
      <c r="T27" s="209" t="s">
        <v>841</v>
      </c>
      <c r="U27" s="210">
        <v>1</v>
      </c>
      <c r="W27" s="209" t="s">
        <v>797</v>
      </c>
      <c r="X27" s="210">
        <v>2</v>
      </c>
      <c r="Z27" s="209" t="s">
        <v>797</v>
      </c>
      <c r="AA27" s="210">
        <v>3</v>
      </c>
      <c r="AC27" s="209" t="s">
        <v>794</v>
      </c>
      <c r="AD27" s="210">
        <v>43</v>
      </c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 t="s">
        <v>823</v>
      </c>
      <c r="L28" s="210">
        <v>1</v>
      </c>
      <c r="N28" s="209" t="s">
        <v>799</v>
      </c>
      <c r="O28" s="210">
        <v>15</v>
      </c>
      <c r="Q28" s="209" t="s">
        <v>836</v>
      </c>
      <c r="R28" s="210">
        <v>13</v>
      </c>
      <c r="T28" s="209" t="s">
        <v>798</v>
      </c>
      <c r="U28" s="210">
        <v>19</v>
      </c>
      <c r="W28" s="209" t="s">
        <v>841</v>
      </c>
      <c r="X28" s="210">
        <v>2</v>
      </c>
      <c r="Z28" s="209" t="s">
        <v>347</v>
      </c>
      <c r="AA28" s="210"/>
      <c r="AC28" s="209" t="s">
        <v>795</v>
      </c>
      <c r="AD28" s="210">
        <v>39</v>
      </c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 t="s">
        <v>824</v>
      </c>
      <c r="L29" s="210">
        <v>4</v>
      </c>
      <c r="N29" s="209" t="s">
        <v>800</v>
      </c>
      <c r="O29" s="210">
        <v>1</v>
      </c>
      <c r="Q29" s="209" t="s">
        <v>798</v>
      </c>
      <c r="R29" s="210">
        <v>2</v>
      </c>
      <c r="T29" s="209" t="s">
        <v>799</v>
      </c>
      <c r="U29" s="210">
        <v>27</v>
      </c>
      <c r="W29" s="209" t="s">
        <v>857</v>
      </c>
      <c r="X29" s="210">
        <v>2</v>
      </c>
      <c r="Z29" s="209" t="s">
        <v>853</v>
      </c>
      <c r="AA29" s="210"/>
      <c r="AC29" s="209" t="s">
        <v>796</v>
      </c>
      <c r="AD29" s="210">
        <v>62</v>
      </c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 t="s">
        <v>798</v>
      </c>
      <c r="L30" s="210">
        <v>24</v>
      </c>
      <c r="N30" s="209" t="s">
        <v>99</v>
      </c>
      <c r="O30" s="210">
        <v>7</v>
      </c>
      <c r="Q30" s="209" t="s">
        <v>799</v>
      </c>
      <c r="R30" s="210">
        <v>7</v>
      </c>
      <c r="T30" s="209" t="s">
        <v>99</v>
      </c>
      <c r="U30" s="210">
        <v>3</v>
      </c>
      <c r="W30" s="209" t="s">
        <v>798</v>
      </c>
      <c r="X30" s="210">
        <v>34</v>
      </c>
      <c r="Z30" s="209" t="s">
        <v>798</v>
      </c>
      <c r="AA30" s="210">
        <v>53</v>
      </c>
      <c r="AC30" s="209" t="s">
        <v>822</v>
      </c>
      <c r="AD30" s="210">
        <v>3</v>
      </c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 t="s">
        <v>825</v>
      </c>
      <c r="L31" s="210">
        <v>5</v>
      </c>
      <c r="N31" s="209" t="s">
        <v>181</v>
      </c>
      <c r="O31" s="210">
        <v>2</v>
      </c>
      <c r="Q31" s="209" t="s">
        <v>99</v>
      </c>
      <c r="R31" s="210">
        <v>1</v>
      </c>
      <c r="T31" s="209" t="s">
        <v>177</v>
      </c>
      <c r="U31" s="210">
        <v>2</v>
      </c>
      <c r="W31" s="209" t="s">
        <v>825</v>
      </c>
      <c r="X31" s="210">
        <v>17</v>
      </c>
      <c r="Z31" s="209" t="s">
        <v>825</v>
      </c>
      <c r="AA31" s="210">
        <v>4</v>
      </c>
      <c r="AC31" s="209" t="s">
        <v>798</v>
      </c>
      <c r="AD31" s="210">
        <v>20</v>
      </c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 t="s">
        <v>826</v>
      </c>
      <c r="L32" s="210">
        <v>1</v>
      </c>
      <c r="N32" s="209" t="s">
        <v>100</v>
      </c>
      <c r="O32" s="210">
        <v>3</v>
      </c>
      <c r="Q32" s="209" t="s">
        <v>181</v>
      </c>
      <c r="R32" s="210">
        <v>1</v>
      </c>
      <c r="T32" s="209" t="s">
        <v>178</v>
      </c>
      <c r="U32" s="210">
        <v>1</v>
      </c>
      <c r="W32" s="209" t="s">
        <v>858</v>
      </c>
      <c r="X32" s="210">
        <v>1</v>
      </c>
      <c r="Z32" s="209" t="s">
        <v>99</v>
      </c>
      <c r="AA32" s="210">
        <v>15</v>
      </c>
      <c r="AC32" s="209" t="s">
        <v>799</v>
      </c>
      <c r="AD32" s="210">
        <v>34</v>
      </c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 t="s">
        <v>827</v>
      </c>
      <c r="L33" s="210">
        <v>2</v>
      </c>
      <c r="N33" s="209" t="s">
        <v>101</v>
      </c>
      <c r="O33" s="210">
        <v>5</v>
      </c>
      <c r="Q33" s="209" t="s">
        <v>100</v>
      </c>
      <c r="R33" s="210">
        <v>1</v>
      </c>
      <c r="T33" s="209" t="s">
        <v>180</v>
      </c>
      <c r="U33" s="210">
        <v>1</v>
      </c>
      <c r="W33" s="209" t="s">
        <v>859</v>
      </c>
      <c r="X33" s="210">
        <v>1</v>
      </c>
      <c r="Z33" s="209" t="s">
        <v>180</v>
      </c>
      <c r="AA33" s="210">
        <v>2</v>
      </c>
      <c r="AC33" s="209" t="s">
        <v>172</v>
      </c>
      <c r="AD33" s="210">
        <v>2</v>
      </c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 t="s">
        <v>99</v>
      </c>
      <c r="L34" s="210">
        <v>17</v>
      </c>
      <c r="N34" s="209" t="s">
        <v>801</v>
      </c>
      <c r="O34" s="210">
        <v>2</v>
      </c>
      <c r="Q34" s="209" t="s">
        <v>101</v>
      </c>
      <c r="R34" s="210">
        <v>1</v>
      </c>
      <c r="T34" s="209" t="s">
        <v>181</v>
      </c>
      <c r="U34" s="210">
        <v>1</v>
      </c>
      <c r="W34" s="209" t="s">
        <v>99</v>
      </c>
      <c r="X34" s="210">
        <v>4</v>
      </c>
      <c r="Z34" s="209" t="s">
        <v>181</v>
      </c>
      <c r="AA34" s="210">
        <v>2</v>
      </c>
      <c r="AC34" s="209" t="s">
        <v>99</v>
      </c>
      <c r="AD34" s="210">
        <v>6</v>
      </c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 t="s">
        <v>174</v>
      </c>
      <c r="L35" s="210">
        <v>1</v>
      </c>
      <c r="N35" s="209" t="s">
        <v>802</v>
      </c>
      <c r="O35" s="210">
        <v>6</v>
      </c>
      <c r="Q35" s="209" t="s">
        <v>186</v>
      </c>
      <c r="R35" s="210">
        <v>1</v>
      </c>
      <c r="T35" s="209" t="s">
        <v>182</v>
      </c>
      <c r="U35" s="210">
        <v>3</v>
      </c>
      <c r="W35" s="209" t="s">
        <v>175</v>
      </c>
      <c r="X35" s="210">
        <v>2</v>
      </c>
      <c r="Z35" s="209" t="s">
        <v>100</v>
      </c>
      <c r="AA35" s="210">
        <v>7</v>
      </c>
      <c r="AC35" s="209" t="s">
        <v>177</v>
      </c>
      <c r="AD35" s="210">
        <v>2</v>
      </c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 t="s">
        <v>177</v>
      </c>
      <c r="L36" s="210">
        <v>1</v>
      </c>
      <c r="N36" s="209" t="s">
        <v>220</v>
      </c>
      <c r="O36" s="210">
        <v>1</v>
      </c>
      <c r="Q36" s="209" t="s">
        <v>802</v>
      </c>
      <c r="R36" s="210">
        <v>1</v>
      </c>
      <c r="T36" s="209" t="s">
        <v>183</v>
      </c>
      <c r="U36" s="210">
        <v>5</v>
      </c>
      <c r="W36" s="209" t="s">
        <v>178</v>
      </c>
      <c r="X36" s="210">
        <v>2</v>
      </c>
      <c r="Z36" s="209" t="s">
        <v>101</v>
      </c>
      <c r="AA36" s="210">
        <v>2</v>
      </c>
      <c r="AC36" s="209" t="s">
        <v>180</v>
      </c>
      <c r="AD36" s="210">
        <v>2</v>
      </c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 t="s">
        <v>181</v>
      </c>
      <c r="L37" s="210">
        <v>1</v>
      </c>
      <c r="N37" s="209" t="s">
        <v>103</v>
      </c>
      <c r="O37" s="210">
        <v>10</v>
      </c>
      <c r="Q37" s="209" t="s">
        <v>116</v>
      </c>
      <c r="R37" s="210">
        <v>1</v>
      </c>
      <c r="T37" s="209" t="s">
        <v>100</v>
      </c>
      <c r="U37" s="210">
        <v>1</v>
      </c>
      <c r="W37" s="209" t="s">
        <v>180</v>
      </c>
      <c r="X37" s="210">
        <v>2</v>
      </c>
      <c r="Z37" s="209" t="s">
        <v>854</v>
      </c>
      <c r="AA37" s="210">
        <v>2</v>
      </c>
      <c r="AC37" s="209" t="s">
        <v>181</v>
      </c>
      <c r="AD37" s="210">
        <v>2</v>
      </c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 t="s">
        <v>182</v>
      </c>
      <c r="L38" s="210">
        <v>2</v>
      </c>
      <c r="N38" s="209" t="s">
        <v>102</v>
      </c>
      <c r="O38" s="210">
        <v>15</v>
      </c>
      <c r="Q38" s="209" t="s">
        <v>233</v>
      </c>
      <c r="R38" s="210">
        <v>2</v>
      </c>
      <c r="T38" s="209" t="s">
        <v>101</v>
      </c>
      <c r="U38" s="210">
        <v>4</v>
      </c>
      <c r="W38" s="209" t="s">
        <v>181</v>
      </c>
      <c r="X38" s="210">
        <v>2</v>
      </c>
      <c r="Z38" s="209" t="s">
        <v>196</v>
      </c>
      <c r="AA38" s="210">
        <v>1</v>
      </c>
      <c r="AC38" s="209" t="s">
        <v>101</v>
      </c>
      <c r="AD38" s="210">
        <v>5</v>
      </c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 t="s">
        <v>183</v>
      </c>
      <c r="L39" s="210">
        <v>1</v>
      </c>
      <c r="N39" s="209" t="s">
        <v>104</v>
      </c>
      <c r="O39" s="210">
        <v>21</v>
      </c>
      <c r="Q39" s="209" t="s">
        <v>837</v>
      </c>
      <c r="R39" s="210">
        <v>2</v>
      </c>
      <c r="T39" s="209" t="s">
        <v>801</v>
      </c>
      <c r="U39" s="210">
        <v>1</v>
      </c>
      <c r="W39" s="209" t="s">
        <v>100</v>
      </c>
      <c r="X39" s="210">
        <v>3</v>
      </c>
      <c r="Z39" s="209" t="s">
        <v>220</v>
      </c>
      <c r="AA39" s="210">
        <v>1</v>
      </c>
      <c r="AC39" s="209" t="s">
        <v>188</v>
      </c>
      <c r="AD39" s="210">
        <v>1</v>
      </c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 t="s">
        <v>100</v>
      </c>
      <c r="L40" s="210"/>
      <c r="N40" s="209" t="s">
        <v>105</v>
      </c>
      <c r="O40" s="210">
        <v>43</v>
      </c>
      <c r="Q40" s="209" t="s">
        <v>103</v>
      </c>
      <c r="R40" s="210">
        <v>4</v>
      </c>
      <c r="T40" s="209" t="s">
        <v>232</v>
      </c>
      <c r="U40" s="210">
        <v>1</v>
      </c>
      <c r="W40" s="209" t="s">
        <v>101</v>
      </c>
      <c r="X40" s="210">
        <v>3</v>
      </c>
      <c r="Z40" s="209" t="s">
        <v>225</v>
      </c>
      <c r="AA40" s="210">
        <v>1</v>
      </c>
      <c r="AC40" s="209" t="s">
        <v>190</v>
      </c>
      <c r="AD40" s="210">
        <v>2</v>
      </c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 t="s">
        <v>101</v>
      </c>
      <c r="L41" s="210">
        <v>4</v>
      </c>
      <c r="N41" s="209" t="s">
        <v>106</v>
      </c>
      <c r="O41" s="210">
        <v>26</v>
      </c>
      <c r="Q41" s="209" t="s">
        <v>102</v>
      </c>
      <c r="R41" s="210">
        <v>7</v>
      </c>
      <c r="T41" s="209" t="s">
        <v>103</v>
      </c>
      <c r="U41" s="210">
        <v>6</v>
      </c>
      <c r="W41" s="209" t="s">
        <v>225</v>
      </c>
      <c r="X41" s="210">
        <v>2</v>
      </c>
      <c r="Z41" s="209" t="s">
        <v>233</v>
      </c>
      <c r="AA41" s="210">
        <v>1</v>
      </c>
      <c r="AC41" s="209" t="s">
        <v>216</v>
      </c>
      <c r="AD41" s="210">
        <v>2</v>
      </c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 t="s">
        <v>116</v>
      </c>
      <c r="L42" s="210">
        <v>1</v>
      </c>
      <c r="N42" s="209" t="s">
        <v>108</v>
      </c>
      <c r="O42" s="210">
        <v>4</v>
      </c>
      <c r="Q42" s="209" t="s">
        <v>104</v>
      </c>
      <c r="R42" s="210">
        <v>6</v>
      </c>
      <c r="T42" s="209" t="s">
        <v>102</v>
      </c>
      <c r="U42" s="210">
        <v>8</v>
      </c>
      <c r="W42" s="209" t="s">
        <v>232</v>
      </c>
      <c r="X42" s="210">
        <v>1</v>
      </c>
      <c r="Z42" s="209" t="s">
        <v>235</v>
      </c>
      <c r="AA42" s="210">
        <v>1</v>
      </c>
      <c r="AC42" s="209" t="s">
        <v>222</v>
      </c>
      <c r="AD42" s="210">
        <v>1</v>
      </c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 t="s">
        <v>220</v>
      </c>
      <c r="L43" s="210">
        <v>1</v>
      </c>
      <c r="N43" s="209" t="s">
        <v>107</v>
      </c>
      <c r="O43" s="210">
        <v>4</v>
      </c>
      <c r="Q43" s="209" t="s">
        <v>105</v>
      </c>
      <c r="R43" s="210">
        <v>18</v>
      </c>
      <c r="T43" s="209" t="s">
        <v>104</v>
      </c>
      <c r="U43" s="210">
        <v>13</v>
      </c>
      <c r="W43" s="209" t="s">
        <v>103</v>
      </c>
      <c r="X43" s="210">
        <v>15</v>
      </c>
      <c r="Z43" s="209" t="s">
        <v>103</v>
      </c>
      <c r="AA43" s="210">
        <v>16</v>
      </c>
      <c r="AC43" s="209" t="s">
        <v>837</v>
      </c>
      <c r="AD43" s="210">
        <v>2</v>
      </c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 t="s">
        <v>222</v>
      </c>
      <c r="L44" s="210">
        <v>1</v>
      </c>
      <c r="N44" s="209" t="s">
        <v>237</v>
      </c>
      <c r="O44" s="210">
        <v>2</v>
      </c>
      <c r="Q44" s="209" t="s">
        <v>106</v>
      </c>
      <c r="R44" s="210">
        <v>13</v>
      </c>
      <c r="T44" s="209" t="s">
        <v>105</v>
      </c>
      <c r="U44" s="210">
        <v>23</v>
      </c>
      <c r="W44" s="209" t="s">
        <v>102</v>
      </c>
      <c r="X44" s="210">
        <v>26</v>
      </c>
      <c r="Z44" s="209" t="s">
        <v>102</v>
      </c>
      <c r="AA44" s="210">
        <v>20</v>
      </c>
      <c r="AC44" s="209" t="s">
        <v>103</v>
      </c>
      <c r="AD44" s="210">
        <v>11</v>
      </c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 t="s">
        <v>103</v>
      </c>
      <c r="L45" s="210">
        <v>14</v>
      </c>
      <c r="N45" s="209" t="s">
        <v>238</v>
      </c>
      <c r="O45" s="210">
        <v>3</v>
      </c>
      <c r="Q45" s="209" t="s">
        <v>107</v>
      </c>
      <c r="R45" s="210">
        <v>1</v>
      </c>
      <c r="T45" s="209" t="s">
        <v>106</v>
      </c>
      <c r="U45" s="210">
        <v>11</v>
      </c>
      <c r="W45" s="209" t="s">
        <v>104</v>
      </c>
      <c r="X45" s="210">
        <v>22</v>
      </c>
      <c r="Z45" s="209" t="s">
        <v>104</v>
      </c>
      <c r="AA45" s="210">
        <v>20</v>
      </c>
      <c r="AC45" s="209" t="s">
        <v>102</v>
      </c>
      <c r="AD45" s="210">
        <v>15</v>
      </c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 t="s">
        <v>102</v>
      </c>
      <c r="L46" s="210">
        <v>19</v>
      </c>
      <c r="N46" s="209" t="s">
        <v>110</v>
      </c>
      <c r="O46" s="210">
        <v>9</v>
      </c>
      <c r="Q46" s="209" t="s">
        <v>237</v>
      </c>
      <c r="R46" s="210">
        <v>2</v>
      </c>
      <c r="T46" s="209" t="s">
        <v>238</v>
      </c>
      <c r="U46" s="210">
        <v>4</v>
      </c>
      <c r="W46" s="209" t="s">
        <v>105</v>
      </c>
      <c r="X46" s="210">
        <v>28</v>
      </c>
      <c r="Z46" s="209" t="s">
        <v>105</v>
      </c>
      <c r="AA46" s="210">
        <v>26</v>
      </c>
      <c r="AC46" s="209" t="s">
        <v>104</v>
      </c>
      <c r="AD46" s="210">
        <v>15</v>
      </c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 t="s">
        <v>104</v>
      </c>
      <c r="L47" s="210">
        <v>23</v>
      </c>
      <c r="N47" s="209" t="s">
        <v>111</v>
      </c>
      <c r="O47" s="210">
        <v>15</v>
      </c>
      <c r="Q47" s="209" t="s">
        <v>238</v>
      </c>
      <c r="R47" s="210">
        <v>1</v>
      </c>
      <c r="T47" s="209" t="s">
        <v>110</v>
      </c>
      <c r="U47" s="210">
        <v>9</v>
      </c>
      <c r="W47" s="209" t="s">
        <v>106</v>
      </c>
      <c r="X47" s="210">
        <v>26</v>
      </c>
      <c r="Z47" s="209" t="s">
        <v>106</v>
      </c>
      <c r="AA47" s="210">
        <v>37</v>
      </c>
      <c r="AC47" s="209" t="s">
        <v>105</v>
      </c>
      <c r="AD47" s="210">
        <v>26</v>
      </c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 t="s">
        <v>105</v>
      </c>
      <c r="L48" s="210">
        <v>33</v>
      </c>
      <c r="N48" s="209" t="s">
        <v>118</v>
      </c>
      <c r="O48" s="210">
        <v>12</v>
      </c>
      <c r="Q48" s="209" t="s">
        <v>110</v>
      </c>
      <c r="R48" s="210">
        <v>6</v>
      </c>
      <c r="T48" s="209" t="s">
        <v>111</v>
      </c>
      <c r="U48" s="210">
        <v>11</v>
      </c>
      <c r="W48" s="209" t="s">
        <v>108</v>
      </c>
      <c r="X48" s="210">
        <v>1</v>
      </c>
      <c r="Z48" s="209" t="s">
        <v>108</v>
      </c>
      <c r="AA48" s="210">
        <v>4</v>
      </c>
      <c r="AC48" s="209" t="s">
        <v>106</v>
      </c>
      <c r="AD48" s="210">
        <v>46</v>
      </c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 t="s">
        <v>106</v>
      </c>
      <c r="L49" s="210">
        <v>42</v>
      </c>
      <c r="N49" s="209" t="s">
        <v>119</v>
      </c>
      <c r="O49" s="210">
        <v>10</v>
      </c>
      <c r="Q49" s="209" t="s">
        <v>239</v>
      </c>
      <c r="R49" s="210">
        <v>2</v>
      </c>
      <c r="T49" s="209" t="s">
        <v>118</v>
      </c>
      <c r="U49" s="210">
        <v>16</v>
      </c>
      <c r="W49" s="209" t="s">
        <v>107</v>
      </c>
      <c r="X49" s="210">
        <v>1</v>
      </c>
      <c r="Z49" s="209" t="s">
        <v>109</v>
      </c>
      <c r="AA49" s="210">
        <v>2</v>
      </c>
      <c r="AC49" s="209" t="s">
        <v>108</v>
      </c>
      <c r="AD49" s="210">
        <v>4</v>
      </c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 t="s">
        <v>107</v>
      </c>
      <c r="L50" s="210">
        <v>2</v>
      </c>
      <c r="N50" s="209" t="s">
        <v>120</v>
      </c>
      <c r="O50" s="210">
        <v>12</v>
      </c>
      <c r="Q50" s="209" t="s">
        <v>111</v>
      </c>
      <c r="R50" s="210">
        <v>32</v>
      </c>
      <c r="T50" s="209" t="s">
        <v>119</v>
      </c>
      <c r="U50" s="210">
        <v>3</v>
      </c>
      <c r="W50" s="209" t="s">
        <v>109</v>
      </c>
      <c r="X50" s="210">
        <v>1</v>
      </c>
      <c r="Z50" s="209" t="s">
        <v>110</v>
      </c>
      <c r="AA50" s="210">
        <v>20</v>
      </c>
      <c r="AC50" s="209" t="s">
        <v>109</v>
      </c>
      <c r="AD50" s="210">
        <v>2</v>
      </c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 t="s">
        <v>109</v>
      </c>
      <c r="L51" s="210">
        <v>1</v>
      </c>
      <c r="N51" s="209" t="s">
        <v>117</v>
      </c>
      <c r="O51" s="210">
        <v>48</v>
      </c>
      <c r="Q51" s="209" t="s">
        <v>118</v>
      </c>
      <c r="R51" s="210">
        <v>10</v>
      </c>
      <c r="T51" s="209" t="s">
        <v>120</v>
      </c>
      <c r="U51" s="210">
        <v>11</v>
      </c>
      <c r="W51" s="209" t="s">
        <v>237</v>
      </c>
      <c r="X51" s="210">
        <v>3</v>
      </c>
      <c r="Z51" s="209" t="s">
        <v>239</v>
      </c>
      <c r="AA51" s="210">
        <v>4</v>
      </c>
      <c r="AC51" s="209" t="s">
        <v>237</v>
      </c>
      <c r="AD51" s="210">
        <v>4</v>
      </c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 t="s">
        <v>238</v>
      </c>
      <c r="L52" s="210">
        <v>3</v>
      </c>
      <c r="N52" s="209" t="s">
        <v>112</v>
      </c>
      <c r="O52" s="210">
        <v>46</v>
      </c>
      <c r="Q52" s="209" t="s">
        <v>119</v>
      </c>
      <c r="R52" s="210">
        <v>2</v>
      </c>
      <c r="T52" s="209" t="s">
        <v>117</v>
      </c>
      <c r="U52" s="210">
        <v>38</v>
      </c>
      <c r="W52" s="209" t="s">
        <v>238</v>
      </c>
      <c r="X52" s="210">
        <v>4</v>
      </c>
      <c r="Z52" s="209" t="s">
        <v>111</v>
      </c>
      <c r="AA52" s="210">
        <v>58</v>
      </c>
      <c r="AC52" s="209" t="s">
        <v>238</v>
      </c>
      <c r="AD52" s="210">
        <v>9</v>
      </c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 t="s">
        <v>110</v>
      </c>
      <c r="L53" s="210">
        <v>12</v>
      </c>
      <c r="N53" s="209" t="s">
        <v>113</v>
      </c>
      <c r="O53" s="210">
        <v>70</v>
      </c>
      <c r="Q53" s="209" t="s">
        <v>120</v>
      </c>
      <c r="R53" s="210">
        <v>11</v>
      </c>
      <c r="T53" s="209" t="s">
        <v>112</v>
      </c>
      <c r="U53" s="210">
        <v>46</v>
      </c>
      <c r="W53" s="209" t="s">
        <v>110</v>
      </c>
      <c r="X53" s="210">
        <v>12</v>
      </c>
      <c r="Z53" s="209" t="s">
        <v>118</v>
      </c>
      <c r="AA53" s="210">
        <v>36</v>
      </c>
      <c r="AC53" s="209" t="s">
        <v>110</v>
      </c>
      <c r="AD53" s="210">
        <v>23</v>
      </c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 t="s">
        <v>111</v>
      </c>
      <c r="L54" s="210">
        <v>28</v>
      </c>
      <c r="N54" s="209" t="s">
        <v>114</v>
      </c>
      <c r="O54" s="210">
        <v>30</v>
      </c>
      <c r="Q54" s="209" t="s">
        <v>117</v>
      </c>
      <c r="R54" s="210">
        <v>24</v>
      </c>
      <c r="T54" s="209" t="s">
        <v>113</v>
      </c>
      <c r="U54" s="210">
        <v>47</v>
      </c>
      <c r="W54" s="209" t="s">
        <v>239</v>
      </c>
      <c r="X54" s="210">
        <v>1</v>
      </c>
      <c r="Z54" s="209" t="s">
        <v>119</v>
      </c>
      <c r="AA54" s="210">
        <v>7</v>
      </c>
      <c r="AC54" s="209" t="s">
        <v>239</v>
      </c>
      <c r="AD54" s="210">
        <v>7</v>
      </c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 t="s">
        <v>118</v>
      </c>
      <c r="L55" s="210">
        <v>26</v>
      </c>
      <c r="N55" s="209" t="s">
        <v>115</v>
      </c>
      <c r="O55" s="210">
        <v>126</v>
      </c>
      <c r="Q55" s="209" t="s">
        <v>112</v>
      </c>
      <c r="R55" s="210">
        <v>50</v>
      </c>
      <c r="T55" s="209" t="s">
        <v>114</v>
      </c>
      <c r="U55" s="210">
        <v>20</v>
      </c>
      <c r="W55" s="209" t="s">
        <v>111</v>
      </c>
      <c r="X55" s="210">
        <v>37</v>
      </c>
      <c r="Z55" s="209" t="s">
        <v>120</v>
      </c>
      <c r="AA55" s="210">
        <v>25</v>
      </c>
      <c r="AC55" s="209" t="s">
        <v>111</v>
      </c>
      <c r="AD55" s="210">
        <v>45</v>
      </c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 t="s">
        <v>119</v>
      </c>
      <c r="L56" s="210">
        <v>8</v>
      </c>
      <c r="N56" s="209" t="s">
        <v>129</v>
      </c>
      <c r="O56" s="210">
        <v>25</v>
      </c>
      <c r="Q56" s="209" t="s">
        <v>113</v>
      </c>
      <c r="R56" s="210">
        <v>30</v>
      </c>
      <c r="T56" s="209" t="s">
        <v>115</v>
      </c>
      <c r="U56" s="210">
        <v>56</v>
      </c>
      <c r="W56" s="209" t="s">
        <v>118</v>
      </c>
      <c r="X56" s="210">
        <v>25</v>
      </c>
      <c r="Z56" s="209" t="s">
        <v>117</v>
      </c>
      <c r="AA56" s="210">
        <v>64</v>
      </c>
      <c r="AC56" s="209" t="s">
        <v>118</v>
      </c>
      <c r="AD56" s="210">
        <v>37</v>
      </c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 t="s">
        <v>120</v>
      </c>
      <c r="L57" s="210">
        <v>8</v>
      </c>
      <c r="N57" s="209" t="s">
        <v>130</v>
      </c>
      <c r="O57" s="210">
        <v>7</v>
      </c>
      <c r="Q57" s="209" t="s">
        <v>114</v>
      </c>
      <c r="R57" s="210">
        <v>14</v>
      </c>
      <c r="T57" s="209" t="s">
        <v>129</v>
      </c>
      <c r="U57" s="210">
        <v>21</v>
      </c>
      <c r="W57" s="209" t="s">
        <v>119</v>
      </c>
      <c r="X57" s="210">
        <v>14</v>
      </c>
      <c r="Z57" s="209" t="s">
        <v>112</v>
      </c>
      <c r="AA57" s="210">
        <v>47</v>
      </c>
      <c r="AC57" s="209" t="s">
        <v>119</v>
      </c>
      <c r="AD57" s="210">
        <v>10</v>
      </c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 t="s">
        <v>117</v>
      </c>
      <c r="L58" s="210">
        <v>35</v>
      </c>
      <c r="N58" s="209" t="s">
        <v>131</v>
      </c>
      <c r="O58" s="210">
        <v>7</v>
      </c>
      <c r="Q58" s="209" t="s">
        <v>115</v>
      </c>
      <c r="R58" s="210">
        <v>50</v>
      </c>
      <c r="T58" s="209" t="s">
        <v>130</v>
      </c>
      <c r="U58" s="210">
        <v>1</v>
      </c>
      <c r="W58" s="209" t="s">
        <v>120</v>
      </c>
      <c r="X58" s="210">
        <v>8</v>
      </c>
      <c r="Z58" s="209" t="s">
        <v>113</v>
      </c>
      <c r="AA58" s="210">
        <v>84</v>
      </c>
      <c r="AC58" s="209" t="s">
        <v>120</v>
      </c>
      <c r="AD58" s="210">
        <v>23</v>
      </c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 t="s">
        <v>112</v>
      </c>
      <c r="L59" s="210">
        <v>40</v>
      </c>
      <c r="N59" s="209" t="s">
        <v>128</v>
      </c>
      <c r="O59" s="210">
        <v>12</v>
      </c>
      <c r="Q59" s="209" t="s">
        <v>129</v>
      </c>
      <c r="R59" s="210">
        <v>11</v>
      </c>
      <c r="T59" s="209" t="s">
        <v>128</v>
      </c>
      <c r="U59" s="210">
        <v>6</v>
      </c>
      <c r="W59" s="209" t="s">
        <v>117</v>
      </c>
      <c r="X59" s="210">
        <v>36</v>
      </c>
      <c r="Z59" s="209" t="s">
        <v>114</v>
      </c>
      <c r="AA59" s="210">
        <v>29</v>
      </c>
      <c r="AC59" s="209" t="s">
        <v>117</v>
      </c>
      <c r="AD59" s="210">
        <v>46</v>
      </c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 t="s">
        <v>113</v>
      </c>
      <c r="L60" s="210">
        <v>73</v>
      </c>
      <c r="N60" s="209" t="s">
        <v>124</v>
      </c>
      <c r="O60" s="210">
        <v>16</v>
      </c>
      <c r="Q60" s="209" t="s">
        <v>130</v>
      </c>
      <c r="R60" s="210">
        <v>3</v>
      </c>
      <c r="T60" s="209" t="s">
        <v>124</v>
      </c>
      <c r="U60" s="210">
        <v>5</v>
      </c>
      <c r="W60" s="209" t="s">
        <v>112</v>
      </c>
      <c r="X60" s="210">
        <v>38</v>
      </c>
      <c r="Z60" s="209" t="s">
        <v>115</v>
      </c>
      <c r="AA60" s="210">
        <v>123</v>
      </c>
      <c r="AC60" s="209" t="s">
        <v>112</v>
      </c>
      <c r="AD60" s="210">
        <v>37</v>
      </c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 t="s">
        <v>114</v>
      </c>
      <c r="L61" s="210">
        <v>15</v>
      </c>
      <c r="N61" s="209" t="s">
        <v>125</v>
      </c>
      <c r="O61" s="210">
        <v>36</v>
      </c>
      <c r="Q61" s="209" t="s">
        <v>131</v>
      </c>
      <c r="R61" s="210">
        <v>2</v>
      </c>
      <c r="T61" s="209" t="s">
        <v>125</v>
      </c>
      <c r="U61" s="210">
        <v>8</v>
      </c>
      <c r="W61" s="209" t="s">
        <v>113</v>
      </c>
      <c r="X61" s="210">
        <v>75</v>
      </c>
      <c r="Z61" s="209" t="s">
        <v>129</v>
      </c>
      <c r="AA61" s="210">
        <v>26</v>
      </c>
      <c r="AC61" s="209" t="s">
        <v>113</v>
      </c>
      <c r="AD61" s="210">
        <v>68</v>
      </c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 t="s">
        <v>115</v>
      </c>
      <c r="L62" s="210">
        <v>84</v>
      </c>
      <c r="N62" s="209" t="s">
        <v>126</v>
      </c>
      <c r="O62" s="210">
        <v>14</v>
      </c>
      <c r="Q62" s="209" t="s">
        <v>128</v>
      </c>
      <c r="R62" s="210">
        <v>8</v>
      </c>
      <c r="T62" s="209" t="s">
        <v>126</v>
      </c>
      <c r="U62" s="210">
        <v>8</v>
      </c>
      <c r="W62" s="209" t="s">
        <v>114</v>
      </c>
      <c r="X62" s="210">
        <v>15</v>
      </c>
      <c r="Z62" s="209" t="s">
        <v>130</v>
      </c>
      <c r="AA62" s="210">
        <v>11</v>
      </c>
      <c r="AC62" s="209" t="s">
        <v>114</v>
      </c>
      <c r="AD62" s="210">
        <v>22</v>
      </c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 t="s">
        <v>129</v>
      </c>
      <c r="L63" s="210">
        <v>34</v>
      </c>
      <c r="N63" s="209" t="s">
        <v>127</v>
      </c>
      <c r="O63" s="210">
        <v>62</v>
      </c>
      <c r="Q63" s="209" t="s">
        <v>124</v>
      </c>
      <c r="R63" s="210">
        <v>10</v>
      </c>
      <c r="T63" s="209" t="s">
        <v>127</v>
      </c>
      <c r="U63" s="210">
        <v>53</v>
      </c>
      <c r="W63" s="209" t="s">
        <v>115</v>
      </c>
      <c r="X63" s="210">
        <v>84</v>
      </c>
      <c r="Z63" s="209" t="s">
        <v>131</v>
      </c>
      <c r="AA63" s="210">
        <v>2</v>
      </c>
      <c r="AC63" s="209" t="s">
        <v>115</v>
      </c>
      <c r="AD63" s="210">
        <v>108</v>
      </c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 t="s">
        <v>130</v>
      </c>
      <c r="L64" s="210">
        <v>11</v>
      </c>
      <c r="N64" s="209" t="s">
        <v>121</v>
      </c>
      <c r="O64" s="210">
        <v>8</v>
      </c>
      <c r="Q64" s="209" t="s">
        <v>125</v>
      </c>
      <c r="R64" s="210">
        <v>14</v>
      </c>
      <c r="T64" s="209" t="s">
        <v>121</v>
      </c>
      <c r="U64" s="210">
        <v>3</v>
      </c>
      <c r="W64" s="209" t="s">
        <v>129</v>
      </c>
      <c r="X64" s="210">
        <v>33</v>
      </c>
      <c r="Z64" s="209" t="s">
        <v>128</v>
      </c>
      <c r="AA64" s="210">
        <v>9</v>
      </c>
      <c r="AC64" s="209" t="s">
        <v>129</v>
      </c>
      <c r="AD64" s="210">
        <v>27</v>
      </c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 t="s">
        <v>131</v>
      </c>
      <c r="L65" s="210">
        <v>4</v>
      </c>
      <c r="N65" s="209" t="s">
        <v>122</v>
      </c>
      <c r="O65" s="210">
        <v>1</v>
      </c>
      <c r="Q65" s="209" t="s">
        <v>126</v>
      </c>
      <c r="R65" s="210">
        <v>13</v>
      </c>
      <c r="T65" s="209" t="s">
        <v>122</v>
      </c>
      <c r="U65" s="210">
        <v>2</v>
      </c>
      <c r="W65" s="209" t="s">
        <v>130</v>
      </c>
      <c r="X65" s="210">
        <v>6</v>
      </c>
      <c r="Z65" s="209" t="s">
        <v>124</v>
      </c>
      <c r="AA65" s="210">
        <v>20</v>
      </c>
      <c r="AC65" s="209" t="s">
        <v>130</v>
      </c>
      <c r="AD65" s="210">
        <v>4</v>
      </c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 t="s">
        <v>128</v>
      </c>
      <c r="L66" s="210">
        <v>4</v>
      </c>
      <c r="N66" s="209" t="s">
        <v>123</v>
      </c>
      <c r="O66" s="210">
        <v>3</v>
      </c>
      <c r="Q66" s="209" t="s">
        <v>127</v>
      </c>
      <c r="R66" s="210">
        <v>30</v>
      </c>
      <c r="T66" s="209" t="s">
        <v>803</v>
      </c>
      <c r="U66" s="210">
        <v>31</v>
      </c>
      <c r="W66" s="209" t="s">
        <v>128</v>
      </c>
      <c r="X66" s="210">
        <v>11</v>
      </c>
      <c r="Z66" s="209" t="s">
        <v>125</v>
      </c>
      <c r="AA66" s="210">
        <v>37</v>
      </c>
      <c r="AC66" s="209" t="s">
        <v>128</v>
      </c>
      <c r="AD66" s="210">
        <v>6</v>
      </c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 t="s">
        <v>124</v>
      </c>
      <c r="L67" s="210">
        <v>16</v>
      </c>
      <c r="N67" s="209" t="s">
        <v>803</v>
      </c>
      <c r="O67" s="210">
        <v>34</v>
      </c>
      <c r="Q67" s="209" t="s">
        <v>123</v>
      </c>
      <c r="R67" s="210">
        <v>1</v>
      </c>
      <c r="T67" s="209" t="s">
        <v>132</v>
      </c>
      <c r="U67" s="210">
        <v>1</v>
      </c>
      <c r="W67" s="209" t="s">
        <v>124</v>
      </c>
      <c r="X67" s="210">
        <v>22</v>
      </c>
      <c r="Z67" s="209" t="s">
        <v>126</v>
      </c>
      <c r="AA67" s="210">
        <v>17</v>
      </c>
      <c r="AC67" s="209" t="s">
        <v>124</v>
      </c>
      <c r="AD67" s="210">
        <v>15</v>
      </c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 t="s">
        <v>125</v>
      </c>
      <c r="L68" s="210">
        <v>39</v>
      </c>
      <c r="N68" s="209" t="s">
        <v>133</v>
      </c>
      <c r="O68" s="210">
        <v>5</v>
      </c>
      <c r="Q68" s="209" t="s">
        <v>803</v>
      </c>
      <c r="R68" s="210">
        <v>47</v>
      </c>
      <c r="T68" s="209" t="s">
        <v>348</v>
      </c>
      <c r="U68" s="210">
        <v>1</v>
      </c>
      <c r="W68" s="209" t="s">
        <v>125</v>
      </c>
      <c r="X68" s="210">
        <v>35</v>
      </c>
      <c r="Z68" s="209" t="s">
        <v>127</v>
      </c>
      <c r="AA68" s="210">
        <v>86</v>
      </c>
      <c r="AC68" s="209" t="s">
        <v>125</v>
      </c>
      <c r="AD68" s="210">
        <v>31</v>
      </c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 t="s">
        <v>126</v>
      </c>
      <c r="L69" s="210">
        <v>12</v>
      </c>
      <c r="N69" s="209" t="s">
        <v>240</v>
      </c>
      <c r="O69" s="210">
        <v>1</v>
      </c>
      <c r="Q69" s="209" t="s">
        <v>133</v>
      </c>
      <c r="R69" s="210">
        <v>3</v>
      </c>
      <c r="T69" s="209" t="s">
        <v>133</v>
      </c>
      <c r="U69" s="210">
        <v>3</v>
      </c>
      <c r="W69" s="209" t="s">
        <v>126</v>
      </c>
      <c r="X69" s="210">
        <v>16</v>
      </c>
      <c r="Z69" s="209" t="s">
        <v>121</v>
      </c>
      <c r="AA69" s="210">
        <v>12</v>
      </c>
      <c r="AC69" s="209" t="s">
        <v>126</v>
      </c>
      <c r="AD69" s="210">
        <v>8</v>
      </c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 t="s">
        <v>127</v>
      </c>
      <c r="L70" s="210">
        <v>62</v>
      </c>
      <c r="N70" s="209" t="s">
        <v>134</v>
      </c>
      <c r="O70" s="210">
        <v>2</v>
      </c>
      <c r="Q70" s="209" t="s">
        <v>134</v>
      </c>
      <c r="R70" s="210">
        <v>1</v>
      </c>
      <c r="T70" s="209" t="s">
        <v>240</v>
      </c>
      <c r="U70" s="210">
        <v>1</v>
      </c>
      <c r="W70" s="209" t="s">
        <v>127</v>
      </c>
      <c r="X70" s="210">
        <v>104</v>
      </c>
      <c r="Z70" s="209" t="s">
        <v>122</v>
      </c>
      <c r="AA70" s="210">
        <v>1</v>
      </c>
      <c r="AC70" s="209" t="s">
        <v>127</v>
      </c>
      <c r="AD70" s="210">
        <v>50</v>
      </c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 t="s">
        <v>123</v>
      </c>
      <c r="L71" s="210">
        <v>1</v>
      </c>
      <c r="N71" s="209" t="s">
        <v>241</v>
      </c>
      <c r="O71" s="210">
        <v>4</v>
      </c>
      <c r="Q71" s="209" t="s">
        <v>241</v>
      </c>
      <c r="R71" s="210">
        <v>1</v>
      </c>
      <c r="T71" s="209" t="s">
        <v>135</v>
      </c>
      <c r="U71" s="210"/>
      <c r="W71" s="209" t="s">
        <v>121</v>
      </c>
      <c r="X71" s="210">
        <v>5</v>
      </c>
      <c r="Z71" s="209" t="s">
        <v>123</v>
      </c>
      <c r="AA71" s="210">
        <v>10</v>
      </c>
      <c r="AC71" s="209" t="s">
        <v>121</v>
      </c>
      <c r="AD71" s="210">
        <v>1</v>
      </c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 t="s">
        <v>803</v>
      </c>
      <c r="L72" s="210">
        <v>35</v>
      </c>
      <c r="N72" s="209" t="s">
        <v>143</v>
      </c>
      <c r="O72" s="210">
        <v>5</v>
      </c>
      <c r="Q72" s="209" t="s">
        <v>143</v>
      </c>
      <c r="R72" s="210">
        <v>1</v>
      </c>
      <c r="T72" s="209" t="s">
        <v>136</v>
      </c>
      <c r="U72" s="210">
        <v>3</v>
      </c>
      <c r="W72" s="209" t="s">
        <v>122</v>
      </c>
      <c r="X72" s="210">
        <v>1</v>
      </c>
      <c r="Z72" s="209" t="s">
        <v>803</v>
      </c>
      <c r="AA72" s="210">
        <v>41</v>
      </c>
      <c r="AC72" s="209" t="s">
        <v>803</v>
      </c>
      <c r="AD72" s="210">
        <v>49</v>
      </c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 t="s">
        <v>132</v>
      </c>
      <c r="L73" s="210">
        <v>2</v>
      </c>
      <c r="N73" s="209" t="s">
        <v>145</v>
      </c>
      <c r="O73" s="210">
        <v>8</v>
      </c>
      <c r="Q73" s="209" t="s">
        <v>145</v>
      </c>
      <c r="R73" s="210">
        <v>3</v>
      </c>
      <c r="T73" s="209" t="s">
        <v>241</v>
      </c>
      <c r="U73" s="210">
        <v>3</v>
      </c>
      <c r="W73" s="209" t="s">
        <v>123</v>
      </c>
      <c r="X73" s="210">
        <v>3</v>
      </c>
      <c r="Z73" s="209" t="s">
        <v>132</v>
      </c>
      <c r="AA73" s="210">
        <v>5</v>
      </c>
      <c r="AC73" s="209" t="s">
        <v>132</v>
      </c>
      <c r="AD73" s="210">
        <v>1</v>
      </c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 t="s">
        <v>348</v>
      </c>
      <c r="L74" s="210">
        <v>1</v>
      </c>
      <c r="N74" s="209" t="s">
        <v>147</v>
      </c>
      <c r="O74" s="210">
        <v>3</v>
      </c>
      <c r="Q74" s="209" t="s">
        <v>146</v>
      </c>
      <c r="R74" s="210">
        <v>2</v>
      </c>
      <c r="T74" s="209" t="s">
        <v>143</v>
      </c>
      <c r="U74" s="210">
        <v>1</v>
      </c>
      <c r="W74" s="209" t="s">
        <v>803</v>
      </c>
      <c r="X74" s="210">
        <v>39</v>
      </c>
      <c r="Z74" s="209" t="s">
        <v>133</v>
      </c>
      <c r="AA74" s="210">
        <v>3</v>
      </c>
      <c r="AC74" s="209" t="s">
        <v>134</v>
      </c>
      <c r="AD74" s="210">
        <v>1</v>
      </c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 t="s">
        <v>133</v>
      </c>
      <c r="L75" s="210">
        <v>3</v>
      </c>
      <c r="N75" s="209" t="s">
        <v>148</v>
      </c>
      <c r="O75" s="210">
        <v>1</v>
      </c>
      <c r="Q75" s="209" t="s">
        <v>158</v>
      </c>
      <c r="R75" s="210">
        <v>2</v>
      </c>
      <c r="T75" s="209" t="s">
        <v>145</v>
      </c>
      <c r="U75" s="210">
        <v>1</v>
      </c>
      <c r="W75" s="209" t="s">
        <v>132</v>
      </c>
      <c r="X75" s="210">
        <v>1</v>
      </c>
      <c r="Z75" s="209" t="s">
        <v>240</v>
      </c>
      <c r="AA75" s="210">
        <v>1</v>
      </c>
      <c r="AC75" s="209" t="s">
        <v>241</v>
      </c>
      <c r="AD75" s="210">
        <v>1</v>
      </c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 t="s">
        <v>240</v>
      </c>
      <c r="L76" s="210">
        <v>2</v>
      </c>
      <c r="N76" s="209" t="s">
        <v>149</v>
      </c>
      <c r="O76" s="210">
        <v>1</v>
      </c>
      <c r="Q76" s="209" t="s">
        <v>164</v>
      </c>
      <c r="R76" s="210">
        <v>3</v>
      </c>
      <c r="T76" s="209" t="s">
        <v>147</v>
      </c>
      <c r="U76" s="210">
        <v>2</v>
      </c>
      <c r="W76" s="209" t="s">
        <v>133</v>
      </c>
      <c r="X76" s="210">
        <v>3</v>
      </c>
      <c r="Z76" s="209" t="s">
        <v>134</v>
      </c>
      <c r="AA76" s="210">
        <v>1</v>
      </c>
      <c r="AC76" s="209" t="s">
        <v>143</v>
      </c>
      <c r="AD76" s="210">
        <v>1</v>
      </c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 t="s">
        <v>134</v>
      </c>
      <c r="L77" s="210">
        <v>1</v>
      </c>
      <c r="N77" s="209" t="s">
        <v>150</v>
      </c>
      <c r="O77" s="210">
        <v>1</v>
      </c>
      <c r="Q77" s="209" t="s">
        <v>163</v>
      </c>
      <c r="R77" s="210">
        <v>1</v>
      </c>
      <c r="T77" s="209" t="s">
        <v>243</v>
      </c>
      <c r="U77" s="210">
        <v>3</v>
      </c>
      <c r="W77" s="209" t="s">
        <v>240</v>
      </c>
      <c r="X77" s="210">
        <v>1</v>
      </c>
      <c r="Z77" s="209" t="s">
        <v>135</v>
      </c>
      <c r="AA77" s="210">
        <v>2</v>
      </c>
      <c r="AC77" s="209" t="s">
        <v>145</v>
      </c>
      <c r="AD77" s="210">
        <v>5</v>
      </c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 t="s">
        <v>135</v>
      </c>
      <c r="L78" s="210">
        <v>2</v>
      </c>
      <c r="N78" s="209" t="s">
        <v>247</v>
      </c>
      <c r="O78" s="210">
        <v>2</v>
      </c>
      <c r="Q78" s="209" t="s">
        <v>165</v>
      </c>
      <c r="R78" s="210">
        <v>5</v>
      </c>
      <c r="T78" s="209" t="s">
        <v>150</v>
      </c>
      <c r="U78" s="210">
        <v>1</v>
      </c>
      <c r="W78" s="209" t="s">
        <v>136</v>
      </c>
      <c r="X78" s="210">
        <v>3</v>
      </c>
      <c r="Z78" s="209" t="s">
        <v>241</v>
      </c>
      <c r="AA78" s="210">
        <v>2</v>
      </c>
      <c r="AC78" s="209" t="s">
        <v>248</v>
      </c>
      <c r="AD78" s="210">
        <v>1</v>
      </c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 t="s">
        <v>136</v>
      </c>
      <c r="L79" s="210">
        <v>1</v>
      </c>
      <c r="N79" s="209" t="s">
        <v>158</v>
      </c>
      <c r="O79" s="210">
        <v>5</v>
      </c>
      <c r="Q79" s="209" t="s">
        <v>166</v>
      </c>
      <c r="R79" s="210">
        <v>6</v>
      </c>
      <c r="T79" s="209" t="s">
        <v>158</v>
      </c>
      <c r="U79" s="210">
        <v>5</v>
      </c>
      <c r="W79" s="209" t="s">
        <v>241</v>
      </c>
      <c r="X79" s="210">
        <v>2</v>
      </c>
      <c r="Z79" s="209" t="s">
        <v>143</v>
      </c>
      <c r="AA79" s="210">
        <v>4</v>
      </c>
      <c r="AC79" s="209" t="s">
        <v>249</v>
      </c>
      <c r="AD79" s="210">
        <v>1</v>
      </c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 t="s">
        <v>241</v>
      </c>
      <c r="L80" s="210">
        <v>2</v>
      </c>
      <c r="N80" s="209" t="s">
        <v>159</v>
      </c>
      <c r="O80" s="210">
        <v>1</v>
      </c>
      <c r="Q80" s="209" t="s">
        <v>280</v>
      </c>
      <c r="R80" s="210">
        <v>4</v>
      </c>
      <c r="T80" s="209" t="s">
        <v>261</v>
      </c>
      <c r="U80" s="210">
        <v>1</v>
      </c>
      <c r="W80" s="209" t="s">
        <v>143</v>
      </c>
      <c r="X80" s="210">
        <v>1</v>
      </c>
      <c r="Z80" s="209" t="s">
        <v>144</v>
      </c>
      <c r="AA80" s="210">
        <v>1</v>
      </c>
      <c r="AC80" s="209" t="s">
        <v>252</v>
      </c>
      <c r="AD80" s="210">
        <v>1</v>
      </c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 t="s">
        <v>145</v>
      </c>
      <c r="L81" s="210">
        <v>4</v>
      </c>
      <c r="N81" s="209" t="s">
        <v>261</v>
      </c>
      <c r="O81" s="210">
        <v>1</v>
      </c>
      <c r="Q81" s="209" t="s">
        <v>138</v>
      </c>
      <c r="R81" s="210">
        <v>15</v>
      </c>
      <c r="T81" s="209" t="s">
        <v>263</v>
      </c>
      <c r="U81" s="210">
        <v>1</v>
      </c>
      <c r="W81" s="209" t="s">
        <v>144</v>
      </c>
      <c r="X81" s="210">
        <v>1</v>
      </c>
      <c r="Z81" s="209" t="s">
        <v>145</v>
      </c>
      <c r="AA81" s="210">
        <v>3</v>
      </c>
      <c r="AC81" s="209" t="s">
        <v>253</v>
      </c>
      <c r="AD81" s="210">
        <v>2</v>
      </c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 t="s">
        <v>146</v>
      </c>
      <c r="L82" s="210">
        <v>3</v>
      </c>
      <c r="N82" s="209" t="s">
        <v>164</v>
      </c>
      <c r="O82" s="210">
        <v>8</v>
      </c>
      <c r="Q82" s="209" t="s">
        <v>139</v>
      </c>
      <c r="R82" s="210">
        <v>5</v>
      </c>
      <c r="T82" s="209" t="s">
        <v>164</v>
      </c>
      <c r="U82" s="210">
        <v>7</v>
      </c>
      <c r="W82" s="209" t="s">
        <v>145</v>
      </c>
      <c r="X82" s="210">
        <v>4</v>
      </c>
      <c r="Z82" s="209" t="s">
        <v>146</v>
      </c>
      <c r="AA82" s="210">
        <v>2</v>
      </c>
      <c r="AC82" s="209" t="s">
        <v>257</v>
      </c>
      <c r="AD82" s="210">
        <v>3</v>
      </c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 t="s">
        <v>147</v>
      </c>
      <c r="L83" s="210">
        <v>3</v>
      </c>
      <c r="N83" s="209" t="s">
        <v>163</v>
      </c>
      <c r="O83" s="210">
        <v>3</v>
      </c>
      <c r="Q83" s="209" t="s">
        <v>140</v>
      </c>
      <c r="R83" s="210">
        <v>8</v>
      </c>
      <c r="T83" s="209" t="s">
        <v>163</v>
      </c>
      <c r="U83" s="210">
        <v>5</v>
      </c>
      <c r="W83" s="209" t="s">
        <v>146</v>
      </c>
      <c r="X83" s="210">
        <v>1</v>
      </c>
      <c r="Z83" s="209" t="s">
        <v>147</v>
      </c>
      <c r="AA83" s="210">
        <v>1</v>
      </c>
      <c r="AC83" s="209" t="s">
        <v>261</v>
      </c>
      <c r="AD83" s="210">
        <v>1</v>
      </c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 t="s">
        <v>243</v>
      </c>
      <c r="L84" s="210">
        <v>2</v>
      </c>
      <c r="N84" s="209" t="s">
        <v>266</v>
      </c>
      <c r="O84" s="210">
        <v>1</v>
      </c>
      <c r="Q84" s="209" t="s">
        <v>142</v>
      </c>
      <c r="R84" s="210">
        <v>1</v>
      </c>
      <c r="T84" s="209" t="s">
        <v>272</v>
      </c>
      <c r="U84" s="210">
        <v>2</v>
      </c>
      <c r="W84" s="209" t="s">
        <v>158</v>
      </c>
      <c r="X84" s="210">
        <v>8</v>
      </c>
      <c r="Z84" s="209" t="s">
        <v>149</v>
      </c>
      <c r="AA84" s="210">
        <v>1</v>
      </c>
      <c r="AC84" s="209" t="s">
        <v>265</v>
      </c>
      <c r="AD84" s="210">
        <v>1</v>
      </c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 t="s">
        <v>148</v>
      </c>
      <c r="L85" s="210">
        <v>1</v>
      </c>
      <c r="N85" s="209" t="s">
        <v>267</v>
      </c>
      <c r="O85" s="210">
        <v>1</v>
      </c>
      <c r="Q85" s="209" t="s">
        <v>152</v>
      </c>
      <c r="R85" s="210">
        <v>5</v>
      </c>
      <c r="T85" s="209" t="s">
        <v>165</v>
      </c>
      <c r="U85" s="210">
        <v>2</v>
      </c>
      <c r="W85" s="209" t="s">
        <v>250</v>
      </c>
      <c r="X85" s="210">
        <v>2</v>
      </c>
      <c r="Z85" s="209" t="s">
        <v>150</v>
      </c>
      <c r="AA85" s="210">
        <v>1</v>
      </c>
      <c r="AC85" s="209" t="s">
        <v>164</v>
      </c>
      <c r="AD85" s="210">
        <v>2</v>
      </c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 t="s">
        <v>149</v>
      </c>
      <c r="L86" s="210">
        <v>1</v>
      </c>
      <c r="N86" s="209" t="s">
        <v>268</v>
      </c>
      <c r="O86" s="210">
        <v>4</v>
      </c>
      <c r="Q86" s="209" t="s">
        <v>281</v>
      </c>
      <c r="R86" s="210">
        <v>2</v>
      </c>
      <c r="T86" s="209" t="s">
        <v>166</v>
      </c>
      <c r="U86" s="210">
        <v>1</v>
      </c>
      <c r="W86" s="209" t="s">
        <v>253</v>
      </c>
      <c r="X86" s="210">
        <v>1</v>
      </c>
      <c r="Z86" s="209" t="s">
        <v>248</v>
      </c>
      <c r="AA86" s="210">
        <v>1</v>
      </c>
      <c r="AC86" s="209" t="s">
        <v>163</v>
      </c>
      <c r="AD86" s="210">
        <v>8</v>
      </c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 t="s">
        <v>247</v>
      </c>
      <c r="L87" s="210">
        <v>1</v>
      </c>
      <c r="N87" s="209" t="s">
        <v>271</v>
      </c>
      <c r="O87" s="210">
        <v>1</v>
      </c>
      <c r="Q87" s="209" t="s">
        <v>153</v>
      </c>
      <c r="R87" s="210">
        <v>1</v>
      </c>
      <c r="T87" s="209" t="s">
        <v>280</v>
      </c>
      <c r="U87" s="210">
        <v>6</v>
      </c>
      <c r="W87" s="209" t="s">
        <v>159</v>
      </c>
      <c r="X87" s="210">
        <v>2</v>
      </c>
      <c r="Z87" s="209" t="s">
        <v>158</v>
      </c>
      <c r="AA87" s="210">
        <v>7</v>
      </c>
      <c r="AC87" s="209" t="s">
        <v>266</v>
      </c>
      <c r="AD87" s="210">
        <v>2</v>
      </c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 t="s">
        <v>158</v>
      </c>
      <c r="L88" s="210">
        <v>7</v>
      </c>
      <c r="N88" s="209" t="s">
        <v>272</v>
      </c>
      <c r="O88" s="210">
        <v>1</v>
      </c>
      <c r="Q88" s="209" t="s">
        <v>154</v>
      </c>
      <c r="R88" s="210">
        <v>4</v>
      </c>
      <c r="T88" s="209" t="s">
        <v>138</v>
      </c>
      <c r="U88" s="210">
        <v>12</v>
      </c>
      <c r="W88" s="209" t="s">
        <v>257</v>
      </c>
      <c r="X88" s="210">
        <v>1</v>
      </c>
      <c r="Z88" s="209" t="s">
        <v>253</v>
      </c>
      <c r="AA88" s="210">
        <v>3</v>
      </c>
      <c r="AC88" s="209" t="s">
        <v>272</v>
      </c>
      <c r="AD88" s="210">
        <v>1</v>
      </c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 t="s">
        <v>253</v>
      </c>
      <c r="L89" s="210">
        <v>1</v>
      </c>
      <c r="N89" s="209" t="s">
        <v>165</v>
      </c>
      <c r="O89" s="210">
        <v>6</v>
      </c>
      <c r="Q89" s="209" t="s">
        <v>155</v>
      </c>
      <c r="R89" s="210">
        <v>4</v>
      </c>
      <c r="T89" s="209" t="s">
        <v>139</v>
      </c>
      <c r="U89" s="210">
        <v>7</v>
      </c>
      <c r="W89" s="209" t="s">
        <v>164</v>
      </c>
      <c r="X89" s="210">
        <v>8</v>
      </c>
      <c r="Z89" s="209" t="s">
        <v>159</v>
      </c>
      <c r="AA89" s="210">
        <v>3</v>
      </c>
      <c r="AC89" s="209" t="s">
        <v>165</v>
      </c>
      <c r="AD89" s="210">
        <v>1</v>
      </c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 t="s">
        <v>159</v>
      </c>
      <c r="L90" s="210">
        <v>4</v>
      </c>
      <c r="N90" s="209" t="s">
        <v>166</v>
      </c>
      <c r="O90" s="210">
        <v>2</v>
      </c>
      <c r="Q90" s="209" t="s">
        <v>284</v>
      </c>
      <c r="R90" s="210">
        <v>1</v>
      </c>
      <c r="T90" s="209" t="s">
        <v>140</v>
      </c>
      <c r="U90" s="210">
        <v>18</v>
      </c>
      <c r="W90" s="209" t="s">
        <v>163</v>
      </c>
      <c r="X90" s="210">
        <v>6</v>
      </c>
      <c r="Z90" s="209" t="s">
        <v>257</v>
      </c>
      <c r="AA90" s="210">
        <v>1</v>
      </c>
      <c r="AC90" s="209" t="s">
        <v>166</v>
      </c>
      <c r="AD90" s="210">
        <v>1</v>
      </c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 t="s">
        <v>257</v>
      </c>
      <c r="L91" s="210">
        <v>2</v>
      </c>
      <c r="N91" s="209" t="s">
        <v>278</v>
      </c>
      <c r="O91" s="210">
        <v>1</v>
      </c>
      <c r="Q91" s="209" t="s">
        <v>156</v>
      </c>
      <c r="R91" s="210">
        <v>2</v>
      </c>
      <c r="T91" s="209" t="s">
        <v>152</v>
      </c>
      <c r="U91" s="210">
        <v>3</v>
      </c>
      <c r="W91" s="209" t="s">
        <v>268</v>
      </c>
      <c r="X91" s="210">
        <v>2</v>
      </c>
      <c r="Z91" s="209" t="s">
        <v>261</v>
      </c>
      <c r="AA91" s="210">
        <v>1</v>
      </c>
      <c r="AC91" s="209" t="s">
        <v>137</v>
      </c>
      <c r="AD91" s="210">
        <v>23</v>
      </c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 t="s">
        <v>258</v>
      </c>
      <c r="L92" s="210">
        <v>2</v>
      </c>
      <c r="N92" s="209" t="s">
        <v>137</v>
      </c>
      <c r="O92" s="210"/>
      <c r="Q92" s="209" t="s">
        <v>285</v>
      </c>
      <c r="R92" s="210">
        <v>1</v>
      </c>
      <c r="T92" s="209" t="s">
        <v>281</v>
      </c>
      <c r="U92" s="210">
        <v>3</v>
      </c>
      <c r="W92" s="209" t="s">
        <v>272</v>
      </c>
      <c r="X92" s="210">
        <v>2</v>
      </c>
      <c r="Z92" s="209" t="s">
        <v>264</v>
      </c>
      <c r="AA92" s="210">
        <v>1</v>
      </c>
      <c r="AC92" s="209" t="s">
        <v>280</v>
      </c>
      <c r="AD92" s="210">
        <v>10</v>
      </c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 t="s">
        <v>261</v>
      </c>
      <c r="L93" s="210">
        <v>1</v>
      </c>
      <c r="N93" s="209" t="s">
        <v>280</v>
      </c>
      <c r="O93" s="210">
        <v>11</v>
      </c>
      <c r="Q93" s="209" t="s">
        <v>286</v>
      </c>
      <c r="R93" s="210">
        <v>1</v>
      </c>
      <c r="T93" s="209" t="s">
        <v>153</v>
      </c>
      <c r="U93" s="210">
        <v>1</v>
      </c>
      <c r="W93" s="209" t="s">
        <v>165</v>
      </c>
      <c r="X93" s="210">
        <v>3</v>
      </c>
      <c r="Z93" s="209" t="s">
        <v>164</v>
      </c>
      <c r="AA93" s="210">
        <v>18</v>
      </c>
      <c r="AC93" s="209" t="s">
        <v>138</v>
      </c>
      <c r="AD93" s="210">
        <v>31</v>
      </c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 t="s">
        <v>164</v>
      </c>
      <c r="L94" s="210">
        <v>3</v>
      </c>
      <c r="N94" s="209" t="s">
        <v>138</v>
      </c>
      <c r="O94" s="210">
        <v>24</v>
      </c>
      <c r="Q94" s="209" t="s">
        <v>293</v>
      </c>
      <c r="R94" s="210">
        <v>1</v>
      </c>
      <c r="T94" s="209" t="s">
        <v>154</v>
      </c>
      <c r="U94" s="210">
        <v>7</v>
      </c>
      <c r="W94" s="209" t="s">
        <v>275</v>
      </c>
      <c r="X94" s="210">
        <v>1</v>
      </c>
      <c r="Z94" s="209" t="s">
        <v>163</v>
      </c>
      <c r="AA94" s="210">
        <v>9</v>
      </c>
      <c r="AC94" s="209" t="s">
        <v>139</v>
      </c>
      <c r="AD94" s="210">
        <v>6</v>
      </c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 t="s">
        <v>163</v>
      </c>
      <c r="L95" s="210">
        <v>3</v>
      </c>
      <c r="N95" s="209" t="s">
        <v>139</v>
      </c>
      <c r="O95" s="210">
        <v>12</v>
      </c>
      <c r="Q95" s="209" t="s">
        <v>828</v>
      </c>
      <c r="R95" s="210">
        <v>1</v>
      </c>
      <c r="T95" s="209" t="s">
        <v>155</v>
      </c>
      <c r="U95" s="210">
        <v>1</v>
      </c>
      <c r="W95" s="209" t="s">
        <v>166</v>
      </c>
      <c r="X95" s="210">
        <v>3</v>
      </c>
      <c r="Z95" s="209" t="s">
        <v>268</v>
      </c>
      <c r="AA95" s="210">
        <v>2</v>
      </c>
      <c r="AC95" s="209" t="s">
        <v>140</v>
      </c>
      <c r="AD95" s="210">
        <v>21</v>
      </c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 t="s">
        <v>267</v>
      </c>
      <c r="L96" s="210">
        <v>1</v>
      </c>
      <c r="N96" s="209" t="s">
        <v>140</v>
      </c>
      <c r="O96" s="210">
        <v>19</v>
      </c>
      <c r="Q96" s="209" t="s">
        <v>349</v>
      </c>
      <c r="R96" s="210">
        <v>1</v>
      </c>
      <c r="T96" s="209" t="s">
        <v>156</v>
      </c>
      <c r="U96" s="210">
        <v>1</v>
      </c>
      <c r="W96" s="209" t="s">
        <v>137</v>
      </c>
      <c r="X96" s="210">
        <v>27</v>
      </c>
      <c r="Z96" s="209" t="s">
        <v>270</v>
      </c>
      <c r="AA96" s="210">
        <v>2</v>
      </c>
      <c r="AC96" s="209" t="s">
        <v>141</v>
      </c>
      <c r="AD96" s="210">
        <v>14</v>
      </c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 t="s">
        <v>268</v>
      </c>
      <c r="L97" s="210">
        <v>1</v>
      </c>
      <c r="N97" s="209" t="s">
        <v>142</v>
      </c>
      <c r="O97" s="210">
        <v>2</v>
      </c>
      <c r="Q97" s="209" t="s">
        <v>326</v>
      </c>
      <c r="R97" s="210">
        <v>1</v>
      </c>
      <c r="T97" s="209" t="s">
        <v>285</v>
      </c>
      <c r="U97" s="210">
        <v>1</v>
      </c>
      <c r="W97" s="209" t="s">
        <v>280</v>
      </c>
      <c r="X97" s="210">
        <v>7</v>
      </c>
      <c r="Z97" s="209" t="s">
        <v>272</v>
      </c>
      <c r="AA97" s="210">
        <v>3</v>
      </c>
      <c r="AC97" s="209" t="s">
        <v>142</v>
      </c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 t="s">
        <v>271</v>
      </c>
      <c r="L98" s="210">
        <v>1</v>
      </c>
      <c r="N98" s="209" t="s">
        <v>152</v>
      </c>
      <c r="O98" s="210">
        <v>5</v>
      </c>
      <c r="Q98" s="209" t="s">
        <v>169</v>
      </c>
      <c r="R98" s="210">
        <v>2</v>
      </c>
      <c r="T98" s="209" t="s">
        <v>286</v>
      </c>
      <c r="U98" s="210">
        <v>2</v>
      </c>
      <c r="W98" s="209" t="s">
        <v>138</v>
      </c>
      <c r="X98" s="210">
        <v>14</v>
      </c>
      <c r="Z98" s="209" t="s">
        <v>165</v>
      </c>
      <c r="AA98" s="210">
        <v>7</v>
      </c>
      <c r="AC98" s="209" t="s">
        <v>152</v>
      </c>
      <c r="AD98" s="210">
        <v>3</v>
      </c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 t="s">
        <v>272</v>
      </c>
      <c r="L99" s="210">
        <v>1</v>
      </c>
      <c r="N99" s="209" t="s">
        <v>281</v>
      </c>
      <c r="O99" s="210">
        <v>7</v>
      </c>
      <c r="Q99" s="209" t="s">
        <v>330</v>
      </c>
      <c r="R99" s="210">
        <v>1</v>
      </c>
      <c r="T99" s="209" t="s">
        <v>292</v>
      </c>
      <c r="U99" s="210">
        <v>1</v>
      </c>
      <c r="W99" s="209" t="s">
        <v>139</v>
      </c>
      <c r="X99" s="210">
        <v>12</v>
      </c>
      <c r="Z99" s="209" t="s">
        <v>166</v>
      </c>
      <c r="AA99" s="210">
        <v>3</v>
      </c>
      <c r="AC99" s="209" t="s">
        <v>281</v>
      </c>
      <c r="AD99" s="210">
        <v>9</v>
      </c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 t="s">
        <v>165</v>
      </c>
      <c r="L100" s="210">
        <v>9</v>
      </c>
      <c r="N100" s="209" t="s">
        <v>153</v>
      </c>
      <c r="O100" s="210">
        <v>10</v>
      </c>
      <c r="Q100" s="209" t="s">
        <v>571</v>
      </c>
      <c r="R100" s="210">
        <v>2</v>
      </c>
      <c r="T100" s="209" t="s">
        <v>293</v>
      </c>
      <c r="U100" s="210">
        <v>1</v>
      </c>
      <c r="W100" s="209" t="s">
        <v>140</v>
      </c>
      <c r="X100" s="210">
        <v>9</v>
      </c>
      <c r="Z100" s="209" t="s">
        <v>137</v>
      </c>
      <c r="AA100" s="210">
        <v>15</v>
      </c>
      <c r="AC100" s="209" t="s">
        <v>153</v>
      </c>
      <c r="AD100" s="210">
        <v>3</v>
      </c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 t="s">
        <v>275</v>
      </c>
      <c r="L101" s="210">
        <v>2</v>
      </c>
      <c r="N101" s="209" t="s">
        <v>154</v>
      </c>
      <c r="O101" s="210">
        <v>4</v>
      </c>
      <c r="Q101" s="209" t="s">
        <v>572</v>
      </c>
      <c r="R101" s="210">
        <v>1</v>
      </c>
      <c r="T101" s="209" t="s">
        <v>297</v>
      </c>
      <c r="U101" s="210">
        <v>1</v>
      </c>
      <c r="W101" s="209" t="s">
        <v>142</v>
      </c>
      <c r="X101" s="210">
        <v>5</v>
      </c>
      <c r="Z101" s="209" t="s">
        <v>280</v>
      </c>
      <c r="AA101" s="210">
        <v>8</v>
      </c>
      <c r="AC101" s="209" t="s">
        <v>154</v>
      </c>
      <c r="AD101" s="210">
        <v>6</v>
      </c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 t="s">
        <v>276</v>
      </c>
      <c r="L102" s="210">
        <v>1</v>
      </c>
      <c r="N102" s="209" t="s">
        <v>155</v>
      </c>
      <c r="O102" s="210">
        <v>2</v>
      </c>
      <c r="Q102" s="209" t="s">
        <v>598</v>
      </c>
      <c r="R102" s="210">
        <v>1</v>
      </c>
      <c r="T102" s="209" t="s">
        <v>301</v>
      </c>
      <c r="U102" s="210">
        <v>3</v>
      </c>
      <c r="W102" s="209" t="s">
        <v>152</v>
      </c>
      <c r="X102" s="210">
        <v>3</v>
      </c>
      <c r="Z102" s="209" t="s">
        <v>138</v>
      </c>
      <c r="AA102" s="210">
        <v>14</v>
      </c>
      <c r="AC102" s="209" t="s">
        <v>155</v>
      </c>
      <c r="AD102" s="210">
        <v>10</v>
      </c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 t="s">
        <v>166</v>
      </c>
      <c r="L103" s="210">
        <v>4</v>
      </c>
      <c r="N103" s="209" t="s">
        <v>283</v>
      </c>
      <c r="O103" s="210">
        <v>1</v>
      </c>
      <c r="Q103" s="209" t="s">
        <v>589</v>
      </c>
      <c r="R103" s="210">
        <v>1</v>
      </c>
      <c r="T103" s="209" t="s">
        <v>302</v>
      </c>
      <c r="U103" s="210">
        <v>2</v>
      </c>
      <c r="W103" s="209" t="s">
        <v>281</v>
      </c>
      <c r="X103" s="210">
        <v>5</v>
      </c>
      <c r="Z103" s="209" t="s">
        <v>139</v>
      </c>
      <c r="AA103" s="210">
        <v>7</v>
      </c>
      <c r="AC103" s="209" t="s">
        <v>283</v>
      </c>
      <c r="AD103" s="210">
        <v>7</v>
      </c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 t="s">
        <v>278</v>
      </c>
      <c r="L104" s="210">
        <v>1</v>
      </c>
      <c r="N104" s="209" t="s">
        <v>284</v>
      </c>
      <c r="O104" s="210">
        <v>2</v>
      </c>
      <c r="Q104" s="209" t="s">
        <v>612</v>
      </c>
      <c r="R104" s="210">
        <v>3</v>
      </c>
      <c r="T104" s="209" t="s">
        <v>306</v>
      </c>
      <c r="U104" s="210">
        <v>2</v>
      </c>
      <c r="W104" s="209" t="s">
        <v>153</v>
      </c>
      <c r="X104" s="210">
        <v>1</v>
      </c>
      <c r="Z104" s="209" t="s">
        <v>140</v>
      </c>
      <c r="AA104" s="210">
        <v>2</v>
      </c>
      <c r="AC104" s="209" t="s">
        <v>156</v>
      </c>
      <c r="AD104" s="210">
        <v>2</v>
      </c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 t="s">
        <v>137</v>
      </c>
      <c r="L105" s="210">
        <v>28</v>
      </c>
      <c r="N105" s="209" t="s">
        <v>156</v>
      </c>
      <c r="O105" s="210">
        <v>4</v>
      </c>
      <c r="Q105" s="209" t="s">
        <v>614</v>
      </c>
      <c r="R105" s="210">
        <v>2</v>
      </c>
      <c r="T105" s="209" t="s">
        <v>321</v>
      </c>
      <c r="U105" s="210">
        <v>1</v>
      </c>
      <c r="W105" s="209" t="s">
        <v>154</v>
      </c>
      <c r="X105" s="210">
        <v>7</v>
      </c>
      <c r="Z105" s="209" t="s">
        <v>141</v>
      </c>
      <c r="AA105" s="210">
        <v>3</v>
      </c>
      <c r="AC105" s="209" t="s">
        <v>285</v>
      </c>
      <c r="AD105" s="210">
        <v>6</v>
      </c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 t="s">
        <v>280</v>
      </c>
      <c r="L106" s="210">
        <v>3</v>
      </c>
      <c r="N106" s="209" t="s">
        <v>285</v>
      </c>
      <c r="O106" s="210">
        <v>5</v>
      </c>
      <c r="Q106" s="209" t="s">
        <v>632</v>
      </c>
      <c r="R106" s="210">
        <v>1</v>
      </c>
      <c r="T106" s="209" t="s">
        <v>804</v>
      </c>
      <c r="U106" s="210">
        <v>1</v>
      </c>
      <c r="W106" s="209" t="s">
        <v>155</v>
      </c>
      <c r="X106" s="210">
        <v>3</v>
      </c>
      <c r="Z106" s="209" t="s">
        <v>142</v>
      </c>
      <c r="AA106" s="210">
        <v>11</v>
      </c>
      <c r="AC106" s="209" t="s">
        <v>286</v>
      </c>
      <c r="AD106" s="210">
        <v>3</v>
      </c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 t="s">
        <v>138</v>
      </c>
      <c r="L107" s="210">
        <v>19</v>
      </c>
      <c r="N107" s="209" t="s">
        <v>286</v>
      </c>
      <c r="O107" s="210">
        <v>3</v>
      </c>
      <c r="Q107" s="209" t="s">
        <v>575</v>
      </c>
      <c r="R107" s="210">
        <v>1</v>
      </c>
      <c r="T107" s="209" t="s">
        <v>168</v>
      </c>
      <c r="U107" s="210">
        <v>1</v>
      </c>
      <c r="W107" s="209" t="s">
        <v>283</v>
      </c>
      <c r="X107" s="210">
        <v>3</v>
      </c>
      <c r="Z107" s="209" t="s">
        <v>281</v>
      </c>
      <c r="AA107" s="210">
        <v>1</v>
      </c>
      <c r="AC107" s="209" t="s">
        <v>157</v>
      </c>
      <c r="AD107" s="210">
        <v>1</v>
      </c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 t="s">
        <v>139</v>
      </c>
      <c r="L108" s="210">
        <v>16</v>
      </c>
      <c r="N108" s="209" t="s">
        <v>157</v>
      </c>
      <c r="O108" s="210">
        <v>2</v>
      </c>
      <c r="Q108" s="209" t="s">
        <v>635</v>
      </c>
      <c r="R108" s="210">
        <v>1</v>
      </c>
      <c r="T108" s="209" t="s">
        <v>326</v>
      </c>
      <c r="U108" s="210">
        <v>1</v>
      </c>
      <c r="W108" s="209" t="s">
        <v>156</v>
      </c>
      <c r="X108" s="210">
        <v>3</v>
      </c>
      <c r="Z108" s="209" t="s">
        <v>153</v>
      </c>
      <c r="AA108" s="210">
        <v>2</v>
      </c>
      <c r="AC108" s="209" t="s">
        <v>301</v>
      </c>
      <c r="AD108" s="210">
        <v>3</v>
      </c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 t="s">
        <v>140</v>
      </c>
      <c r="L109" s="210">
        <v>15</v>
      </c>
      <c r="N109" s="209" t="s">
        <v>291</v>
      </c>
      <c r="O109" s="210">
        <v>1</v>
      </c>
      <c r="Q109" s="209" t="s">
        <v>640</v>
      </c>
      <c r="R109" s="210">
        <v>2</v>
      </c>
      <c r="T109" s="209" t="s">
        <v>330</v>
      </c>
      <c r="U109" s="210">
        <v>2</v>
      </c>
      <c r="W109" s="209" t="s">
        <v>285</v>
      </c>
      <c r="X109" s="210">
        <v>2</v>
      </c>
      <c r="Z109" s="209" t="s">
        <v>154</v>
      </c>
      <c r="AA109" s="210">
        <v>6</v>
      </c>
      <c r="AC109" s="209" t="s">
        <v>302</v>
      </c>
      <c r="AD109" s="210">
        <v>5</v>
      </c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 t="s">
        <v>142</v>
      </c>
      <c r="L110" s="210">
        <v>7</v>
      </c>
      <c r="N110" s="209" t="s">
        <v>292</v>
      </c>
      <c r="O110" s="210">
        <v>2</v>
      </c>
      <c r="Q110" s="209" t="s">
        <v>468</v>
      </c>
      <c r="R110" s="210">
        <v>5</v>
      </c>
      <c r="T110" s="209" t="s">
        <v>571</v>
      </c>
      <c r="U110" s="210">
        <v>3</v>
      </c>
      <c r="W110" s="209" t="s">
        <v>157</v>
      </c>
      <c r="X110" s="210">
        <v>3</v>
      </c>
      <c r="Z110" s="209" t="s">
        <v>155</v>
      </c>
      <c r="AA110" s="210">
        <v>6</v>
      </c>
      <c r="AC110" s="209" t="s">
        <v>162</v>
      </c>
      <c r="AD110" s="210">
        <v>1</v>
      </c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 t="s">
        <v>152</v>
      </c>
      <c r="L111" s="210">
        <v>1</v>
      </c>
      <c r="N111" s="209" t="s">
        <v>294</v>
      </c>
      <c r="O111" s="210">
        <v>2</v>
      </c>
      <c r="Q111" s="209" t="s">
        <v>576</v>
      </c>
      <c r="R111" s="210">
        <v>5</v>
      </c>
      <c r="T111" s="209" t="s">
        <v>552</v>
      </c>
      <c r="U111" s="210">
        <v>2</v>
      </c>
      <c r="W111" s="209" t="s">
        <v>292</v>
      </c>
      <c r="X111" s="210">
        <v>1</v>
      </c>
      <c r="Z111" s="209" t="s">
        <v>283</v>
      </c>
      <c r="AA111" s="210">
        <v>3</v>
      </c>
      <c r="AC111" s="209" t="s">
        <v>321</v>
      </c>
      <c r="AD111" s="210">
        <v>1</v>
      </c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 t="s">
        <v>281</v>
      </c>
      <c r="L112" s="210">
        <v>1</v>
      </c>
      <c r="N112" s="209" t="s">
        <v>297</v>
      </c>
      <c r="O112" s="210">
        <v>1</v>
      </c>
      <c r="Q112" s="209" t="s">
        <v>469</v>
      </c>
      <c r="R112" s="210">
        <v>4</v>
      </c>
      <c r="T112" s="209" t="s">
        <v>466</v>
      </c>
      <c r="U112" s="210">
        <v>2</v>
      </c>
      <c r="W112" s="209" t="s">
        <v>301</v>
      </c>
      <c r="X112" s="210">
        <v>3</v>
      </c>
      <c r="Z112" s="209" t="s">
        <v>156</v>
      </c>
      <c r="AA112" s="210">
        <v>1</v>
      </c>
      <c r="AC112" s="209" t="s">
        <v>167</v>
      </c>
      <c r="AD112" s="210">
        <v>1</v>
      </c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 t="s">
        <v>154</v>
      </c>
      <c r="L113" s="210">
        <v>3</v>
      </c>
      <c r="N113" s="209" t="s">
        <v>301</v>
      </c>
      <c r="O113" s="210">
        <v>3</v>
      </c>
      <c r="Q113" s="209" t="s">
        <v>657</v>
      </c>
      <c r="R113" s="210">
        <v>1</v>
      </c>
      <c r="T113" s="209" t="s">
        <v>598</v>
      </c>
      <c r="U113" s="210">
        <v>1</v>
      </c>
      <c r="W113" s="209" t="s">
        <v>302</v>
      </c>
      <c r="X113" s="210">
        <v>3</v>
      </c>
      <c r="Z113" s="209" t="s">
        <v>285</v>
      </c>
      <c r="AA113" s="210">
        <v>2</v>
      </c>
      <c r="AC113" s="209" t="s">
        <v>168</v>
      </c>
      <c r="AD113" s="210">
        <v>3</v>
      </c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 t="s">
        <v>155</v>
      </c>
      <c r="L114" s="210">
        <v>1</v>
      </c>
      <c r="N114" s="209" t="s">
        <v>302</v>
      </c>
      <c r="O114" s="210">
        <v>5</v>
      </c>
      <c r="Q114" s="209" t="s">
        <v>555</v>
      </c>
      <c r="R114" s="210">
        <v>2</v>
      </c>
      <c r="T114" s="209" t="s">
        <v>467</v>
      </c>
      <c r="U114" s="210">
        <v>1</v>
      </c>
      <c r="W114" s="209" t="s">
        <v>320</v>
      </c>
      <c r="X114" s="210">
        <v>3</v>
      </c>
      <c r="Z114" s="209" t="s">
        <v>157</v>
      </c>
      <c r="AA114" s="210">
        <v>2</v>
      </c>
      <c r="AC114" s="209" t="s">
        <v>760</v>
      </c>
      <c r="AD114" s="210">
        <v>2</v>
      </c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 t="s">
        <v>283</v>
      </c>
      <c r="L115" s="210">
        <v>5</v>
      </c>
      <c r="N115" s="209" t="s">
        <v>303</v>
      </c>
      <c r="O115" s="210">
        <v>1</v>
      </c>
      <c r="Q115" s="209" t="s">
        <v>470</v>
      </c>
      <c r="R115" s="210">
        <v>2</v>
      </c>
      <c r="T115" s="209" t="s">
        <v>767</v>
      </c>
      <c r="U115" s="210">
        <v>1</v>
      </c>
      <c r="W115" s="209" t="s">
        <v>349</v>
      </c>
      <c r="X115" s="210">
        <v>1</v>
      </c>
      <c r="Z115" s="209" t="s">
        <v>292</v>
      </c>
      <c r="AA115" s="210">
        <v>1</v>
      </c>
      <c r="AC115" s="209" t="s">
        <v>468</v>
      </c>
      <c r="AD115" s="210">
        <v>4</v>
      </c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 t="s">
        <v>156</v>
      </c>
      <c r="L116" s="210">
        <v>2</v>
      </c>
      <c r="N116" s="209" t="s">
        <v>306</v>
      </c>
      <c r="O116" s="210">
        <v>1</v>
      </c>
      <c r="Q116" s="209" t="s">
        <v>577</v>
      </c>
      <c r="R116" s="210">
        <v>1</v>
      </c>
      <c r="T116" s="209" t="s">
        <v>468</v>
      </c>
      <c r="U116" s="210">
        <v>4</v>
      </c>
      <c r="W116" s="209" t="s">
        <v>167</v>
      </c>
      <c r="X116" s="210">
        <v>3</v>
      </c>
      <c r="Z116" s="209" t="s">
        <v>297</v>
      </c>
      <c r="AA116" s="210">
        <v>1</v>
      </c>
      <c r="AC116" s="209" t="s">
        <v>469</v>
      </c>
      <c r="AD116" s="210">
        <v>2</v>
      </c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 t="s">
        <v>285</v>
      </c>
      <c r="L117" s="210">
        <v>2</v>
      </c>
      <c r="N117" s="209" t="s">
        <v>308</v>
      </c>
      <c r="O117" s="210">
        <v>3</v>
      </c>
      <c r="Q117" s="209" t="s">
        <v>668</v>
      </c>
      <c r="R117" s="210">
        <v>2</v>
      </c>
      <c r="T117" s="209" t="s">
        <v>554</v>
      </c>
      <c r="U117" s="210">
        <v>2</v>
      </c>
      <c r="W117" s="209" t="s">
        <v>860</v>
      </c>
      <c r="X117" s="210">
        <v>2</v>
      </c>
      <c r="Z117" s="209" t="s">
        <v>301</v>
      </c>
      <c r="AA117" s="210">
        <v>1</v>
      </c>
      <c r="AC117" s="209" t="s">
        <v>604</v>
      </c>
      <c r="AD117" s="210">
        <v>1</v>
      </c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 t="s">
        <v>157</v>
      </c>
      <c r="L118" s="210">
        <v>4</v>
      </c>
      <c r="N118" s="209" t="s">
        <v>162</v>
      </c>
      <c r="O118" s="210">
        <v>2</v>
      </c>
      <c r="Q118" s="209" t="s">
        <v>471</v>
      </c>
      <c r="R118" s="210">
        <v>6</v>
      </c>
      <c r="T118" s="209" t="s">
        <v>576</v>
      </c>
      <c r="U118" s="210">
        <v>9</v>
      </c>
      <c r="W118" s="209" t="s">
        <v>168</v>
      </c>
      <c r="X118" s="210">
        <v>2</v>
      </c>
      <c r="Z118" s="209" t="s">
        <v>302</v>
      </c>
      <c r="AA118" s="210">
        <v>1</v>
      </c>
      <c r="AC118" s="209" t="s">
        <v>470</v>
      </c>
      <c r="AD118" s="210">
        <v>3</v>
      </c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 t="s">
        <v>292</v>
      </c>
      <c r="L119" s="210">
        <v>2</v>
      </c>
      <c r="N119" s="209" t="s">
        <v>320</v>
      </c>
      <c r="O119" s="210">
        <v>2</v>
      </c>
      <c r="Q119" s="209" t="s">
        <v>472</v>
      </c>
      <c r="R119" s="210">
        <v>4</v>
      </c>
      <c r="T119" s="209" t="s">
        <v>469</v>
      </c>
      <c r="U119" s="210">
        <v>4</v>
      </c>
      <c r="W119" s="209" t="s">
        <v>326</v>
      </c>
      <c r="X119" s="210">
        <v>1</v>
      </c>
      <c r="Z119" s="209" t="s">
        <v>321</v>
      </c>
      <c r="AA119" s="210">
        <v>2</v>
      </c>
      <c r="AC119" s="209" t="s">
        <v>471</v>
      </c>
      <c r="AD119" s="210">
        <v>2</v>
      </c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 t="s">
        <v>302</v>
      </c>
      <c r="L120" s="210">
        <v>2</v>
      </c>
      <c r="N120" s="209" t="s">
        <v>804</v>
      </c>
      <c r="O120" s="210">
        <v>1</v>
      </c>
      <c r="Q120" s="209" t="s">
        <v>557</v>
      </c>
      <c r="R120" s="210">
        <v>1</v>
      </c>
      <c r="T120" s="209" t="s">
        <v>555</v>
      </c>
      <c r="U120" s="210">
        <v>2</v>
      </c>
      <c r="W120" s="209" t="s">
        <v>169</v>
      </c>
      <c r="X120" s="210">
        <v>1</v>
      </c>
      <c r="Z120" s="209" t="s">
        <v>828</v>
      </c>
      <c r="AA120" s="210">
        <v>1</v>
      </c>
      <c r="AC120" s="209" t="s">
        <v>472</v>
      </c>
      <c r="AD120" s="210">
        <v>1</v>
      </c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 t="s">
        <v>161</v>
      </c>
      <c r="L121" s="210">
        <v>1</v>
      </c>
      <c r="N121" s="209" t="s">
        <v>167</v>
      </c>
      <c r="O121" s="210">
        <v>3</v>
      </c>
      <c r="Q121" s="209" t="s">
        <v>473</v>
      </c>
      <c r="R121" s="210">
        <v>1</v>
      </c>
      <c r="T121" s="209" t="s">
        <v>556</v>
      </c>
      <c r="U121" s="210">
        <v>2</v>
      </c>
      <c r="W121" s="209" t="s">
        <v>571</v>
      </c>
      <c r="X121" s="210">
        <v>2</v>
      </c>
      <c r="Z121" s="209" t="s">
        <v>349</v>
      </c>
      <c r="AA121" s="210">
        <v>2</v>
      </c>
      <c r="AC121" s="209" t="s">
        <v>557</v>
      </c>
      <c r="AD121" s="210">
        <v>5</v>
      </c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 t="s">
        <v>320</v>
      </c>
      <c r="L122" s="210">
        <v>1</v>
      </c>
      <c r="N122" s="209" t="s">
        <v>168</v>
      </c>
      <c r="O122" s="210">
        <v>1</v>
      </c>
      <c r="Q122" s="209" t="s">
        <v>474</v>
      </c>
      <c r="R122" s="210">
        <v>3</v>
      </c>
      <c r="T122" s="209" t="s">
        <v>470</v>
      </c>
      <c r="U122" s="210">
        <v>2</v>
      </c>
      <c r="W122" s="209" t="s">
        <v>552</v>
      </c>
      <c r="X122" s="210">
        <v>1</v>
      </c>
      <c r="Z122" s="209" t="s">
        <v>167</v>
      </c>
      <c r="AA122" s="210">
        <v>4</v>
      </c>
      <c r="AC122" s="209" t="s">
        <v>592</v>
      </c>
      <c r="AD122" s="210">
        <v>2</v>
      </c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 t="s">
        <v>828</v>
      </c>
      <c r="L123" s="210"/>
      <c r="N123" s="209" t="s">
        <v>326</v>
      </c>
      <c r="O123" s="210">
        <v>1</v>
      </c>
      <c r="Q123" s="209" t="s">
        <v>475</v>
      </c>
      <c r="R123" s="210">
        <v>1</v>
      </c>
      <c r="T123" s="209" t="s">
        <v>577</v>
      </c>
      <c r="U123" s="210">
        <v>1</v>
      </c>
      <c r="W123" s="209" t="s">
        <v>466</v>
      </c>
      <c r="X123" s="210">
        <v>1</v>
      </c>
      <c r="Z123" s="209" t="s">
        <v>168</v>
      </c>
      <c r="AA123" s="210">
        <v>1</v>
      </c>
      <c r="AC123" s="209" t="s">
        <v>474</v>
      </c>
      <c r="AD123" s="210">
        <v>3</v>
      </c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 t="s">
        <v>167</v>
      </c>
      <c r="L124" s="210">
        <v>2</v>
      </c>
      <c r="N124" s="209" t="s">
        <v>571</v>
      </c>
      <c r="O124" s="210">
        <v>1</v>
      </c>
      <c r="Q124" s="209" t="s">
        <v>578</v>
      </c>
      <c r="R124" s="210">
        <v>1</v>
      </c>
      <c r="T124" s="209" t="s">
        <v>668</v>
      </c>
      <c r="U124" s="210">
        <v>1</v>
      </c>
      <c r="W124" s="209" t="s">
        <v>598</v>
      </c>
      <c r="X124" s="210">
        <v>1</v>
      </c>
      <c r="Z124" s="209" t="s">
        <v>326</v>
      </c>
      <c r="AA124" s="210">
        <v>1</v>
      </c>
      <c r="AC124" s="209" t="s">
        <v>579</v>
      </c>
      <c r="AD124" s="210">
        <v>3</v>
      </c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 t="s">
        <v>829</v>
      </c>
      <c r="L125" s="210">
        <v>1</v>
      </c>
      <c r="N125" s="209" t="s">
        <v>552</v>
      </c>
      <c r="O125" s="210">
        <v>2</v>
      </c>
      <c r="Q125" s="209" t="s">
        <v>579</v>
      </c>
      <c r="R125" s="210">
        <v>1</v>
      </c>
      <c r="T125" s="209" t="s">
        <v>471</v>
      </c>
      <c r="U125" s="210">
        <v>3</v>
      </c>
      <c r="W125" s="209" t="s">
        <v>609</v>
      </c>
      <c r="X125" s="210">
        <v>1</v>
      </c>
      <c r="Z125" s="209" t="s">
        <v>571</v>
      </c>
      <c r="AA125" s="210">
        <v>1</v>
      </c>
      <c r="AC125" s="209" t="s">
        <v>560</v>
      </c>
      <c r="AD125" s="210">
        <v>1</v>
      </c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 t="s">
        <v>168</v>
      </c>
      <c r="L126" s="210">
        <v>2</v>
      </c>
      <c r="N126" s="209" t="s">
        <v>466</v>
      </c>
      <c r="O126" s="210">
        <v>2</v>
      </c>
      <c r="Q126" s="209" t="s">
        <v>558</v>
      </c>
      <c r="R126" s="210">
        <v>1</v>
      </c>
      <c r="T126" s="209" t="s">
        <v>472</v>
      </c>
      <c r="U126" s="210">
        <v>3</v>
      </c>
      <c r="W126" s="209" t="s">
        <v>618</v>
      </c>
      <c r="X126" s="210">
        <v>2</v>
      </c>
      <c r="Z126" s="209" t="s">
        <v>552</v>
      </c>
      <c r="AA126" s="210">
        <v>2</v>
      </c>
      <c r="AC126" s="209" t="s">
        <v>709</v>
      </c>
      <c r="AD126" s="210">
        <v>1</v>
      </c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 t="s">
        <v>326</v>
      </c>
      <c r="L127" s="210">
        <v>1</v>
      </c>
      <c r="N127" s="209" t="s">
        <v>759</v>
      </c>
      <c r="O127" s="210">
        <v>1</v>
      </c>
      <c r="Q127" s="209" t="s">
        <v>559</v>
      </c>
      <c r="R127" s="210">
        <v>3</v>
      </c>
      <c r="T127" s="209" t="s">
        <v>557</v>
      </c>
      <c r="U127" s="210">
        <v>4</v>
      </c>
      <c r="W127" s="209" t="s">
        <v>620</v>
      </c>
      <c r="X127" s="210">
        <v>1</v>
      </c>
      <c r="Z127" s="209" t="s">
        <v>466</v>
      </c>
      <c r="AA127" s="210">
        <v>5</v>
      </c>
      <c r="AC127" s="209" t="s">
        <v>593</v>
      </c>
      <c r="AD127" s="210">
        <v>1</v>
      </c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 t="s">
        <v>169</v>
      </c>
      <c r="L128" s="210">
        <v>1</v>
      </c>
      <c r="N128" s="209" t="s">
        <v>598</v>
      </c>
      <c r="O128" s="210">
        <v>1</v>
      </c>
      <c r="Q128" s="209" t="s">
        <v>476</v>
      </c>
      <c r="R128" s="210">
        <v>1</v>
      </c>
      <c r="T128" s="209" t="s">
        <v>473</v>
      </c>
      <c r="U128" s="210">
        <v>1</v>
      </c>
      <c r="W128" s="209" t="s">
        <v>628</v>
      </c>
      <c r="X128" s="210">
        <v>1</v>
      </c>
      <c r="Z128" s="209" t="s">
        <v>597</v>
      </c>
      <c r="AA128" s="210">
        <v>1</v>
      </c>
      <c r="AC128" s="209" t="s">
        <v>565</v>
      </c>
      <c r="AD128" s="210">
        <v>3</v>
      </c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 t="s">
        <v>330</v>
      </c>
      <c r="L129" s="210">
        <v>1</v>
      </c>
      <c r="N129" s="209" t="s">
        <v>589</v>
      </c>
      <c r="O129" s="210">
        <v>1</v>
      </c>
      <c r="Q129" s="209" t="s">
        <v>477</v>
      </c>
      <c r="R129" s="210">
        <v>2</v>
      </c>
      <c r="T129" s="209" t="s">
        <v>592</v>
      </c>
      <c r="U129" s="210">
        <v>2</v>
      </c>
      <c r="W129" s="209" t="s">
        <v>630</v>
      </c>
      <c r="X129" s="210">
        <v>1</v>
      </c>
      <c r="Z129" s="209" t="s">
        <v>553</v>
      </c>
      <c r="AA129" s="210">
        <v>1</v>
      </c>
      <c r="AC129" s="209" t="s">
        <v>480</v>
      </c>
      <c r="AD129" s="210">
        <v>1</v>
      </c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 t="s">
        <v>571</v>
      </c>
      <c r="L130" s="210">
        <v>2</v>
      </c>
      <c r="N130" s="209" t="s">
        <v>766</v>
      </c>
      <c r="O130" s="210">
        <v>1</v>
      </c>
      <c r="Q130" s="209" t="s">
        <v>580</v>
      </c>
      <c r="R130" s="210">
        <v>1</v>
      </c>
      <c r="T130" s="209" t="s">
        <v>687</v>
      </c>
      <c r="U130" s="210">
        <v>3</v>
      </c>
      <c r="W130" s="209" t="s">
        <v>468</v>
      </c>
      <c r="X130" s="210">
        <v>7</v>
      </c>
      <c r="Z130" s="209" t="s">
        <v>759</v>
      </c>
      <c r="AA130" s="210">
        <v>1</v>
      </c>
      <c r="AC130" s="209" t="s">
        <v>481</v>
      </c>
      <c r="AD130" s="210">
        <v>1</v>
      </c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 t="s">
        <v>759</v>
      </c>
      <c r="L131" s="210">
        <v>1</v>
      </c>
      <c r="N131" s="209" t="s">
        <v>612</v>
      </c>
      <c r="O131" s="210">
        <v>1</v>
      </c>
      <c r="Q131" s="209" t="s">
        <v>563</v>
      </c>
      <c r="R131" s="210">
        <v>1</v>
      </c>
      <c r="T131" s="209" t="s">
        <v>474</v>
      </c>
      <c r="U131" s="210">
        <v>1</v>
      </c>
      <c r="W131" s="209" t="s">
        <v>469</v>
      </c>
      <c r="X131" s="210">
        <v>2</v>
      </c>
      <c r="Z131" s="209" t="s">
        <v>598</v>
      </c>
      <c r="AA131" s="210">
        <v>2</v>
      </c>
      <c r="AC131" s="209" t="s">
        <v>585</v>
      </c>
      <c r="AD131" s="210">
        <v>2</v>
      </c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 t="s">
        <v>589</v>
      </c>
      <c r="L132" s="210">
        <v>2</v>
      </c>
      <c r="N132" s="209" t="s">
        <v>614</v>
      </c>
      <c r="O132" s="210">
        <v>1</v>
      </c>
      <c r="Q132" s="209" t="s">
        <v>593</v>
      </c>
      <c r="R132" s="210">
        <v>1</v>
      </c>
      <c r="T132" s="209" t="s">
        <v>579</v>
      </c>
      <c r="U132" s="210">
        <v>6</v>
      </c>
      <c r="W132" s="209" t="s">
        <v>657</v>
      </c>
      <c r="X132" s="210">
        <v>2</v>
      </c>
      <c r="Z132" s="209" t="s">
        <v>589</v>
      </c>
      <c r="AA132" s="210">
        <v>3</v>
      </c>
      <c r="AC132" s="209" t="s">
        <v>586</v>
      </c>
      <c r="AD132" s="210">
        <v>1</v>
      </c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 t="s">
        <v>602</v>
      </c>
      <c r="L133" s="210">
        <v>1</v>
      </c>
      <c r="N133" s="209" t="s">
        <v>622</v>
      </c>
      <c r="O133" s="210">
        <v>3</v>
      </c>
      <c r="Q133" s="209" t="s">
        <v>565</v>
      </c>
      <c r="R133" s="210">
        <v>2</v>
      </c>
      <c r="T133" s="209" t="s">
        <v>559</v>
      </c>
      <c r="U133" s="210">
        <v>1</v>
      </c>
      <c r="W133" s="209" t="s">
        <v>555</v>
      </c>
      <c r="X133" s="210">
        <v>1</v>
      </c>
      <c r="Z133" s="209" t="s">
        <v>467</v>
      </c>
      <c r="AA133" s="210">
        <v>1</v>
      </c>
      <c r="AC133" s="209" t="s">
        <v>587</v>
      </c>
      <c r="AD133" s="210">
        <v>5</v>
      </c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 t="s">
        <v>766</v>
      </c>
      <c r="L134" s="210">
        <v>1</v>
      </c>
      <c r="N134" s="209" t="s">
        <v>626</v>
      </c>
      <c r="O134" s="210">
        <v>2</v>
      </c>
      <c r="Q134" s="209" t="s">
        <v>479</v>
      </c>
      <c r="R134" s="210">
        <v>3</v>
      </c>
      <c r="T134" s="209" t="s">
        <v>560</v>
      </c>
      <c r="U134" s="210">
        <v>1</v>
      </c>
      <c r="W134" s="209" t="s">
        <v>556</v>
      </c>
      <c r="X134" s="210">
        <v>7</v>
      </c>
      <c r="Z134" s="209" t="s">
        <v>626</v>
      </c>
      <c r="AA134" s="210">
        <v>1</v>
      </c>
      <c r="AC134" s="209" t="s">
        <v>588</v>
      </c>
      <c r="AD134" s="210">
        <v>1</v>
      </c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 t="s">
        <v>769</v>
      </c>
      <c r="L135" s="210">
        <v>1</v>
      </c>
      <c r="N135" s="209" t="s">
        <v>468</v>
      </c>
      <c r="O135" s="210">
        <v>1</v>
      </c>
      <c r="Q135" s="209" t="s">
        <v>566</v>
      </c>
      <c r="R135" s="210">
        <v>6</v>
      </c>
      <c r="T135" s="209" t="s">
        <v>561</v>
      </c>
      <c r="U135" s="210">
        <v>1</v>
      </c>
      <c r="W135" s="209" t="s">
        <v>470</v>
      </c>
      <c r="X135" s="210">
        <v>1</v>
      </c>
      <c r="Z135" s="209" t="s">
        <v>575</v>
      </c>
      <c r="AA135" s="210">
        <v>1</v>
      </c>
      <c r="AC135" s="209" t="s">
        <v>569</v>
      </c>
      <c r="AD135" s="210">
        <v>2</v>
      </c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 t="s">
        <v>609</v>
      </c>
      <c r="L136" s="210">
        <v>1</v>
      </c>
      <c r="N136" s="209" t="s">
        <v>576</v>
      </c>
      <c r="O136" s="210">
        <v>6</v>
      </c>
      <c r="Q136" s="209" t="s">
        <v>482</v>
      </c>
      <c r="R136" s="210">
        <v>2</v>
      </c>
      <c r="T136" s="209" t="s">
        <v>580</v>
      </c>
      <c r="U136" s="210">
        <v>1</v>
      </c>
      <c r="W136" s="209" t="s">
        <v>577</v>
      </c>
      <c r="X136" s="210">
        <v>1</v>
      </c>
      <c r="Z136" s="209" t="s">
        <v>635</v>
      </c>
      <c r="AA136" s="210">
        <v>1</v>
      </c>
      <c r="AC136" s="209" t="s">
        <v>830</v>
      </c>
      <c r="AD136" s="210">
        <v>4</v>
      </c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 t="s">
        <v>576</v>
      </c>
      <c r="L137" s="210">
        <v>4</v>
      </c>
      <c r="N137" s="209" t="s">
        <v>556</v>
      </c>
      <c r="O137" s="210">
        <v>3</v>
      </c>
      <c r="Q137" s="209" t="s">
        <v>483</v>
      </c>
      <c r="R137" s="210">
        <v>1</v>
      </c>
      <c r="T137" s="209" t="s">
        <v>593</v>
      </c>
      <c r="U137" s="210">
        <v>2</v>
      </c>
      <c r="W137" s="209" t="s">
        <v>668</v>
      </c>
      <c r="X137" s="210">
        <v>7</v>
      </c>
      <c r="Z137" s="209" t="s">
        <v>468</v>
      </c>
      <c r="AA137" s="210">
        <v>7</v>
      </c>
      <c r="AC137" s="209" t="s">
        <v>805</v>
      </c>
      <c r="AD137" s="210">
        <v>1</v>
      </c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 t="s">
        <v>470</v>
      </c>
      <c r="L138" s="210">
        <v>2</v>
      </c>
      <c r="N138" s="209" t="s">
        <v>470</v>
      </c>
      <c r="O138" s="210">
        <v>1</v>
      </c>
      <c r="Q138" s="209" t="s">
        <v>585</v>
      </c>
      <c r="R138" s="210">
        <v>2</v>
      </c>
      <c r="T138" s="209" t="s">
        <v>564</v>
      </c>
      <c r="U138" s="210">
        <v>2</v>
      </c>
      <c r="W138" s="209" t="s">
        <v>471</v>
      </c>
      <c r="X138" s="210">
        <v>2</v>
      </c>
      <c r="Z138" s="209" t="s">
        <v>469</v>
      </c>
      <c r="AA138" s="210">
        <v>4</v>
      </c>
      <c r="AC138" s="209" t="s">
        <v>351</v>
      </c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 t="s">
        <v>472</v>
      </c>
      <c r="L139" s="210">
        <v>5</v>
      </c>
      <c r="N139" s="209" t="s">
        <v>600</v>
      </c>
      <c r="O139" s="210">
        <v>1</v>
      </c>
      <c r="Q139" s="209" t="s">
        <v>484</v>
      </c>
      <c r="R139" s="210">
        <v>4</v>
      </c>
      <c r="T139" s="209" t="s">
        <v>565</v>
      </c>
      <c r="U139" s="210">
        <v>4</v>
      </c>
      <c r="W139" s="209" t="s">
        <v>472</v>
      </c>
      <c r="X139" s="210">
        <v>5</v>
      </c>
      <c r="Z139" s="209" t="s">
        <v>657</v>
      </c>
      <c r="AA139" s="210">
        <v>2</v>
      </c>
      <c r="AC139" s="209" t="s">
        <v>354</v>
      </c>
      <c r="AD139" s="210">
        <v>2</v>
      </c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 t="s">
        <v>475</v>
      </c>
      <c r="L140" s="210">
        <v>2</v>
      </c>
      <c r="N140" s="209" t="s">
        <v>668</v>
      </c>
      <c r="O140" s="210">
        <v>4</v>
      </c>
      <c r="Q140" s="209" t="s">
        <v>587</v>
      </c>
      <c r="R140" s="210">
        <v>1</v>
      </c>
      <c r="T140" s="209" t="s">
        <v>479</v>
      </c>
      <c r="U140" s="210">
        <v>3</v>
      </c>
      <c r="W140" s="209" t="s">
        <v>557</v>
      </c>
      <c r="X140" s="210">
        <v>2</v>
      </c>
      <c r="Z140" s="209" t="s">
        <v>470</v>
      </c>
      <c r="AA140" s="210">
        <v>2</v>
      </c>
      <c r="AC140" s="209" t="s">
        <v>355</v>
      </c>
      <c r="AD140" s="210">
        <v>2</v>
      </c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 t="s">
        <v>559</v>
      </c>
      <c r="L141" s="210">
        <v>1</v>
      </c>
      <c r="N141" s="209" t="s">
        <v>471</v>
      </c>
      <c r="O141" s="210">
        <v>3</v>
      </c>
      <c r="Q141" s="209" t="s">
        <v>569</v>
      </c>
      <c r="R141" s="210">
        <v>2</v>
      </c>
      <c r="T141" s="209" t="s">
        <v>480</v>
      </c>
      <c r="U141" s="210">
        <v>1</v>
      </c>
      <c r="W141" s="209" t="s">
        <v>473</v>
      </c>
      <c r="X141" s="210">
        <v>1</v>
      </c>
      <c r="Z141" s="209" t="s">
        <v>600</v>
      </c>
      <c r="AA141" s="210">
        <v>1</v>
      </c>
      <c r="AC141" s="209" t="s">
        <v>356</v>
      </c>
      <c r="AD141" s="210">
        <v>6</v>
      </c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 t="s">
        <v>560</v>
      </c>
      <c r="L142" s="210">
        <v>2</v>
      </c>
      <c r="N142" s="209" t="s">
        <v>472</v>
      </c>
      <c r="O142" s="210">
        <v>5</v>
      </c>
      <c r="Q142" s="209" t="s">
        <v>570</v>
      </c>
      <c r="R142" s="210">
        <v>1</v>
      </c>
      <c r="T142" s="209" t="s">
        <v>566</v>
      </c>
      <c r="U142" s="210">
        <v>1</v>
      </c>
      <c r="W142" s="209" t="s">
        <v>592</v>
      </c>
      <c r="X142" s="210">
        <v>5</v>
      </c>
      <c r="Z142" s="209" t="s">
        <v>668</v>
      </c>
      <c r="AA142" s="210">
        <v>2</v>
      </c>
      <c r="AC142" s="209" t="s">
        <v>357</v>
      </c>
      <c r="AD142" s="210">
        <v>6</v>
      </c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 t="s">
        <v>477</v>
      </c>
      <c r="L143" s="210">
        <v>1</v>
      </c>
      <c r="N143" s="209" t="s">
        <v>557</v>
      </c>
      <c r="O143" s="210">
        <v>1</v>
      </c>
      <c r="Q143" s="209" t="s">
        <v>805</v>
      </c>
      <c r="R143" s="210">
        <v>3</v>
      </c>
      <c r="T143" s="209" t="s">
        <v>482</v>
      </c>
      <c r="U143" s="210">
        <v>3</v>
      </c>
      <c r="W143" s="209" t="s">
        <v>687</v>
      </c>
      <c r="X143" s="210">
        <v>1</v>
      </c>
      <c r="Z143" s="209" t="s">
        <v>471</v>
      </c>
      <c r="AA143" s="210">
        <v>7</v>
      </c>
      <c r="AC143" s="209" t="s">
        <v>359</v>
      </c>
      <c r="AD143" s="210">
        <v>1</v>
      </c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 t="s">
        <v>565</v>
      </c>
      <c r="L144" s="210">
        <v>3</v>
      </c>
      <c r="N144" s="209" t="s">
        <v>473</v>
      </c>
      <c r="O144" s="210">
        <v>2</v>
      </c>
      <c r="Q144" s="209" t="s">
        <v>351</v>
      </c>
      <c r="R144" s="210">
        <v>1</v>
      </c>
      <c r="T144" s="209" t="s">
        <v>483</v>
      </c>
      <c r="U144" s="210">
        <v>7</v>
      </c>
      <c r="W144" s="209" t="s">
        <v>474</v>
      </c>
      <c r="X144" s="210">
        <v>4</v>
      </c>
      <c r="Z144" s="209" t="s">
        <v>557</v>
      </c>
      <c r="AA144" s="210">
        <v>4</v>
      </c>
      <c r="AC144" s="209" t="s">
        <v>362</v>
      </c>
      <c r="AD144" s="210">
        <v>2</v>
      </c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 t="s">
        <v>479</v>
      </c>
      <c r="L145" s="210">
        <v>1</v>
      </c>
      <c r="N145" s="209" t="s">
        <v>592</v>
      </c>
      <c r="O145" s="210">
        <v>1</v>
      </c>
      <c r="Q145" s="209" t="s">
        <v>352</v>
      </c>
      <c r="R145" s="210">
        <v>2</v>
      </c>
      <c r="T145" s="209" t="s">
        <v>584</v>
      </c>
      <c r="U145" s="210">
        <v>3</v>
      </c>
      <c r="W145" s="209" t="s">
        <v>559</v>
      </c>
      <c r="X145" s="210">
        <v>1</v>
      </c>
      <c r="Z145" s="209" t="s">
        <v>473</v>
      </c>
      <c r="AA145" s="210">
        <v>5</v>
      </c>
      <c r="AC145" s="209" t="s">
        <v>365</v>
      </c>
      <c r="AD145" s="210">
        <v>1</v>
      </c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 t="s">
        <v>480</v>
      </c>
      <c r="L146" s="210">
        <v>1</v>
      </c>
      <c r="N146" s="209" t="s">
        <v>687</v>
      </c>
      <c r="O146" s="210">
        <v>2</v>
      </c>
      <c r="Q146" s="209" t="s">
        <v>353</v>
      </c>
      <c r="R146" s="210">
        <v>1</v>
      </c>
      <c r="T146" s="209" t="s">
        <v>587</v>
      </c>
      <c r="U146" s="210">
        <v>6</v>
      </c>
      <c r="W146" s="209" t="s">
        <v>476</v>
      </c>
      <c r="X146" s="210">
        <v>1</v>
      </c>
      <c r="Z146" s="209" t="s">
        <v>592</v>
      </c>
      <c r="AA146" s="210">
        <v>4</v>
      </c>
      <c r="AC146" s="209" t="s">
        <v>806</v>
      </c>
      <c r="AD146" s="210">
        <v>13</v>
      </c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 t="s">
        <v>481</v>
      </c>
      <c r="L147" s="210">
        <v>1</v>
      </c>
      <c r="N147" s="209" t="s">
        <v>475</v>
      </c>
      <c r="O147" s="210">
        <v>3</v>
      </c>
      <c r="Q147" s="209" t="s">
        <v>355</v>
      </c>
      <c r="R147" s="210">
        <v>2</v>
      </c>
      <c r="T147" s="209" t="s">
        <v>588</v>
      </c>
      <c r="U147" s="210">
        <v>1</v>
      </c>
      <c r="W147" s="209" t="s">
        <v>560</v>
      </c>
      <c r="X147" s="210">
        <v>2</v>
      </c>
      <c r="Z147" s="209" t="s">
        <v>474</v>
      </c>
      <c r="AA147" s="210">
        <v>5</v>
      </c>
      <c r="AC147" s="209" t="s">
        <v>807</v>
      </c>
      <c r="AD147" s="210">
        <v>2</v>
      </c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 t="s">
        <v>583</v>
      </c>
      <c r="L148" s="210">
        <v>1</v>
      </c>
      <c r="N148" s="209" t="s">
        <v>578</v>
      </c>
      <c r="O148" s="210">
        <v>2</v>
      </c>
      <c r="Q148" s="209" t="s">
        <v>356</v>
      </c>
      <c r="R148" s="210">
        <v>1</v>
      </c>
      <c r="T148" s="209" t="s">
        <v>595</v>
      </c>
      <c r="U148" s="210">
        <v>1</v>
      </c>
      <c r="W148" s="209" t="s">
        <v>580</v>
      </c>
      <c r="X148" s="210">
        <v>1</v>
      </c>
      <c r="Z148" s="209" t="s">
        <v>579</v>
      </c>
      <c r="AA148" s="210">
        <v>1</v>
      </c>
      <c r="AC148" s="209" t="s">
        <v>808</v>
      </c>
      <c r="AD148" s="210">
        <v>17</v>
      </c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 t="s">
        <v>587</v>
      </c>
      <c r="L149" s="210">
        <v>2</v>
      </c>
      <c r="N149" s="209" t="s">
        <v>579</v>
      </c>
      <c r="O149" s="210">
        <v>1</v>
      </c>
      <c r="Q149" s="209" t="s">
        <v>365</v>
      </c>
      <c r="R149" s="210">
        <v>1</v>
      </c>
      <c r="T149" s="209" t="s">
        <v>596</v>
      </c>
      <c r="U149" s="210">
        <v>1</v>
      </c>
      <c r="W149" s="209" t="s">
        <v>593</v>
      </c>
      <c r="X149" s="210">
        <v>1</v>
      </c>
      <c r="Z149" s="209" t="s">
        <v>558</v>
      </c>
      <c r="AA149" s="210">
        <v>1</v>
      </c>
      <c r="AC149" s="209" t="s">
        <v>809</v>
      </c>
      <c r="AD149" s="210">
        <v>39</v>
      </c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 t="s">
        <v>595</v>
      </c>
      <c r="L150" s="210">
        <v>2</v>
      </c>
      <c r="N150" s="209" t="s">
        <v>558</v>
      </c>
      <c r="O150" s="210">
        <v>2</v>
      </c>
      <c r="Q150" s="209" t="s">
        <v>806</v>
      </c>
      <c r="R150" s="210">
        <v>3</v>
      </c>
      <c r="T150" s="209" t="s">
        <v>569</v>
      </c>
      <c r="U150" s="210">
        <v>1</v>
      </c>
      <c r="W150" s="209" t="s">
        <v>564</v>
      </c>
      <c r="X150" s="210">
        <v>1</v>
      </c>
      <c r="Z150" s="209" t="s">
        <v>476</v>
      </c>
      <c r="AA150" s="210">
        <v>1</v>
      </c>
      <c r="AC150" s="209" t="s">
        <v>811</v>
      </c>
      <c r="AD150" s="210">
        <v>11</v>
      </c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 t="s">
        <v>596</v>
      </c>
      <c r="L151" s="210">
        <v>5</v>
      </c>
      <c r="N151" s="209" t="s">
        <v>559</v>
      </c>
      <c r="O151" s="210">
        <v>2</v>
      </c>
      <c r="Q151" s="209" t="s">
        <v>807</v>
      </c>
      <c r="R151" s="210">
        <v>2</v>
      </c>
      <c r="T151" s="209" t="s">
        <v>570</v>
      </c>
      <c r="U151" s="210">
        <v>3</v>
      </c>
      <c r="W151" s="209" t="s">
        <v>565</v>
      </c>
      <c r="X151" s="210">
        <v>3</v>
      </c>
      <c r="Z151" s="209" t="s">
        <v>560</v>
      </c>
      <c r="AA151" s="210">
        <v>2</v>
      </c>
      <c r="AC151" s="209" t="s">
        <v>812</v>
      </c>
      <c r="AD151" s="210">
        <v>3</v>
      </c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 t="s">
        <v>569</v>
      </c>
      <c r="L152" s="210">
        <v>2</v>
      </c>
      <c r="N152" s="209" t="s">
        <v>476</v>
      </c>
      <c r="O152" s="210">
        <v>1</v>
      </c>
      <c r="Q152" s="209" t="s">
        <v>808</v>
      </c>
      <c r="R152" s="210">
        <v>23</v>
      </c>
      <c r="T152" s="209" t="s">
        <v>351</v>
      </c>
      <c r="U152" s="210">
        <v>6</v>
      </c>
      <c r="W152" s="209" t="s">
        <v>479</v>
      </c>
      <c r="X152" s="210">
        <v>1</v>
      </c>
      <c r="Z152" s="209" t="s">
        <v>561</v>
      </c>
      <c r="AA152" s="210">
        <v>1</v>
      </c>
      <c r="AC152" s="209" t="s">
        <v>814</v>
      </c>
      <c r="AD152" s="210">
        <v>18</v>
      </c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 t="s">
        <v>830</v>
      </c>
      <c r="L153" s="210">
        <v>1</v>
      </c>
      <c r="N153" s="209" t="s">
        <v>560</v>
      </c>
      <c r="O153" s="210">
        <v>2</v>
      </c>
      <c r="Q153" s="209" t="s">
        <v>809</v>
      </c>
      <c r="R153" s="210">
        <v>21</v>
      </c>
      <c r="T153" s="209" t="s">
        <v>352</v>
      </c>
      <c r="U153" s="210">
        <v>3</v>
      </c>
      <c r="W153" s="209" t="s">
        <v>566</v>
      </c>
      <c r="X153" s="210">
        <v>5</v>
      </c>
      <c r="Z153" s="209" t="s">
        <v>580</v>
      </c>
      <c r="AA153" s="210">
        <v>3</v>
      </c>
      <c r="AC153" s="209" t="s">
        <v>848</v>
      </c>
      <c r="AD153" s="210">
        <v>4</v>
      </c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 t="s">
        <v>350</v>
      </c>
      <c r="L154" s="210">
        <v>1</v>
      </c>
      <c r="N154" s="209" t="s">
        <v>709</v>
      </c>
      <c r="O154" s="210">
        <v>3</v>
      </c>
      <c r="Q154" s="209" t="s">
        <v>811</v>
      </c>
      <c r="R154" s="210">
        <v>4</v>
      </c>
      <c r="T154" s="209" t="s">
        <v>353</v>
      </c>
      <c r="U154" s="210">
        <v>2</v>
      </c>
      <c r="W154" s="209" t="s">
        <v>482</v>
      </c>
      <c r="X154" s="210">
        <v>2</v>
      </c>
      <c r="Z154" s="209" t="s">
        <v>581</v>
      </c>
      <c r="AA154" s="210">
        <v>1</v>
      </c>
      <c r="AC154" s="209" t="s">
        <v>849</v>
      </c>
      <c r="AD154" s="210">
        <v>4</v>
      </c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 t="s">
        <v>351</v>
      </c>
      <c r="L155" s="210">
        <v>3</v>
      </c>
      <c r="N155" s="209" t="s">
        <v>580</v>
      </c>
      <c r="O155" s="210">
        <v>4</v>
      </c>
      <c r="Q155" s="209" t="s">
        <v>812</v>
      </c>
      <c r="R155" s="210">
        <v>3</v>
      </c>
      <c r="T155" s="209" t="s">
        <v>354</v>
      </c>
      <c r="U155" s="210">
        <v>1</v>
      </c>
      <c r="W155" s="209" t="s">
        <v>483</v>
      </c>
      <c r="X155" s="210">
        <v>2</v>
      </c>
      <c r="Z155" s="209" t="s">
        <v>716</v>
      </c>
      <c r="AA155" s="210">
        <v>1</v>
      </c>
      <c r="AC155" s="209" t="s">
        <v>843</v>
      </c>
      <c r="AD155" s="210">
        <v>3</v>
      </c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 t="s">
        <v>354</v>
      </c>
      <c r="L156" s="210">
        <v>1</v>
      </c>
      <c r="N156" s="209" t="s">
        <v>564</v>
      </c>
      <c r="O156" s="210">
        <v>2</v>
      </c>
      <c r="Q156" s="209" t="s">
        <v>814</v>
      </c>
      <c r="R156" s="210">
        <v>12</v>
      </c>
      <c r="T156" s="209" t="s">
        <v>355</v>
      </c>
      <c r="U156" s="210">
        <v>2</v>
      </c>
      <c r="W156" s="209" t="s">
        <v>584</v>
      </c>
      <c r="X156" s="210">
        <v>1</v>
      </c>
      <c r="Z156" s="209" t="s">
        <v>563</v>
      </c>
      <c r="AA156" s="210">
        <v>1</v>
      </c>
      <c r="AC156" s="209" t="s">
        <v>817</v>
      </c>
      <c r="AD156" s="210">
        <v>10</v>
      </c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 t="s">
        <v>355</v>
      </c>
      <c r="L157" s="210">
        <v>1</v>
      </c>
      <c r="N157" s="209" t="s">
        <v>479</v>
      </c>
      <c r="O157" s="210">
        <v>2</v>
      </c>
      <c r="Q157" s="209" t="s">
        <v>838</v>
      </c>
      <c r="R157" s="210">
        <v>2</v>
      </c>
      <c r="T157" s="209" t="s">
        <v>356</v>
      </c>
      <c r="U157" s="210">
        <v>1</v>
      </c>
      <c r="W157" s="209" t="s">
        <v>745</v>
      </c>
      <c r="X157" s="210">
        <v>1</v>
      </c>
      <c r="Z157" s="209" t="s">
        <v>564</v>
      </c>
      <c r="AA157" s="210">
        <v>4</v>
      </c>
      <c r="AC157" s="209" t="s">
        <v>850</v>
      </c>
      <c r="AD157" s="210">
        <v>2</v>
      </c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 t="s">
        <v>356</v>
      </c>
      <c r="L158" s="210">
        <v>1</v>
      </c>
      <c r="N158" s="209" t="s">
        <v>481</v>
      </c>
      <c r="O158" s="210">
        <v>2</v>
      </c>
      <c r="Q158" s="209" t="s">
        <v>839</v>
      </c>
      <c r="R158" s="210">
        <v>9</v>
      </c>
      <c r="T158" s="209" t="s">
        <v>357</v>
      </c>
      <c r="U158" s="210">
        <v>5</v>
      </c>
      <c r="W158" s="209" t="s">
        <v>585</v>
      </c>
      <c r="X158" s="210">
        <v>4</v>
      </c>
      <c r="Z158" s="209" t="s">
        <v>565</v>
      </c>
      <c r="AA158" s="210">
        <v>5</v>
      </c>
      <c r="AC158" s="209" t="s">
        <v>818</v>
      </c>
      <c r="AD158" s="210">
        <v>19</v>
      </c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 t="s">
        <v>357</v>
      </c>
      <c r="L159" s="210">
        <v>3</v>
      </c>
      <c r="N159" s="209" t="s">
        <v>583</v>
      </c>
      <c r="O159" s="210">
        <v>1</v>
      </c>
      <c r="Q159" s="209" t="s">
        <v>817</v>
      </c>
      <c r="R159" s="210">
        <v>8</v>
      </c>
      <c r="T159" s="209" t="s">
        <v>358</v>
      </c>
      <c r="U159" s="210">
        <v>1</v>
      </c>
      <c r="W159" s="209" t="s">
        <v>750</v>
      </c>
      <c r="X159" s="210">
        <v>1</v>
      </c>
      <c r="Z159" s="209" t="s">
        <v>479</v>
      </c>
      <c r="AA159" s="210">
        <v>7</v>
      </c>
      <c r="AC159" s="209" t="s">
        <v>819</v>
      </c>
      <c r="AD159" s="210">
        <v>4</v>
      </c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 t="s">
        <v>360</v>
      </c>
      <c r="L160" s="210">
        <v>1</v>
      </c>
      <c r="N160" s="209" t="s">
        <v>482</v>
      </c>
      <c r="O160" s="210">
        <v>1</v>
      </c>
      <c r="Q160" s="209" t="s">
        <v>818</v>
      </c>
      <c r="R160" s="210">
        <v>16</v>
      </c>
      <c r="T160" s="209" t="s">
        <v>360</v>
      </c>
      <c r="U160" s="210">
        <v>1</v>
      </c>
      <c r="W160" s="209" t="s">
        <v>484</v>
      </c>
      <c r="X160" s="210">
        <v>4</v>
      </c>
      <c r="Z160" s="209" t="s">
        <v>481</v>
      </c>
      <c r="AA160" s="210">
        <v>2</v>
      </c>
      <c r="AC160" s="209" t="s">
        <v>851</v>
      </c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 t="s">
        <v>365</v>
      </c>
      <c r="L161" s="210">
        <v>1</v>
      </c>
      <c r="N161" s="209" t="s">
        <v>745</v>
      </c>
      <c r="O161" s="210">
        <v>2</v>
      </c>
      <c r="Q161" s="209" t="s">
        <v>819</v>
      </c>
      <c r="R161" s="210">
        <v>6</v>
      </c>
      <c r="T161" s="209" t="s">
        <v>362</v>
      </c>
      <c r="U161" s="210">
        <v>2</v>
      </c>
      <c r="W161" s="209" t="s">
        <v>586</v>
      </c>
      <c r="X161" s="210">
        <v>1</v>
      </c>
      <c r="Z161" s="209" t="s">
        <v>482</v>
      </c>
      <c r="AA161" s="210">
        <v>8</v>
      </c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 t="s">
        <v>806</v>
      </c>
      <c r="L162" s="210">
        <v>1</v>
      </c>
      <c r="N162" s="209" t="s">
        <v>750</v>
      </c>
      <c r="O162" s="210">
        <v>1</v>
      </c>
      <c r="Q162" s="209" t="s">
        <v>840</v>
      </c>
      <c r="R162" s="210"/>
      <c r="T162" s="209" t="s">
        <v>806</v>
      </c>
      <c r="U162" s="210">
        <v>4</v>
      </c>
      <c r="W162" s="209" t="s">
        <v>587</v>
      </c>
      <c r="X162" s="210">
        <v>3</v>
      </c>
      <c r="Z162" s="209" t="s">
        <v>483</v>
      </c>
      <c r="AA162" s="210">
        <v>1</v>
      </c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 t="s">
        <v>807</v>
      </c>
      <c r="L163" s="210">
        <v>2</v>
      </c>
      <c r="N163" s="209" t="s">
        <v>484</v>
      </c>
      <c r="O163" s="210">
        <v>6</v>
      </c>
      <c r="Q163" s="209"/>
      <c r="R163" s="210"/>
      <c r="T163" s="209" t="s">
        <v>807</v>
      </c>
      <c r="U163" s="210">
        <v>1</v>
      </c>
      <c r="W163" s="209" t="s">
        <v>570</v>
      </c>
      <c r="X163" s="210">
        <v>9</v>
      </c>
      <c r="Z163" s="209" t="s">
        <v>567</v>
      </c>
      <c r="AA163" s="210">
        <v>1</v>
      </c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 t="s">
        <v>808</v>
      </c>
      <c r="L164" s="210">
        <v>10</v>
      </c>
      <c r="N164" s="209" t="s">
        <v>587</v>
      </c>
      <c r="O164" s="210">
        <v>1</v>
      </c>
      <c r="Q164" s="209"/>
      <c r="R164" s="210"/>
      <c r="T164" s="209" t="s">
        <v>808</v>
      </c>
      <c r="U164" s="210">
        <v>21</v>
      </c>
      <c r="W164" s="209" t="s">
        <v>350</v>
      </c>
      <c r="X164" s="210">
        <v>2</v>
      </c>
      <c r="Z164" s="209" t="s">
        <v>568</v>
      </c>
      <c r="AA164" s="210">
        <v>1</v>
      </c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 t="s">
        <v>809</v>
      </c>
      <c r="L165" s="210">
        <v>38</v>
      </c>
      <c r="N165" s="209" t="s">
        <v>569</v>
      </c>
      <c r="O165" s="210">
        <v>2</v>
      </c>
      <c r="Q165" s="209"/>
      <c r="R165" s="210"/>
      <c r="T165" s="209" t="s">
        <v>809</v>
      </c>
      <c r="U165" s="210">
        <v>35</v>
      </c>
      <c r="W165" s="209" t="s">
        <v>351</v>
      </c>
      <c r="X165" s="210">
        <v>5</v>
      </c>
      <c r="Z165" s="209" t="s">
        <v>585</v>
      </c>
      <c r="AA165" s="210">
        <v>12</v>
      </c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 t="s">
        <v>810</v>
      </c>
      <c r="L166" s="210">
        <v>1</v>
      </c>
      <c r="N166" s="209" t="s">
        <v>570</v>
      </c>
      <c r="O166" s="210">
        <v>4</v>
      </c>
      <c r="Q166" s="209"/>
      <c r="R166" s="210"/>
      <c r="T166" s="209" t="s">
        <v>811</v>
      </c>
      <c r="U166" s="210">
        <v>7</v>
      </c>
      <c r="W166" s="209" t="s">
        <v>352</v>
      </c>
      <c r="X166" s="210">
        <v>1</v>
      </c>
      <c r="Z166" s="209" t="s">
        <v>484</v>
      </c>
      <c r="AA166" s="210">
        <v>8</v>
      </c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 t="s">
        <v>811</v>
      </c>
      <c r="L167" s="210">
        <v>12</v>
      </c>
      <c r="N167" s="209" t="s">
        <v>805</v>
      </c>
      <c r="O167" s="210">
        <v>6</v>
      </c>
      <c r="Q167" s="209"/>
      <c r="R167" s="210"/>
      <c r="T167" s="209" t="s">
        <v>812</v>
      </c>
      <c r="U167" s="210">
        <v>1</v>
      </c>
      <c r="W167" s="209" t="s">
        <v>354</v>
      </c>
      <c r="X167" s="210">
        <v>4</v>
      </c>
      <c r="Z167" s="209" t="s">
        <v>587</v>
      </c>
      <c r="AA167" s="210">
        <v>9</v>
      </c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 t="s">
        <v>812</v>
      </c>
      <c r="L168" s="210">
        <v>3</v>
      </c>
      <c r="N168" s="209" t="s">
        <v>350</v>
      </c>
      <c r="O168" s="210">
        <v>1</v>
      </c>
      <c r="Q168" s="209"/>
      <c r="R168" s="210"/>
      <c r="T168" s="209" t="s">
        <v>814</v>
      </c>
      <c r="U168" s="210">
        <v>4</v>
      </c>
      <c r="W168" s="209" t="s">
        <v>355</v>
      </c>
      <c r="X168" s="210">
        <v>4</v>
      </c>
      <c r="Z168" s="209" t="s">
        <v>588</v>
      </c>
      <c r="AA168" s="210">
        <v>1</v>
      </c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 t="s">
        <v>814</v>
      </c>
      <c r="L169" s="210">
        <v>17</v>
      </c>
      <c r="N169" s="209" t="s">
        <v>351</v>
      </c>
      <c r="O169" s="210">
        <v>6</v>
      </c>
      <c r="Q169" s="209"/>
      <c r="R169" s="210"/>
      <c r="T169" s="209" t="s">
        <v>842</v>
      </c>
      <c r="U169" s="210">
        <v>3</v>
      </c>
      <c r="W169" s="209" t="s">
        <v>356</v>
      </c>
      <c r="X169" s="210">
        <v>1</v>
      </c>
      <c r="Z169" s="209" t="s">
        <v>596</v>
      </c>
      <c r="AA169" s="210">
        <v>1</v>
      </c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 t="s">
        <v>831</v>
      </c>
      <c r="L170" s="210">
        <v>6</v>
      </c>
      <c r="N170" s="209" t="s">
        <v>352</v>
      </c>
      <c r="O170" s="210">
        <v>1</v>
      </c>
      <c r="Q170" s="209"/>
      <c r="R170" s="210"/>
      <c r="T170" s="209" t="s">
        <v>839</v>
      </c>
      <c r="U170" s="210">
        <v>3</v>
      </c>
      <c r="W170" s="209" t="s">
        <v>357</v>
      </c>
      <c r="X170" s="210">
        <v>8</v>
      </c>
      <c r="Z170" s="209" t="s">
        <v>569</v>
      </c>
      <c r="AA170" s="210">
        <v>2</v>
      </c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 t="s">
        <v>817</v>
      </c>
      <c r="L171" s="210">
        <v>4</v>
      </c>
      <c r="N171" s="209" t="s">
        <v>353</v>
      </c>
      <c r="O171" s="210">
        <v>2</v>
      </c>
      <c r="Q171" s="209"/>
      <c r="R171" s="210"/>
      <c r="T171" s="209" t="s">
        <v>843</v>
      </c>
      <c r="U171" s="210">
        <v>1</v>
      </c>
      <c r="W171" s="209" t="s">
        <v>359</v>
      </c>
      <c r="X171" s="210">
        <v>1</v>
      </c>
      <c r="Z171" s="209" t="s">
        <v>570</v>
      </c>
      <c r="AA171" s="210">
        <v>3</v>
      </c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 t="s">
        <v>832</v>
      </c>
      <c r="L172" s="210">
        <v>1</v>
      </c>
      <c r="N172" s="209" t="s">
        <v>354</v>
      </c>
      <c r="O172" s="210">
        <v>2</v>
      </c>
      <c r="Q172" s="209"/>
      <c r="R172" s="210"/>
      <c r="T172" s="209" t="s">
        <v>817</v>
      </c>
      <c r="U172" s="210">
        <v>4</v>
      </c>
      <c r="W172" s="209" t="s">
        <v>360</v>
      </c>
      <c r="X172" s="210">
        <v>2</v>
      </c>
      <c r="Z172" s="209" t="s">
        <v>350</v>
      </c>
      <c r="AA172" s="210">
        <v>1</v>
      </c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 t="s">
        <v>818</v>
      </c>
      <c r="L173" s="210">
        <v>20</v>
      </c>
      <c r="N173" s="209" t="s">
        <v>355</v>
      </c>
      <c r="O173" s="210">
        <v>4</v>
      </c>
      <c r="Q173" s="209"/>
      <c r="R173" s="210"/>
      <c r="T173" s="209" t="s">
        <v>844</v>
      </c>
      <c r="U173" s="210">
        <v>1</v>
      </c>
      <c r="W173" s="209" t="s">
        <v>806</v>
      </c>
      <c r="X173" s="210">
        <v>5</v>
      </c>
      <c r="Z173" s="209" t="s">
        <v>351</v>
      </c>
      <c r="AA173" s="210">
        <v>19</v>
      </c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 t="s">
        <v>819</v>
      </c>
      <c r="L174" s="210">
        <v>5</v>
      </c>
      <c r="N174" s="209" t="s">
        <v>356</v>
      </c>
      <c r="O174" s="210">
        <v>3</v>
      </c>
      <c r="Q174" s="209"/>
      <c r="R174" s="210"/>
      <c r="T174" s="209" t="s">
        <v>818</v>
      </c>
      <c r="U174" s="210">
        <v>40</v>
      </c>
      <c r="W174" s="209" t="s">
        <v>807</v>
      </c>
      <c r="X174" s="210">
        <v>5</v>
      </c>
      <c r="Z174" s="209" t="s">
        <v>352</v>
      </c>
      <c r="AA174" s="210">
        <v>6</v>
      </c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 t="s">
        <v>833</v>
      </c>
      <c r="L175" s="210"/>
      <c r="N175" s="209" t="s">
        <v>357</v>
      </c>
      <c r="O175" s="210">
        <v>1</v>
      </c>
      <c r="Q175" s="209"/>
      <c r="R175" s="210"/>
      <c r="T175" s="209" t="s">
        <v>819</v>
      </c>
      <c r="U175" s="210">
        <v>8</v>
      </c>
      <c r="W175" s="209" t="s">
        <v>808</v>
      </c>
      <c r="X175" s="210">
        <v>25</v>
      </c>
      <c r="Z175" s="209" t="s">
        <v>353</v>
      </c>
      <c r="AA175" s="210">
        <v>1</v>
      </c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 t="s">
        <v>362</v>
      </c>
      <c r="O176" s="210">
        <v>1</v>
      </c>
      <c r="Q176" s="209"/>
      <c r="R176" s="210"/>
      <c r="T176" s="209" t="s">
        <v>820</v>
      </c>
      <c r="U176" s="210"/>
      <c r="W176" s="209" t="s">
        <v>809</v>
      </c>
      <c r="X176" s="210">
        <v>31</v>
      </c>
      <c r="Z176" s="209" t="s">
        <v>354</v>
      </c>
      <c r="AA176" s="210">
        <v>4</v>
      </c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 t="s">
        <v>365</v>
      </c>
      <c r="O177" s="210">
        <v>1</v>
      </c>
      <c r="Q177" s="209"/>
      <c r="R177" s="210"/>
      <c r="T177" s="209"/>
      <c r="U177" s="210"/>
      <c r="W177" s="209" t="s">
        <v>811</v>
      </c>
      <c r="X177" s="210">
        <v>5</v>
      </c>
      <c r="Z177" s="209" t="s">
        <v>355</v>
      </c>
      <c r="AA177" s="210">
        <v>5</v>
      </c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 t="s">
        <v>806</v>
      </c>
      <c r="O178" s="210">
        <v>6</v>
      </c>
      <c r="Q178" s="209"/>
      <c r="R178" s="210"/>
      <c r="T178" s="209"/>
      <c r="U178" s="210"/>
      <c r="W178" s="209" t="s">
        <v>812</v>
      </c>
      <c r="X178" s="210">
        <v>7</v>
      </c>
      <c r="Z178" s="209" t="s">
        <v>356</v>
      </c>
      <c r="AA178" s="210">
        <v>4</v>
      </c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 t="s">
        <v>807</v>
      </c>
      <c r="O179" s="210">
        <v>3</v>
      </c>
      <c r="Q179" s="209"/>
      <c r="R179" s="210"/>
      <c r="T179" s="209"/>
      <c r="U179" s="210"/>
      <c r="W179" s="209" t="s">
        <v>814</v>
      </c>
      <c r="X179" s="210">
        <v>14</v>
      </c>
      <c r="Z179" s="209" t="s">
        <v>357</v>
      </c>
      <c r="AA179" s="210">
        <v>3</v>
      </c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 t="s">
        <v>808</v>
      </c>
      <c r="O180" s="210">
        <v>20</v>
      </c>
      <c r="Q180" s="209"/>
      <c r="R180" s="210"/>
      <c r="T180" s="209"/>
      <c r="U180" s="210"/>
      <c r="W180" s="209" t="s">
        <v>848</v>
      </c>
      <c r="X180" s="210">
        <v>1</v>
      </c>
      <c r="Z180" s="209" t="s">
        <v>358</v>
      </c>
      <c r="AA180" s="210">
        <v>4</v>
      </c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 t="s">
        <v>809</v>
      </c>
      <c r="O181" s="210">
        <v>47</v>
      </c>
      <c r="Q181" s="209"/>
      <c r="R181" s="210"/>
      <c r="T181" s="209"/>
      <c r="U181" s="210"/>
      <c r="W181" s="209" t="s">
        <v>861</v>
      </c>
      <c r="X181" s="210">
        <v>4</v>
      </c>
      <c r="Z181" s="209" t="s">
        <v>359</v>
      </c>
      <c r="AA181" s="210">
        <v>3</v>
      </c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 t="s">
        <v>810</v>
      </c>
      <c r="O182" s="210">
        <v>1</v>
      </c>
      <c r="Q182" s="209"/>
      <c r="R182" s="210"/>
      <c r="T182" s="209"/>
      <c r="U182" s="210"/>
      <c r="W182" s="209" t="s">
        <v>839</v>
      </c>
      <c r="X182" s="210">
        <v>3</v>
      </c>
      <c r="Z182" s="209" t="s">
        <v>360</v>
      </c>
      <c r="AA182" s="210">
        <v>1</v>
      </c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 t="s">
        <v>811</v>
      </c>
      <c r="O183" s="210">
        <v>16</v>
      </c>
      <c r="Q183" s="209"/>
      <c r="R183" s="210"/>
      <c r="T183" s="209"/>
      <c r="U183" s="210"/>
      <c r="W183" s="209" t="s">
        <v>843</v>
      </c>
      <c r="X183" s="210">
        <v>5</v>
      </c>
      <c r="Z183" s="209" t="s">
        <v>362</v>
      </c>
      <c r="AA183" s="210">
        <v>1</v>
      </c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 t="s">
        <v>812</v>
      </c>
      <c r="O184" s="210">
        <v>5</v>
      </c>
      <c r="Q184" s="209"/>
      <c r="R184" s="210"/>
      <c r="T184" s="209"/>
      <c r="U184" s="210"/>
      <c r="W184" s="209" t="s">
        <v>817</v>
      </c>
      <c r="X184" s="210">
        <v>1</v>
      </c>
      <c r="Z184" s="209" t="s">
        <v>365</v>
      </c>
      <c r="AA184" s="210">
        <v>2</v>
      </c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 t="s">
        <v>813</v>
      </c>
      <c r="O185" s="210">
        <v>1</v>
      </c>
      <c r="Q185" s="209"/>
      <c r="R185" s="210"/>
      <c r="T185" s="209"/>
      <c r="U185" s="210"/>
      <c r="W185" s="209" t="s">
        <v>850</v>
      </c>
      <c r="X185" s="210">
        <v>1</v>
      </c>
      <c r="Z185" s="209" t="s">
        <v>806</v>
      </c>
      <c r="AA185" s="210">
        <v>5</v>
      </c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 t="s">
        <v>814</v>
      </c>
      <c r="O186" s="210">
        <v>6</v>
      </c>
      <c r="Q186" s="209"/>
      <c r="R186" s="210"/>
      <c r="T186" s="209"/>
      <c r="U186" s="210"/>
      <c r="W186" s="209" t="s">
        <v>818</v>
      </c>
      <c r="X186" s="210">
        <v>28</v>
      </c>
      <c r="Z186" s="209" t="s">
        <v>807</v>
      </c>
      <c r="AA186" s="210">
        <v>6</v>
      </c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 t="s">
        <v>815</v>
      </c>
      <c r="O187" s="210">
        <v>2</v>
      </c>
      <c r="Q187" s="209"/>
      <c r="R187" s="210"/>
      <c r="T187" s="209"/>
      <c r="U187" s="210"/>
      <c r="W187" s="209" t="s">
        <v>819</v>
      </c>
      <c r="X187" s="210">
        <v>15</v>
      </c>
      <c r="Z187" s="209" t="s">
        <v>808</v>
      </c>
      <c r="AA187" s="210">
        <v>18</v>
      </c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 t="s">
        <v>816</v>
      </c>
      <c r="O188" s="210">
        <v>4</v>
      </c>
      <c r="Q188" s="209"/>
      <c r="R188" s="210"/>
      <c r="T188" s="209"/>
      <c r="U188" s="210"/>
      <c r="W188" s="209"/>
      <c r="X188" s="210"/>
      <c r="Z188" s="209" t="s">
        <v>809</v>
      </c>
      <c r="AA188" s="210">
        <v>54</v>
      </c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 t="s">
        <v>817</v>
      </c>
      <c r="O189" s="210">
        <v>5</v>
      </c>
      <c r="Q189" s="209"/>
      <c r="R189" s="210"/>
      <c r="T189" s="209"/>
      <c r="U189" s="210"/>
      <c r="W189" s="209"/>
      <c r="X189" s="210"/>
      <c r="Z189" s="209" t="s">
        <v>811</v>
      </c>
      <c r="AA189" s="210">
        <v>21</v>
      </c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 t="s">
        <v>818</v>
      </c>
      <c r="O190" s="210">
        <v>24</v>
      </c>
      <c r="Q190" s="209"/>
      <c r="R190" s="210"/>
      <c r="T190" s="209"/>
      <c r="U190" s="210"/>
      <c r="W190" s="209"/>
      <c r="X190" s="210"/>
      <c r="Z190" s="209" t="s">
        <v>812</v>
      </c>
      <c r="AA190" s="210">
        <v>5</v>
      </c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 t="s">
        <v>819</v>
      </c>
      <c r="O191" s="210">
        <v>8</v>
      </c>
      <c r="Q191" s="209"/>
      <c r="R191" s="210"/>
      <c r="T191" s="209"/>
      <c r="U191" s="210"/>
      <c r="W191" s="209"/>
      <c r="X191" s="210"/>
      <c r="Z191" s="209" t="s">
        <v>814</v>
      </c>
      <c r="AA191" s="210">
        <v>6</v>
      </c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 t="s">
        <v>820</v>
      </c>
      <c r="O192" s="210"/>
      <c r="Q192" s="209"/>
      <c r="R192" s="210"/>
      <c r="T192" s="209"/>
      <c r="U192" s="210"/>
      <c r="W192" s="209"/>
      <c r="X192" s="210"/>
      <c r="Z192" s="209" t="s">
        <v>855</v>
      </c>
      <c r="AA192" s="210">
        <v>2</v>
      </c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 t="s">
        <v>839</v>
      </c>
      <c r="AA193" s="210">
        <v>2</v>
      </c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 t="s">
        <v>817</v>
      </c>
      <c r="AA194" s="210">
        <v>8</v>
      </c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 t="s">
        <v>818</v>
      </c>
      <c r="AA195" s="210">
        <v>25</v>
      </c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 t="s">
        <v>819</v>
      </c>
      <c r="AA196" s="210">
        <v>7</v>
      </c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 t="s">
        <v>856</v>
      </c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0.9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0.16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0.09</v>
      </c>
      <c r="I24" s="579">
        <f>SUMIF('SAUCE USAGE'!J55:J95,'STOCK ANALYSIS'!C24,'SAUCE USAGE'!L55:L95)/1000</f>
        <v>7.0000000000000007E-2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2.76</v>
      </c>
      <c r="I25" s="579">
        <f>SUMIF('SAUCE USAGE'!J56:J96,'STOCK ANALYSIS'!C25,'SAUCE USAGE'!L56:L96)/1000</f>
        <v>0.6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3.6</v>
      </c>
      <c r="I26" s="579">
        <f>SUMIF('SAUCE USAGE'!J57:J97,'STOCK ANALYSIS'!C26,'SAUCE USAGE'!L57:L97)/1000</f>
        <v>2.1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0.13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0.96</v>
      </c>
      <c r="I27" s="579">
        <f>SUMIF('SAUCE USAGE'!J58:J98,'STOCK ANALYSIS'!C27,'SAUCE USAGE'!L58:L98)/1000</f>
        <v>0.18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1.125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4.41</v>
      </c>
      <c r="I29" s="579">
        <f>SUMIF('SAUCE USAGE'!J60:J100,'STOCK ANALYSIS'!C29,'SAUCE USAGE'!L60:L100)/1000</f>
        <v>1.8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1.254</v>
      </c>
      <c r="I30" s="579">
        <f>SUMIF('SAUCE USAGE'!J61:J101,'STOCK ANALYSIS'!C30,'SAUCE USAGE'!L61:L101)/1000</f>
        <v>1.86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3.1139999999999999</v>
      </c>
      <c r="N30" s="581">
        <f t="shared" si="0"/>
        <v>-3.1139999999999999</v>
      </c>
      <c r="O30" s="595"/>
      <c r="P30" s="583">
        <f t="shared" si="1"/>
        <v>3.1139999999999999</v>
      </c>
      <c r="Q30" s="584">
        <f t="shared" si="2"/>
        <v>-1</v>
      </c>
      <c r="R30" s="560">
        <f t="shared" si="3"/>
        <v>28.243980000000001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437.9</v>
      </c>
      <c r="I36" s="636">
        <f>SUMIF('SIDE ORDER &amp; FOC'!Q13:Q80,'STOCK ANALYSIS'!C36,'SIDE ORDER &amp; FOC'!S13:S80)</f>
        <v>84.6</v>
      </c>
      <c r="J36" s="580">
        <f ca="1">SUMIF('LOK LOK BAR'!$R$49:$R$83,'STOCK ANALYSIS'!C36,'LOK LOK BAR'!$T$49:$T$79)</f>
        <v>75.037400000000005</v>
      </c>
      <c r="K36" s="580"/>
      <c r="L36" s="580">
        <v>4</v>
      </c>
      <c r="M36" s="581">
        <f ca="1">SUM(H36:L36)</f>
        <v>601.53740000000005</v>
      </c>
      <c r="N36" s="581">
        <f ca="1">+F36+G36-M36</f>
        <v>-160.53740000000005</v>
      </c>
      <c r="O36" s="582"/>
      <c r="P36" s="583">
        <f ca="1">+O36-N36</f>
        <v>160.53740000000005</v>
      </c>
      <c r="Q36" s="584">
        <f t="shared" ref="Q36:Q42" ca="1" si="7">IF(N36=0,"",P36/N36)</f>
        <v>-1</v>
      </c>
      <c r="R36" s="560">
        <f ca="1">+P36*D36</f>
        <v>536.19491600000015</v>
      </c>
      <c r="S36" s="585">
        <f t="shared" ca="1" si="5"/>
        <v>0.26687850165259891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63</v>
      </c>
      <c r="I38" s="606">
        <f>SUMIF('SIDE ORDER &amp; FOC'!Q24:Q106,'STOCK ANALYSIS'!C38,'SIDE ORDER &amp; FOC'!S24:S106)</f>
        <v>129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192</v>
      </c>
      <c r="N38" s="621">
        <f ca="1">+F38+G38-M38</f>
        <v>-95</v>
      </c>
      <c r="O38" s="591"/>
      <c r="P38" s="583">
        <f t="shared" ref="P38:P42" ca="1" si="9">+O38-N38</f>
        <v>95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63</v>
      </c>
      <c r="I40" s="629">
        <f t="shared" si="10"/>
        <v>129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192</v>
      </c>
      <c r="N40" s="629">
        <f t="shared" ca="1" si="10"/>
        <v>-45</v>
      </c>
      <c r="O40" s="629">
        <f t="shared" si="10"/>
        <v>0</v>
      </c>
      <c r="P40" s="629">
        <f t="shared" ca="1" si="10"/>
        <v>45</v>
      </c>
      <c r="Q40" s="630">
        <f t="shared" ca="1" si="10"/>
        <v>-2</v>
      </c>
      <c r="R40" s="560">
        <f ca="1">+P40*D40</f>
        <v>52.65</v>
      </c>
      <c r="S40" s="585">
        <f t="shared" ca="1" si="5"/>
        <v>0.234375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92</v>
      </c>
      <c r="I42" s="606">
        <f>SUMIF('SIDE ORDER &amp; FOC'!Q33,'STOCK ANALYSIS'!C42,'SIDE ORDER &amp; FOC'!S33)</f>
        <v>6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98</v>
      </c>
      <c r="N42" s="621">
        <f ca="1">+F42+G42-M42</f>
        <v>-38</v>
      </c>
      <c r="O42" s="591"/>
      <c r="P42" s="583">
        <f t="shared" ca="1" si="9"/>
        <v>38</v>
      </c>
      <c r="Q42" s="584">
        <f t="shared" ca="1" si="7"/>
        <v>-1</v>
      </c>
      <c r="R42" s="560">
        <f ca="1">+P42*D42</f>
        <v>93.100000000000009</v>
      </c>
      <c r="S42" s="585">
        <f t="shared" ca="1" si="5"/>
        <v>0.38775510204081631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681.94491600000015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11</v>
      </c>
      <c r="F13" s="15">
        <f ca="1">E13*D13</f>
        <v>42.9</v>
      </c>
      <c r="G13" s="53"/>
      <c r="H13" s="275"/>
      <c r="I13" s="15"/>
      <c r="J13" s="52">
        <f ca="1">+E13-H13</f>
        <v>11</v>
      </c>
      <c r="K13" s="276">
        <f ca="1">+J13*D13</f>
        <v>42.9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14.74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7</v>
      </c>
      <c r="F14" s="15">
        <f t="shared" ref="F14:F17" ca="1" si="3">E14*D14</f>
        <v>27.3</v>
      </c>
      <c r="G14" s="53"/>
      <c r="H14" s="275"/>
      <c r="I14" s="15"/>
      <c r="J14" s="52">
        <f t="shared" ref="J14:J17" ca="1" si="4">+E14-H14</f>
        <v>7</v>
      </c>
      <c r="K14" s="276">
        <f t="shared" ref="K14:K17" ca="1" si="5">+J14*D14</f>
        <v>27.3</v>
      </c>
      <c r="L14" s="277"/>
      <c r="M14" s="377">
        <f>SUMIF(DATABASE!$O$3:$O$73,'LOK LOK BAR'!C14,DATABASE!$P$3:$P$73)</f>
        <v>1.87</v>
      </c>
      <c r="N14" s="378">
        <f t="shared" ca="1" si="0"/>
        <v>13.09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1</v>
      </c>
      <c r="F15" s="15">
        <f t="shared" ca="1" si="3"/>
        <v>3.9</v>
      </c>
      <c r="G15" s="53"/>
      <c r="H15" s="275"/>
      <c r="I15" s="15"/>
      <c r="J15" s="52">
        <f t="shared" ca="1" si="4"/>
        <v>1</v>
      </c>
      <c r="K15" s="276">
        <f t="shared" ca="1" si="5"/>
        <v>3.9</v>
      </c>
      <c r="L15" s="277"/>
      <c r="M15" s="377">
        <f>SUMIF(DATABASE!$O$3:$O$73,'LOK LOK BAR'!C15,DATABASE!$P$3:$P$73)</f>
        <v>1.1299999999999999</v>
      </c>
      <c r="N15" s="378">
        <f t="shared" ca="1" si="0"/>
        <v>1.1299999999999999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10</v>
      </c>
      <c r="F16" s="15">
        <f t="shared" ca="1" si="3"/>
        <v>39</v>
      </c>
      <c r="G16" s="53"/>
      <c r="H16" s="275"/>
      <c r="I16" s="15"/>
      <c r="J16" s="52">
        <f t="shared" ca="1" si="4"/>
        <v>10</v>
      </c>
      <c r="K16" s="276">
        <f t="shared" ca="1" si="5"/>
        <v>39</v>
      </c>
      <c r="L16" s="277"/>
      <c r="M16" s="377">
        <f>SUMIF(DATABASE!$O$3:$O$73,'LOK LOK BAR'!C16,DATABASE!$P$3:$P$73)</f>
        <v>1.1299999999999999</v>
      </c>
      <c r="N16" s="378">
        <f t="shared" ca="1" si="0"/>
        <v>11.299999999999999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1</v>
      </c>
      <c r="F17" s="15">
        <f t="shared" ca="1" si="3"/>
        <v>3.9</v>
      </c>
      <c r="G17" s="53"/>
      <c r="H17" s="275"/>
      <c r="I17" s="15"/>
      <c r="J17" s="52">
        <f t="shared" ca="1" si="4"/>
        <v>1</v>
      </c>
      <c r="K17" s="276">
        <f t="shared" ca="1" si="5"/>
        <v>3.9</v>
      </c>
      <c r="L17" s="277"/>
      <c r="M17" s="377">
        <f>SUMIF(DATABASE!$O$3:$O$73,'LOK LOK BAR'!C17,DATABASE!$P$3:$P$73)</f>
        <v>1.23</v>
      </c>
      <c r="N17" s="378">
        <f t="shared" ca="1" si="0"/>
        <v>1.23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1</v>
      </c>
      <c r="F18" s="15">
        <f t="shared" ref="F18" ca="1" si="7">E18*D18</f>
        <v>3.9</v>
      </c>
      <c r="G18" s="53"/>
      <c r="H18" s="275"/>
      <c r="I18" s="15"/>
      <c r="J18" s="52">
        <f t="shared" ref="J18" ca="1" si="8">+E18-H18</f>
        <v>1</v>
      </c>
      <c r="K18" s="276">
        <f t="shared" ref="K18" ca="1" si="9">+J18*D18</f>
        <v>3.9</v>
      </c>
      <c r="L18" s="277"/>
      <c r="M18" s="377">
        <f>SUMIF(DATABASE!$O$3:$O$73,'LOK LOK BAR'!C18,DATABASE!$P$3:$P$73)</f>
        <v>1.21</v>
      </c>
      <c r="N18" s="378">
        <f t="shared" ca="1" si="0"/>
        <v>1.21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3</v>
      </c>
      <c r="F19" s="15">
        <f t="shared" ref="F19:F22" ca="1" si="12">E19*D19</f>
        <v>11.7</v>
      </c>
      <c r="G19" s="53"/>
      <c r="H19" s="275"/>
      <c r="I19" s="15"/>
      <c r="J19" s="52">
        <f t="shared" ref="J19:J22" ca="1" si="13">+E19-H19</f>
        <v>3</v>
      </c>
      <c r="K19" s="276">
        <f t="shared" ref="K19:K22" ca="1" si="14">+J19*D19</f>
        <v>11.7</v>
      </c>
      <c r="L19" s="277"/>
      <c r="M19" s="377">
        <f>SUMIF(DATABASE!$O$3:$O$73,'LOK LOK BAR'!C19,DATABASE!$P$3:$P$73)</f>
        <v>1.21</v>
      </c>
      <c r="N19" s="378">
        <f t="shared" ca="1" si="0"/>
        <v>3.63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6</v>
      </c>
      <c r="F20" s="15">
        <f t="shared" ca="1" si="12"/>
        <v>23.4</v>
      </c>
      <c r="G20" s="53"/>
      <c r="H20" s="275"/>
      <c r="I20" s="15"/>
      <c r="J20" s="52">
        <f t="shared" ca="1" si="13"/>
        <v>6</v>
      </c>
      <c r="K20" s="276">
        <f t="shared" ca="1" si="14"/>
        <v>23.4</v>
      </c>
      <c r="L20" s="277"/>
      <c r="M20" s="377">
        <f>SUMIF(DATABASE!$O$3:$O$73,'LOK LOK BAR'!C20,DATABASE!$P$3:$P$73)</f>
        <v>1.21</v>
      </c>
      <c r="N20" s="378">
        <f t="shared" ca="1" si="0"/>
        <v>7.26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7</v>
      </c>
      <c r="F21" s="15">
        <f t="shared" ca="1" si="12"/>
        <v>34.300000000000004</v>
      </c>
      <c r="G21" s="53"/>
      <c r="H21" s="275"/>
      <c r="I21" s="15"/>
      <c r="J21" s="52">
        <f t="shared" ca="1" si="13"/>
        <v>7</v>
      </c>
      <c r="K21" s="276">
        <f t="shared" ca="1" si="14"/>
        <v>34.300000000000004</v>
      </c>
      <c r="L21" s="277"/>
      <c r="M21" s="377">
        <f>SUMIF(DATABASE!$O$3:$O$73,'LOK LOK BAR'!C21,DATABASE!$P$3:$P$73)</f>
        <v>1.98</v>
      </c>
      <c r="N21" s="378">
        <f t="shared" ca="1" si="0"/>
        <v>13.86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2</v>
      </c>
      <c r="F22" s="15">
        <f t="shared" ca="1" si="12"/>
        <v>5.8</v>
      </c>
      <c r="G22" s="53"/>
      <c r="H22" s="275"/>
      <c r="I22" s="15"/>
      <c r="J22" s="52">
        <f t="shared" ca="1" si="13"/>
        <v>2</v>
      </c>
      <c r="K22" s="276">
        <f t="shared" ca="1" si="14"/>
        <v>5.8</v>
      </c>
      <c r="L22" s="277"/>
      <c r="M22" s="377">
        <f>SUMIF(DATABASE!$O$3:$O$73,'LOK LOK BAR'!C22,DATABASE!$P$3:$P$73)</f>
        <v>0.57999999999999996</v>
      </c>
      <c r="N22" s="378">
        <f t="shared" ca="1" si="0"/>
        <v>1.1599999999999999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2</v>
      </c>
      <c r="F23" s="15">
        <f t="shared" ref="F23:F37" ca="1" si="20">E23*D23</f>
        <v>28</v>
      </c>
      <c r="G23" s="53"/>
      <c r="H23" s="275"/>
      <c r="I23" s="15"/>
      <c r="J23" s="52">
        <f t="shared" ref="J23:J37" ca="1" si="21">+E23-H23</f>
        <v>2</v>
      </c>
      <c r="K23" s="276">
        <f t="shared" ref="K23:K37" ca="1" si="22">+J23*D23</f>
        <v>28</v>
      </c>
      <c r="L23" s="277"/>
      <c r="M23" s="377">
        <f>SUMIF(DATABASE!$O$3:$O$73,'LOK LOK BAR'!C23,DATABASE!$P$3:$P$73)</f>
        <v>6</v>
      </c>
      <c r="N23" s="378">
        <f t="shared" ref="N23:N37" ca="1" si="23">+M23*J23</f>
        <v>12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1</v>
      </c>
      <c r="F26" s="15">
        <f t="shared" ca="1" si="20"/>
        <v>16</v>
      </c>
      <c r="G26" s="53"/>
      <c r="H26" s="275"/>
      <c r="I26" s="15"/>
      <c r="J26" s="52">
        <f t="shared" ca="1" si="21"/>
        <v>1</v>
      </c>
      <c r="K26" s="276">
        <f t="shared" ca="1" si="22"/>
        <v>16</v>
      </c>
      <c r="L26" s="277"/>
      <c r="M26" s="377">
        <f>SUMIF(DATABASE!$O$3:$O$73,'LOK LOK BAR'!C26,DATABASE!$P$3:$P$73)</f>
        <v>8.11</v>
      </c>
      <c r="N26" s="378">
        <f t="shared" ca="1" si="23"/>
        <v>8.11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2</v>
      </c>
      <c r="F30" s="15">
        <f t="shared" ca="1" si="20"/>
        <v>36</v>
      </c>
      <c r="G30" s="53"/>
      <c r="H30" s="275"/>
      <c r="I30" s="15"/>
      <c r="J30" s="52">
        <f t="shared" ca="1" si="21"/>
        <v>2</v>
      </c>
      <c r="K30" s="276">
        <f t="shared" ca="1" si="22"/>
        <v>36</v>
      </c>
      <c r="L30" s="277"/>
      <c r="M30" s="377">
        <f>SUMIF(DATABASE!$O$3:$O$73,'LOK LOK BAR'!C30,DATABASE!$P$3:$P$73)</f>
        <v>9.57</v>
      </c>
      <c r="N30" s="378">
        <f t="shared" ca="1" si="23"/>
        <v>19.14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1</v>
      </c>
      <c r="F31" s="15">
        <f t="shared" ca="1" si="20"/>
        <v>65</v>
      </c>
      <c r="G31" s="53"/>
      <c r="H31" s="275"/>
      <c r="I31" s="15"/>
      <c r="J31" s="52">
        <f t="shared" ca="1" si="21"/>
        <v>1</v>
      </c>
      <c r="K31" s="276">
        <f t="shared" ca="1" si="22"/>
        <v>65</v>
      </c>
      <c r="L31" s="277"/>
      <c r="M31" s="377">
        <f>SUMIF(DATABASE!$O$3:$O$73,'LOK LOK BAR'!C31,DATABASE!$P$3:$P$73)</f>
        <v>38.28</v>
      </c>
      <c r="N31" s="378">
        <f t="shared" ca="1" si="23"/>
        <v>38.28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1</v>
      </c>
      <c r="F35" s="15">
        <f t="shared" ca="1" si="20"/>
        <v>75</v>
      </c>
      <c r="G35" s="53"/>
      <c r="H35" s="275"/>
      <c r="I35" s="15"/>
      <c r="J35" s="52">
        <f t="shared" ca="1" si="21"/>
        <v>1</v>
      </c>
      <c r="K35" s="276">
        <f t="shared" ca="1" si="22"/>
        <v>75</v>
      </c>
      <c r="L35" s="277"/>
      <c r="M35" s="377">
        <f>SUMIF(DATABASE!$O$3:$O$73,'LOK LOK BAR'!C35,DATABASE!$P$3:$P$73)</f>
        <v>43.8</v>
      </c>
      <c r="N35" s="378">
        <f t="shared" ca="1" si="23"/>
        <v>43.8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56</v>
      </c>
      <c r="F41" s="39">
        <f ca="1">SUM(F8:F40)</f>
        <v>416.1</v>
      </c>
      <c r="G41" s="55"/>
      <c r="H41" s="81">
        <f>SUM(H8:H40)</f>
        <v>0</v>
      </c>
      <c r="I41" s="39">
        <f>SUM(I8:I39)</f>
        <v>0</v>
      </c>
      <c r="J41" s="38">
        <f ca="1">SUM(J8:J40)</f>
        <v>56</v>
      </c>
      <c r="K41" s="39">
        <f ca="1">SUM(K8:K39)</f>
        <v>416.1</v>
      </c>
      <c r="L41" s="284"/>
      <c r="M41" s="379">
        <f>SUM(M8:M40)</f>
        <v>758.93000000000006</v>
      </c>
      <c r="N41" s="380">
        <f ca="1">SUM(N8:N39)</f>
        <v>189.94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2</v>
      </c>
      <c r="F49" s="15">
        <f ca="1">E49*D49</f>
        <v>25.8</v>
      </c>
      <c r="G49" s="53"/>
      <c r="H49" s="275"/>
      <c r="I49" s="15"/>
      <c r="J49" s="52">
        <f ca="1">+E49-H49</f>
        <v>2</v>
      </c>
      <c r="K49" s="276">
        <f ca="1">+J49*D49</f>
        <v>25.8</v>
      </c>
      <c r="L49" s="277"/>
      <c r="M49" s="377">
        <f ca="1">SUMIF(DATABASE!$I$3:$I$79,'LOK LOK BAR'!C49,DATABASE!$J$3:$J$25)</f>
        <v>4.41</v>
      </c>
      <c r="N49" s="378">
        <f ca="1">+M49*J49</f>
        <v>8.82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8.82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4</v>
      </c>
      <c r="F51" s="15">
        <f t="shared" ca="1" si="43"/>
        <v>51.6</v>
      </c>
      <c r="G51" s="53"/>
      <c r="H51" s="275"/>
      <c r="I51" s="15"/>
      <c r="J51" s="52">
        <f t="shared" ca="1" si="44"/>
        <v>4</v>
      </c>
      <c r="K51" s="276">
        <f t="shared" ca="1" si="45"/>
        <v>51.6</v>
      </c>
      <c r="L51" s="277"/>
      <c r="M51" s="377">
        <f ca="1">SUMIF(DATABASE!$I$3:$I$79,'LOK LOK BAR'!C51,DATABASE!$J$3:$J$25)</f>
        <v>4.75</v>
      </c>
      <c r="N51" s="378">
        <f t="shared" ca="1" si="46"/>
        <v>19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19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3</v>
      </c>
      <c r="F52" s="15">
        <f t="shared" ca="1" si="43"/>
        <v>38.700000000000003</v>
      </c>
      <c r="G52" s="53"/>
      <c r="H52" s="275"/>
      <c r="I52" s="15"/>
      <c r="J52" s="52">
        <f t="shared" ca="1" si="44"/>
        <v>3</v>
      </c>
      <c r="K52" s="276">
        <f t="shared" ca="1" si="45"/>
        <v>38.700000000000003</v>
      </c>
      <c r="L52" s="277"/>
      <c r="M52" s="377">
        <f ca="1">SUMIF(DATABASE!$I$3:$I$79,'LOK LOK BAR'!C52,DATABASE!$J$3:$J$25)</f>
        <v>5.98</v>
      </c>
      <c r="N52" s="378">
        <f t="shared" ca="1" si="46"/>
        <v>17.940000000000001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17.940000000000001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2</v>
      </c>
      <c r="F55" s="15">
        <f t="shared" ca="1" si="43"/>
        <v>25.8</v>
      </c>
      <c r="G55" s="53"/>
      <c r="H55" s="275"/>
      <c r="I55" s="15"/>
      <c r="J55" s="52">
        <f t="shared" ca="1" si="44"/>
        <v>2</v>
      </c>
      <c r="K55" s="276">
        <f t="shared" ca="1" si="45"/>
        <v>25.8</v>
      </c>
      <c r="L55" s="277"/>
      <c r="M55" s="377">
        <f ca="1">SUMIF(DATABASE!$I$3:$I$79,'LOK LOK BAR'!C55,DATABASE!$J$3:$J$25)</f>
        <v>4.9400000000000004</v>
      </c>
      <c r="N55" s="378">
        <f t="shared" ca="1" si="46"/>
        <v>9.8800000000000008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9.8800000000000008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1</v>
      </c>
      <c r="F56" s="15">
        <f t="shared" ca="1" si="43"/>
        <v>9.9</v>
      </c>
      <c r="G56" s="53"/>
      <c r="H56" s="275"/>
      <c r="I56" s="15"/>
      <c r="J56" s="52">
        <f t="shared" ca="1" si="44"/>
        <v>1</v>
      </c>
      <c r="K56" s="276">
        <f t="shared" ca="1" si="45"/>
        <v>9.9</v>
      </c>
      <c r="L56" s="277"/>
      <c r="M56" s="377">
        <f ca="1">SUMIF(DATABASE!$I$3:$I$79,'LOK LOK BAR'!C56,DATABASE!$J$3:$J$25)</f>
        <v>3.29</v>
      </c>
      <c r="N56" s="378">
        <f t="shared" ca="1" si="46"/>
        <v>3.29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2.1714000000000002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3</v>
      </c>
      <c r="F57" s="15">
        <f t="shared" ca="1" si="43"/>
        <v>29.700000000000003</v>
      </c>
      <c r="G57" s="53"/>
      <c r="H57" s="275"/>
      <c r="I57" s="15"/>
      <c r="J57" s="52">
        <f t="shared" ca="1" si="44"/>
        <v>3</v>
      </c>
      <c r="K57" s="276">
        <f t="shared" ca="1" si="45"/>
        <v>29.700000000000003</v>
      </c>
      <c r="L57" s="277"/>
      <c r="M57" s="377">
        <f ca="1">SUMIF(DATABASE!$I$3:$I$79,'LOK LOK BAR'!C57,DATABASE!$J$3:$J$25)</f>
        <v>3.02</v>
      </c>
      <c r="N57" s="378">
        <f t="shared" ca="1" si="46"/>
        <v>9.06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5.9796000000000005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3</v>
      </c>
      <c r="F59" s="15">
        <f t="shared" ca="1" si="43"/>
        <v>29.700000000000003</v>
      </c>
      <c r="G59" s="53"/>
      <c r="H59" s="275"/>
      <c r="I59" s="15"/>
      <c r="J59" s="52">
        <f t="shared" ca="1" si="44"/>
        <v>3</v>
      </c>
      <c r="K59" s="276">
        <f t="shared" ca="1" si="45"/>
        <v>29.700000000000003</v>
      </c>
      <c r="L59" s="277"/>
      <c r="M59" s="377">
        <f ca="1">SUMIF(DATABASE!$I$3:$I$79,'LOK LOK BAR'!C59,DATABASE!$J$3:$J$25)</f>
        <v>3.32</v>
      </c>
      <c r="N59" s="378">
        <f t="shared" ca="1" si="46"/>
        <v>9.9599999999999991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6.5735999999999999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1</v>
      </c>
      <c r="F60" s="15">
        <f t="shared" ca="1" si="43"/>
        <v>9.9</v>
      </c>
      <c r="G60" s="53"/>
      <c r="H60" s="275"/>
      <c r="I60" s="15"/>
      <c r="J60" s="52">
        <f t="shared" ca="1" si="44"/>
        <v>1</v>
      </c>
      <c r="K60" s="276">
        <f t="shared" ca="1" si="45"/>
        <v>9.9</v>
      </c>
      <c r="L60" s="277"/>
      <c r="M60" s="377">
        <f ca="1">SUMIF(DATABASE!$I$3:$I$79,'LOK LOK BAR'!C60,DATABASE!$J$3:$J$25)</f>
        <v>3.16</v>
      </c>
      <c r="N60" s="378">
        <f t="shared" ca="1" si="46"/>
        <v>3.16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1</v>
      </c>
      <c r="F61" s="15">
        <f t="shared" ca="1" si="43"/>
        <v>9.9</v>
      </c>
      <c r="G61" s="53"/>
      <c r="H61" s="275"/>
      <c r="I61" s="15"/>
      <c r="J61" s="52">
        <f t="shared" ca="1" si="44"/>
        <v>1</v>
      </c>
      <c r="K61" s="276">
        <f t="shared" ca="1" si="45"/>
        <v>9.9</v>
      </c>
      <c r="L61" s="277"/>
      <c r="M61" s="377">
        <f ca="1">SUMIF(DATABASE!$I$3:$I$79,'LOK LOK BAR'!C61,DATABASE!$J$3:$J$25)</f>
        <v>2.41</v>
      </c>
      <c r="N61" s="378">
        <f t="shared" ca="1" si="46"/>
        <v>2.41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1</v>
      </c>
      <c r="F62" s="15">
        <f t="shared" ca="1" si="43"/>
        <v>9.9</v>
      </c>
      <c r="G62" s="53"/>
      <c r="H62" s="275"/>
      <c r="I62" s="15"/>
      <c r="J62" s="52">
        <f t="shared" ca="1" si="44"/>
        <v>1</v>
      </c>
      <c r="K62" s="276">
        <f t="shared" ca="1" si="45"/>
        <v>9.9</v>
      </c>
      <c r="L62" s="277"/>
      <c r="M62" s="377">
        <f ca="1">SUMIF(DATABASE!$I$3:$I$79,'LOK LOK BAR'!C62,DATABASE!$J$3:$J$25)</f>
        <v>2.8</v>
      </c>
      <c r="N62" s="378">
        <f t="shared" ca="1" si="46"/>
        <v>2.8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2</v>
      </c>
      <c r="F63" s="15">
        <f t="shared" ca="1" si="43"/>
        <v>19.8</v>
      </c>
      <c r="G63" s="53"/>
      <c r="H63" s="275"/>
      <c r="I63" s="15"/>
      <c r="J63" s="52">
        <f t="shared" ca="1" si="44"/>
        <v>2</v>
      </c>
      <c r="K63" s="276">
        <f t="shared" ca="1" si="45"/>
        <v>19.8</v>
      </c>
      <c r="L63" s="277"/>
      <c r="M63" s="377">
        <f ca="1">SUMIF(DATABASE!$I$3:$I$79,'LOK LOK BAR'!C63,DATABASE!$J$3:$J$25)</f>
        <v>2.08</v>
      </c>
      <c r="N63" s="378">
        <f t="shared" ca="1" si="46"/>
        <v>4.16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2</v>
      </c>
      <c r="F64" s="15">
        <f t="shared" ca="1" si="43"/>
        <v>19.8</v>
      </c>
      <c r="G64" s="53"/>
      <c r="H64" s="275"/>
      <c r="I64" s="15"/>
      <c r="J64" s="52">
        <f t="shared" ca="1" si="44"/>
        <v>2</v>
      </c>
      <c r="K64" s="276">
        <f t="shared" ca="1" si="45"/>
        <v>19.8</v>
      </c>
      <c r="L64" s="277"/>
      <c r="M64" s="377">
        <f ca="1">SUMIF(DATABASE!$I$3:$I$79,'LOK LOK BAR'!C64,DATABASE!$J$3:$J$25)</f>
        <v>2.3199999999999998</v>
      </c>
      <c r="N64" s="378">
        <f t="shared" ca="1" si="46"/>
        <v>4.6399999999999997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6.9599999999999991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2</v>
      </c>
      <c r="F67" s="15">
        <f t="shared" ca="1" si="43"/>
        <v>19.8</v>
      </c>
      <c r="G67" s="53"/>
      <c r="H67" s="275"/>
      <c r="I67" s="15"/>
      <c r="J67" s="52">
        <f t="shared" ca="1" si="44"/>
        <v>2</v>
      </c>
      <c r="K67" s="276">
        <f t="shared" ca="1" si="45"/>
        <v>19.8</v>
      </c>
      <c r="L67" s="277"/>
      <c r="M67" s="377">
        <f ca="1">SUMIF(DATABASE!$I$3:$I$79,'LOK LOK BAR'!C67,DATABASE!$J$3:$J$25)</f>
        <v>3.54</v>
      </c>
      <c r="N67" s="378">
        <f t="shared" ca="1" si="46"/>
        <v>7.08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4.6728000000000005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27</v>
      </c>
      <c r="F81" s="39">
        <f ca="1">SUM(F48:F79)</f>
        <v>300.3</v>
      </c>
      <c r="G81" s="55"/>
      <c r="H81" s="81">
        <f>SUM(H48:H80)</f>
        <v>0</v>
      </c>
      <c r="I81" s="39">
        <f>SUM(I48:I79)</f>
        <v>0</v>
      </c>
      <c r="J81" s="38">
        <f ca="1">SUM(J48:J80)</f>
        <v>27</v>
      </c>
      <c r="K81" s="39">
        <f ca="1">SUM(K48:K79)</f>
        <v>300.3</v>
      </c>
      <c r="L81" s="284"/>
      <c r="M81" s="379">
        <f ca="1">SUM(M48:M80)</f>
        <v>66.63000000000001</v>
      </c>
      <c r="N81" s="380">
        <f ca="1">SUM(N48:N79)</f>
        <v>102.19999999999999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28</v>
      </c>
      <c r="F84" s="15">
        <f ca="1">E84*D84</f>
        <v>42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28</v>
      </c>
      <c r="K84" s="276">
        <f t="shared" ref="K84:K110" ca="1" si="52">+J84*D84</f>
        <v>42</v>
      </c>
      <c r="L84" s="277"/>
      <c r="M84" s="377">
        <f ca="1">SUMIF(DATABASE!$L$3:$L$73,'LOK LOK BAR'!C84,DATABASE!$M$3:$M$72)</f>
        <v>0.39</v>
      </c>
      <c r="N84" s="378">
        <f ca="1">+M84*J84</f>
        <v>10.92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2</v>
      </c>
      <c r="F85" s="15">
        <f t="shared" ref="F85:F110" ca="1" si="54">E85*D85</f>
        <v>4</v>
      </c>
      <c r="G85" s="53"/>
      <c r="H85" s="275"/>
      <c r="I85" s="15">
        <f t="shared" si="50"/>
        <v>0</v>
      </c>
      <c r="J85" s="52">
        <f t="shared" ca="1" si="51"/>
        <v>2</v>
      </c>
      <c r="K85" s="276">
        <f t="shared" ca="1" si="52"/>
        <v>4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1.3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24</v>
      </c>
      <c r="F88" s="403">
        <f t="shared" ca="1" si="54"/>
        <v>60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24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16</v>
      </c>
      <c r="F89" s="15">
        <f t="shared" ca="1" si="54"/>
        <v>40</v>
      </c>
      <c r="G89" s="53"/>
      <c r="H89" s="275"/>
      <c r="I89" s="15">
        <f t="shared" si="50"/>
        <v>0</v>
      </c>
      <c r="J89" s="52">
        <f t="shared" ca="1" si="51"/>
        <v>16</v>
      </c>
      <c r="K89" s="276">
        <f t="shared" ca="1" si="52"/>
        <v>40</v>
      </c>
      <c r="L89" s="277"/>
      <c r="M89" s="377">
        <f ca="1">SUMIF(DATABASE!$L$3:$L$73,'LOK LOK BAR'!C89,DATABASE!$M$3:$M$72)</f>
        <v>0.8</v>
      </c>
      <c r="N89" s="378">
        <f t="shared" ca="1" si="55"/>
        <v>12.8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16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5</v>
      </c>
      <c r="F90" s="15">
        <f t="shared" ca="1" si="54"/>
        <v>15</v>
      </c>
      <c r="G90" s="53"/>
      <c r="H90" s="275"/>
      <c r="I90" s="15">
        <f t="shared" si="50"/>
        <v>0</v>
      </c>
      <c r="J90" s="52">
        <f t="shared" ca="1" si="51"/>
        <v>5</v>
      </c>
      <c r="K90" s="276">
        <f t="shared" ca="1" si="52"/>
        <v>15</v>
      </c>
      <c r="L90" s="277"/>
      <c r="M90" s="377">
        <f ca="1">SUMIF(DATABASE!$L$3:$L$73,'LOK LOK BAR'!C90,DATABASE!$M$3:$M$72)</f>
        <v>1.05</v>
      </c>
      <c r="N90" s="378">
        <f t="shared" ca="1" si="55"/>
        <v>5.25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15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5</v>
      </c>
      <c r="F91" s="15">
        <f t="shared" ca="1" si="54"/>
        <v>20</v>
      </c>
      <c r="G91" s="53"/>
      <c r="H91" s="275"/>
      <c r="I91" s="15">
        <f t="shared" si="50"/>
        <v>0</v>
      </c>
      <c r="J91" s="52">
        <f t="shared" ca="1" si="51"/>
        <v>5</v>
      </c>
      <c r="K91" s="276">
        <f t="shared" ca="1" si="52"/>
        <v>20</v>
      </c>
      <c r="L91" s="277"/>
      <c r="M91" s="377">
        <f ca="1">SUMIF(DATABASE!$L$3:$L$73,'LOK LOK BAR'!C91,DATABASE!$M$3:$M$72)</f>
        <v>1.64</v>
      </c>
      <c r="N91" s="378">
        <f t="shared" ca="1" si="55"/>
        <v>8.1999999999999993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10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1</v>
      </c>
      <c r="F92" s="15">
        <f t="shared" ca="1" si="54"/>
        <v>4</v>
      </c>
      <c r="G92" s="53"/>
      <c r="H92" s="275"/>
      <c r="I92" s="15">
        <f t="shared" si="50"/>
        <v>0</v>
      </c>
      <c r="J92" s="52">
        <f t="shared" ca="1" si="51"/>
        <v>1</v>
      </c>
      <c r="K92" s="276">
        <f t="shared" ca="1" si="52"/>
        <v>4</v>
      </c>
      <c r="L92" s="277"/>
      <c r="M92" s="377">
        <f ca="1">SUMIF(DATABASE!$L$3:$L$73,'LOK LOK BAR'!C92,DATABASE!$M$3:$M$72)</f>
        <v>2.13</v>
      </c>
      <c r="N92" s="378">
        <f t="shared" ca="1" si="55"/>
        <v>2.13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2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12</v>
      </c>
      <c r="F93" s="403">
        <f t="shared" ca="1" si="54"/>
        <v>48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12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13</v>
      </c>
      <c r="F94" s="403">
        <f t="shared" ca="1" si="54"/>
        <v>26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65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2</v>
      </c>
      <c r="F96" s="15">
        <f t="shared" ca="1" si="54"/>
        <v>5</v>
      </c>
      <c r="G96" s="53"/>
      <c r="H96" s="275"/>
      <c r="I96" s="15">
        <f t="shared" si="50"/>
        <v>0</v>
      </c>
      <c r="J96" s="52">
        <f t="shared" ca="1" si="51"/>
        <v>2</v>
      </c>
      <c r="K96" s="276">
        <f t="shared" ca="1" si="52"/>
        <v>5</v>
      </c>
      <c r="L96" s="277"/>
      <c r="M96" s="377">
        <f ca="1">SUMIF(DATABASE!$L$3:$L$73,'LOK LOK BAR'!C96,DATABASE!$M$3:$M$72)</f>
        <v>0.96</v>
      </c>
      <c r="N96" s="378">
        <f t="shared" ca="1" si="55"/>
        <v>1.92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16</v>
      </c>
      <c r="F97" s="403">
        <f t="shared" ca="1" si="54"/>
        <v>40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48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23</v>
      </c>
      <c r="F98" s="403">
        <f t="shared" ca="1" si="54"/>
        <v>57.5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23</v>
      </c>
      <c r="F100" s="15">
        <f t="shared" ca="1" si="54"/>
        <v>69</v>
      </c>
      <c r="G100" s="53"/>
      <c r="H100" s="275"/>
      <c r="I100" s="15">
        <f t="shared" si="50"/>
        <v>0</v>
      </c>
      <c r="J100" s="52">
        <f t="shared" ca="1" si="51"/>
        <v>23</v>
      </c>
      <c r="K100" s="276">
        <f t="shared" ca="1" si="52"/>
        <v>69</v>
      </c>
      <c r="L100" s="277"/>
      <c r="M100" s="377">
        <f ca="1">SUMIF(DATABASE!$L$3:$L$73,'LOK LOK BAR'!C100,DATABASE!$M$3:$M$72)</f>
        <v>1.02</v>
      </c>
      <c r="N100" s="378">
        <f t="shared" ca="1" si="55"/>
        <v>23.46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69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17</v>
      </c>
      <c r="F101" s="15">
        <f t="shared" ca="1" si="54"/>
        <v>51</v>
      </c>
      <c r="G101" s="53"/>
      <c r="H101" s="275"/>
      <c r="I101" s="15">
        <f t="shared" si="50"/>
        <v>0</v>
      </c>
      <c r="J101" s="52">
        <f t="shared" ca="1" si="51"/>
        <v>17</v>
      </c>
      <c r="K101" s="276">
        <f t="shared" ca="1" si="52"/>
        <v>51</v>
      </c>
      <c r="L101" s="277"/>
      <c r="M101" s="377">
        <f ca="1">SUMIF(DATABASE!$L$3:$L$73,'LOK LOK BAR'!C101,DATABASE!$M$3:$M$72)</f>
        <v>0.95</v>
      </c>
      <c r="N101" s="378">
        <f t="shared" ca="1" si="55"/>
        <v>16.149999999999999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17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10</v>
      </c>
      <c r="F103" s="280">
        <f t="shared" ca="1" si="54"/>
        <v>40</v>
      </c>
      <c r="G103" s="279"/>
      <c r="H103" s="275"/>
      <c r="I103" s="15">
        <f t="shared" si="50"/>
        <v>0</v>
      </c>
      <c r="J103" s="52">
        <f t="shared" ca="1" si="51"/>
        <v>10</v>
      </c>
      <c r="K103" s="276">
        <f t="shared" ca="1" si="52"/>
        <v>40</v>
      </c>
      <c r="L103" s="277"/>
      <c r="M103" s="377">
        <f ca="1">SUMIF(DATABASE!$L$3:$L$73,'LOK LOK BAR'!C103,DATABASE!$M$3:$M$72)</f>
        <v>1.5</v>
      </c>
      <c r="N103" s="378">
        <f t="shared" ca="1" si="55"/>
        <v>15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14</v>
      </c>
      <c r="F105" s="280">
        <f t="shared" ca="1" si="54"/>
        <v>56</v>
      </c>
      <c r="G105" s="279"/>
      <c r="H105" s="275"/>
      <c r="I105" s="15">
        <f t="shared" si="50"/>
        <v>0</v>
      </c>
      <c r="J105" s="52">
        <f t="shared" ca="1" si="51"/>
        <v>14</v>
      </c>
      <c r="K105" s="276">
        <f t="shared" ca="1" si="52"/>
        <v>56</v>
      </c>
      <c r="L105" s="277"/>
      <c r="M105" s="377">
        <f ca="1">SUMIF(DATABASE!$L$3:$L$73,'LOK LOK BAR'!C105,DATABASE!$M$3:$M$72)</f>
        <v>1.5</v>
      </c>
      <c r="N105" s="378">
        <f t="shared" ca="1" si="55"/>
        <v>21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42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6</v>
      </c>
      <c r="F106" s="280">
        <f t="shared" ca="1" si="54"/>
        <v>9</v>
      </c>
      <c r="G106" s="279"/>
      <c r="H106" s="275"/>
      <c r="I106" s="15">
        <f t="shared" si="50"/>
        <v>0</v>
      </c>
      <c r="J106" s="52">
        <f t="shared" ca="1" si="51"/>
        <v>6</v>
      </c>
      <c r="K106" s="276">
        <f t="shared" ca="1" si="52"/>
        <v>9</v>
      </c>
      <c r="L106" s="277"/>
      <c r="M106" s="377">
        <f ca="1">SUMIF(DATABASE!$L$3:$L$73,'LOK LOK BAR'!C106,DATABASE!$M$3:$M$72)</f>
        <v>0.45</v>
      </c>
      <c r="N106" s="378">
        <f t="shared" ca="1" si="55"/>
        <v>2.7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18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16</v>
      </c>
      <c r="F107" s="15">
        <f t="shared" ca="1" si="54"/>
        <v>24</v>
      </c>
      <c r="G107" s="279"/>
      <c r="H107" s="275"/>
      <c r="I107" s="15">
        <f t="shared" si="50"/>
        <v>0</v>
      </c>
      <c r="J107" s="52">
        <f t="shared" ca="1" si="51"/>
        <v>16</v>
      </c>
      <c r="K107" s="276">
        <f t="shared" ca="1" si="52"/>
        <v>24</v>
      </c>
      <c r="L107" s="277"/>
      <c r="M107" s="377">
        <f ca="1">SUMIF(DATABASE!$L$3:$L$73,'LOK LOK BAR'!C107,DATABASE!$M$3:$M$72)</f>
        <v>0.6</v>
      </c>
      <c r="N107" s="378">
        <f t="shared" ca="1" si="55"/>
        <v>9.6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6</v>
      </c>
      <c r="F108" s="15">
        <f t="shared" ca="1" si="54"/>
        <v>9</v>
      </c>
      <c r="G108" s="53"/>
      <c r="H108" s="275"/>
      <c r="I108" s="15">
        <f t="shared" si="50"/>
        <v>0</v>
      </c>
      <c r="J108" s="52">
        <f t="shared" ca="1" si="51"/>
        <v>6</v>
      </c>
      <c r="K108" s="276">
        <f t="shared" ca="1" si="52"/>
        <v>9</v>
      </c>
      <c r="L108" s="277"/>
      <c r="M108" s="377">
        <f ca="1">SUMIF(DATABASE!$L$3:$L$73,'LOK LOK BAR'!C108,DATABASE!$M$3:$M$72)</f>
        <v>0.48</v>
      </c>
      <c r="N108" s="378">
        <f t="shared" ca="1" si="55"/>
        <v>2.88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3</v>
      </c>
      <c r="F110" s="15">
        <f t="shared" ca="1" si="54"/>
        <v>6</v>
      </c>
      <c r="G110" s="53"/>
      <c r="H110" s="275"/>
      <c r="I110" s="15">
        <f t="shared" si="50"/>
        <v>0</v>
      </c>
      <c r="J110" s="52">
        <f t="shared" ca="1" si="51"/>
        <v>3</v>
      </c>
      <c r="K110" s="276">
        <f t="shared" ca="1" si="52"/>
        <v>6</v>
      </c>
      <c r="L110" s="277"/>
      <c r="M110" s="377">
        <f ca="1">SUMIF(DATABASE!$L$3:$L$73,'LOK LOK BAR'!C110,DATABASE!$M$3:$M$72)</f>
        <v>0.7</v>
      </c>
      <c r="N110" s="378">
        <f t="shared" ca="1" si="55"/>
        <v>2.0999999999999996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12</v>
      </c>
      <c r="F111" s="15">
        <f ca="1">E111*D111</f>
        <v>24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60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4</v>
      </c>
      <c r="F112" s="15">
        <f t="shared" ref="F112:F153" ca="1" si="61">E112*D112</f>
        <v>8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20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8</v>
      </c>
      <c r="F113" s="15">
        <f t="shared" ca="1" si="61"/>
        <v>16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24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4</v>
      </c>
      <c r="F114" s="15">
        <f t="shared" ca="1" si="61"/>
        <v>8</v>
      </c>
      <c r="G114" s="53"/>
      <c r="H114" s="275"/>
      <c r="I114" s="15">
        <f t="shared" si="50"/>
        <v>0</v>
      </c>
      <c r="J114" s="52">
        <f t="shared" ref="J114:J153" ca="1" si="63">+E114-H114</f>
        <v>4</v>
      </c>
      <c r="K114" s="276">
        <f t="shared" ca="1" si="62"/>
        <v>8</v>
      </c>
      <c r="L114" s="277"/>
      <c r="M114" s="377">
        <f ca="1">SUMIF(DATABASE!$L$3:$L$73,'LOK LOK BAR'!C114,DATABASE!$M$3:$M$72)</f>
        <v>0.39</v>
      </c>
      <c r="N114" s="378">
        <f t="shared" ca="1" si="55"/>
        <v>1.56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12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10</v>
      </c>
      <c r="F115" s="15">
        <f t="shared" ca="1" si="61"/>
        <v>20</v>
      </c>
      <c r="G115" s="53"/>
      <c r="H115" s="275"/>
      <c r="I115" s="15">
        <f t="shared" si="50"/>
        <v>0</v>
      </c>
      <c r="J115" s="52">
        <f t="shared" ca="1" si="63"/>
        <v>10</v>
      </c>
      <c r="K115" s="276">
        <f ca="1">+J115*D115</f>
        <v>20</v>
      </c>
      <c r="L115" s="277"/>
      <c r="M115" s="377">
        <f ca="1">SUMIF(DATABASE!$L$3:$L$73,'LOK LOK BAR'!C115,DATABASE!$M$3:$M$72)</f>
        <v>0.72</v>
      </c>
      <c r="N115" s="378">
        <f t="shared" ca="1" si="55"/>
        <v>7.1999999999999993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30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3</v>
      </c>
      <c r="F117" s="403">
        <f t="shared" ca="1" si="61"/>
        <v>7.5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9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4</v>
      </c>
      <c r="F118" s="15">
        <f t="shared" ca="1" si="61"/>
        <v>10</v>
      </c>
      <c r="G118" s="53"/>
      <c r="H118" s="275"/>
      <c r="I118" s="15">
        <f>H118*D118</f>
        <v>0</v>
      </c>
      <c r="J118" s="52">
        <f t="shared" ca="1" si="63"/>
        <v>4</v>
      </c>
      <c r="K118" s="276">
        <f ca="1">+J118*D118</f>
        <v>10</v>
      </c>
      <c r="L118" s="277"/>
      <c r="M118" s="377">
        <f ca="1">SUMIF(DATABASE!$L$3:$L$73,'LOK LOK BAR'!C118,DATABASE!$M$3:$M$72)</f>
        <v>0.9</v>
      </c>
      <c r="N118" s="378">
        <f t="shared" ca="1" si="55"/>
        <v>3.6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4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2</v>
      </c>
      <c r="F119" s="15">
        <f t="shared" ca="1" si="61"/>
        <v>5</v>
      </c>
      <c r="G119" s="53"/>
      <c r="H119" s="275"/>
      <c r="I119" s="15">
        <f t="shared" si="50"/>
        <v>0</v>
      </c>
      <c r="J119" s="52">
        <f t="shared" ca="1" si="63"/>
        <v>2</v>
      </c>
      <c r="K119" s="276">
        <f t="shared" ca="1" si="62"/>
        <v>5</v>
      </c>
      <c r="L119" s="277"/>
      <c r="M119" s="377">
        <f ca="1">SUMIF(DATABASE!$L$3:$L$73,'LOK LOK BAR'!C119,DATABASE!$M$3:$M$72)</f>
        <v>0.9</v>
      </c>
      <c r="N119" s="378">
        <f t="shared" ca="1" si="55"/>
        <v>1.8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10</v>
      </c>
      <c r="F120" s="403">
        <f t="shared" ca="1" si="61"/>
        <v>25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1</v>
      </c>
      <c r="F121" s="15">
        <f t="shared" ca="1" si="61"/>
        <v>2.5</v>
      </c>
      <c r="G121" s="53"/>
      <c r="H121" s="275"/>
      <c r="I121" s="15">
        <f t="shared" si="50"/>
        <v>0</v>
      </c>
      <c r="J121" s="52">
        <f t="shared" ca="1" si="63"/>
        <v>1</v>
      </c>
      <c r="K121" s="276">
        <f t="shared" ca="1" si="62"/>
        <v>2.5</v>
      </c>
      <c r="L121" s="277"/>
      <c r="M121" s="377">
        <f ca="1">SUMIF(DATABASE!$L$3:$L$73,'LOK LOK BAR'!C121,DATABASE!$M$3:$M$72)</f>
        <v>0.67</v>
      </c>
      <c r="N121" s="378">
        <f t="shared" ca="1" si="55"/>
        <v>0.67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1</v>
      </c>
      <c r="F123" s="15">
        <f t="shared" ca="1" si="61"/>
        <v>3</v>
      </c>
      <c r="G123" s="53"/>
      <c r="H123" s="275"/>
      <c r="I123" s="15">
        <f t="shared" si="50"/>
        <v>0</v>
      </c>
      <c r="J123" s="52">
        <f t="shared" ca="1" si="63"/>
        <v>1</v>
      </c>
      <c r="K123" s="276">
        <f t="shared" ca="1" si="62"/>
        <v>3</v>
      </c>
      <c r="L123" s="277"/>
      <c r="M123" s="377">
        <f ca="1">SUMIF(DATABASE!$L$3:$L$73,'LOK LOK BAR'!C123,DATABASE!$M$3:$M$72)</f>
        <v>1.29</v>
      </c>
      <c r="N123" s="378">
        <f t="shared" ca="1" si="55"/>
        <v>1.29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2</v>
      </c>
      <c r="F126" s="15">
        <f t="shared" ca="1" si="61"/>
        <v>6</v>
      </c>
      <c r="G126" s="53"/>
      <c r="H126" s="275"/>
      <c r="I126" s="15">
        <f t="shared" si="50"/>
        <v>0</v>
      </c>
      <c r="J126" s="52">
        <f t="shared" ca="1" si="63"/>
        <v>2</v>
      </c>
      <c r="K126" s="276">
        <f t="shared" ca="1" si="62"/>
        <v>6</v>
      </c>
      <c r="L126" s="277"/>
      <c r="M126" s="377">
        <f ca="1">SUMIF(DATABASE!$L$3:$L$73,'LOK LOK BAR'!C126,DATABASE!$M$3:$M$72)</f>
        <v>1.06</v>
      </c>
      <c r="N126" s="378">
        <f t="shared" ca="1" si="55"/>
        <v>2.12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5</v>
      </c>
      <c r="F127" s="15">
        <f t="shared" ca="1" si="61"/>
        <v>15</v>
      </c>
      <c r="G127" s="53"/>
      <c r="H127" s="275"/>
      <c r="I127" s="15">
        <f t="shared" si="50"/>
        <v>0</v>
      </c>
      <c r="J127" s="52">
        <f t="shared" ca="1" si="63"/>
        <v>5</v>
      </c>
      <c r="K127" s="276">
        <f t="shared" ca="1" si="62"/>
        <v>15</v>
      </c>
      <c r="L127" s="277"/>
      <c r="M127" s="377">
        <f ca="1">SUMIF(DATABASE!$L$3:$L$73,'LOK LOK BAR'!C127,DATABASE!$M$3:$M$72)</f>
        <v>1.02</v>
      </c>
      <c r="N127" s="378">
        <f t="shared" ca="1" si="55"/>
        <v>5.0999999999999996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9</v>
      </c>
      <c r="F131" s="15">
        <f t="shared" ca="1" si="61"/>
        <v>13.5</v>
      </c>
      <c r="G131" s="53"/>
      <c r="H131" s="275"/>
      <c r="I131" s="15">
        <f t="shared" si="50"/>
        <v>0</v>
      </c>
      <c r="J131" s="52">
        <f t="shared" ca="1" si="63"/>
        <v>9</v>
      </c>
      <c r="K131" s="276">
        <f t="shared" ca="1" si="62"/>
        <v>13.5</v>
      </c>
      <c r="L131" s="277"/>
      <c r="M131" s="377">
        <f ca="1">SUMIF(DATABASE!$L$3:$L$73,'LOK LOK BAR'!C131,DATABASE!$M$3:$M$72)</f>
        <v>0.6</v>
      </c>
      <c r="N131" s="378">
        <f t="shared" ca="1" si="55"/>
        <v>5.3999999999999995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20</v>
      </c>
      <c r="F132" s="15">
        <f t="shared" ca="1" si="61"/>
        <v>30</v>
      </c>
      <c r="G132" s="53"/>
      <c r="H132" s="275"/>
      <c r="I132" s="15">
        <f t="shared" si="50"/>
        <v>0</v>
      </c>
      <c r="J132" s="52">
        <f t="shared" ca="1" si="63"/>
        <v>20</v>
      </c>
      <c r="K132" s="276">
        <f t="shared" ca="1" si="62"/>
        <v>30</v>
      </c>
      <c r="L132" s="277"/>
      <c r="M132" s="377">
        <f ca="1">SUMIF(DATABASE!$L$3:$L$73,'LOK LOK BAR'!C132,DATABASE!$M$3:$M$72)</f>
        <v>0.4</v>
      </c>
      <c r="N132" s="378">
        <f t="shared" ca="1" si="55"/>
        <v>8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17</v>
      </c>
      <c r="F133" s="15">
        <f t="shared" ca="1" si="61"/>
        <v>25.5</v>
      </c>
      <c r="G133" s="53"/>
      <c r="H133" s="275"/>
      <c r="I133" s="15">
        <f t="shared" si="50"/>
        <v>0</v>
      </c>
      <c r="J133" s="52">
        <f t="shared" ca="1" si="63"/>
        <v>17</v>
      </c>
      <c r="K133" s="276">
        <f t="shared" ca="1" si="62"/>
        <v>25.5</v>
      </c>
      <c r="L133" s="277"/>
      <c r="M133" s="377">
        <f ca="1">SUMIF(DATABASE!$L$3:$L$73,'LOK LOK BAR'!C133,DATABASE!$M$3:$M$72)</f>
        <v>0.5</v>
      </c>
      <c r="N133" s="378">
        <f t="shared" ca="1" si="55"/>
        <v>8.5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3</v>
      </c>
      <c r="F134" s="15">
        <f t="shared" ca="1" si="61"/>
        <v>4.5</v>
      </c>
      <c r="G134" s="53"/>
      <c r="H134" s="275"/>
      <c r="I134" s="15">
        <f t="shared" si="50"/>
        <v>0</v>
      </c>
      <c r="J134" s="52">
        <f t="shared" ca="1" si="63"/>
        <v>3</v>
      </c>
      <c r="K134" s="276">
        <f t="shared" ca="1" si="62"/>
        <v>4.5</v>
      </c>
      <c r="L134" s="277"/>
      <c r="M134" s="377">
        <f ca="1">SUMIF(DATABASE!$L$3:$L$73,'LOK LOK BAR'!C134,DATABASE!$M$3:$M$72)</f>
        <v>0.3</v>
      </c>
      <c r="N134" s="378">
        <f t="shared" ca="1" si="55"/>
        <v>0.89999999999999991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12</v>
      </c>
      <c r="F135" s="15">
        <f t="shared" ca="1" si="61"/>
        <v>24</v>
      </c>
      <c r="G135" s="53"/>
      <c r="H135" s="275"/>
      <c r="I135" s="15">
        <f t="shared" si="50"/>
        <v>0</v>
      </c>
      <c r="J135" s="52">
        <f t="shared" ca="1" si="63"/>
        <v>12</v>
      </c>
      <c r="K135" s="276">
        <f t="shared" ca="1" si="62"/>
        <v>24</v>
      </c>
      <c r="L135" s="277"/>
      <c r="M135" s="377">
        <f ca="1">SUMIF(DATABASE!$L$3:$L$73,'LOK LOK BAR'!C135,DATABASE!$M$3:$M$72)</f>
        <v>0.4</v>
      </c>
      <c r="N135" s="378">
        <f t="shared" ca="1" si="55"/>
        <v>4.8000000000000007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6</v>
      </c>
      <c r="F136" s="15">
        <f t="shared" ca="1" si="61"/>
        <v>12</v>
      </c>
      <c r="G136" s="53"/>
      <c r="H136" s="275"/>
      <c r="I136" s="15">
        <f t="shared" si="50"/>
        <v>0</v>
      </c>
      <c r="J136" s="52">
        <f t="shared" ca="1" si="63"/>
        <v>6</v>
      </c>
      <c r="K136" s="276">
        <f t="shared" ca="1" si="62"/>
        <v>12</v>
      </c>
      <c r="L136" s="277"/>
      <c r="M136" s="377">
        <f ca="1">SUMIF(DATABASE!$L$3:$L$73,'LOK LOK BAR'!C136,DATABASE!$M$3:$M$72)</f>
        <v>0.7</v>
      </c>
      <c r="N136" s="378">
        <f t="shared" ca="1" si="55"/>
        <v>4.1999999999999993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2</v>
      </c>
      <c r="F139" s="15">
        <f t="shared" ca="1" si="61"/>
        <v>3</v>
      </c>
      <c r="G139" s="53"/>
      <c r="H139" s="275"/>
      <c r="I139" s="15">
        <f t="shared" si="50"/>
        <v>0</v>
      </c>
      <c r="J139" s="52">
        <f t="shared" ca="1" si="63"/>
        <v>2</v>
      </c>
      <c r="K139" s="276">
        <f t="shared" ca="1" si="62"/>
        <v>3</v>
      </c>
      <c r="L139" s="277"/>
      <c r="M139" s="377">
        <f ca="1">SUMIF(DATABASE!$L$3:$L$73,'LOK LOK BAR'!C139,DATABASE!$M$3:$M$72)</f>
        <v>0.52</v>
      </c>
      <c r="N139" s="378">
        <f t="shared" ca="1" si="55"/>
        <v>1.04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16</v>
      </c>
      <c r="F140" s="15">
        <f t="shared" ca="1" si="61"/>
        <v>24</v>
      </c>
      <c r="G140" s="53"/>
      <c r="H140" s="275"/>
      <c r="I140" s="15">
        <f t="shared" si="50"/>
        <v>0</v>
      </c>
      <c r="J140" s="52">
        <f t="shared" ca="1" si="63"/>
        <v>16</v>
      </c>
      <c r="K140" s="276">
        <f t="shared" ca="1" si="62"/>
        <v>24</v>
      </c>
      <c r="L140" s="277"/>
      <c r="M140" s="377">
        <f ca="1">SUMIF(DATABASE!$L$3:$L$73,'LOK LOK BAR'!C140,DATABASE!$M$3:$M$72)</f>
        <v>0.33</v>
      </c>
      <c r="N140" s="378">
        <f t="shared" ca="1" si="55"/>
        <v>5.28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11</v>
      </c>
      <c r="F141" s="15">
        <f t="shared" ca="1" si="61"/>
        <v>16.5</v>
      </c>
      <c r="G141" s="53"/>
      <c r="H141" s="275"/>
      <c r="I141" s="15">
        <f t="shared" si="50"/>
        <v>0</v>
      </c>
      <c r="J141" s="52">
        <f t="shared" ca="1" si="63"/>
        <v>11</v>
      </c>
      <c r="K141" s="276">
        <f t="shared" ca="1" si="62"/>
        <v>16.5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6.16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44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4</v>
      </c>
      <c r="F142" s="15">
        <f t="shared" ca="1" si="61"/>
        <v>8</v>
      </c>
      <c r="G142" s="53"/>
      <c r="H142" s="275"/>
      <c r="I142" s="15">
        <f t="shared" si="50"/>
        <v>0</v>
      </c>
      <c r="J142" s="52">
        <f t="shared" ca="1" si="63"/>
        <v>4</v>
      </c>
      <c r="K142" s="276">
        <f t="shared" ca="1" si="62"/>
        <v>8</v>
      </c>
      <c r="L142" s="277"/>
      <c r="M142" s="377">
        <f ca="1">SUMIF(DATABASE!$L$3:$L$73,'LOK LOK BAR'!C142,DATABASE!$M$3:$M$72)</f>
        <v>0.9</v>
      </c>
      <c r="N142" s="378">
        <f t="shared" ca="1" si="55"/>
        <v>3.6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12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3</v>
      </c>
      <c r="F143" s="15">
        <f t="shared" ca="1" si="61"/>
        <v>6</v>
      </c>
      <c r="G143" s="53"/>
      <c r="H143" s="275"/>
      <c r="I143" s="15">
        <f t="shared" si="50"/>
        <v>0</v>
      </c>
      <c r="J143" s="52">
        <f t="shared" ca="1" si="63"/>
        <v>3</v>
      </c>
      <c r="K143" s="276">
        <f t="shared" ca="1" si="62"/>
        <v>6</v>
      </c>
      <c r="L143" s="277"/>
      <c r="M143" s="377">
        <f ca="1">SUMIF(DATABASE!$L$3:$L$73,'LOK LOK BAR'!C143,DATABASE!$M$3:$M$72)</f>
        <v>0.7</v>
      </c>
      <c r="N143" s="378">
        <f t="shared" ca="1" si="55"/>
        <v>2.0999999999999996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1</v>
      </c>
      <c r="F144" s="15">
        <f t="shared" ca="1" si="61"/>
        <v>2</v>
      </c>
      <c r="G144" s="53"/>
      <c r="H144" s="275"/>
      <c r="I144" s="15">
        <f t="shared" si="50"/>
        <v>0</v>
      </c>
      <c r="J144" s="52">
        <f t="shared" ca="1" si="63"/>
        <v>1</v>
      </c>
      <c r="K144" s="276">
        <f t="shared" ca="1" si="62"/>
        <v>2</v>
      </c>
      <c r="L144" s="277"/>
      <c r="M144" s="377">
        <f ca="1">SUMIF(DATABASE!$L$3:$L$73,'LOK LOK BAR'!C144,DATABASE!$M$3:$M$72)</f>
        <v>0.75</v>
      </c>
      <c r="N144" s="378">
        <f t="shared" ca="1" si="55"/>
        <v>0.75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3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1</v>
      </c>
      <c r="F145" s="15">
        <f t="shared" ca="1" si="61"/>
        <v>2.5</v>
      </c>
      <c r="G145" s="53"/>
      <c r="H145" s="275"/>
      <c r="I145" s="15">
        <f t="shared" si="50"/>
        <v>0</v>
      </c>
      <c r="J145" s="52">
        <f t="shared" ca="1" si="63"/>
        <v>1</v>
      </c>
      <c r="K145" s="276">
        <f t="shared" ca="1" si="62"/>
        <v>2.5</v>
      </c>
      <c r="L145" s="277"/>
      <c r="M145" s="377">
        <f ca="1">SUMIF(DATABASE!$L$3:$L$73,'LOK LOK BAR'!C145,DATABASE!$M$3:$M$72)</f>
        <v>1.02</v>
      </c>
      <c r="N145" s="378">
        <f t="shared" ca="1" si="55"/>
        <v>1.02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3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20</v>
      </c>
      <c r="F146" s="15">
        <f t="shared" ca="1" si="61"/>
        <v>50</v>
      </c>
      <c r="G146" s="53"/>
      <c r="H146" s="275"/>
      <c r="I146" s="15">
        <f t="shared" si="50"/>
        <v>0</v>
      </c>
      <c r="J146" s="52">
        <f t="shared" ca="1" si="63"/>
        <v>20</v>
      </c>
      <c r="K146" s="276">
        <f t="shared" ca="1" si="62"/>
        <v>50</v>
      </c>
      <c r="L146" s="277"/>
      <c r="M146" s="377">
        <f ca="1">SUMIF(DATABASE!$L$3:$L$73,'LOK LOK BAR'!C146,DATABASE!$M$3:$M$72)</f>
        <v>0.87</v>
      </c>
      <c r="N146" s="378">
        <f t="shared" ca="1" si="55"/>
        <v>17.399999999999999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40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2</v>
      </c>
      <c r="F147" s="15">
        <f t="shared" ca="1" si="61"/>
        <v>5</v>
      </c>
      <c r="G147" s="53"/>
      <c r="H147" s="275"/>
      <c r="I147" s="15">
        <f t="shared" si="50"/>
        <v>0</v>
      </c>
      <c r="J147" s="52">
        <f t="shared" ca="1" si="63"/>
        <v>2</v>
      </c>
      <c r="K147" s="276">
        <f t="shared" ca="1" si="62"/>
        <v>5</v>
      </c>
      <c r="L147" s="277"/>
      <c r="M147" s="377">
        <f ca="1">SUMIF(DATABASE!$L$3:$L$73,'LOK LOK BAR'!C147,DATABASE!$M$3:$M$72)</f>
        <v>1</v>
      </c>
      <c r="N147" s="378">
        <f t="shared" ca="1" si="55"/>
        <v>2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22</v>
      </c>
      <c r="F148" s="15">
        <f t="shared" ca="1" si="61"/>
        <v>55</v>
      </c>
      <c r="G148" s="53"/>
      <c r="H148" s="275"/>
      <c r="I148" s="15">
        <f t="shared" ref="I148:I153" si="64">H148*D148</f>
        <v>0</v>
      </c>
      <c r="J148" s="52">
        <f t="shared" ca="1" si="63"/>
        <v>22</v>
      </c>
      <c r="K148" s="276">
        <f t="shared" ca="1" si="62"/>
        <v>55</v>
      </c>
      <c r="L148" s="277"/>
      <c r="M148" s="377">
        <f ca="1">SUMIF(DATABASE!$L$3:$L$73,'LOK LOK BAR'!C148,DATABASE!$M$3:$M$72)</f>
        <v>0.81</v>
      </c>
      <c r="N148" s="378">
        <f t="shared" ca="1" si="55"/>
        <v>17.82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66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2</v>
      </c>
      <c r="F149" s="15">
        <f t="shared" ca="1" si="61"/>
        <v>6</v>
      </c>
      <c r="G149" s="53"/>
      <c r="H149" s="275"/>
      <c r="I149" s="15">
        <f t="shared" si="64"/>
        <v>0</v>
      </c>
      <c r="J149" s="52">
        <f t="shared" ca="1" si="63"/>
        <v>2</v>
      </c>
      <c r="K149" s="276">
        <f t="shared" ca="1" si="62"/>
        <v>6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2.4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4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27</v>
      </c>
      <c r="F150" s="403">
        <f t="shared" ca="1" si="61"/>
        <v>81</v>
      </c>
      <c r="G150" s="53"/>
      <c r="H150" s="708"/>
      <c r="I150" s="403">
        <f t="shared" si="64"/>
        <v>0</v>
      </c>
      <c r="J150" s="404">
        <f t="shared" ca="1" si="63"/>
        <v>27</v>
      </c>
      <c r="K150" s="401">
        <f t="shared" ca="1" si="62"/>
        <v>81</v>
      </c>
      <c r="L150" s="277"/>
      <c r="M150" s="377">
        <f ca="1">SUMIF(DATABASE!$L$3:$L$73,'LOK LOK BAR'!C150,DATABASE!$M$3:$M$72)</f>
        <v>1.02</v>
      </c>
      <c r="N150" s="378">
        <f t="shared" ca="1" si="66"/>
        <v>27.54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3</v>
      </c>
      <c r="F151" s="403">
        <f t="shared" ca="1" si="61"/>
        <v>9</v>
      </c>
      <c r="G151" s="53"/>
      <c r="H151" s="708"/>
      <c r="I151" s="403">
        <f t="shared" si="64"/>
        <v>0</v>
      </c>
      <c r="J151" s="404">
        <f t="shared" ca="1" si="63"/>
        <v>3</v>
      </c>
      <c r="K151" s="401">
        <f t="shared" ca="1" si="62"/>
        <v>9</v>
      </c>
      <c r="L151" s="277"/>
      <c r="M151" s="377">
        <f ca="1">SUMIF(DATABASE!$L$3:$L$73,'LOK LOK BAR'!C151,DATABASE!$M$3:$M$72)</f>
        <v>1.2</v>
      </c>
      <c r="N151" s="378">
        <f t="shared" ca="1" si="66"/>
        <v>3.5999999999999996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3</v>
      </c>
      <c r="F152" s="403">
        <f t="shared" ca="1" si="61"/>
        <v>56.400000000000006</v>
      </c>
      <c r="G152" s="53"/>
      <c r="H152" s="708"/>
      <c r="I152" s="403">
        <f t="shared" si="64"/>
        <v>0</v>
      </c>
      <c r="J152" s="404">
        <f t="shared" ca="1" si="63"/>
        <v>3</v>
      </c>
      <c r="K152" s="401">
        <f t="shared" ca="1" si="62"/>
        <v>56.400000000000006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24.839999999999996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7</v>
      </c>
      <c r="F153" s="403">
        <f t="shared" ca="1" si="61"/>
        <v>131.6</v>
      </c>
      <c r="G153" s="53"/>
      <c r="H153" s="708"/>
      <c r="I153" s="403">
        <f t="shared" si="64"/>
        <v>0</v>
      </c>
      <c r="J153" s="404">
        <f t="shared" ca="1" si="63"/>
        <v>7</v>
      </c>
      <c r="K153" s="401">
        <f t="shared" ca="1" si="62"/>
        <v>131.6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59.220000000000006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499</v>
      </c>
      <c r="F156" s="39">
        <f ca="1">SUM(F84:F155)</f>
        <v>1341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374</v>
      </c>
      <c r="K156" s="39">
        <f ca="1">SUM(K84:K155)</f>
        <v>1029</v>
      </c>
      <c r="L156" s="284"/>
      <c r="M156" s="379"/>
      <c r="N156" s="380">
        <f ca="1">SUM(N84:N155)</f>
        <v>365.32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20</v>
      </c>
      <c r="E10" s="18">
        <f ca="1">+D10*C10</f>
        <v>65.8</v>
      </c>
      <c r="F10" s="1"/>
      <c r="G10" s="368"/>
      <c r="H10" s="137" t="s">
        <v>54</v>
      </c>
      <c r="I10" s="138">
        <v>0.66</v>
      </c>
      <c r="J10" s="139">
        <f>+I10*D10</f>
        <v>13.200000000000001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28</v>
      </c>
      <c r="E11" s="18">
        <f t="shared" ref="E11:E55" ca="1" si="0">+D11*C11</f>
        <v>84.56</v>
      </c>
      <c r="F11" s="1"/>
      <c r="G11" s="368"/>
      <c r="H11" s="137" t="s">
        <v>54</v>
      </c>
      <c r="I11" s="138">
        <v>0.66</v>
      </c>
      <c r="J11" s="139">
        <f t="shared" ref="J11:J29" si="1">+I11*D11</f>
        <v>18.48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18</v>
      </c>
      <c r="E13" s="18">
        <f t="shared" ca="1" si="0"/>
        <v>62.1</v>
      </c>
      <c r="F13" s="1"/>
      <c r="G13" s="368"/>
      <c r="H13" s="137" t="s">
        <v>54</v>
      </c>
      <c r="I13" s="138">
        <v>0.66</v>
      </c>
      <c r="J13" s="139">
        <f t="shared" si="1"/>
        <v>11.88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37</v>
      </c>
      <c r="E14" s="18">
        <f t="shared" ca="1" si="0"/>
        <v>122.83999999999999</v>
      </c>
      <c r="F14" s="1"/>
      <c r="G14" s="368"/>
      <c r="H14" s="137" t="s">
        <v>54</v>
      </c>
      <c r="I14" s="138">
        <v>0.66</v>
      </c>
      <c r="J14" s="139">
        <f t="shared" si="1"/>
        <v>24.42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27</v>
      </c>
      <c r="E15" s="18">
        <f t="shared" ca="1" si="0"/>
        <v>85.320000000000007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2</v>
      </c>
      <c r="E16" s="18">
        <f t="shared" ca="1" si="0"/>
        <v>4.82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3</v>
      </c>
      <c r="E17" s="18">
        <f t="shared" ca="1" si="0"/>
        <v>8.3999999999999986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15</v>
      </c>
      <c r="E18" s="18">
        <f t="shared" ca="1" si="0"/>
        <v>31.200000000000003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19</v>
      </c>
      <c r="E19" s="18">
        <f t="shared" ca="1" si="0"/>
        <v>44.08</v>
      </c>
      <c r="F19" s="1"/>
      <c r="G19" s="368"/>
      <c r="H19" s="137" t="s">
        <v>59</v>
      </c>
      <c r="I19" s="138">
        <v>1.5</v>
      </c>
      <c r="J19" s="139">
        <f t="shared" si="1"/>
        <v>28.5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9</v>
      </c>
      <c r="E20" s="18">
        <f t="shared" ca="1" si="0"/>
        <v>14.4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12</v>
      </c>
      <c r="E25" s="18">
        <f t="shared" ca="1" si="0"/>
        <v>42.480000000000004</v>
      </c>
      <c r="F25" s="1"/>
      <c r="G25" s="368"/>
      <c r="H25" s="137" t="s">
        <v>54</v>
      </c>
      <c r="I25" s="138">
        <v>0.66</v>
      </c>
      <c r="J25" s="139">
        <f>+I25*D25</f>
        <v>7.92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93</v>
      </c>
      <c r="E26" s="18">
        <f t="shared" ref="E26:E33" ca="1" si="3">+D26*C26</f>
        <v>410.13</v>
      </c>
      <c r="F26" s="1"/>
      <c r="G26" s="368"/>
      <c r="H26" s="137" t="s">
        <v>54</v>
      </c>
      <c r="I26" s="138">
        <v>1</v>
      </c>
      <c r="J26" s="139">
        <f t="shared" si="1"/>
        <v>93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49</v>
      </c>
      <c r="E27" s="18">
        <f t="shared" ca="1" si="3"/>
        <v>217.07</v>
      </c>
      <c r="F27" s="1"/>
      <c r="G27" s="368"/>
      <c r="H27" s="137" t="s">
        <v>54</v>
      </c>
      <c r="I27" s="138">
        <v>1</v>
      </c>
      <c r="J27" s="139">
        <f t="shared" si="1"/>
        <v>49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129</v>
      </c>
      <c r="E28" s="18">
        <f t="shared" ca="1" si="3"/>
        <v>612.75</v>
      </c>
      <c r="F28" s="1"/>
      <c r="G28" s="368"/>
      <c r="H28" s="137" t="s">
        <v>54</v>
      </c>
      <c r="I28" s="138">
        <v>1</v>
      </c>
      <c r="J28" s="139">
        <f t="shared" si="1"/>
        <v>129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65</v>
      </c>
      <c r="E29" s="18">
        <f t="shared" ca="1" si="3"/>
        <v>388.70000000000005</v>
      </c>
      <c r="F29" s="1"/>
      <c r="G29" s="368"/>
      <c r="H29" s="137" t="s">
        <v>54</v>
      </c>
      <c r="I29" s="138">
        <v>1</v>
      </c>
      <c r="J29" s="139">
        <f t="shared" si="1"/>
        <v>65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92</v>
      </c>
      <c r="E30" s="18">
        <f t="shared" ca="1" si="3"/>
        <v>394.68</v>
      </c>
      <c r="F30" s="1"/>
      <c r="G30" s="368"/>
      <c r="H30" s="137" t="s">
        <v>433</v>
      </c>
      <c r="I30" s="138">
        <v>1</v>
      </c>
      <c r="J30" s="139">
        <f>+I30*D30</f>
        <v>92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17</v>
      </c>
      <c r="E31" s="18">
        <f t="shared" ca="1" si="3"/>
        <v>35.700000000000003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26</v>
      </c>
      <c r="E32" s="18">
        <f t="shared" ca="1" si="3"/>
        <v>128.44</v>
      </c>
      <c r="F32" s="1"/>
      <c r="G32" s="368"/>
      <c r="H32" s="137" t="s">
        <v>54</v>
      </c>
      <c r="I32" s="138">
        <v>1</v>
      </c>
      <c r="J32" s="139">
        <f>+I32*D32</f>
        <v>26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1</v>
      </c>
      <c r="E33" s="18">
        <f t="shared" ca="1" si="3"/>
        <v>2</v>
      </c>
      <c r="F33" s="1"/>
      <c r="G33" s="368"/>
      <c r="H33" s="137" t="s">
        <v>341</v>
      </c>
      <c r="I33" s="138">
        <v>2</v>
      </c>
      <c r="J33" s="139">
        <f>+I33*$D$33</f>
        <v>2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2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2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7</v>
      </c>
      <c r="E36" s="18">
        <f t="shared" ca="1" si="0"/>
        <v>12.32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2</v>
      </c>
      <c r="E37" s="18">
        <f t="shared" ca="1" si="0"/>
        <v>4.3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2</v>
      </c>
      <c r="E38" s="18">
        <f t="shared" ca="1" si="0"/>
        <v>3.12</v>
      </c>
      <c r="F38" s="1"/>
      <c r="G38" s="368"/>
      <c r="H38" s="137" t="s">
        <v>343</v>
      </c>
      <c r="I38" s="138">
        <v>6</v>
      </c>
      <c r="J38" s="139">
        <f t="shared" si="5"/>
        <v>12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3</v>
      </c>
      <c r="E41" s="18">
        <f t="shared" ca="1" si="0"/>
        <v>3.7199999999999998</v>
      </c>
      <c r="F41" s="1"/>
      <c r="G41" s="368"/>
      <c r="H41" s="137" t="s">
        <v>59</v>
      </c>
      <c r="I41" s="138">
        <v>4</v>
      </c>
      <c r="J41" s="139">
        <f t="shared" si="5"/>
        <v>12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13</v>
      </c>
      <c r="E45" s="18">
        <f t="shared" ca="1" si="0"/>
        <v>31.590000000000003</v>
      </c>
      <c r="F45" s="1"/>
      <c r="G45" s="368"/>
      <c r="H45" s="137" t="s">
        <v>57</v>
      </c>
      <c r="I45" s="138">
        <v>8</v>
      </c>
      <c r="J45" s="139">
        <f t="shared" si="5"/>
        <v>104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18</v>
      </c>
      <c r="E46" s="18">
        <f t="shared" ca="1" si="0"/>
        <v>71.460000000000008</v>
      </c>
      <c r="F46" s="1"/>
      <c r="G46" s="368"/>
      <c r="H46" s="137" t="s">
        <v>340</v>
      </c>
      <c r="I46" s="138">
        <v>3</v>
      </c>
      <c r="J46" s="139">
        <f t="shared" si="5"/>
        <v>54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1</v>
      </c>
      <c r="E47" s="18">
        <f t="shared" ca="1" si="0"/>
        <v>2.1800000000000002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3</v>
      </c>
      <c r="E50" s="18">
        <f t="shared" ca="1" si="0"/>
        <v>12.93</v>
      </c>
      <c r="F50" s="1"/>
      <c r="G50" s="368"/>
      <c r="H50" s="137" t="s">
        <v>340</v>
      </c>
      <c r="I50" s="138">
        <v>3</v>
      </c>
      <c r="J50" s="139">
        <f t="shared" si="5"/>
        <v>9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3</v>
      </c>
      <c r="E52" s="18">
        <f t="shared" ca="1" si="0"/>
        <v>5.16</v>
      </c>
      <c r="F52" s="1"/>
      <c r="G52" s="368"/>
      <c r="H52" s="137" t="s">
        <v>339</v>
      </c>
      <c r="I52" s="138">
        <v>8</v>
      </c>
      <c r="J52" s="139">
        <f>+I52*D52</f>
        <v>24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1</v>
      </c>
      <c r="E54" s="18">
        <f t="shared" ca="1" si="0"/>
        <v>1.34</v>
      </c>
      <c r="F54" s="1"/>
      <c r="G54" s="368"/>
      <c r="H54" s="137" t="s">
        <v>338</v>
      </c>
      <c r="I54" s="138">
        <v>8</v>
      </c>
      <c r="J54" s="139">
        <f t="shared" si="5"/>
        <v>8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3</v>
      </c>
      <c r="E55" s="18">
        <f t="shared" ca="1" si="0"/>
        <v>1.77</v>
      </c>
      <c r="F55" s="1"/>
      <c r="G55" s="368"/>
      <c r="H55" s="137" t="s">
        <v>434</v>
      </c>
      <c r="I55" s="138">
        <v>15</v>
      </c>
      <c r="J55" s="139">
        <f t="shared" si="5"/>
        <v>45</v>
      </c>
    </row>
    <row r="56" spans="1:10" ht="30.75" customHeight="1" thickBot="1">
      <c r="A56" s="799" t="s">
        <v>37</v>
      </c>
      <c r="B56" s="800"/>
      <c r="C56" s="800"/>
      <c r="D56" s="371">
        <f>SUM(D10:D55)</f>
        <v>718</v>
      </c>
      <c r="E56" s="372">
        <f ca="1">SUM(E10:E55)</f>
        <v>2905.3599999999997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558.4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3</v>
      </c>
      <c r="E11" s="15">
        <f>D11*C11</f>
        <v>3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3</v>
      </c>
      <c r="J11" s="276">
        <f t="shared" ref="J11:J12" si="2">+I11*C11</f>
        <v>3</v>
      </c>
      <c r="K11" s="277"/>
      <c r="L11" s="377">
        <v>0.45</v>
      </c>
      <c r="M11" s="378">
        <f>+L11*I11</f>
        <v>1.35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2</v>
      </c>
      <c r="E12" s="15">
        <f t="shared" ref="E12:E32" si="4">D12*C12</f>
        <v>3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2</v>
      </c>
      <c r="J12" s="276">
        <f t="shared" si="2"/>
        <v>3</v>
      </c>
      <c r="K12" s="277"/>
      <c r="L12" s="377">
        <v>0.37</v>
      </c>
      <c r="M12" s="378">
        <f t="shared" ref="M12" si="5">+L12*I12</f>
        <v>0.74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15</v>
      </c>
      <c r="E13" s="15">
        <f t="shared" si="4"/>
        <v>148.5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15</v>
      </c>
      <c r="J13" s="276">
        <f t="shared" ref="J13:J28" si="9">+I13*C13</f>
        <v>148.5</v>
      </c>
      <c r="K13" s="277"/>
      <c r="L13" s="377">
        <f ca="1">+'K-LUNCH &amp; K DINNER'!C10</f>
        <v>3.29</v>
      </c>
      <c r="M13" s="378">
        <f t="shared" ref="M13:M28" ca="1" si="10">+L13*I13</f>
        <v>49.35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9.9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13</v>
      </c>
      <c r="E14" s="15">
        <f t="shared" si="4"/>
        <v>128.70000000000002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13</v>
      </c>
      <c r="J14" s="276">
        <f t="shared" si="9"/>
        <v>128.70000000000002</v>
      </c>
      <c r="K14" s="277"/>
      <c r="L14" s="377">
        <f ca="1">+'K-LUNCH &amp; K DINNER'!C11</f>
        <v>3.02</v>
      </c>
      <c r="M14" s="378">
        <f t="shared" ca="1" si="10"/>
        <v>39.26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8.58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2</v>
      </c>
      <c r="E16" s="15">
        <f t="shared" si="4"/>
        <v>19.8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2</v>
      </c>
      <c r="J16" s="276">
        <f t="shared" si="9"/>
        <v>19.8</v>
      </c>
      <c r="K16" s="277"/>
      <c r="L16" s="377">
        <f ca="1">+'K-LUNCH &amp; K DINNER'!C13</f>
        <v>3.45</v>
      </c>
      <c r="M16" s="378">
        <f t="shared" ca="1" si="10"/>
        <v>6.9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1.32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28</v>
      </c>
      <c r="E17" s="15">
        <f t="shared" si="4"/>
        <v>277.2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28</v>
      </c>
      <c r="J17" s="276">
        <f t="shared" si="9"/>
        <v>277.2</v>
      </c>
      <c r="K17" s="277"/>
      <c r="L17" s="377">
        <f ca="1">+'K-LUNCH &amp; K DINNER'!C14</f>
        <v>3.32</v>
      </c>
      <c r="M17" s="378">
        <f t="shared" ca="1" si="10"/>
        <v>92.96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18.48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8</v>
      </c>
      <c r="E18" s="15">
        <f t="shared" si="4"/>
        <v>79.2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8</v>
      </c>
      <c r="J18" s="276">
        <f t="shared" si="9"/>
        <v>79.2</v>
      </c>
      <c r="K18" s="277"/>
      <c r="L18" s="377">
        <f ca="1">+'K-LUNCH &amp; K DINNER'!C15</f>
        <v>3.16</v>
      </c>
      <c r="M18" s="378">
        <f t="shared" ca="1" si="10"/>
        <v>25.28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9</v>
      </c>
      <c r="E19" s="15">
        <f t="shared" si="4"/>
        <v>89.100000000000009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9</v>
      </c>
      <c r="J19" s="276">
        <f t="shared" si="9"/>
        <v>89.100000000000009</v>
      </c>
      <c r="K19" s="277"/>
      <c r="L19" s="377">
        <f ca="1">+'K-LUNCH &amp; K DINNER'!C16</f>
        <v>2.41</v>
      </c>
      <c r="M19" s="378">
        <f t="shared" ca="1" si="10"/>
        <v>21.69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3</v>
      </c>
      <c r="E20" s="403">
        <f t="shared" si="4"/>
        <v>29.700000000000003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1</v>
      </c>
      <c r="E21" s="403">
        <f t="shared" si="4"/>
        <v>9.9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2</v>
      </c>
      <c r="E22" s="15">
        <f t="shared" si="4"/>
        <v>19.8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2</v>
      </c>
      <c r="J22" s="276">
        <f t="shared" si="9"/>
        <v>19.8</v>
      </c>
      <c r="K22" s="277"/>
      <c r="L22" s="377">
        <f ca="1">+'K-LUNCH &amp; K DINNER'!C19</f>
        <v>2.3199999999999998</v>
      </c>
      <c r="M22" s="378">
        <f t="shared" ca="1" si="10"/>
        <v>4.6399999999999997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3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3</v>
      </c>
      <c r="E23" s="403">
        <f t="shared" si="4"/>
        <v>29.700000000000003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2</v>
      </c>
      <c r="E28" s="15">
        <f t="shared" si="4"/>
        <v>19.8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2</v>
      </c>
      <c r="J28" s="276">
        <f t="shared" si="9"/>
        <v>19.8</v>
      </c>
      <c r="K28" s="277"/>
      <c r="L28" s="377">
        <f ca="1">+'K-LUNCH &amp; K DINNER'!C25</f>
        <v>3.54</v>
      </c>
      <c r="M28" s="378">
        <f t="shared" ca="1" si="10"/>
        <v>7.08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1.32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10</v>
      </c>
      <c r="E29" s="280">
        <f t="shared" si="4"/>
        <v>129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10</v>
      </c>
      <c r="J29" s="276">
        <f t="shared" ref="J29:J31" si="17">+I29*C29</f>
        <v>129</v>
      </c>
      <c r="K29" s="277"/>
      <c r="L29" s="377">
        <f ca="1">+'K-LUNCH &amp; K DINNER'!C26</f>
        <v>4.41</v>
      </c>
      <c r="M29" s="378">
        <f t="shared" ref="M29:M31" ca="1" si="18">+L29*I29</f>
        <v>44.1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10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2</v>
      </c>
      <c r="E30" s="280">
        <f t="shared" si="4"/>
        <v>25.8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2</v>
      </c>
      <c r="J30" s="276">
        <f t="shared" si="17"/>
        <v>25.8</v>
      </c>
      <c r="K30" s="277"/>
      <c r="L30" s="377">
        <f ca="1">+'K-LUNCH &amp; K DINNER'!C27</f>
        <v>4.43</v>
      </c>
      <c r="M30" s="378">
        <f t="shared" ca="1" si="18"/>
        <v>8.86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2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20</v>
      </c>
      <c r="E31" s="280">
        <f t="shared" si="4"/>
        <v>258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20</v>
      </c>
      <c r="J31" s="276">
        <f t="shared" si="17"/>
        <v>258</v>
      </c>
      <c r="K31" s="277"/>
      <c r="L31" s="377">
        <f ca="1">+'K-LUNCH &amp; K DINNER'!C28</f>
        <v>4.75</v>
      </c>
      <c r="M31" s="378">
        <f t="shared" ca="1" si="18"/>
        <v>95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20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6</v>
      </c>
      <c r="E32" s="15">
        <f t="shared" si="4"/>
        <v>77.400000000000006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6</v>
      </c>
      <c r="J32" s="276">
        <f t="shared" ref="J32:J35" si="21">+I32*C32</f>
        <v>77.400000000000006</v>
      </c>
      <c r="K32" s="277"/>
      <c r="L32" s="377">
        <f ca="1">+'K-LUNCH &amp; K DINNER'!C29</f>
        <v>5.98</v>
      </c>
      <c r="M32" s="378">
        <f t="shared" ref="M32:M35" ca="1" si="22">+L32*I32</f>
        <v>35.880000000000003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6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6</v>
      </c>
      <c r="E33" s="15">
        <f t="shared" ref="E33:E35" si="24">D33*C33</f>
        <v>77.400000000000006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6</v>
      </c>
      <c r="J33" s="276">
        <f t="shared" si="21"/>
        <v>77.400000000000006</v>
      </c>
      <c r="K33" s="277"/>
      <c r="L33" s="377">
        <f ca="1">+'K-LUNCH &amp; K DINNER'!C30</f>
        <v>4.29</v>
      </c>
      <c r="M33" s="378">
        <f t="shared" ca="1" si="22"/>
        <v>25.740000000000002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6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4</v>
      </c>
      <c r="E34" s="15">
        <f t="shared" si="24"/>
        <v>51.6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4</v>
      </c>
      <c r="J34" s="276">
        <f t="shared" si="21"/>
        <v>51.6</v>
      </c>
      <c r="K34" s="277"/>
      <c r="L34" s="377">
        <f ca="1">+'K-LUNCH &amp; K DINNER'!C31</f>
        <v>2.1</v>
      </c>
      <c r="M34" s="378">
        <f t="shared" ca="1" si="22"/>
        <v>8.4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7</v>
      </c>
      <c r="E35" s="15">
        <f t="shared" si="24"/>
        <v>90.3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7</v>
      </c>
      <c r="J35" s="276">
        <f t="shared" si="21"/>
        <v>90.3</v>
      </c>
      <c r="K35" s="277"/>
      <c r="L35" s="377">
        <f ca="1">+'K-LUNCH &amp; K DINNER'!C32</f>
        <v>4.9400000000000004</v>
      </c>
      <c r="M35" s="378">
        <f t="shared" ca="1" si="22"/>
        <v>34.580000000000005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7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2</v>
      </c>
      <c r="E36" s="15">
        <f>D36*C36</f>
        <v>11.8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4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4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4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27</v>
      </c>
      <c r="E39" s="15">
        <f t="shared" ref="E39:E83" si="28">D39*C39</f>
        <v>159.30000000000001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27</v>
      </c>
      <c r="J39" s="276">
        <f t="shared" ref="J39:J83" si="31">+I39*C39</f>
        <v>159.30000000000001</v>
      </c>
      <c r="K39" s="277"/>
      <c r="L39" s="377">
        <f ca="1">+'K-LUNCH &amp; K DINNER'!C36</f>
        <v>1.76</v>
      </c>
      <c r="M39" s="378">
        <f t="shared" ca="1" si="25"/>
        <v>47.52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1</v>
      </c>
      <c r="E40" s="15">
        <f t="shared" si="28"/>
        <v>5.9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1</v>
      </c>
      <c r="J40" s="276">
        <f>+I40*C40</f>
        <v>5.9</v>
      </c>
      <c r="K40" s="277"/>
      <c r="L40" s="377">
        <f ca="1">+'K-LUNCH &amp; K DINNER'!C37</f>
        <v>2.15</v>
      </c>
      <c r="M40" s="378">
        <f t="shared" ca="1" si="25"/>
        <v>2.15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2</v>
      </c>
      <c r="E41" s="15">
        <f t="shared" si="28"/>
        <v>11.8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2</v>
      </c>
      <c r="J41" s="276">
        <f t="shared" si="31"/>
        <v>11.8</v>
      </c>
      <c r="K41" s="277"/>
      <c r="L41" s="377">
        <f ca="1">+'K-LUNCH &amp; K DINNER'!C38</f>
        <v>1.56</v>
      </c>
      <c r="M41" s="378">
        <f t="shared" ca="1" si="25"/>
        <v>3.12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12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1</v>
      </c>
      <c r="E43" s="15">
        <f t="shared" si="28"/>
        <v>5.9</v>
      </c>
      <c r="F43" s="53"/>
      <c r="G43" s="275">
        <f>+'DAILY FOC'!BO39</f>
        <v>0</v>
      </c>
      <c r="H43" s="15">
        <f>G43*C43</f>
        <v>0</v>
      </c>
      <c r="I43" s="52">
        <f t="shared" si="30"/>
        <v>1</v>
      </c>
      <c r="J43" s="276">
        <f>+I43*C43</f>
        <v>5.9</v>
      </c>
      <c r="K43" s="277"/>
      <c r="L43" s="377">
        <f ca="1">+'K-LUNCH &amp; K DINNER'!C40</f>
        <v>2.67</v>
      </c>
      <c r="M43" s="378">
        <f t="shared" ca="1" si="25"/>
        <v>2.67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8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6</v>
      </c>
      <c r="E44" s="15">
        <f t="shared" si="28"/>
        <v>35.400000000000006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6</v>
      </c>
      <c r="J44" s="276">
        <f t="shared" si="31"/>
        <v>35.400000000000006</v>
      </c>
      <c r="K44" s="277"/>
      <c r="L44" s="377">
        <f ca="1">+'K-LUNCH &amp; K DINNER'!C41</f>
        <v>1.24</v>
      </c>
      <c r="M44" s="378">
        <f t="shared" ca="1" si="25"/>
        <v>7.4399999999999995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24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10</v>
      </c>
      <c r="E46" s="15">
        <f t="shared" si="28"/>
        <v>79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10</v>
      </c>
      <c r="J46" s="276">
        <f t="shared" si="31"/>
        <v>79</v>
      </c>
      <c r="K46" s="277"/>
      <c r="L46" s="377">
        <f ca="1">+'K-LUNCH &amp; K DINNER'!C45</f>
        <v>2.4300000000000002</v>
      </c>
      <c r="M46" s="378">
        <f t="shared" ca="1" si="25"/>
        <v>24.3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80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7</v>
      </c>
      <c r="E47" s="15">
        <f t="shared" si="28"/>
        <v>55.300000000000004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7</v>
      </c>
      <c r="J47" s="276">
        <f t="shared" si="31"/>
        <v>55.300000000000004</v>
      </c>
      <c r="K47" s="277"/>
      <c r="L47" s="377">
        <f ca="1">+'K-LUNCH &amp; K DINNER'!C46</f>
        <v>3.97</v>
      </c>
      <c r="M47" s="378">
        <f t="shared" ca="1" si="25"/>
        <v>27.790000000000003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21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2</v>
      </c>
      <c r="E48" s="15">
        <f t="shared" si="28"/>
        <v>15.8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2</v>
      </c>
      <c r="J48" s="276">
        <f t="shared" si="31"/>
        <v>15.8</v>
      </c>
      <c r="K48" s="277"/>
      <c r="L48" s="377">
        <f ca="1">+'K-LUNCH &amp; K DINNER'!C47</f>
        <v>2.1800000000000002</v>
      </c>
      <c r="M48" s="378">
        <f t="shared" ca="1" si="25"/>
        <v>4.3600000000000003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5</v>
      </c>
      <c r="E51" s="15">
        <f t="shared" si="28"/>
        <v>39.5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5</v>
      </c>
      <c r="J51" s="276">
        <f t="shared" si="31"/>
        <v>39.5</v>
      </c>
      <c r="K51" s="277"/>
      <c r="L51" s="377">
        <f ca="1">+'K-LUNCH &amp; K DINNER'!C50</f>
        <v>4.3099999999999996</v>
      </c>
      <c r="M51" s="378">
        <f t="shared" ca="1" si="25"/>
        <v>21.549999999999997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15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1</v>
      </c>
      <c r="E53" s="15">
        <f t="shared" si="28"/>
        <v>7.9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1</v>
      </c>
      <c r="J53" s="276">
        <f t="shared" si="31"/>
        <v>7.9</v>
      </c>
      <c r="K53" s="277"/>
      <c r="L53" s="377">
        <f ca="1">+'K-LUNCH &amp; K DINNER'!C52</f>
        <v>1.72</v>
      </c>
      <c r="M53" s="378">
        <f t="shared" ca="1" si="25"/>
        <v>1.72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8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1</v>
      </c>
      <c r="E55" s="15">
        <f t="shared" si="28"/>
        <v>7.9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1</v>
      </c>
      <c r="J55" s="276">
        <f t="shared" si="31"/>
        <v>7.9</v>
      </c>
      <c r="K55" s="277"/>
      <c r="L55" s="377">
        <f ca="1">+'K-LUNCH &amp; K DINNER'!C54</f>
        <v>1.34</v>
      </c>
      <c r="M55" s="378">
        <f t="shared" ca="1" si="25"/>
        <v>1.34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8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1</v>
      </c>
      <c r="E56" s="15">
        <f t="shared" si="28"/>
        <v>7.9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1</v>
      </c>
      <c r="J56" s="276">
        <f t="shared" si="31"/>
        <v>7.9</v>
      </c>
      <c r="K56" s="277"/>
      <c r="L56" s="377">
        <f ca="1">+'K-LUNCH &amp; K DINNER'!C55</f>
        <v>0.59</v>
      </c>
      <c r="M56" s="378">
        <f t="shared" ca="1" si="25"/>
        <v>0.59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15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5</v>
      </c>
      <c r="E59" s="15">
        <f t="shared" ref="E59" si="35">D59*C59</f>
        <v>24.75</v>
      </c>
      <c r="F59" s="53"/>
      <c r="G59" s="275"/>
      <c r="H59" s="15"/>
      <c r="I59" s="52">
        <f t="shared" ref="I59" si="36">+D59-G59</f>
        <v>5</v>
      </c>
      <c r="J59" s="276">
        <f t="shared" ref="J59" si="37">+I59*C59</f>
        <v>24.75</v>
      </c>
      <c r="K59" s="277"/>
      <c r="L59" s="377">
        <f ca="1">+L36</f>
        <v>2</v>
      </c>
      <c r="M59" s="378">
        <f t="shared" ref="M59" ca="1" si="38">+L59*I59</f>
        <v>10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10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10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10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40</v>
      </c>
      <c r="E62" s="15">
        <f t="shared" ref="E62:E75" si="41">D62*C62</f>
        <v>198</v>
      </c>
      <c r="F62" s="53"/>
      <c r="G62" s="275"/>
      <c r="H62" s="15"/>
      <c r="I62" s="52">
        <f t="shared" ref="I62:I75" si="42">+D62-G62</f>
        <v>40</v>
      </c>
      <c r="J62" s="276">
        <f t="shared" ref="J62:J75" si="43">+I62*C62</f>
        <v>198</v>
      </c>
      <c r="K62" s="277"/>
      <c r="L62" s="377">
        <f t="shared" ref="L62:L67" ca="1" si="44">+L39</f>
        <v>1.76</v>
      </c>
      <c r="M62" s="378">
        <f t="shared" ref="M62:M75" ca="1" si="45">+L62*I62</f>
        <v>70.400000000000006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13</v>
      </c>
      <c r="E63" s="15">
        <f t="shared" si="41"/>
        <v>64.350000000000009</v>
      </c>
      <c r="F63" s="53"/>
      <c r="G63" s="275"/>
      <c r="H63" s="15"/>
      <c r="I63" s="52">
        <f t="shared" si="42"/>
        <v>13</v>
      </c>
      <c r="J63" s="276">
        <f t="shared" si="43"/>
        <v>64.350000000000009</v>
      </c>
      <c r="K63" s="277"/>
      <c r="L63" s="377">
        <f t="shared" ca="1" si="44"/>
        <v>2.15</v>
      </c>
      <c r="M63" s="378">
        <f t="shared" ca="1" si="45"/>
        <v>27.95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6</v>
      </c>
      <c r="E64" s="15">
        <f t="shared" si="41"/>
        <v>29.700000000000003</v>
      </c>
      <c r="F64" s="53"/>
      <c r="G64" s="275"/>
      <c r="H64" s="15"/>
      <c r="I64" s="52">
        <f t="shared" si="42"/>
        <v>6</v>
      </c>
      <c r="J64" s="276">
        <f t="shared" si="43"/>
        <v>29.700000000000003</v>
      </c>
      <c r="K64" s="277"/>
      <c r="L64" s="377">
        <f t="shared" ca="1" si="44"/>
        <v>1.56</v>
      </c>
      <c r="M64" s="378">
        <f t="shared" ca="1" si="45"/>
        <v>9.36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36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14</v>
      </c>
      <c r="E65" s="15">
        <f t="shared" si="41"/>
        <v>69.3</v>
      </c>
      <c r="F65" s="53"/>
      <c r="G65" s="275"/>
      <c r="H65" s="15"/>
      <c r="I65" s="52">
        <f t="shared" si="42"/>
        <v>14</v>
      </c>
      <c r="J65" s="276">
        <f t="shared" si="43"/>
        <v>69.3</v>
      </c>
      <c r="K65" s="277"/>
      <c r="L65" s="377">
        <f t="shared" ca="1" si="44"/>
        <v>2.5</v>
      </c>
      <c r="M65" s="378">
        <f t="shared" ca="1" si="45"/>
        <v>35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112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20</v>
      </c>
      <c r="E66" s="15">
        <f t="shared" si="41"/>
        <v>99</v>
      </c>
      <c r="F66" s="53"/>
      <c r="G66" s="275"/>
      <c r="H66" s="15"/>
      <c r="I66" s="52">
        <f t="shared" si="42"/>
        <v>20</v>
      </c>
      <c r="J66" s="276">
        <f t="shared" si="43"/>
        <v>99</v>
      </c>
      <c r="K66" s="277"/>
      <c r="L66" s="377">
        <f t="shared" ca="1" si="44"/>
        <v>2.67</v>
      </c>
      <c r="M66" s="378">
        <f t="shared" ca="1" si="45"/>
        <v>53.4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80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17</v>
      </c>
      <c r="E67" s="15">
        <f t="shared" si="41"/>
        <v>118.15</v>
      </c>
      <c r="F67" s="53"/>
      <c r="G67" s="275"/>
      <c r="H67" s="15"/>
      <c r="I67" s="52">
        <f t="shared" si="42"/>
        <v>17</v>
      </c>
      <c r="J67" s="276">
        <f t="shared" si="43"/>
        <v>118.15</v>
      </c>
      <c r="K67" s="277"/>
      <c r="L67" s="377">
        <f t="shared" ca="1" si="44"/>
        <v>1.24</v>
      </c>
      <c r="M67" s="378">
        <f t="shared" ca="1" si="45"/>
        <v>21.08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136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26</v>
      </c>
      <c r="E68" s="15">
        <f t="shared" si="41"/>
        <v>180.70000000000002</v>
      </c>
      <c r="F68" s="53"/>
      <c r="G68" s="275"/>
      <c r="H68" s="15"/>
      <c r="I68" s="52">
        <f t="shared" si="42"/>
        <v>26</v>
      </c>
      <c r="J68" s="276">
        <f t="shared" si="43"/>
        <v>180.70000000000002</v>
      </c>
      <c r="K68" s="277"/>
      <c r="L68" s="377">
        <f ca="1">+L47</f>
        <v>3.97</v>
      </c>
      <c r="M68" s="378">
        <f t="shared" ca="1" si="45"/>
        <v>103.22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78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5</v>
      </c>
      <c r="E69" s="15">
        <f t="shared" si="41"/>
        <v>34.75</v>
      </c>
      <c r="F69" s="53"/>
      <c r="G69" s="275"/>
      <c r="H69" s="15"/>
      <c r="I69" s="52">
        <f t="shared" si="42"/>
        <v>5</v>
      </c>
      <c r="J69" s="276">
        <f t="shared" si="43"/>
        <v>34.75</v>
      </c>
      <c r="K69" s="277"/>
      <c r="L69" s="377">
        <f ca="1">+L48</f>
        <v>2.1800000000000002</v>
      </c>
      <c r="M69" s="378">
        <f t="shared" ca="1" si="45"/>
        <v>10.9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5</v>
      </c>
      <c r="E70" s="15">
        <f t="shared" si="41"/>
        <v>34.75</v>
      </c>
      <c r="F70" s="53"/>
      <c r="G70" s="275"/>
      <c r="H70" s="15"/>
      <c r="I70" s="52">
        <f t="shared" si="42"/>
        <v>5</v>
      </c>
      <c r="J70" s="276">
        <f t="shared" si="43"/>
        <v>34.75</v>
      </c>
      <c r="K70" s="277"/>
      <c r="L70" s="377">
        <f ca="1">+'K-LUNCH &amp; K DINNER'!C48</f>
        <v>3.61</v>
      </c>
      <c r="M70" s="378">
        <f t="shared" ca="1" si="45"/>
        <v>18.05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35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5</v>
      </c>
      <c r="E71" s="15">
        <f t="shared" si="41"/>
        <v>34.75</v>
      </c>
      <c r="F71" s="53"/>
      <c r="G71" s="275"/>
      <c r="H71" s="15"/>
      <c r="I71" s="52">
        <f t="shared" si="42"/>
        <v>5</v>
      </c>
      <c r="J71" s="276">
        <f t="shared" si="43"/>
        <v>34.75</v>
      </c>
      <c r="K71" s="277"/>
      <c r="L71" s="377">
        <f ca="1">+'K-LUNCH &amp; K DINNER'!C50</f>
        <v>4.3099999999999996</v>
      </c>
      <c r="M71" s="378">
        <f t="shared" ca="1" si="45"/>
        <v>21.549999999999997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15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6</v>
      </c>
      <c r="E73" s="15">
        <f t="shared" si="41"/>
        <v>41.7</v>
      </c>
      <c r="F73" s="53"/>
      <c r="G73" s="275"/>
      <c r="H73" s="15"/>
      <c r="I73" s="52">
        <f t="shared" si="42"/>
        <v>6</v>
      </c>
      <c r="J73" s="276">
        <f t="shared" si="43"/>
        <v>41.7</v>
      </c>
      <c r="K73" s="277"/>
      <c r="L73" s="377">
        <f ca="1">+'K-LUNCH &amp; K DINNER'!C52</f>
        <v>1.72</v>
      </c>
      <c r="M73" s="378">
        <f t="shared" ca="1" si="45"/>
        <v>10.32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48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6</v>
      </c>
      <c r="E76" s="15">
        <f t="shared" ref="E76" si="50">D76*C76</f>
        <v>41.7</v>
      </c>
      <c r="F76" s="53"/>
      <c r="G76" s="275"/>
      <c r="H76" s="15"/>
      <c r="I76" s="52">
        <f t="shared" ref="I76" si="51">+D76-G76</f>
        <v>6</v>
      </c>
      <c r="J76" s="276">
        <f t="shared" ref="J76" si="52">+I76*C76</f>
        <v>41.7</v>
      </c>
      <c r="K76" s="277"/>
      <c r="L76" s="377">
        <f ca="1">+'K-LUNCH &amp; K DINNER'!C55</f>
        <v>0.59</v>
      </c>
      <c r="M76" s="378">
        <f t="shared" ref="M76" ca="1" si="53">+L76*I76</f>
        <v>3.54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90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6</v>
      </c>
      <c r="E96" s="15">
        <f t="shared" ref="E96:E106" si="68">D96*C96</f>
        <v>101.39999999999999</v>
      </c>
      <c r="F96" s="53"/>
      <c r="G96" s="422"/>
      <c r="H96" s="15"/>
      <c r="I96" s="424">
        <f t="shared" ref="I96:I106" si="69">+D96-G96</f>
        <v>6</v>
      </c>
      <c r="J96" s="276">
        <f t="shared" ref="J96:J106" si="70">+I96*C96</f>
        <v>101.39999999999999</v>
      </c>
      <c r="K96" s="277"/>
      <c r="L96" s="377">
        <v>4.5999999999999996</v>
      </c>
      <c r="M96" s="378">
        <f>+L96*I96</f>
        <v>27.599999999999998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48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36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48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0.72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4</v>
      </c>
      <c r="E100" s="15">
        <f t="shared" si="68"/>
        <v>51.6</v>
      </c>
      <c r="F100" s="53"/>
      <c r="G100" s="422"/>
      <c r="H100" s="15"/>
      <c r="I100" s="424">
        <f t="shared" si="69"/>
        <v>4</v>
      </c>
      <c r="J100" s="276">
        <f t="shared" si="70"/>
        <v>51.6</v>
      </c>
      <c r="K100" s="277"/>
      <c r="L100" s="377">
        <v>4.5999999999999996</v>
      </c>
      <c r="M100" s="378">
        <f t="shared" ref="M100:M104" si="74">+L100*I100</f>
        <v>18.399999999999999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32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24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32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0.72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390</v>
      </c>
      <c r="E110" s="39">
        <f>SUM(E11:E109)</f>
        <v>3134.8999999999996</v>
      </c>
      <c r="F110" s="55"/>
      <c r="G110" s="81">
        <f>SUM(G11:G108)</f>
        <v>0</v>
      </c>
      <c r="H110" s="39">
        <f>SUM(H11:H109)</f>
        <v>0</v>
      </c>
      <c r="I110" s="38">
        <f>SUM(I11:I109)</f>
        <v>381</v>
      </c>
      <c r="J110" s="39">
        <f>SUM(J11:J109)</f>
        <v>3053.8</v>
      </c>
      <c r="K110" s="284"/>
      <c r="L110" s="379"/>
      <c r="M110" s="380">
        <f ca="1">SUM(M11:M109)</f>
        <v>1087.1299999999999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93.6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20</v>
      </c>
      <c r="E11" s="445"/>
      <c r="F11" s="293"/>
      <c r="G11" s="91"/>
      <c r="H11" s="439">
        <f>+G11+D11</f>
        <v>20</v>
      </c>
      <c r="I11" s="437"/>
      <c r="J11" s="469" t="s">
        <v>441</v>
      </c>
      <c r="K11" s="154">
        <v>75</v>
      </c>
      <c r="L11" s="155">
        <f>+K11*H11</f>
        <v>1500</v>
      </c>
      <c r="M11" s="468">
        <f>+L11*C11</f>
        <v>10.657894736842106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28</v>
      </c>
      <c r="E12" s="445"/>
      <c r="F12" s="293"/>
      <c r="G12" s="91"/>
      <c r="H12" s="439">
        <f t="shared" ref="H12:H110" si="0">+G12+D12</f>
        <v>28</v>
      </c>
      <c r="I12" s="437"/>
      <c r="J12" s="166" t="s">
        <v>335</v>
      </c>
      <c r="K12" s="154">
        <v>80</v>
      </c>
      <c r="L12" s="155">
        <f t="shared" ref="L12:L17" si="1">+K12*H12</f>
        <v>2240</v>
      </c>
      <c r="M12" s="468">
        <f t="shared" ref="M12:M65" si="2">+L12*C12</f>
        <v>4.4800000000000004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18</v>
      </c>
      <c r="E14" s="445"/>
      <c r="F14" s="293"/>
      <c r="G14" s="91"/>
      <c r="H14" s="439">
        <f t="shared" si="0"/>
        <v>18</v>
      </c>
      <c r="I14" s="437"/>
      <c r="J14" s="166" t="s">
        <v>442</v>
      </c>
      <c r="K14" s="154">
        <v>200</v>
      </c>
      <c r="L14" s="155">
        <f t="shared" si="1"/>
        <v>3600</v>
      </c>
      <c r="M14" s="468">
        <f t="shared" si="2"/>
        <v>6.84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37</v>
      </c>
      <c r="E15" s="445"/>
      <c r="F15" s="293"/>
      <c r="G15" s="91"/>
      <c r="H15" s="439">
        <f t="shared" si="0"/>
        <v>37</v>
      </c>
      <c r="I15" s="437"/>
      <c r="J15" s="469" t="s">
        <v>443</v>
      </c>
      <c r="K15" s="154">
        <v>75</v>
      </c>
      <c r="L15" s="155">
        <f>+K15*H15</f>
        <v>2775</v>
      </c>
      <c r="M15" s="468">
        <f t="shared" si="2"/>
        <v>16.372499999999999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27</v>
      </c>
      <c r="E16" s="445"/>
      <c r="F16" s="293"/>
      <c r="G16" s="91"/>
      <c r="H16" s="439">
        <f t="shared" si="0"/>
        <v>27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19</v>
      </c>
      <c r="E17" s="445"/>
      <c r="F17" s="293"/>
      <c r="G17" s="91"/>
      <c r="H17" s="439">
        <f t="shared" si="0"/>
        <v>19</v>
      </c>
      <c r="I17" s="437"/>
      <c r="J17" s="469" t="s">
        <v>445</v>
      </c>
      <c r="K17" s="154">
        <v>30</v>
      </c>
      <c r="L17" s="155">
        <f t="shared" si="1"/>
        <v>570</v>
      </c>
      <c r="M17" s="468">
        <f t="shared" si="2"/>
        <v>5.1870000000000003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3</v>
      </c>
      <c r="E18" s="445"/>
      <c r="F18" s="293"/>
      <c r="G18" s="91"/>
      <c r="H18" s="439">
        <f t="shared" si="0"/>
        <v>3</v>
      </c>
      <c r="I18" s="437"/>
      <c r="J18" s="469" t="s">
        <v>445</v>
      </c>
      <c r="K18" s="154">
        <v>30</v>
      </c>
      <c r="L18" s="155">
        <f>+K18*H18</f>
        <v>90</v>
      </c>
      <c r="M18" s="468">
        <f t="shared" si="2"/>
        <v>0.81900000000000006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15</v>
      </c>
      <c r="E19" s="445"/>
      <c r="F19" s="293"/>
      <c r="G19" s="91"/>
      <c r="H19" s="439">
        <f t="shared" si="0"/>
        <v>15</v>
      </c>
      <c r="I19" s="437"/>
      <c r="J19" s="149" t="s">
        <v>448</v>
      </c>
      <c r="K19" s="154">
        <v>70</v>
      </c>
      <c r="L19" s="155">
        <f>+K19*H19</f>
        <v>1050</v>
      </c>
      <c r="M19" s="468">
        <f t="shared" si="2"/>
        <v>4.0949999999999998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19</v>
      </c>
      <c r="E20" s="445"/>
      <c r="F20" s="293"/>
      <c r="G20" s="91"/>
      <c r="H20" s="439">
        <f t="shared" si="0"/>
        <v>19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9</v>
      </c>
      <c r="E21" s="445"/>
      <c r="F21" s="293"/>
      <c r="G21" s="91"/>
      <c r="H21" s="439">
        <f t="shared" si="0"/>
        <v>9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93</v>
      </c>
      <c r="E26" s="445"/>
      <c r="F26" s="293"/>
      <c r="G26" s="91"/>
      <c r="H26" s="439">
        <f>+G26+D26</f>
        <v>93</v>
      </c>
      <c r="I26" s="437"/>
      <c r="J26" s="149" t="s">
        <v>66</v>
      </c>
      <c r="K26" s="154">
        <v>90</v>
      </c>
      <c r="L26" s="155">
        <f>+K26*H26</f>
        <v>8370</v>
      </c>
      <c r="M26" s="468">
        <f t="shared" si="2"/>
        <v>25.11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12</v>
      </c>
      <c r="E27" s="445"/>
      <c r="F27" s="293"/>
      <c r="G27" s="91"/>
      <c r="H27" s="439">
        <f t="shared" ref="H27:H32" si="5">+G27+D27</f>
        <v>12</v>
      </c>
      <c r="I27" s="437"/>
      <c r="J27" s="149" t="s">
        <v>446</v>
      </c>
      <c r="K27" s="154">
        <v>80</v>
      </c>
      <c r="L27" s="155">
        <f>+K27*H27</f>
        <v>960</v>
      </c>
      <c r="M27" s="468">
        <f t="shared" si="2"/>
        <v>8.3999999999999986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49</v>
      </c>
      <c r="E28" s="445"/>
      <c r="F28" s="293"/>
      <c r="G28" s="91"/>
      <c r="H28" s="439">
        <f t="shared" si="5"/>
        <v>49</v>
      </c>
      <c r="I28" s="437"/>
      <c r="J28" s="149" t="s">
        <v>447</v>
      </c>
      <c r="K28" s="154">
        <v>90</v>
      </c>
      <c r="L28" s="155">
        <f>+K28*H28</f>
        <v>4410</v>
      </c>
      <c r="M28" s="468">
        <f t="shared" si="2"/>
        <v>29.988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129</v>
      </c>
      <c r="E29" s="445"/>
      <c r="F29" s="293"/>
      <c r="G29" s="91"/>
      <c r="H29" s="439">
        <f t="shared" si="5"/>
        <v>129</v>
      </c>
      <c r="I29" s="437"/>
      <c r="J29" s="149" t="s">
        <v>439</v>
      </c>
      <c r="K29" s="154">
        <v>90</v>
      </c>
      <c r="L29" s="155">
        <f t="shared" ref="L29" si="6">+K29*H29</f>
        <v>11610</v>
      </c>
      <c r="M29" s="468">
        <f t="shared" si="2"/>
        <v>82.492105263157896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65</v>
      </c>
      <c r="E30" s="445"/>
      <c r="F30" s="293"/>
      <c r="G30" s="91"/>
      <c r="H30" s="439">
        <f t="shared" si="5"/>
        <v>65</v>
      </c>
      <c r="I30" s="437"/>
      <c r="J30" s="149" t="s">
        <v>453</v>
      </c>
      <c r="K30" s="154">
        <v>30</v>
      </c>
      <c r="L30" s="155">
        <f t="shared" ref="L30" si="7">+K30*H30</f>
        <v>1950</v>
      </c>
      <c r="M30" s="468">
        <f t="shared" si="2"/>
        <v>13.855263157894736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92</v>
      </c>
      <c r="E31" s="445"/>
      <c r="F31" s="293"/>
      <c r="G31" s="91"/>
      <c r="H31" s="439">
        <f t="shared" si="5"/>
        <v>92</v>
      </c>
      <c r="I31" s="437"/>
      <c r="J31" s="149" t="s">
        <v>451</v>
      </c>
      <c r="K31" s="154">
        <v>30</v>
      </c>
      <c r="L31" s="155">
        <f t="shared" si="4"/>
        <v>2760</v>
      </c>
      <c r="M31" s="468">
        <f t="shared" si="2"/>
        <v>34.223999999999997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17</v>
      </c>
      <c r="E32" s="445"/>
      <c r="F32" s="293"/>
      <c r="G32" s="91"/>
      <c r="H32" s="439">
        <f t="shared" si="5"/>
        <v>17</v>
      </c>
      <c r="I32" s="437"/>
      <c r="J32" s="149" t="s">
        <v>452</v>
      </c>
      <c r="K32" s="154">
        <v>150</v>
      </c>
      <c r="L32" s="155">
        <f t="shared" si="4"/>
        <v>2550</v>
      </c>
      <c r="M32" s="468">
        <f t="shared" si="2"/>
        <v>29.07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26</v>
      </c>
      <c r="E33" s="445"/>
      <c r="F33" s="293"/>
      <c r="G33" s="91"/>
      <c r="H33" s="439">
        <f t="shared" si="0"/>
        <v>26</v>
      </c>
      <c r="I33" s="437"/>
      <c r="J33" s="149" t="s">
        <v>453</v>
      </c>
      <c r="K33" s="154">
        <v>65</v>
      </c>
      <c r="L33" s="155">
        <f t="shared" si="4"/>
        <v>1690</v>
      </c>
      <c r="M33" s="468">
        <f t="shared" si="2"/>
        <v>18.2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1</v>
      </c>
      <c r="E34" s="445"/>
      <c r="F34" s="293"/>
      <c r="G34" s="91"/>
      <c r="H34" s="439">
        <f t="shared" si="0"/>
        <v>1</v>
      </c>
      <c r="I34" s="437"/>
      <c r="J34" s="149" t="s">
        <v>441</v>
      </c>
      <c r="K34" s="154">
        <v>38</v>
      </c>
      <c r="L34" s="155">
        <f t="shared" si="4"/>
        <v>38</v>
      </c>
      <c r="M34" s="468">
        <f t="shared" si="2"/>
        <v>0.27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7</v>
      </c>
      <c r="E35" s="445"/>
      <c r="F35" s="293"/>
      <c r="G35" s="91"/>
      <c r="H35" s="439">
        <f t="shared" si="0"/>
        <v>7</v>
      </c>
      <c r="I35" s="437"/>
      <c r="J35" s="149" t="s">
        <v>459</v>
      </c>
      <c r="K35" s="154">
        <v>30</v>
      </c>
      <c r="L35" s="155">
        <f t="shared" si="4"/>
        <v>210</v>
      </c>
      <c r="M35" s="468">
        <f t="shared" si="2"/>
        <v>0.90999999999999992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2</v>
      </c>
      <c r="E36" s="445"/>
      <c r="F36" s="293"/>
      <c r="G36" s="91"/>
      <c r="H36" s="439">
        <f t="shared" si="0"/>
        <v>2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2</v>
      </c>
      <c r="E37" s="445"/>
      <c r="F37" s="293"/>
      <c r="G37" s="91"/>
      <c r="H37" s="439">
        <f t="shared" si="0"/>
        <v>2</v>
      </c>
      <c r="I37" s="437"/>
      <c r="J37" s="149" t="s">
        <v>459</v>
      </c>
      <c r="K37" s="154">
        <v>30</v>
      </c>
      <c r="L37" s="155">
        <f t="shared" si="4"/>
        <v>60</v>
      </c>
      <c r="M37" s="468">
        <f t="shared" si="2"/>
        <v>0.25800000000000001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3</v>
      </c>
      <c r="E40" s="445"/>
      <c r="F40" s="293"/>
      <c r="G40" s="91"/>
      <c r="H40" s="439">
        <f t="shared" si="0"/>
        <v>3</v>
      </c>
      <c r="I40" s="437"/>
      <c r="J40" s="149" t="s">
        <v>459</v>
      </c>
      <c r="K40" s="154">
        <v>30</v>
      </c>
      <c r="L40" s="155">
        <f t="shared" si="4"/>
        <v>90</v>
      </c>
      <c r="M40" s="468">
        <f t="shared" si="2"/>
        <v>0.96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13</v>
      </c>
      <c r="E42" s="445"/>
      <c r="F42" s="293"/>
      <c r="G42" s="91"/>
      <c r="H42" s="439">
        <f t="shared" si="0"/>
        <v>13</v>
      </c>
      <c r="I42" s="437"/>
      <c r="J42" s="149" t="s">
        <v>459</v>
      </c>
      <c r="K42" s="154">
        <v>30</v>
      </c>
      <c r="L42" s="155">
        <f t="shared" si="4"/>
        <v>390</v>
      </c>
      <c r="M42" s="468">
        <f t="shared" si="2"/>
        <v>2.6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18</v>
      </c>
      <c r="E43" s="445"/>
      <c r="F43" s="293"/>
      <c r="G43" s="91"/>
      <c r="H43" s="439">
        <f t="shared" si="0"/>
        <v>18</v>
      </c>
      <c r="I43" s="437"/>
      <c r="J43" s="149" t="s">
        <v>441</v>
      </c>
      <c r="K43" s="154">
        <v>38</v>
      </c>
      <c r="L43" s="155">
        <f t="shared" si="4"/>
        <v>684</v>
      </c>
      <c r="M43" s="468">
        <f t="shared" si="2"/>
        <v>4.5600000000000005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1</v>
      </c>
      <c r="E44" s="445"/>
      <c r="F44" s="315"/>
      <c r="G44" s="91"/>
      <c r="H44" s="439">
        <f t="shared" si="0"/>
        <v>1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3</v>
      </c>
      <c r="E46" s="445"/>
      <c r="F46" s="315"/>
      <c r="G46" s="91"/>
      <c r="H46" s="439">
        <f t="shared" ref="H46" si="9">+G46+D46</f>
        <v>3</v>
      </c>
      <c r="I46" s="437"/>
      <c r="J46" s="149" t="s">
        <v>459</v>
      </c>
      <c r="K46" s="154">
        <v>30</v>
      </c>
      <c r="L46" s="155">
        <f t="shared" si="8"/>
        <v>90</v>
      </c>
      <c r="M46" s="468">
        <f t="shared" si="2"/>
        <v>0.96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3</v>
      </c>
      <c r="E48" s="445"/>
      <c r="F48" s="315"/>
      <c r="G48" s="91"/>
      <c r="H48" s="439">
        <f t="shared" si="10"/>
        <v>3</v>
      </c>
      <c r="I48" s="437"/>
      <c r="J48" s="149" t="s">
        <v>451</v>
      </c>
      <c r="K48" s="154">
        <v>30</v>
      </c>
      <c r="L48" s="155">
        <f t="shared" ref="L48:L49" si="11">+K48*H48</f>
        <v>90</v>
      </c>
      <c r="M48" s="468">
        <f t="shared" si="2"/>
        <v>1.1159999999999999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1</v>
      </c>
      <c r="E50" s="445"/>
      <c r="F50" s="315"/>
      <c r="G50" s="91"/>
      <c r="H50" s="439">
        <f t="shared" si="10"/>
        <v>1</v>
      </c>
      <c r="I50" s="437"/>
      <c r="J50" s="149" t="s">
        <v>454</v>
      </c>
      <c r="K50" s="154">
        <v>30</v>
      </c>
      <c r="L50" s="155">
        <f t="shared" ref="L50" si="12">+K50*H50</f>
        <v>30</v>
      </c>
      <c r="M50" s="468">
        <f t="shared" si="2"/>
        <v>0.189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3</v>
      </c>
      <c r="E51" s="445"/>
      <c r="F51" s="315"/>
      <c r="G51" s="91"/>
      <c r="H51" s="439">
        <f t="shared" si="10"/>
        <v>3</v>
      </c>
      <c r="I51" s="437"/>
      <c r="J51" s="149" t="s">
        <v>454</v>
      </c>
      <c r="K51" s="154">
        <v>30</v>
      </c>
      <c r="L51" s="155">
        <f t="shared" ref="L51" si="13">+K51*H51</f>
        <v>90</v>
      </c>
      <c r="M51" s="468">
        <f t="shared" si="2"/>
        <v>0.56699999999999995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15</v>
      </c>
      <c r="E54" s="445"/>
      <c r="F54" s="293"/>
      <c r="G54" s="91"/>
      <c r="H54" s="439">
        <f>+G54+D54</f>
        <v>15</v>
      </c>
      <c r="I54" s="437"/>
      <c r="J54" s="469" t="s">
        <v>441</v>
      </c>
      <c r="K54" s="154">
        <v>75</v>
      </c>
      <c r="L54" s="155">
        <f>+K54*H54</f>
        <v>1125</v>
      </c>
      <c r="M54" s="468">
        <f t="shared" si="2"/>
        <v>7.9934210526315788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13</v>
      </c>
      <c r="E55" s="445"/>
      <c r="F55" s="293"/>
      <c r="G55" s="91"/>
      <c r="H55" s="439">
        <f t="shared" ref="H55:H75" si="14">+G55+D55</f>
        <v>13</v>
      </c>
      <c r="I55" s="437"/>
      <c r="J55" s="166" t="s">
        <v>335</v>
      </c>
      <c r="K55" s="154">
        <v>80</v>
      </c>
      <c r="L55" s="155">
        <f t="shared" ref="L55:L57" si="15">+K55*H55</f>
        <v>1040</v>
      </c>
      <c r="M55" s="468">
        <f t="shared" si="2"/>
        <v>2.08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2</v>
      </c>
      <c r="E57" s="445"/>
      <c r="F57" s="293"/>
      <c r="G57" s="91"/>
      <c r="H57" s="439">
        <f t="shared" si="14"/>
        <v>2</v>
      </c>
      <c r="I57" s="437"/>
      <c r="J57" s="166" t="s">
        <v>442</v>
      </c>
      <c r="K57" s="154">
        <v>200</v>
      </c>
      <c r="L57" s="155">
        <f t="shared" si="15"/>
        <v>400</v>
      </c>
      <c r="M57" s="468">
        <f t="shared" si="2"/>
        <v>0.76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28</v>
      </c>
      <c r="E58" s="445"/>
      <c r="F58" s="293"/>
      <c r="G58" s="91"/>
      <c r="H58" s="439">
        <f t="shared" si="14"/>
        <v>28</v>
      </c>
      <c r="I58" s="437"/>
      <c r="J58" s="469" t="s">
        <v>443</v>
      </c>
      <c r="K58" s="154">
        <v>75</v>
      </c>
      <c r="L58" s="155">
        <f>+K58*H58</f>
        <v>2100</v>
      </c>
      <c r="M58" s="468">
        <f t="shared" si="2"/>
        <v>12.39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8</v>
      </c>
      <c r="E59" s="445"/>
      <c r="F59" s="293"/>
      <c r="G59" s="91"/>
      <c r="H59" s="439">
        <f t="shared" si="14"/>
        <v>8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9</v>
      </c>
      <c r="E60" s="445"/>
      <c r="F60" s="293"/>
      <c r="G60" s="91"/>
      <c r="H60" s="439">
        <f t="shared" si="14"/>
        <v>9</v>
      </c>
      <c r="I60" s="437"/>
      <c r="J60" s="469" t="s">
        <v>445</v>
      </c>
      <c r="K60" s="154">
        <v>30</v>
      </c>
      <c r="L60" s="155">
        <f t="shared" ref="L60" si="17">+K60*H60</f>
        <v>270</v>
      </c>
      <c r="M60" s="468">
        <f t="shared" si="2"/>
        <v>2.4570000000000003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3</v>
      </c>
      <c r="E61" s="445"/>
      <c r="F61" s="293"/>
      <c r="G61" s="91"/>
      <c r="H61" s="439">
        <f t="shared" si="14"/>
        <v>3</v>
      </c>
      <c r="I61" s="437"/>
      <c r="J61" s="469" t="s">
        <v>445</v>
      </c>
      <c r="K61" s="154">
        <v>30</v>
      </c>
      <c r="L61" s="155">
        <f>+K61*H61</f>
        <v>90</v>
      </c>
      <c r="M61" s="468">
        <f t="shared" si="2"/>
        <v>0.81900000000000006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1</v>
      </c>
      <c r="E62" s="445"/>
      <c r="F62" s="293"/>
      <c r="G62" s="91"/>
      <c r="H62" s="439">
        <f t="shared" si="14"/>
        <v>1</v>
      </c>
      <c r="I62" s="437"/>
      <c r="J62" s="149" t="s">
        <v>448</v>
      </c>
      <c r="K62" s="154">
        <v>70</v>
      </c>
      <c r="L62" s="155">
        <f>+K62*H62</f>
        <v>70</v>
      </c>
      <c r="M62" s="468">
        <f t="shared" si="2"/>
        <v>0.27299999999999996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2</v>
      </c>
      <c r="E63" s="445"/>
      <c r="F63" s="293"/>
      <c r="G63" s="91"/>
      <c r="H63" s="439">
        <f t="shared" si="14"/>
        <v>2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3</v>
      </c>
      <c r="E64" s="445"/>
      <c r="F64" s="293"/>
      <c r="G64" s="91"/>
      <c r="H64" s="439">
        <f t="shared" si="14"/>
        <v>3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10</v>
      </c>
      <c r="E69" s="445"/>
      <c r="F69" s="293"/>
      <c r="G69" s="91"/>
      <c r="H69" s="439">
        <f t="shared" si="14"/>
        <v>10</v>
      </c>
      <c r="I69" s="437"/>
      <c r="J69" s="149" t="s">
        <v>66</v>
      </c>
      <c r="K69" s="154">
        <v>90</v>
      </c>
      <c r="L69" s="155">
        <f>+K69*H69</f>
        <v>900</v>
      </c>
      <c r="M69" s="468">
        <f t="shared" si="19"/>
        <v>2.7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2</v>
      </c>
      <c r="E70" s="445"/>
      <c r="F70" s="293"/>
      <c r="G70" s="91"/>
      <c r="H70" s="439">
        <f t="shared" si="14"/>
        <v>2</v>
      </c>
      <c r="I70" s="437"/>
      <c r="J70" s="149" t="s">
        <v>446</v>
      </c>
      <c r="K70" s="154">
        <v>80</v>
      </c>
      <c r="L70" s="155">
        <f>+K70*H70</f>
        <v>160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2</v>
      </c>
      <c r="E71" s="445"/>
      <c r="F71" s="293"/>
      <c r="G71" s="91"/>
      <c r="H71" s="439">
        <f t="shared" si="14"/>
        <v>2</v>
      </c>
      <c r="I71" s="437"/>
      <c r="J71" s="149" t="s">
        <v>447</v>
      </c>
      <c r="K71" s="154">
        <v>90</v>
      </c>
      <c r="L71" s="155">
        <f>+K71*H71</f>
        <v>180</v>
      </c>
      <c r="M71" s="468">
        <f t="shared" ref="M71:M86" si="20">+L71*C71</f>
        <v>1.224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20</v>
      </c>
      <c r="E72" s="445"/>
      <c r="F72" s="293"/>
      <c r="G72" s="91"/>
      <c r="H72" s="439">
        <f t="shared" si="14"/>
        <v>20</v>
      </c>
      <c r="I72" s="437"/>
      <c r="J72" s="149" t="s">
        <v>439</v>
      </c>
      <c r="K72" s="154">
        <v>90</v>
      </c>
      <c r="L72" s="155">
        <f t="shared" ref="L72:L86" si="21">+K72*H72</f>
        <v>1800</v>
      </c>
      <c r="M72" s="468">
        <f t="shared" si="20"/>
        <v>12.789473684210526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6</v>
      </c>
      <c r="E73" s="445"/>
      <c r="F73" s="293"/>
      <c r="G73" s="91"/>
      <c r="H73" s="439">
        <f t="shared" si="14"/>
        <v>6</v>
      </c>
      <c r="I73" s="437"/>
      <c r="J73" s="149" t="s">
        <v>453</v>
      </c>
      <c r="K73" s="154">
        <v>30</v>
      </c>
      <c r="L73" s="155">
        <f t="shared" si="21"/>
        <v>180</v>
      </c>
      <c r="M73" s="468">
        <f t="shared" si="20"/>
        <v>1.2789473684210526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6</v>
      </c>
      <c r="E74" s="445"/>
      <c r="F74" s="293"/>
      <c r="G74" s="91"/>
      <c r="H74" s="439">
        <f t="shared" si="14"/>
        <v>6</v>
      </c>
      <c r="I74" s="437"/>
      <c r="J74" s="149" t="s">
        <v>451</v>
      </c>
      <c r="K74" s="154">
        <v>30</v>
      </c>
      <c r="L74" s="155">
        <f t="shared" si="21"/>
        <v>180</v>
      </c>
      <c r="M74" s="468">
        <f t="shared" si="20"/>
        <v>2.2319999999999998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4</v>
      </c>
      <c r="E75" s="445"/>
      <c r="F75" s="293"/>
      <c r="G75" s="91"/>
      <c r="H75" s="439">
        <f t="shared" si="14"/>
        <v>4</v>
      </c>
      <c r="I75" s="437"/>
      <c r="J75" s="149" t="s">
        <v>452</v>
      </c>
      <c r="K75" s="154">
        <v>150</v>
      </c>
      <c r="L75" s="155">
        <f t="shared" si="21"/>
        <v>600</v>
      </c>
      <c r="M75" s="468">
        <f t="shared" si="20"/>
        <v>6.84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7</v>
      </c>
      <c r="E76" s="445"/>
      <c r="F76" s="293"/>
      <c r="G76" s="91"/>
      <c r="H76" s="439">
        <f t="shared" ref="H76:H94" si="22">+G76+D76</f>
        <v>7</v>
      </c>
      <c r="I76" s="437"/>
      <c r="J76" s="149" t="s">
        <v>453</v>
      </c>
      <c r="K76" s="154">
        <v>65</v>
      </c>
      <c r="L76" s="155">
        <f t="shared" si="21"/>
        <v>455</v>
      </c>
      <c r="M76" s="468">
        <f t="shared" si="20"/>
        <v>4.8999999999999995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2</v>
      </c>
      <c r="E77" s="445"/>
      <c r="F77" s="293"/>
      <c r="G77" s="91"/>
      <c r="H77" s="439">
        <f t="shared" si="22"/>
        <v>2</v>
      </c>
      <c r="I77" s="437"/>
      <c r="J77" s="149" t="s">
        <v>441</v>
      </c>
      <c r="K77" s="154">
        <v>38</v>
      </c>
      <c r="L77" s="155">
        <f t="shared" si="21"/>
        <v>76</v>
      </c>
      <c r="M77" s="468">
        <f t="shared" si="20"/>
        <v>0.54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27</v>
      </c>
      <c r="E78" s="445"/>
      <c r="F78" s="293"/>
      <c r="G78" s="91"/>
      <c r="H78" s="439">
        <f t="shared" si="22"/>
        <v>27</v>
      </c>
      <c r="I78" s="437"/>
      <c r="J78" s="149" t="s">
        <v>459</v>
      </c>
      <c r="K78" s="154">
        <v>30</v>
      </c>
      <c r="L78" s="155">
        <f t="shared" si="21"/>
        <v>810</v>
      </c>
      <c r="M78" s="468">
        <f t="shared" si="20"/>
        <v>3.51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1</v>
      </c>
      <c r="E79" s="445"/>
      <c r="F79" s="293"/>
      <c r="G79" s="91"/>
      <c r="H79" s="439">
        <f t="shared" si="22"/>
        <v>1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2</v>
      </c>
      <c r="E80" s="445"/>
      <c r="F80" s="293"/>
      <c r="G80" s="91"/>
      <c r="H80" s="439">
        <f t="shared" si="22"/>
        <v>2</v>
      </c>
      <c r="I80" s="437"/>
      <c r="J80" s="149" t="s">
        <v>459</v>
      </c>
      <c r="K80" s="154">
        <v>30</v>
      </c>
      <c r="L80" s="155">
        <f t="shared" si="21"/>
        <v>60</v>
      </c>
      <c r="M80" s="468">
        <f t="shared" si="20"/>
        <v>0.25800000000000001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1</v>
      </c>
      <c r="E82" s="445"/>
      <c r="F82" s="293"/>
      <c r="G82" s="91"/>
      <c r="H82" s="439">
        <f t="shared" si="22"/>
        <v>1</v>
      </c>
      <c r="I82" s="437"/>
      <c r="J82" s="149" t="s">
        <v>451</v>
      </c>
      <c r="K82" s="154">
        <v>30</v>
      </c>
      <c r="L82" s="155">
        <f t="shared" si="21"/>
        <v>30</v>
      </c>
      <c r="M82" s="468">
        <f t="shared" si="20"/>
        <v>0.372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6</v>
      </c>
      <c r="E83" s="445"/>
      <c r="F83" s="293"/>
      <c r="G83" s="91"/>
      <c r="H83" s="439">
        <f t="shared" si="22"/>
        <v>6</v>
      </c>
      <c r="I83" s="437"/>
      <c r="J83" s="149" t="s">
        <v>459</v>
      </c>
      <c r="K83" s="154">
        <v>30</v>
      </c>
      <c r="L83" s="155">
        <f t="shared" si="21"/>
        <v>180</v>
      </c>
      <c r="M83" s="468">
        <f t="shared" si="20"/>
        <v>1.92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10</v>
      </c>
      <c r="E85" s="445"/>
      <c r="F85" s="293"/>
      <c r="G85" s="91"/>
      <c r="H85" s="439">
        <f t="shared" si="22"/>
        <v>10</v>
      </c>
      <c r="I85" s="437"/>
      <c r="J85" s="149" t="s">
        <v>459</v>
      </c>
      <c r="K85" s="154">
        <v>30</v>
      </c>
      <c r="L85" s="155">
        <f t="shared" si="21"/>
        <v>300</v>
      </c>
      <c r="M85" s="468">
        <f t="shared" si="20"/>
        <v>2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7</v>
      </c>
      <c r="E86" s="445"/>
      <c r="F86" s="293"/>
      <c r="G86" s="91"/>
      <c r="H86" s="439">
        <f t="shared" si="22"/>
        <v>7</v>
      </c>
      <c r="I86" s="437"/>
      <c r="J86" s="149" t="s">
        <v>441</v>
      </c>
      <c r="K86" s="154">
        <v>38</v>
      </c>
      <c r="L86" s="155">
        <f t="shared" si="21"/>
        <v>266</v>
      </c>
      <c r="M86" s="468">
        <f t="shared" si="20"/>
        <v>1.7733333333333334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2</v>
      </c>
      <c r="E87" s="445"/>
      <c r="F87" s="315"/>
      <c r="G87" s="91"/>
      <c r="H87" s="439">
        <f t="shared" si="22"/>
        <v>2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5</v>
      </c>
      <c r="E89" s="445"/>
      <c r="F89" s="315"/>
      <c r="G89" s="91"/>
      <c r="H89" s="439">
        <f t="shared" si="22"/>
        <v>5</v>
      </c>
      <c r="I89" s="437"/>
      <c r="J89" s="149" t="s">
        <v>459</v>
      </c>
      <c r="K89" s="154">
        <v>30</v>
      </c>
      <c r="L89" s="155">
        <f t="shared" si="23"/>
        <v>150</v>
      </c>
      <c r="M89" s="468">
        <f t="shared" si="24"/>
        <v>1.5999999999999999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1</v>
      </c>
      <c r="E91" s="445"/>
      <c r="F91" s="315"/>
      <c r="G91" s="91"/>
      <c r="H91" s="439">
        <f t="shared" si="22"/>
        <v>1</v>
      </c>
      <c r="I91" s="437"/>
      <c r="J91" s="149" t="s">
        <v>451</v>
      </c>
      <c r="K91" s="154">
        <v>30</v>
      </c>
      <c r="L91" s="155">
        <f t="shared" si="23"/>
        <v>30</v>
      </c>
      <c r="M91" s="468">
        <f t="shared" si="24"/>
        <v>0.372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1</v>
      </c>
      <c r="E93" s="445"/>
      <c r="F93" s="315"/>
      <c r="G93" s="91"/>
      <c r="H93" s="439">
        <f t="shared" si="22"/>
        <v>1</v>
      </c>
      <c r="I93" s="437"/>
      <c r="J93" s="149" t="s">
        <v>454</v>
      </c>
      <c r="K93" s="154">
        <v>30</v>
      </c>
      <c r="L93" s="155">
        <f t="shared" si="23"/>
        <v>30</v>
      </c>
      <c r="M93" s="468">
        <f t="shared" si="24"/>
        <v>0.189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1</v>
      </c>
      <c r="E94" s="445"/>
      <c r="F94" s="315"/>
      <c r="G94" s="91"/>
      <c r="H94" s="439">
        <f t="shared" si="22"/>
        <v>1</v>
      </c>
      <c r="I94" s="437"/>
      <c r="J94" s="149" t="s">
        <v>454</v>
      </c>
      <c r="K94" s="154">
        <v>30</v>
      </c>
      <c r="L94" s="155">
        <f t="shared" si="23"/>
        <v>30</v>
      </c>
      <c r="M94" s="468">
        <f t="shared" si="24"/>
        <v>0.189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9</v>
      </c>
      <c r="E97" s="445"/>
      <c r="F97" s="436"/>
      <c r="G97" s="435"/>
      <c r="H97" s="439">
        <f t="shared" si="0"/>
        <v>9</v>
      </c>
      <c r="I97" s="437"/>
      <c r="J97" s="149" t="s">
        <v>453</v>
      </c>
      <c r="K97" s="154">
        <v>55</v>
      </c>
      <c r="L97" s="155">
        <f t="shared" ref="L97" si="25">+K97*H97</f>
        <v>495</v>
      </c>
      <c r="M97" s="468">
        <f t="shared" ref="M97:M100" si="26">+L97*C97</f>
        <v>5.3460000000000001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2</v>
      </c>
      <c r="E99" s="445"/>
      <c r="F99" s="436"/>
      <c r="G99" s="435"/>
      <c r="H99" s="439">
        <f t="shared" si="0"/>
        <v>2</v>
      </c>
      <c r="I99" s="437"/>
      <c r="J99" s="149" t="s">
        <v>66</v>
      </c>
      <c r="K99" s="154">
        <v>80</v>
      </c>
      <c r="L99" s="155">
        <f>+K99*H99</f>
        <v>160</v>
      </c>
      <c r="M99" s="468">
        <f t="shared" si="26"/>
        <v>0.48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2</v>
      </c>
      <c r="E100" s="445"/>
      <c r="F100" s="436"/>
      <c r="G100" s="435"/>
      <c r="H100" s="439">
        <f t="shared" si="0"/>
        <v>2</v>
      </c>
      <c r="I100" s="437"/>
      <c r="J100" s="469" t="s">
        <v>443</v>
      </c>
      <c r="K100" s="154">
        <v>65</v>
      </c>
      <c r="L100" s="155">
        <f t="shared" si="4"/>
        <v>130</v>
      </c>
      <c r="M100" s="468">
        <f t="shared" si="26"/>
        <v>0.76700000000000002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10</v>
      </c>
      <c r="E101" s="445"/>
      <c r="F101" s="436"/>
      <c r="G101" s="435"/>
      <c r="H101" s="439">
        <f t="shared" si="0"/>
        <v>10</v>
      </c>
      <c r="I101" s="437"/>
      <c r="J101" s="149" t="s">
        <v>459</v>
      </c>
      <c r="K101" s="154">
        <v>20</v>
      </c>
      <c r="L101" s="155">
        <f t="shared" si="4"/>
        <v>200</v>
      </c>
      <c r="M101" s="468">
        <f t="shared" ref="M101:M129" si="28">+L101*C101</f>
        <v>0.86666666666666659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33</v>
      </c>
      <c r="E103" s="445"/>
      <c r="F103" s="436"/>
      <c r="G103" s="435"/>
      <c r="H103" s="439">
        <f t="shared" si="0"/>
        <v>33</v>
      </c>
      <c r="I103" s="437"/>
      <c r="J103" s="149" t="s">
        <v>454</v>
      </c>
      <c r="K103" s="154">
        <v>70</v>
      </c>
      <c r="L103" s="155">
        <f t="shared" si="4"/>
        <v>2310</v>
      </c>
      <c r="M103" s="468">
        <f t="shared" si="28"/>
        <v>14.553000000000001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3</v>
      </c>
      <c r="E105" s="445"/>
      <c r="F105" s="436"/>
      <c r="G105" s="435"/>
      <c r="H105" s="439">
        <f t="shared" si="0"/>
        <v>3</v>
      </c>
      <c r="I105" s="437"/>
      <c r="J105" s="149" t="s">
        <v>439</v>
      </c>
      <c r="K105" s="154">
        <v>80</v>
      </c>
      <c r="L105" s="155">
        <f t="shared" si="4"/>
        <v>240</v>
      </c>
      <c r="M105" s="468">
        <f t="shared" si="28"/>
        <v>1.6319999999999999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1</v>
      </c>
      <c r="E106" s="445"/>
      <c r="F106" s="436"/>
      <c r="G106" s="435"/>
      <c r="H106" s="439">
        <f t="shared" si="0"/>
        <v>1</v>
      </c>
      <c r="I106" s="437"/>
      <c r="J106" s="149" t="s">
        <v>457</v>
      </c>
      <c r="K106" s="154">
        <v>110</v>
      </c>
      <c r="L106" s="155">
        <f t="shared" si="4"/>
        <v>110</v>
      </c>
      <c r="M106" s="468">
        <f t="shared" si="28"/>
        <v>0.90750000000000008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20</v>
      </c>
      <c r="E108" s="445"/>
      <c r="F108" s="436"/>
      <c r="G108" s="435"/>
      <c r="H108" s="439">
        <f t="shared" si="0"/>
        <v>20</v>
      </c>
      <c r="J108" s="149" t="s">
        <v>462</v>
      </c>
      <c r="K108" s="154">
        <v>20</v>
      </c>
      <c r="L108" s="155">
        <f t="shared" si="4"/>
        <v>400</v>
      </c>
      <c r="M108" s="468">
        <f t="shared" si="28"/>
        <v>1.4000000000000001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2</v>
      </c>
      <c r="E109" s="445"/>
      <c r="F109" s="436"/>
      <c r="G109" s="435"/>
      <c r="H109" s="439">
        <f t="shared" si="0"/>
        <v>2</v>
      </c>
      <c r="J109" s="149" t="s">
        <v>451</v>
      </c>
      <c r="K109" s="154">
        <v>28</v>
      </c>
      <c r="L109" s="155">
        <f t="shared" si="4"/>
        <v>56</v>
      </c>
      <c r="M109" s="468">
        <f t="shared" si="28"/>
        <v>0.69440000000000002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2013-11-16T05:04:12Z</dcterms:modified>
</cp:coreProperties>
</file>