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264" i="2"/>
  <c r="A328"/>
  <c r="A856"/>
  <c r="A100"/>
  <c r="A136"/>
  <c r="A948"/>
  <c r="A900"/>
  <c r="A840"/>
  <c r="A36"/>
  <c r="A868"/>
  <c r="A872"/>
  <c r="A792"/>
  <c r="A488"/>
  <c r="A120"/>
  <c r="A324"/>
  <c r="A884"/>
  <c r="A952"/>
  <c r="A152"/>
  <c r="A696"/>
  <c r="A660"/>
  <c r="A388"/>
  <c r="A744"/>
  <c r="A852"/>
  <c r="A196"/>
  <c r="A920"/>
  <c r="A472"/>
  <c r="A108"/>
  <c r="A904"/>
  <c r="A116"/>
  <c r="A276"/>
  <c r="A440"/>
  <c r="A584"/>
  <c r="A616"/>
  <c r="A532"/>
  <c r="A564"/>
  <c r="A724"/>
  <c r="A20"/>
  <c r="A936"/>
  <c r="A612"/>
  <c r="A44"/>
  <c r="A248"/>
  <c r="A148"/>
  <c r="A804"/>
  <c r="A164"/>
  <c r="A516"/>
  <c r="A728"/>
  <c r="A292"/>
  <c r="A568"/>
  <c r="A824"/>
  <c r="A232"/>
  <c r="A228"/>
  <c r="A376"/>
  <c r="A52"/>
  <c r="A392"/>
  <c r="A24"/>
  <c r="A676"/>
  <c r="A836"/>
  <c r="A788"/>
  <c r="A200"/>
  <c r="A548"/>
  <c r="A168"/>
  <c r="A296"/>
  <c r="A504"/>
  <c r="A180"/>
  <c r="A140"/>
  <c r="A536"/>
  <c r="A776"/>
  <c r="A484"/>
  <c r="A628"/>
  <c r="A500"/>
  <c r="A808"/>
  <c r="A968"/>
  <c r="A436"/>
  <c r="A520"/>
  <c r="A104"/>
  <c r="A424"/>
  <c r="A580"/>
  <c r="A132"/>
  <c r="A596"/>
  <c r="A648"/>
  <c r="A772"/>
  <c r="A888"/>
  <c r="A632"/>
  <c r="A820"/>
  <c r="A92"/>
  <c r="A68"/>
  <c r="A964"/>
  <c r="A360"/>
  <c r="A916"/>
  <c r="A692"/>
  <c r="A124"/>
  <c r="A760"/>
  <c r="A552"/>
  <c r="A356"/>
  <c r="A708"/>
  <c r="A60"/>
  <c r="A712"/>
  <c r="A212"/>
  <c r="A72"/>
  <c r="A244"/>
  <c r="A216"/>
  <c r="A308"/>
  <c r="A56"/>
  <c r="A40"/>
  <c r="A340"/>
  <c r="A184"/>
  <c r="A404"/>
  <c r="A260"/>
  <c r="A664"/>
  <c r="A932"/>
  <c r="A756"/>
  <c r="A28"/>
  <c r="A456"/>
  <c r="A420"/>
  <c r="A468"/>
  <c r="A680"/>
  <c r="A280"/>
  <c r="A312"/>
  <c r="A76"/>
  <c r="A88"/>
  <c r="A372"/>
  <c r="A600"/>
  <c r="A452"/>
  <c r="A344"/>
  <c r="A644"/>
  <c r="A408"/>
  <c r="A740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N31" i="11" l="1"/>
  <c r="P31" s="1"/>
  <c r="Q31" s="1"/>
  <c r="M3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939" i="2"/>
  <c r="A172"/>
  <c r="A845"/>
  <c r="A589"/>
  <c r="A301"/>
  <c r="A918"/>
  <c r="A405"/>
  <c r="A65"/>
  <c r="A298"/>
  <c r="A399"/>
  <c r="A959"/>
  <c r="A947"/>
  <c r="A533"/>
  <c r="A274"/>
  <c r="A128"/>
  <c r="A805"/>
  <c r="A458"/>
  <c r="A138"/>
  <c r="A378"/>
  <c r="A778"/>
  <c r="A894"/>
  <c r="A21"/>
  <c r="A890"/>
  <c r="A150"/>
  <c r="A701"/>
  <c r="A334"/>
  <c r="A549"/>
  <c r="A573"/>
  <c r="A961"/>
  <c r="A618"/>
  <c r="A270"/>
  <c r="A798"/>
  <c r="A754"/>
  <c r="A423"/>
  <c r="A126"/>
  <c r="A155"/>
  <c r="A956"/>
  <c r="A636"/>
  <c r="A980"/>
  <c r="A609"/>
  <c r="A997"/>
  <c r="A962"/>
  <c r="A50"/>
  <c r="A273"/>
  <c r="A22"/>
  <c r="A1008"/>
  <c r="A261"/>
  <c r="A1015"/>
  <c r="A989"/>
  <c r="A202"/>
  <c r="A346"/>
  <c r="A467"/>
  <c r="A930"/>
  <c r="A406"/>
  <c r="A325"/>
  <c r="A337"/>
  <c r="A832"/>
  <c r="A503"/>
  <c r="A654"/>
  <c r="A667"/>
  <c r="A254"/>
  <c r="A848"/>
  <c r="A570"/>
  <c r="A706"/>
  <c r="A818"/>
  <c r="A490"/>
  <c r="A262"/>
  <c r="A711"/>
  <c r="A66"/>
  <c r="A311"/>
  <c r="A745"/>
  <c r="A668"/>
  <c r="A154"/>
  <c r="A579"/>
  <c r="A294"/>
  <c r="A854"/>
  <c r="A143"/>
  <c r="A828"/>
  <c r="A955"/>
  <c r="A142"/>
  <c r="A348"/>
  <c r="A198"/>
  <c r="A975"/>
  <c r="A302"/>
  <c r="A121"/>
  <c r="A889"/>
  <c r="A657"/>
  <c r="A707"/>
  <c r="A941"/>
  <c r="A18"/>
  <c r="A841"/>
  <c r="A970"/>
  <c r="A929"/>
  <c r="A85"/>
  <c r="A269"/>
  <c r="A275"/>
  <c r="A719"/>
  <c r="A110"/>
  <c r="A51"/>
  <c r="A119"/>
  <c r="A173"/>
  <c r="A211"/>
  <c r="A449"/>
  <c r="A534"/>
  <c r="A25"/>
  <c r="A91"/>
  <c r="A355"/>
  <c r="A223"/>
  <c r="A587"/>
  <c r="A921"/>
  <c r="A607"/>
  <c r="A174"/>
  <c r="A734"/>
  <c r="A1000"/>
  <c r="A957"/>
  <c r="A554"/>
  <c r="A855"/>
  <c r="A492"/>
  <c r="A31"/>
  <c r="A64"/>
  <c r="A397"/>
  <c r="A476"/>
  <c r="A908"/>
  <c r="A1006"/>
  <c r="A934"/>
  <c r="A461"/>
  <c r="A1002"/>
  <c r="A640"/>
  <c r="A928"/>
  <c r="A473"/>
  <c r="A700"/>
  <c r="A249"/>
  <c r="A881"/>
  <c r="A263"/>
  <c r="A379"/>
  <c r="A752"/>
  <c r="A395"/>
  <c r="A697"/>
  <c r="A309"/>
  <c r="A222"/>
  <c r="A963"/>
  <c r="A23"/>
  <c r="A210"/>
  <c r="A158"/>
  <c r="A544"/>
  <c r="A112"/>
  <c r="A833"/>
  <c r="A234"/>
  <c r="A455"/>
  <c r="A819"/>
  <c r="A483"/>
  <c r="A137"/>
  <c r="A370"/>
  <c r="A780"/>
  <c r="A1016"/>
  <c r="A29"/>
  <c r="A838"/>
  <c r="A367"/>
  <c r="A481"/>
  <c r="A477"/>
  <c r="A783"/>
  <c r="A857"/>
  <c r="A876"/>
  <c r="A199"/>
  <c r="A907"/>
  <c r="A362"/>
  <c r="A437"/>
  <c r="A464"/>
  <c r="A236"/>
  <c r="A353"/>
  <c r="A743"/>
  <c r="A983"/>
  <c r="A99"/>
  <c r="A401"/>
  <c r="A943"/>
  <c r="A727"/>
  <c r="A514"/>
  <c r="A779"/>
  <c r="A689"/>
  <c r="A825"/>
  <c r="A877"/>
  <c r="A86"/>
  <c r="A671"/>
  <c r="A799"/>
  <c r="A958"/>
  <c r="A191"/>
  <c r="A290"/>
  <c r="A615"/>
  <c r="A643"/>
  <c r="A413"/>
  <c r="A837"/>
  <c r="A531"/>
  <c r="A496"/>
  <c r="A327"/>
  <c r="A326"/>
  <c r="A649"/>
  <c r="A969"/>
  <c r="A736"/>
  <c r="A394"/>
  <c r="A895"/>
  <c r="A498"/>
  <c r="A97"/>
  <c r="A901"/>
  <c r="A634"/>
  <c r="A125"/>
  <c r="A354"/>
  <c r="A542"/>
  <c r="A565"/>
  <c r="A925"/>
  <c r="A494"/>
  <c r="A790"/>
  <c r="A625"/>
  <c r="A462"/>
  <c r="A381"/>
  <c r="A450"/>
  <c r="A530"/>
  <c r="A322"/>
  <c r="A538"/>
  <c r="A474"/>
  <c r="A976"/>
  <c r="A415"/>
  <c r="A106"/>
  <c r="A77"/>
  <c r="A169"/>
  <c r="A562"/>
  <c r="A686"/>
  <c r="A284"/>
  <c r="A67"/>
  <c r="A103"/>
  <c r="A834"/>
  <c r="A829"/>
  <c r="A57"/>
  <c r="A398"/>
  <c r="A519"/>
  <c r="A509"/>
  <c r="A387"/>
  <c r="A986"/>
  <c r="A94"/>
  <c r="A190"/>
  <c r="A892"/>
  <c r="A996"/>
  <c r="A1017"/>
  <c r="A521"/>
  <c r="A443"/>
  <c r="A725"/>
  <c r="A384"/>
  <c r="A1010"/>
  <c r="A601"/>
  <c r="A265"/>
  <c r="A485"/>
  <c r="A38"/>
  <c r="A220"/>
  <c r="A793"/>
  <c r="A71"/>
  <c r="A230"/>
  <c r="A160"/>
  <c r="A252"/>
  <c r="A183"/>
  <c r="A979"/>
  <c r="A341"/>
  <c r="A185"/>
  <c r="A823"/>
  <c r="A938"/>
  <c r="A812"/>
  <c r="A757"/>
  <c r="A623"/>
  <c r="A363"/>
  <c r="A985"/>
  <c r="A157"/>
  <c r="A893"/>
  <c r="A978"/>
  <c r="A448"/>
  <c r="A156"/>
  <c r="A377"/>
  <c r="A815"/>
  <c r="A574"/>
  <c r="A732"/>
  <c r="A78"/>
  <c r="A909"/>
  <c r="A445"/>
  <c r="A705"/>
  <c r="A661"/>
  <c r="A241"/>
  <c r="A478"/>
  <c r="A491"/>
  <c r="A400"/>
  <c r="A966"/>
  <c r="A806"/>
  <c r="A167"/>
  <c r="A111"/>
  <c r="A39"/>
  <c r="A535"/>
  <c r="A321"/>
  <c r="A266"/>
  <c r="A721"/>
  <c r="A1013"/>
  <c r="A610"/>
  <c r="A371"/>
  <c r="A523"/>
  <c r="A497"/>
  <c r="A1005"/>
  <c r="A747"/>
  <c r="A451"/>
  <c r="A95"/>
  <c r="A830"/>
  <c r="A809"/>
  <c r="A859"/>
  <c r="A684"/>
  <c r="A427"/>
  <c r="A559"/>
  <c r="A870"/>
  <c r="A914"/>
  <c r="A951"/>
  <c r="A551"/>
  <c r="A209"/>
  <c r="A286"/>
  <c r="A74"/>
  <c r="A131"/>
  <c r="A493"/>
  <c r="A428"/>
  <c r="A652"/>
  <c r="A869"/>
  <c r="A953"/>
  <c r="A163"/>
  <c r="A606"/>
  <c r="A846"/>
  <c r="A749"/>
  <c r="A343"/>
  <c r="A550"/>
  <c r="A189"/>
  <c r="A525"/>
  <c r="A702"/>
  <c r="A899"/>
  <c r="A487"/>
  <c r="A225"/>
  <c r="A594"/>
  <c r="A287"/>
  <c r="A409"/>
  <c r="A717"/>
  <c r="A501"/>
  <c r="A897"/>
  <c r="A539"/>
  <c r="A218"/>
  <c r="A602"/>
  <c r="A555"/>
  <c r="A89"/>
  <c r="A432"/>
  <c r="A187"/>
  <c r="A416"/>
  <c r="A55"/>
  <c r="A293"/>
  <c r="A466"/>
  <c r="A585"/>
  <c r="A974"/>
  <c r="A431"/>
  <c r="A151"/>
  <c r="A513"/>
  <c r="A655"/>
  <c r="A422"/>
  <c r="A691"/>
  <c r="A166"/>
  <c r="A651"/>
  <c r="A1007"/>
  <c r="A512"/>
  <c r="A253"/>
  <c r="A922"/>
  <c r="A58"/>
  <c r="A46"/>
  <c r="A214"/>
  <c r="A391"/>
  <c r="A90"/>
  <c r="A576"/>
  <c r="A621"/>
  <c r="A288"/>
  <c r="A272"/>
  <c r="A283"/>
  <c r="A763"/>
  <c r="A380"/>
  <c r="A59"/>
  <c r="A382"/>
  <c r="A770"/>
  <c r="A238"/>
  <c r="A753"/>
  <c r="A87"/>
  <c r="A73"/>
  <c r="A361"/>
  <c r="A923"/>
  <c r="A878"/>
  <c r="A315"/>
  <c r="A83"/>
  <c r="A646"/>
  <c r="A250"/>
  <c r="A704"/>
  <c r="A178"/>
  <c r="A314"/>
  <c r="A638"/>
  <c r="A447"/>
  <c r="A374"/>
  <c r="A482"/>
  <c r="A659"/>
  <c r="A149"/>
  <c r="A560"/>
  <c r="A766"/>
  <c r="A352"/>
  <c r="A862"/>
  <c r="A527"/>
  <c r="A101"/>
  <c r="A453"/>
  <c r="A883"/>
  <c r="A614"/>
  <c r="A690"/>
  <c r="A730"/>
  <c r="A650"/>
  <c r="A329"/>
  <c r="A902"/>
  <c r="A181"/>
  <c r="A735"/>
  <c r="A847"/>
  <c r="A598"/>
  <c r="A177"/>
  <c r="A885"/>
  <c r="A665"/>
  <c r="A695"/>
  <c r="A903"/>
  <c r="A282"/>
  <c r="A674"/>
  <c r="A342"/>
  <c r="A510"/>
  <c r="A906"/>
  <c r="A590"/>
  <c r="A971"/>
  <c r="A967"/>
  <c r="A547"/>
  <c r="A567"/>
  <c r="A617"/>
  <c r="A946"/>
  <c r="A297"/>
  <c r="A896"/>
  <c r="A307"/>
  <c r="A723"/>
  <c r="A861"/>
  <c r="A729"/>
  <c r="A208"/>
  <c r="A69"/>
  <c r="A926"/>
  <c r="A814"/>
  <c r="A599"/>
  <c r="A30"/>
  <c r="A407"/>
  <c r="A245"/>
  <c r="A412"/>
  <c r="A866"/>
  <c r="A469"/>
  <c r="A402"/>
  <c r="A114"/>
  <c r="A912"/>
  <c r="A683"/>
  <c r="A543"/>
  <c r="A761"/>
  <c r="A349"/>
  <c r="A61"/>
  <c r="A935"/>
  <c r="A333"/>
  <c r="A940"/>
  <c r="A641"/>
  <c r="A973"/>
  <c r="A141"/>
  <c r="A227"/>
  <c r="A867"/>
  <c r="A931"/>
  <c r="A277"/>
  <c r="A710"/>
  <c r="A336"/>
  <c r="A206"/>
  <c r="A751"/>
  <c r="A915"/>
  <c r="A566"/>
  <c r="A999"/>
  <c r="A821"/>
  <c r="A945"/>
  <c r="A850"/>
  <c r="A258"/>
  <c r="A459"/>
  <c r="A637"/>
  <c r="A767"/>
  <c r="A267"/>
  <c r="A972"/>
  <c r="A165"/>
  <c r="A239"/>
  <c r="A32"/>
  <c r="A182"/>
  <c r="A1014"/>
  <c r="A403"/>
  <c r="A375"/>
  <c r="A738"/>
  <c r="A669"/>
  <c r="A518"/>
  <c r="A434"/>
  <c r="A627"/>
  <c r="A796"/>
  <c r="A992"/>
  <c r="A522"/>
  <c r="A96"/>
  <c r="A186"/>
  <c r="A546"/>
  <c r="A781"/>
  <c r="A457"/>
  <c r="A685"/>
  <c r="A995"/>
  <c r="A417"/>
  <c r="A605"/>
  <c r="A47"/>
  <c r="A256"/>
  <c r="A611"/>
  <c r="A571"/>
  <c r="A981"/>
  <c r="A645"/>
  <c r="A642"/>
  <c r="A858"/>
  <c r="A219"/>
  <c r="A271"/>
  <c r="A215"/>
  <c r="A720"/>
  <c r="A630"/>
  <c r="A1012"/>
  <c r="A681"/>
  <c r="A746"/>
  <c r="A193"/>
  <c r="A49"/>
  <c r="A991"/>
  <c r="A873"/>
  <c r="A795"/>
  <c r="A320"/>
  <c r="A479"/>
  <c r="A1003"/>
  <c r="A801"/>
  <c r="A300"/>
  <c r="A255"/>
  <c r="A528"/>
  <c r="A794"/>
  <c r="A396"/>
  <c r="A130"/>
  <c r="A146"/>
  <c r="A278"/>
  <c r="A633"/>
  <c r="A299"/>
  <c r="A35"/>
  <c r="A34"/>
  <c r="A672"/>
  <c r="A797"/>
  <c r="A588"/>
  <c r="A764"/>
  <c r="A425"/>
  <c r="A303"/>
  <c r="A891"/>
  <c r="A470"/>
  <c r="A595"/>
  <c r="A768"/>
  <c r="A82"/>
  <c r="A556"/>
  <c r="A75"/>
  <c r="A784"/>
  <c r="A410"/>
  <c r="A545"/>
  <c r="A827"/>
  <c r="A762"/>
  <c r="A583"/>
  <c r="A750"/>
  <c r="A990"/>
  <c r="A755"/>
  <c r="A619"/>
  <c r="A268"/>
  <c r="A133"/>
  <c r="A871"/>
  <c r="A319"/>
  <c r="A205"/>
  <c r="A81"/>
  <c r="A123"/>
  <c r="A591"/>
  <c r="A418"/>
  <c r="A703"/>
  <c r="A98"/>
  <c r="A593"/>
  <c r="A359"/>
  <c r="A235"/>
  <c r="A70"/>
  <c r="A578"/>
  <c r="A563"/>
  <c r="A782"/>
  <c r="A592"/>
  <c r="A631"/>
  <c r="A853"/>
  <c r="A45"/>
  <c r="A310"/>
  <c r="A331"/>
  <c r="A540"/>
  <c r="A188"/>
  <c r="A192"/>
  <c r="A693"/>
  <c r="A364"/>
  <c r="A982"/>
  <c r="A385"/>
  <c r="A629"/>
  <c r="A170"/>
  <c r="A557"/>
  <c r="A603"/>
  <c r="A135"/>
  <c r="A489"/>
  <c r="A27"/>
  <c r="A604"/>
  <c r="A421"/>
  <c r="A439"/>
  <c r="A127"/>
  <c r="A786"/>
  <c r="A960"/>
  <c r="A714"/>
  <c r="A791"/>
  <c r="A506"/>
  <c r="A731"/>
  <c r="A435"/>
  <c r="A677"/>
  <c r="A195"/>
  <c r="A393"/>
  <c r="A373"/>
  <c r="A524"/>
  <c r="A787"/>
  <c r="A775"/>
  <c r="A529"/>
  <c r="A237"/>
  <c r="A53"/>
  <c r="A626"/>
  <c r="A933"/>
  <c r="A1004"/>
  <c r="A226"/>
  <c r="A758"/>
  <c r="A849"/>
  <c r="A666"/>
  <c r="A390"/>
  <c r="A839"/>
  <c r="A442"/>
  <c r="A713"/>
  <c r="A411"/>
  <c r="A153"/>
  <c r="A807"/>
  <c r="A944"/>
  <c r="A822"/>
  <c r="A41"/>
  <c r="A558"/>
  <c r="A351"/>
  <c r="A176"/>
  <c r="A887"/>
  <c r="A802"/>
  <c r="A572"/>
  <c r="A694"/>
  <c r="A147"/>
  <c r="A927"/>
  <c r="A175"/>
  <c r="A42"/>
  <c r="A441"/>
  <c r="A575"/>
  <c r="A43"/>
  <c r="A113"/>
  <c r="A662"/>
  <c r="A194"/>
  <c r="A774"/>
  <c r="A335"/>
  <c r="A679"/>
  <c r="A639"/>
  <c r="A134"/>
  <c r="A339"/>
  <c r="A913"/>
  <c r="A718"/>
  <c r="A937"/>
  <c r="A831"/>
  <c r="A242"/>
  <c r="A246"/>
  <c r="A251"/>
  <c r="A162"/>
  <c r="A318"/>
  <c r="A715"/>
  <c r="A144"/>
  <c r="A389"/>
  <c r="A345"/>
  <c r="A748"/>
  <c r="A511"/>
  <c r="A102"/>
  <c r="A993"/>
  <c r="A994"/>
  <c r="A817"/>
  <c r="A454"/>
  <c r="A438"/>
  <c r="A426"/>
  <c r="A716"/>
  <c r="A582"/>
  <c r="A678"/>
  <c r="A386"/>
  <c r="A499"/>
  <c r="A658"/>
  <c r="A122"/>
  <c r="A586"/>
  <c r="A54"/>
  <c r="A910"/>
  <c r="A709"/>
  <c r="A471"/>
  <c r="A240"/>
  <c r="A835"/>
  <c r="A810"/>
  <c r="A231"/>
  <c r="A279"/>
  <c r="A446"/>
  <c r="A304"/>
  <c r="A1011"/>
  <c r="A537"/>
  <c r="A161"/>
  <c r="A33"/>
  <c r="A305"/>
  <c r="A613"/>
  <c r="A653"/>
  <c r="A480"/>
  <c r="A771"/>
  <c r="A197"/>
  <c r="A419"/>
  <c r="A816"/>
  <c r="A80"/>
  <c r="A460"/>
  <c r="A26"/>
  <c r="A688"/>
  <c r="A917"/>
  <c r="A843"/>
  <c r="A365"/>
  <c r="A673"/>
  <c r="A37"/>
  <c r="A306"/>
  <c r="A285"/>
  <c r="A699"/>
  <c r="A203"/>
  <c r="A759"/>
  <c r="A105"/>
  <c r="A949"/>
  <c r="A803"/>
  <c r="A332"/>
  <c r="A139"/>
  <c r="A911"/>
  <c r="A733"/>
  <c r="A905"/>
  <c r="A880"/>
  <c r="A247"/>
  <c r="A259"/>
  <c r="A950"/>
  <c r="A851"/>
  <c r="A63"/>
  <c r="A257"/>
  <c r="A505"/>
  <c r="A358"/>
  <c r="A338"/>
  <c r="A682"/>
  <c r="A486"/>
  <c r="A507"/>
  <c r="A789"/>
  <c r="A647"/>
  <c r="A670"/>
  <c r="A656"/>
  <c r="A159"/>
  <c r="A357"/>
  <c r="A502"/>
  <c r="A433"/>
  <c r="A726"/>
  <c r="A229"/>
  <c r="A383"/>
  <c r="A313"/>
  <c r="A115"/>
  <c r="A954"/>
  <c r="A800"/>
  <c r="A553"/>
  <c r="A48"/>
  <c r="A19"/>
  <c r="A317"/>
  <c r="A145"/>
  <c r="A874"/>
  <c r="A463"/>
  <c r="A811"/>
  <c r="A942"/>
  <c r="A741"/>
  <c r="A977"/>
  <c r="A465"/>
  <c r="A295"/>
  <c r="A117"/>
  <c r="A882"/>
  <c r="A965"/>
  <c r="A1009"/>
  <c r="A842"/>
  <c r="A875"/>
  <c r="A813"/>
  <c r="A624"/>
  <c r="A350"/>
  <c r="A347"/>
  <c r="A687"/>
  <c r="A429"/>
  <c r="A865"/>
  <c r="A581"/>
  <c r="A291"/>
  <c r="A217"/>
  <c r="A118"/>
  <c r="A844"/>
  <c r="A864"/>
  <c r="A722"/>
  <c r="A863"/>
  <c r="A233"/>
  <c r="A898"/>
  <c r="A1001"/>
  <c r="A577"/>
  <c r="A495"/>
  <c r="A860"/>
  <c r="A622"/>
  <c r="A765"/>
  <c r="A330"/>
  <c r="A289"/>
  <c r="A204"/>
  <c r="A635"/>
  <c r="A987"/>
  <c r="A663"/>
  <c r="A561"/>
  <c r="A737"/>
  <c r="A569"/>
  <c r="A323"/>
  <c r="A79"/>
  <c r="A444"/>
  <c r="A366"/>
  <c r="A207"/>
  <c r="A281"/>
  <c r="A919"/>
  <c r="A517"/>
  <c r="A541"/>
  <c r="A620"/>
  <c r="A179"/>
  <c r="A675"/>
  <c r="A243"/>
  <c r="A369"/>
  <c r="A316"/>
  <c r="A886"/>
  <c r="A368"/>
  <c r="A414"/>
  <c r="A171"/>
  <c r="A785"/>
  <c r="A777"/>
  <c r="A430"/>
  <c r="A608"/>
  <c r="A826"/>
  <c r="A221"/>
  <c r="A62"/>
  <c r="A526"/>
  <c r="A515"/>
  <c r="A988"/>
  <c r="A984"/>
  <c r="A107"/>
  <c r="A201"/>
  <c r="A998"/>
  <c r="A769"/>
  <c r="A597"/>
  <c r="A742"/>
  <c r="A129"/>
  <c r="A213"/>
  <c r="A773"/>
  <c r="A698"/>
  <c r="A508"/>
  <c r="A879"/>
  <c r="A109"/>
  <c r="A224"/>
  <c r="A475"/>
  <c r="A739"/>
  <c r="A924"/>
  <c r="A93"/>
  <c r="AF14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<sst xmlns="http://schemas.openxmlformats.org/spreadsheetml/2006/main" count="2543" uniqueCount="829">
  <si>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</si>
  <si>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</si>
  <si>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</si>
  <si>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</si>
  <si>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</si>
  <si>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</si>
  <si>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</si>
  <si>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</si>
  <si>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</si>
  <si>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</si>
  <si>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</si>
  <si>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</si>
  <si>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</si>
  <si>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</si>
  <si>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</si>
  <si>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</si>
  <si>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</si>
  <si>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</si>
  <si>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</si>
  <si>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</si>
  <si>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</si>
  <si>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</si>
  <si>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</si>
  <si>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</si>
  <si>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</si>
  <si>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</si>
  <si>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</si>
  <si>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</si>
  <si>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</si>
  <si>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</si>
  <si>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</si>
  <si>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</si>
  <si>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</si>
  <si>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</si>
  <si>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</si>
  <si>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</si>
  <si>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</si>
  <si>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</si>
  <si>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</si>
  <si>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</si>
  <si>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</si>
  <si>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</si>
  <si>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</si>
  <si>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</si>
  <si>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</si>
  <si>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</si>
  <si>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</si>
  <si>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</si>
  <si>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</si>
  <si>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</si>
  <si>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</si>
  <si>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</si>
  <si>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</si>
  <si>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</si>
  <si>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</si>
  <si>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</si>
  <si>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</si>
  <si>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</si>
  <si>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</si>
  <si>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</si>
  <si>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</si>
  <si>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</si>
  <si>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</si>
  <si>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</si>
  <si>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</si>
  <si>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</si>
  <si>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</si>
  <si>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</si>
  <si>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</si>
  <si>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</si>
  <si>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</si>
  <si>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</si>
  <si>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</si>
  <si>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</si>
  <si>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</si>
  <si>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</si>
  <si>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</si>
  <si>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</si>
  <si>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</si>
  <si>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</si>
  <si>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</si>
  <si>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</si>
  <si>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</si>
  <si>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</si>
  <si>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</si>
  <si>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</si>
  <si>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</si>
  <si>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</si>
  <si>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</si>
  <si>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</si>
  <si>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</si>
  <si>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</si>
  <si>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</si>
  <si>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</si>
  <si>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</si>
  <si>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</si>
  <si>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</si>
  <si>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</si>
  <si>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</si>
  <si>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</si>
  <si>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</si>
  <si>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</si>
  <si>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</si>
  <si>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</si>
  <si>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</si>
  <si>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</si>
  <si>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</si>
  <si>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</si>
  <si>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</si>
  <si>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</si>
  <si>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</si>
  <si>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</si>
  <si>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</si>
  <si>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</si>
  <si>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</si>
  <si>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</si>
  <si>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</si>
  <si>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</si>
  <si>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</si>
  <si>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</si>
  <si>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</si>
  <si>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</si>
  <si>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</si>
  <si>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</si>
  <si>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</si>
  <si>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</si>
  <si>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</si>
  <si>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</si>
  <si>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</si>
  <si>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</si>
  <si>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</si>
  <si>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</si>
  <si>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</si>
  <si>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</si>
  <si>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</si>
  <si>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</si>
  <si>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</si>
  <si>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</si>
  <si>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</si>
  <si>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</si>
  <si>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</si>
  <si>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</si>
  <si>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</si>
  <si>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</si>
  <si>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</si>
  <si>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</si>
  <si>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</si>
  <si>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</si>
  <si>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</si>
  <si>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</si>
  <si>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</si>
  <si>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</si>
  <si>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</si>
  <si>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</si>
  <si>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</si>
  <si>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</si>
  <si>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</si>
  <si>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</si>
  <si>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</si>
  <si>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</si>
  <si>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</si>
  <si>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</si>
  <si>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</si>
  <si>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</si>
  <si>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</si>
  <si>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</si>
  <si>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</si>
  <si>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</si>
  <si>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</si>
  <si>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</si>
  <si>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</si>
  <si>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</si>
  <si>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</si>
  <si>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</si>
  <si>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</si>
  <si>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</si>
  <si>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</si>
  <si>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</si>
  <si>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</si>
  <si>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</si>
  <si>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</si>
  <si>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</si>
  <si>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</si>
  <si>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</si>
  <si>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</si>
  <si>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</si>
  <si>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</si>
  <si>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</si>
  <si>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</si>
  <si>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</si>
  <si>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</si>
  <si>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</si>
  <si>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</si>
  <si>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</si>
  <si>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</si>
  <si>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</si>
  <si>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</si>
  <si>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</si>
  <si>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</si>
  <si>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</si>
  <si>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</si>
  <si>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</si>
  <si>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</si>
  <si>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</si>
  <si>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</si>
  <si>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</si>
  <si>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</si>
  <si>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</si>
  <si>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</si>
  <si>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</si>
  <si>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</si>
  <si>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</si>
  <si>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</si>
  <si>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</si>
  <si>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</si>
  <si>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</si>
  <si>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</si>
  <si>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</si>
  <si>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</si>
  <si>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</si>
  <si>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</si>
  <si>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</si>
  <si>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</si>
  <si>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</si>
  <si>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</si>
  <si>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</si>
  <si>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</si>
  <si>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</si>
  <si>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</si>
  <si>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</si>
  <si>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</si>
  <si>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</si>
  <si>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</si>
  <si>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</si>
  <si>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</si>
  <si>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</si>
  <si>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</si>
  <si>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</si>
  <si>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</si>
  <si>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</si>
  <si>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</si>
  <si>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</si>
  <si>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</si>
  <si>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</si>
  <si>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</si>
  <si>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</si>
  <si>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</si>
  <si>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</si>
  <si>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</si>
  <si>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</si>
  <si>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</si>
  <si>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</si>
  <si>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</si>
  <si>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</si>
  <si>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</si>
  <si>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</si>
  <si>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</si>
  <si>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</si>
  <si>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</si>
  <si>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</si>
  <si>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</si>
  <si>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</si>
  <si>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</si>
  <si>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</si>
  <si>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</si>
  <si>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</si>
  <si>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</si>
  <si>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</si>
  <si>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</si>
  <si>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</si>
  <si>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</si>
  <si>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</si>
  <si>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</si>
  <si>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</si>
  <si>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</si>
  <si>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</si>
  <si>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</si>
  <si>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</si>
  <si>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</si>
  <si>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</si>
  <si>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</si>
  <si>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</si>
  <si>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</si>
  <si>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</si>
  <si>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</si>
  <si>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</si>
  <si>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</si>
  <si>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</si>
  <si>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</si>
  <si>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</si>
  <si>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</si>
  <si>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</si>
  <si>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</si>
  <si>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</si>
  <si>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</si>
  <si>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</si>
  <si>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</si>
  <si>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</si>
  <si>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</si>
  <si>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</si>
  <si>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</si>
  <si>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</si>
  <si>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</si>
  <si>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</si>
  <si>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</si>
  <si>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</si>
  <si>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</si>
  <si>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</si>
  <si>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</si>
  <si>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</si>
  <si>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</si>
  <si>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</si>
  <si>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</si>
  <si>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</si>
  <si>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</si>
  <si>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</si>
  <si>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</si>
  <si>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</si>
  <si>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</si>
  <si>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</si>
  <si>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</si>
  <si>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</si>
  <si>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</si>
  <si>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</si>
  <si>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</si>
  <si>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</si>
  <si>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</si>
  <si>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</si>
  <si>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</si>
  <si>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</si>
  <si>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</si>
  <si>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</si>
  <si>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</si>
  <si>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</si>
  <si>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</si>
  <si>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</si>
  <si>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</si>
  <si>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</si>
  <si>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</si>
  <si>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</si>
  <si>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</si>
  <si>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</si>
  <si>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</si>
  <si>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</si>
  <si>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</si>
  <si>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</si>
  <si>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</si>
  <si>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</si>
  <si>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</si>
  <si>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</si>
  <si>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</si>
  <si>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</si>
  <si>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</si>
  <si>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</si>
  <si>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</si>
  <si>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</si>
  <si>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</si>
  <si>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</si>
  <si>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</si>
  <si>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</si>
  <si>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</si>
  <si>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</si>
  <si>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</si>
  <si>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</si>
  <si>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</si>
  <si>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</si>
  <si>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</si>
  <si>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</si>
  <si>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</si>
  <si>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</si>
  <si>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</si>
  <si>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</si>
  <si>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</si>
  <si>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</si>
  <si>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</si>
  <si>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</si>
  <si>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</si>
  <si>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</si>
  <si>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</si>
  <si>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</si>
  <si>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</si>
  <si>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</si>
  <si>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</si>
  <si>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</si>
  <si>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</si>
  <si>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</si>
  <si>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</si>
  <si>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</si>
  <si>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</si>
  <si>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</si>
  <si>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</si>
  <si>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</si>
  <si>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</si>
  <si>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</si>
  <si>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</si>
  <si>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</si>
  <si>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</si>
  <si>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</si>
  <si>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</si>
  <si>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</si>
  <si>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</si>
  <si>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</si>
  <si>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</si>
  <si>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</si>
  <si>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</si>
  <si>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</si>
  <si>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</si>
  <si>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</si>
  <si>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</si>
  <si>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</si>
  <si>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</si>
  <si>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</si>
  <si>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</si>
  <si>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</si>
  <si>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</si>
  <si>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</si>
  <si>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</si>
  <si>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</si>
  <si>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</si>
  <si>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</si>
  <si>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</si>
  <si>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</si>
  <si>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</si>
  <si>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</si>
  <si>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</si>
  <si>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</si>
  <si>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</si>
  <si>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</si>
  <si>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</si>
  <si>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</si>
  <si>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</si>
  <si>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</si>
  <si>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</si>
  <si>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</si>
  <si>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</si>
  <si>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</si>
  <si>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</si>
  <si>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</si>
  <si>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</si>
  <si>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</si>
  <si>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</si>
  <si>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</si>
  <si>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</si>
  <si>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</si>
  <si>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</si>
  <si>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</si>
  <si>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</si>
  <si>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</si>
  <si>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</si>
  <si>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</si>
  <si>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</si>
  <si>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</si>
  <si>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</si>
  <si>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</si>
  <si>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</si>
  <si>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</si>
  <si>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</si>
  <si>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</si>
  <si>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</si>
  <si>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</si>
  <si>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</si>
  <si>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</si>
  <si>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</si>
  <si>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</si>
  <si>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</si>
  <si>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</si>
  <si>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</si>
  <si>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</si>
  <si>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</si>
  <si>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</si>
  <si>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</si>
  <si>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</si>
  <si>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</si>
  <si>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</si>
  <si>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</si>
  <si>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</si>
  <si>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</si>
  <si>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</si>
  <si>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</si>
  <si>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</si>
  <si>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</si>
  <si>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</si>
  <si>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</si>
  <si>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</si>
  <si>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</si>
  <si>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</si>
  <si>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</si>
  <si>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</si>
  <si>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</si>
  <si>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</si>
  <si>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</si>
  <si>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</si>
  <si>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</si>
  <si>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</si>
  <si>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</si>
  <si>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</si>
  <si>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</si>
  <si>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</si>
  <si>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</si>
  <si>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</si>
  <si>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</si>
  <si>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</si>
  <si>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</si>
  <si>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</si>
  <si>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</si>
  <si>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</si>
  <si>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</si>
  <si>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</si>
  <si>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</si>
  <si>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</si>
  <si>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</si>
  <si>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</si>
  <si>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</si>
  <si>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</si>
  <si>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</si>
  <si>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</si>
  <si>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</si>
  <si>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</si>
  <si>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</si>
  <si>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</si>
  <si>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</si>
  <si>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</si>
  <si>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</si>
  <si>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</si>
  <si>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</si>
  <si>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</si>
  <si>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</si>
  <si>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</si>
  <si>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</si>
  <si>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</si>
  <si>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</si>
  <si>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</si>
  <si>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</si>
  <si>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</si>
  <si>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</si>
  <si>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</si>
  <si>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</si>
  <si>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</si>
  <si>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</si>
  <si>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</si>
  <si>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</si>
  <si>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</si>
  <si>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</si>
  <si>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</si>
  <si>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</si>
  <si>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</si>
  <si>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</si>
  <si>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</si>
  <si>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</si>
  <si>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</si>
  <si>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</si>
  <si>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</si>
  <si>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</si>
  <si>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</si>
  <si>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</si>
  <si>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</si>
  <si>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</si>
  <si>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</si>
  <si>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</si>
  <si>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</si>
  <si>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</si>
  <si>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</si>
  <si>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</si>
  <si>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</si>
  <si>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</si>
  <si>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</si>
  <si>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</si>
  <si>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</si>
  <si>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</si>
  <si>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</si>
  <si>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</si>
  <si>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</si>
  <si>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</si>
  <si>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</si>
  <si>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</si>
  <si>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</si>
  <si>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</si>
  <si>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</si>
  <si>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</si>
  <si>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</si>
  <si>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</si>
  <si>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</si>
  <si>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</si>
  <si>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</si>
  <si>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</si>
  <si>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</si>
  <si>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</si>
  <si>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</si>
  <si>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</si>
  <si>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</si>
  <si>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</si>
  <si>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</si>
  <si>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</si>
  <si>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</si>
  <si>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</si>
  <si>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</si>
  <si>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</si>
  <si>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</si>
  <si>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</si>
  <si>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</si>
  <si>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</si>
  <si>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</si>
  <si>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</si>
  <si>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</si>
  <si>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</si>
  <si>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</si>
  <si>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</si>
  <si>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</si>
  <si>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</si>
  <si>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</si>
  <si>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</si>
  <si>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</si>
  <si>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</si>
  <si>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</si>
  <si>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</si>
  <si>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</si>
  <si>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</si>
  <si>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</si>
  <si>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</si>
  <si>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</si>
  <si>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</si>
  <si>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</si>
  <si>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</si>
  <si>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</si>
  <si>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</si>
  <si>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</si>
  <si>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</si>
  <si>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</si>
  <si>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</si>
  <si>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</si>
  <si>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</si>
  <si>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</si>
  <si>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</si>
  <si>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</si>
  <si>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</si>
  <si>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</si>
  <si>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</si>
  <si>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</si>
  <si>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</si>
  <si>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</si>
  <si>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</si>
  <si>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</si>
  <si>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</si>
  <si>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</si>
  <si>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</si>
  <si>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</si>
  <si>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</si>
  <si>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</si>
  <si>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</si>
  <si>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</si>
  <si>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</si>
  <si>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</si>
  <si>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</si>
  <si>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</si>
  <si>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</si>
  <si>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</si>
  <si>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</si>
  <si>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</si>
  <si>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</si>
  <si>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</si>
  <si>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</si>
  <si>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</si>
  <si>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</si>
  <si>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</si>
  <si>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</si>
  <si>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</si>
  <si>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</si>
  <si>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</si>
  <si>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</si>
  <si>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</si>
  <si>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</si>
  <si>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</si>
  <si>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</si>
  <si>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</si>
  <si>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</si>
  <si>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</si>
  <si>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</si>
  <si>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</si>
  <si>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</si>
  <si>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</si>
  <si>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</si>
  <si>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</si>
  <si>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</si>
  <si>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</si>
  <si>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</si>
  <si>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</si>
  <si>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</si>
  <si>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</si>
  <si>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</si>
  <si>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</si>
  <si>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</si>
  <si>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</si>
  <si>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</si>
  <si>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</si>
  <si>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</si>
  <si>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</si>
  <si>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</si>
  <si>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</si>
  <si>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</si>
  <si>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</si>
  <si>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</si>
  <si>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</si>
  <si>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</si>
  <si>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</si>
  <si>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</si>
  <si>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</si>
  <si>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</si>
  <si>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</si>
  <si>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</si>
  <si>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</si>
  <si>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</si>
  <si>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</si>
  <si>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</si>
  <si>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</si>
  <si>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</si>
  <si>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</si>
  <si>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</si>
  <si>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</si>
  <si>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</si>
  <si>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</si>
  <si>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</si>
  <si>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</si>
  <si>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</si>
  <si>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</si>
  <si>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</si>
  <si>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</si>
  <si>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</si>
  <si>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</si>
  <si>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</si>
  <si>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</si>
  <si>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</si>
  <si>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</si>
  <si>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</si>
  <si>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</si>
  <si>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</si>
  <si>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</si>
  <si>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</si>
  <si>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</si>
  <si>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</si>
  <si>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</si>
  <si>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</si>
  <si>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</si>
  <si>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</si>
  <si>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</si>
  <si>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</si>
  <si>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</si>
  <si>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</si>
  <si>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</si>
  <si>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</si>
  <si>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</si>
  <si>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</si>
  <si>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</si>
  <si>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</si>
  <si>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</si>
  <si>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</si>
  <si>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</si>
  <si>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</si>
  <si>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</si>
  <si>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</si>
  <si>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</si>
  <si>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</si>
  <si>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</si>
  <si>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</si>
  <si>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</si>
  <si>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</si>
  <si>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</si>
  <si>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</si>
  <si>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</si>
  <si>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</si>
  <si>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</si>
  <si>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</si>
  <si>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</si>
  <si>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</si>
  <si>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</si>
  <si>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</si>
  <si>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</si>
  <si>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</si>
  <si>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</si>
  <si>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</si>
  <si>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</si>
  <si>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</si>
  <si>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</si>
  <si>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</si>
  <si>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</si>
  <si>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</si>
  <si>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</si>
  <si>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</si>
  <si>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</si>
  <si>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</si>
  <si>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AA01 K : REGULAR</t>
  </si>
  <si>
    <t>AA04 K-LUNCH</t>
  </si>
  <si>
    <t>AB01 H : REGULAR</t>
  </si>
  <si>
    <t>AB02 H : MEMBER</t>
  </si>
  <si>
    <t>AB05 H : STUDENT</t>
  </si>
  <si>
    <t>AB13 H : FREEHEAD (R)</t>
  </si>
  <si>
    <t>AC01 N : REGULAR</t>
  </si>
  <si>
    <t>AC02 N : MEMBER</t>
  </si>
  <si>
    <t>AC05 K-DINNER</t>
  </si>
  <si>
    <t>AC06 N : CHILDREN</t>
  </si>
  <si>
    <t>AC07 N : MEMBER B'DAY</t>
  </si>
  <si>
    <t>AC12 N : FREEHEAD (R)</t>
  </si>
  <si>
    <t>AC17 N : XTD S ROOM</t>
  </si>
  <si>
    <t>AC18 N : XTD M ROOM</t>
  </si>
  <si>
    <t>AD01 M : REGULAR</t>
  </si>
  <si>
    <t>AD05 M : LADIES</t>
  </si>
  <si>
    <t>AD28 M : XTD VIP ROOM</t>
  </si>
  <si>
    <t>CO02 PLAIN WATER</t>
  </si>
  <si>
    <t>JN221 Roasted Pork</t>
  </si>
  <si>
    <t>ZAD01 COLD</t>
  </si>
  <si>
    <t>ZAD02 HOT</t>
  </si>
  <si>
    <t>ZAD03 WARM</t>
  </si>
  <si>
    <t>ZAD04 LESS ICE</t>
  </si>
  <si>
    <t>ZAD06 NO ICE</t>
  </si>
  <si>
    <t>ZAD07 LESS SWEET</t>
  </si>
  <si>
    <t>ZAD11 MORE SPICY</t>
  </si>
  <si>
    <t>ZAD13 ADD LEMON</t>
  </si>
  <si>
    <t>ZAD14 MORE SWEET</t>
  </si>
  <si>
    <t>ZAD20 JUG</t>
  </si>
  <si>
    <t>ZAD21 TAKE AWAY</t>
  </si>
  <si>
    <t>ZAD36 BEER GLASS</t>
  </si>
  <si>
    <t>ZAD37 ICE BUCKET</t>
  </si>
  <si>
    <t>ZZZZZ WRONG KEY</t>
  </si>
  <si>
    <t>AA05 K : CHILDREN</t>
  </si>
  <si>
    <t>AB03 H : MEMBER 30%</t>
  </si>
  <si>
    <t>AC03 N : MEMBER 30%</t>
  </si>
  <si>
    <t>AC19 N : XTD B ROOM</t>
  </si>
  <si>
    <t>GC05 AEON MEMBER 50%</t>
  </si>
  <si>
    <t>ZAD16 RED WINE</t>
  </si>
  <si>
    <t>ZAD17 WITHOUT SUGAR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</si>
</sst>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60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24</v>
      </c>
      <c r="Y31" s="117">
        <f>IFERROR($E31*SUMIF('Daily Log'!$BD$18:$BD$1017,$B31,'Daily Log'!$BE$18:$BE$1017),0)</f>
        <v>36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156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108</v>
      </c>
      <c r="Y33" s="117">
        <f>IFERROR($E33*SUMIF('Daily Log'!$BD$18:$BD$1017,$B33,'Daily Log'!$BE$18:$BE$1017),0)</f>
        <v>48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24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24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4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4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8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8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60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12</v>
      </c>
      <c r="Y45" s="117">
        <f>IFERROR($E45*SUMIF('Daily Log'!$BD$18:$BD$1017,$B45,'Daily Log'!$BE$18:$BE$1017),0)</f>
        <v>48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72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72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1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1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5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2</v>
      </c>
      <c r="Y100" s="117">
        <f>IFERROR($E100*SUMIF('Daily Log'!$BD$18:$BD$1017,$B100,'Daily Log'!$BE$18:$BE$1017),0)</f>
        <v>3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25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10</v>
      </c>
      <c r="Y101" s="117">
        <f>IFERROR($E101*SUMIF('Daily Log'!$BD$18:$BD$1017,$B101,'Daily Log'!$BE$18:$BE$1017),0)</f>
        <v>15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21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7</v>
      </c>
      <c r="Y102" s="117">
        <f>IFERROR($E102*SUMIF('Daily Log'!$BD$18:$BD$1017,$B102,'Daily Log'!$BE$18:$BE$1017),0)</f>
        <v>14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43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19</v>
      </c>
      <c r="Y103" s="117">
        <f>IFERROR($E103*SUMIF('Daily Log'!$BD$18:$BD$1017,$B103,'Daily Log'!$BE$18:$BE$1017),0)</f>
        <v>24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28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11</v>
      </c>
      <c r="Y104" s="117">
        <f>IFERROR($E104*SUMIF('Daily Log'!$BD$18:$BD$1017,$B104,'Daily Log'!$BE$18:$BE$1017),0)</f>
        <v>17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4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3</v>
      </c>
      <c r="Y106" s="117">
        <f>IFERROR($E106*SUMIF('Daily Log'!$BD$18:$BD$1017,$B106,'Daily Log'!$BE$18:$BE$1017),0)</f>
        <v>1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3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3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3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1</v>
      </c>
      <c r="Y109" s="117">
        <f>IFERROR($E109*SUMIF('Daily Log'!$BD$18:$BD$1017,$B109,'Daily Log'!$BE$18:$BE$1017),0)</f>
        <v>2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16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7</v>
      </c>
      <c r="Y110" s="117">
        <f>IFERROR($E110*SUMIF('Daily Log'!$BD$18:$BD$1017,$B110,'Daily Log'!$BE$18:$BE$1017),0)</f>
        <v>9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5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1</v>
      </c>
      <c r="Y111" s="117">
        <f>IFERROR($E111*SUMIF('Daily Log'!$BD$18:$BD$1017,$B111,'Daily Log'!$BE$18:$BE$1017),0)</f>
        <v>4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37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12</v>
      </c>
      <c r="Y112" s="117">
        <f>IFERROR($E112*SUMIF('Daily Log'!$BD$18:$BD$1017,$B112,'Daily Log'!$BE$18:$BE$1017),0)</f>
        <v>25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27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6</v>
      </c>
      <c r="Y113" s="117">
        <f>IFERROR($E113*SUMIF('Daily Log'!$BD$18:$BD$1017,$B113,'Daily Log'!$BE$18:$BE$1017),0)</f>
        <v>21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9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4</v>
      </c>
      <c r="Y114" s="117">
        <f>IFERROR($E114*SUMIF('Daily Log'!$BD$18:$BD$1017,$B114,'Daily Log'!$BE$18:$BE$1017),0)</f>
        <v>5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32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25</v>
      </c>
      <c r="Y115" s="117">
        <f>IFERROR($E115*SUMIF('Daily Log'!$BD$18:$BD$1017,$B115,'Daily Log'!$BE$18:$BE$1017),0)</f>
        <v>7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50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20</v>
      </c>
      <c r="Y116" s="117">
        <f>IFERROR($E116*SUMIF('Daily Log'!$BD$18:$BD$1017,$B116,'Daily Log'!$BE$18:$BE$1017),0)</f>
        <v>30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79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32</v>
      </c>
      <c r="Y117" s="117">
        <f>IFERROR($E117*SUMIF('Daily Log'!$BD$18:$BD$1017,$B117,'Daily Log'!$BE$18:$BE$1017),0)</f>
        <v>47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92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40</v>
      </c>
      <c r="Y118" s="117">
        <f>IFERROR($E118*SUMIF('Daily Log'!$BD$18:$BD$1017,$B118,'Daily Log'!$BE$18:$BE$1017),0)</f>
        <v>52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16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10</v>
      </c>
      <c r="Y119" s="117">
        <f>IFERROR($E119*SUMIF('Daily Log'!$BD$18:$BD$1017,$B119,'Daily Log'!$BE$18:$BE$1017),0)</f>
        <v>6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122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44</v>
      </c>
      <c r="Y120" s="117">
        <f>IFERROR($E120*SUMIF('Daily Log'!$BD$18:$BD$1017,$B120,'Daily Log'!$BE$18:$BE$1017),0)</f>
        <v>78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43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11</v>
      </c>
      <c r="Y121" s="117">
        <f>IFERROR($E121*SUMIF('Daily Log'!$BD$18:$BD$1017,$B121,'Daily Log'!$BE$18:$BE$1017),0)</f>
        <v>32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11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7</v>
      </c>
      <c r="Y122" s="117">
        <f>IFERROR($E122*SUMIF('Daily Log'!$BD$18:$BD$1017,$B122,'Daily Log'!$BE$18:$BE$1017),0)</f>
        <v>4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5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5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9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6</v>
      </c>
      <c r="Y124" s="117">
        <f>IFERROR($E124*SUMIF('Daily Log'!$BD$18:$BD$1017,$B124,'Daily Log'!$BE$18:$BE$1017),0)</f>
        <v>3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18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3</v>
      </c>
      <c r="Y125" s="117">
        <f>IFERROR($E125*SUMIF('Daily Log'!$BD$18:$BD$1017,$B125,'Daily Log'!$BE$18:$BE$1017),0)</f>
        <v>15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46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26</v>
      </c>
      <c r="Y126" s="117">
        <f>IFERROR($E126*SUMIF('Daily Log'!$BD$18:$BD$1017,$B126,'Daily Log'!$BE$18:$BE$1017),0)</f>
        <v>20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22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14</v>
      </c>
      <c r="Y127" s="117">
        <f>IFERROR($E127*SUMIF('Daily Log'!$BD$18:$BD$1017,$B127,'Daily Log'!$BE$18:$BE$1017),0)</f>
        <v>8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93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56</v>
      </c>
      <c r="Y128" s="117">
        <f>IFERROR($E128*SUMIF('Daily Log'!$BD$18:$BD$1017,$B128,'Daily Log'!$BE$18:$BE$1017),0)</f>
        <v>37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2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1</v>
      </c>
      <c r="Y129" s="117">
        <f>IFERROR($E129*SUMIF('Daily Log'!$BD$18:$BD$1017,$B129,'Daily Log'!$BE$18:$BE$1017),0)</f>
        <v>1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3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1</v>
      </c>
      <c r="Y132" s="117">
        <f>IFERROR($E132*SUMIF('Daily Log'!$BD$18:$BD$1017,$B132,'Daily Log'!$BE$18:$BE$1017),0)</f>
        <v>2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3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1</v>
      </c>
      <c r="Y136" s="117">
        <f>IFERROR($E136*SUMIF('Daily Log'!$BD$18:$BD$1017,$B136,'Daily Log'!$BE$18:$BE$1017),0)</f>
        <v>2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4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3</v>
      </c>
      <c r="Y137" s="117">
        <f>IFERROR($E137*SUMIF('Daily Log'!$BD$18:$BD$1017,$B137,'Daily Log'!$BE$18:$BE$1017),0)</f>
        <v>1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1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1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4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2</v>
      </c>
      <c r="Y140" s="117">
        <f>IFERROR($E140*SUMIF('Daily Log'!$BD$18:$BD$1017,$B140,'Daily Log'!$BE$18:$BE$1017),0)</f>
        <v>2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4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2</v>
      </c>
      <c r="Y143" s="117">
        <f>IFERROR($E143*SUMIF('Daily Log'!$BD$18:$BD$1017,$B143,'Daily Log'!$BE$18:$BE$1017),0)</f>
        <v>2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1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1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3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2</v>
      </c>
      <c r="Y145" s="117">
        <f>IFERROR($E145*SUMIF('Daily Log'!$BD$18:$BD$1017,$B145,'Daily Log'!$BE$18:$BE$1017),0)</f>
        <v>1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2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1</v>
      </c>
      <c r="Y153" s="117">
        <f>IFERROR($E153*SUMIF('Daily Log'!$BD$18:$BD$1017,$B153,'Daily Log'!$BE$18:$BE$1017),0)</f>
        <v>1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3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1</v>
      </c>
      <c r="Y154" s="117">
        <f>IFERROR($E154*SUMIF('Daily Log'!$BD$18:$BD$1017,$B154,'Daily Log'!$BE$18:$BE$1017),0)</f>
        <v>2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4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3</v>
      </c>
      <c r="Y156" s="117">
        <f>IFERROR($E156*SUMIF('Daily Log'!$BD$18:$BD$1017,$B156,'Daily Log'!$BE$18:$BE$1017),0)</f>
        <v>1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1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1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1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1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1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1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1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1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1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1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6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4</v>
      </c>
      <c r="Y184" s="117">
        <f>IFERROR($E184*SUMIF('Daily Log'!$BD$18:$BD$1017,$B184,'Daily Log'!$BE$18:$BE$1017),0)</f>
        <v>2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1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1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4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2</v>
      </c>
      <c r="Y189" s="117">
        <f>IFERROR($E189*SUMIF('Daily Log'!$BD$18:$BD$1017,$B189,'Daily Log'!$BE$18:$BE$1017),0)</f>
        <v>2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3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2</v>
      </c>
      <c r="Y190" s="117">
        <f>IFERROR($E190*SUMIF('Daily Log'!$BD$18:$BD$1017,$B190,'Daily Log'!$BE$18:$BE$1017),0)</f>
        <v>1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21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4</v>
      </c>
      <c r="Y192" s="117">
        <f>IFERROR($E192*SUMIF('Daily Log'!$BD$18:$BD$1017,$B192,'Daily Log'!$BE$18:$BE$1017),0)</f>
        <v>17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5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1</v>
      </c>
      <c r="Y193" s="117">
        <f>IFERROR($E193*SUMIF('Daily Log'!$BD$18:$BD$1017,$B193,'Daily Log'!$BE$18:$BE$1017),0)</f>
        <v>4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23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3</v>
      </c>
      <c r="Y194" s="117">
        <f>IFERROR($E194*SUMIF('Daily Log'!$BD$18:$BD$1017,$B194,'Daily Log'!$BE$18:$BE$1017),0)</f>
        <v>20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7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1</v>
      </c>
      <c r="Y195" s="117">
        <f>IFERROR($E195*SUMIF('Daily Log'!$BD$18:$BD$1017,$B195,'Daily Log'!$BE$18:$BE$1017),0)</f>
        <v>6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24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4</v>
      </c>
      <c r="Y196" s="117">
        <f>IFERROR($E196*SUMIF('Daily Log'!$BD$18:$BD$1017,$B196,'Daily Log'!$BE$18:$BE$1017),0)</f>
        <v>20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4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2</v>
      </c>
      <c r="Y197" s="117">
        <f>IFERROR($E197*SUMIF('Daily Log'!$BD$18:$BD$1017,$B197,'Daily Log'!$BE$18:$BE$1017),0)</f>
        <v>2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7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2</v>
      </c>
      <c r="Y198" s="117">
        <f>IFERROR($E198*SUMIF('Daily Log'!$BD$18:$BD$1017,$B198,'Daily Log'!$BE$18:$BE$1017),0)</f>
        <v>5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2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2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7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4</v>
      </c>
      <c r="Y200" s="117">
        <f>IFERROR($E200*SUMIF('Daily Log'!$BD$18:$BD$1017,$B200,'Daily Log'!$BE$18:$BE$1017),0)</f>
        <v>3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1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1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7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4</v>
      </c>
      <c r="Y203" s="117">
        <f>IFERROR($E203*SUMIF('Daily Log'!$BD$18:$BD$1017,$B203,'Daily Log'!$BE$18:$BE$1017),0)</f>
        <v>3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3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1</v>
      </c>
      <c r="Y204" s="117">
        <f>IFERROR($E204*SUMIF('Daily Log'!$BD$18:$BD$1017,$B204,'Daily Log'!$BE$18:$BE$1017),0)</f>
        <v>2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1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1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1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1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5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2</v>
      </c>
      <c r="Y207" s="117">
        <f>IFERROR($E207*SUMIF('Daily Log'!$BD$18:$BD$1017,$B207,'Daily Log'!$BE$18:$BE$1017),0)</f>
        <v>3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1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1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1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1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5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3</v>
      </c>
      <c r="Y214" s="117">
        <f>IFERROR($E214*SUMIF('Daily Log'!$BD$18:$BD$1017,$B214,'Daily Log'!$BE$18:$BE$1017),0)</f>
        <v>2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1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1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1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1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3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1</v>
      </c>
      <c r="Y226" s="117">
        <f>IFERROR($E226*SUMIF('Daily Log'!$BD$18:$BD$1017,$B226,'Daily Log'!$BE$18:$BE$1017),0)</f>
        <v>2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1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1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1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1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1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1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1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1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1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1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2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1</v>
      </c>
      <c r="Y263" s="320">
        <f>IFERROR($E263*SUMIF('Daily Log'!$BD$18:$BD$1017,$B263,'Daily Log'!$BE$18:$BE$1017),0)</f>
        <v>1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11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5</v>
      </c>
      <c r="Y264" s="320">
        <f>IFERROR($E264*SUMIF('Daily Log'!$BD$18:$BD$1017,$B264,'Daily Log'!$BE$18:$BE$1017),0)</f>
        <v>6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5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3</v>
      </c>
      <c r="Y265" s="320">
        <f>IFERROR($E265*SUMIF('Daily Log'!$BD$18:$BD$1017,$B265,'Daily Log'!$BE$18:$BE$1017),0)</f>
        <v>2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2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2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2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1</v>
      </c>
      <c r="Y268" s="320">
        <f>IFERROR($E268*SUMIF('Daily Log'!$BD$18:$BD$1017,$B268,'Daily Log'!$BE$18:$BE$1017),0)</f>
        <v>1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1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1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2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2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1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1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1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1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1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1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1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1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2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1</v>
      </c>
      <c r="Y282" s="117">
        <f>IFERROR($E282*SUMIF('Daily Log'!$BD$18:$BD$1017,$B282,'Daily Log'!$BE$18:$BE$1017),0)</f>
        <v>1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1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1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11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4</v>
      </c>
      <c r="Y298" s="117">
        <f>IFERROR($E298*SUMIF('Daily Log'!$BD$18:$BD$1017,$B298,'Daily Log'!$BE$18:$BE$1017),0)</f>
        <v>7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10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1</v>
      </c>
      <c r="Y302" s="117">
        <f>IFERROR($E302*SUMIF('Daily Log'!$BD$18:$BD$1017,$B302,'Daily Log'!$BE$18:$BE$1017),0)</f>
        <v>9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4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4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2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1</v>
      </c>
      <c r="Y304" s="117">
        <f>IFERROR($E304*SUMIF('Daily Log'!$BD$18:$BD$1017,$B304,'Daily Log'!$BE$18:$BE$1017),0)</f>
        <v>1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4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4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7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7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2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1</v>
      </c>
      <c r="Y308" s="117">
        <f>IFERROR($E308*SUMIF('Daily Log'!$BD$18:$BD$1017,$B308,'Daily Log'!$BE$18:$BE$1017),0)</f>
        <v>1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1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1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6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1</v>
      </c>
      <c r="Y311" s="117">
        <f>IFERROR($E311*SUMIF('Daily Log'!$BD$18:$BD$1017,$B311,'Daily Log'!$BE$18:$BE$1017),0)</f>
        <v>5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5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2</v>
      </c>
      <c r="Y312" s="117">
        <f>IFERROR($E312*SUMIF('Daily Log'!$BD$18:$BD$1017,$B312,'Daily Log'!$BE$18:$BE$1017),0)</f>
        <v>3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6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1</v>
      </c>
      <c r="Y314" s="117">
        <f>IFERROR($E314*SUMIF('Daily Log'!$BD$18:$BD$1017,$B314,'Daily Log'!$BE$18:$BE$1017),0)</f>
        <v>5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6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3</v>
      </c>
      <c r="Y317" s="117">
        <f>IFERROR($E317*SUMIF('Daily Log'!$BD$18:$BD$1017,$B317,'Daily Log'!$BE$18:$BE$1017),0)</f>
        <v>3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1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1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4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3</v>
      </c>
      <c r="Y321" s="117">
        <f>IFERROR($E321*SUMIF('Daily Log'!$BD$18:$BD$1017,$B321,'Daily Log'!$BE$18:$BE$1017),0)</f>
        <v>1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2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2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9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7</v>
      </c>
      <c r="Y323" s="117">
        <f>IFERROR($E323*SUMIF('Daily Log'!$BD$18:$BD$1017,$B323,'Daily Log'!$BE$18:$BE$1017),0)</f>
        <v>2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3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3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1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1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4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1</v>
      </c>
      <c r="Y327" s="117">
        <f>IFERROR($E327*SUMIF('Daily Log'!$BD$18:$BD$1017,$B327,'Daily Log'!$BE$18:$BE$1017),0)</f>
        <v>3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1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1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1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1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2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2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1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1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1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1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2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2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1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1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1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1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1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1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5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1</v>
      </c>
      <c r="Y346" s="117">
        <f>IFERROR($E346*SUMIF('Daily Log'!$BD$18:$BD$1017,$B346,'Daily Log'!$BE$18:$BE$1017),0)</f>
        <v>4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1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1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5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2</v>
      </c>
      <c r="Y349" s="117">
        <f>IFERROR($E349*SUMIF('Daily Log'!$BD$18:$BD$1017,$B349,'Daily Log'!$BE$18:$BE$1017),0)</f>
        <v>3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1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1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1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1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7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1</v>
      </c>
      <c r="Y354" s="117">
        <f>IFERROR($E354*SUMIF('Daily Log'!$BD$18:$BD$1017,$B354,'Daily Log'!$BE$18:$BE$1017),0)</f>
        <v>6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1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1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3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3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2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2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7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3</v>
      </c>
      <c r="Y364" s="117">
        <f>IFERROR($E364*SUMIF('Daily Log'!$BD$18:$BD$1017,$B364,'Daily Log'!$BE$18:$BE$1017),0)</f>
        <v>4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1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1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1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1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2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1</v>
      </c>
      <c r="Y371" s="117">
        <f>IFERROR($E371*SUMIF('Daily Log'!$BD$18:$BD$1017,$B371,'Daily Log'!$BE$18:$BE$1017),0)</f>
        <v>1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2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1</v>
      </c>
      <c r="Y373" s="117">
        <f>IFERROR($E373*SUMIF('Daily Log'!$BD$18:$BD$1017,$B373,'Daily Log'!$BE$18:$BE$1017),0)</f>
        <v>1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2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2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3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2</v>
      </c>
      <c r="Y388" s="117">
        <f>IFERROR($E388*SUMIF('Daily Log'!$BD$18:$BD$1017,$B388,'Daily Log'!$BE$18:$BE$1017),0)</f>
        <v>1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2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2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5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1</v>
      </c>
      <c r="Y396" s="117">
        <f>IFERROR($E396*SUMIF('Daily Log'!$BD$18:$BD$1017,$B396,'Daily Log'!$BE$18:$BE$1017),0)</f>
        <v>4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AU1" zoomScale="98" zoomScaleNormal="98" workbookViewId="0">
      <selection activeCell="BD18" sqref="BD18:BE167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23</v>
      </c>
      <c r="BB17" s="667"/>
      <c r="BC17" s="657"/>
      <c r="BD17" s="666">
        <f>IF(BD18&lt;&gt;"",23,0)</f>
        <v>23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 t="s">
        <v>789</v>
      </c>
      <c r="BB18" s="208">
        <v>6</v>
      </c>
      <c r="BD18" s="207" t="s">
        <v>789</v>
      </c>
      <c r="BE18" s="208">
        <v>3</v>
      </c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 t="s">
        <v>790</v>
      </c>
      <c r="BB19" s="210">
        <v>23</v>
      </c>
      <c r="BD19" s="209" t="s">
        <v>790</v>
      </c>
      <c r="BE19" s="210">
        <v>70</v>
      </c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 t="s">
        <v>791</v>
      </c>
      <c r="BB20" s="210">
        <v>23</v>
      </c>
      <c r="BD20" s="209" t="s">
        <v>822</v>
      </c>
      <c r="BE20" s="210">
        <v>5</v>
      </c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 t="s">
        <v>792</v>
      </c>
      <c r="BB21" s="210">
        <v>5</v>
      </c>
      <c r="BD21" s="209" t="s">
        <v>791</v>
      </c>
      <c r="BE21" s="210">
        <v>14</v>
      </c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 t="s">
        <v>793</v>
      </c>
      <c r="BB22" s="210">
        <v>26</v>
      </c>
      <c r="BD22" s="209" t="s">
        <v>823</v>
      </c>
      <c r="BE22" s="210">
        <v>11</v>
      </c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 t="s">
        <v>794</v>
      </c>
      <c r="BB23" s="210">
        <v>1</v>
      </c>
      <c r="BD23" s="209" t="s">
        <v>793</v>
      </c>
      <c r="BE23" s="210">
        <v>15</v>
      </c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 t="s">
        <v>795</v>
      </c>
      <c r="BB24" s="210">
        <v>34</v>
      </c>
      <c r="BD24" s="209" t="s">
        <v>795</v>
      </c>
      <c r="BE24" s="210">
        <v>29</v>
      </c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 t="s">
        <v>796</v>
      </c>
      <c r="BB25" s="210">
        <v>25</v>
      </c>
      <c r="BD25" s="209" t="s">
        <v>824</v>
      </c>
      <c r="BE25" s="210">
        <v>40</v>
      </c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 t="s">
        <v>797</v>
      </c>
      <c r="BB26" s="210">
        <v>13</v>
      </c>
      <c r="BD26" s="209" t="s">
        <v>797</v>
      </c>
      <c r="BE26" s="210">
        <v>25</v>
      </c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 t="s">
        <v>798</v>
      </c>
      <c r="BB27" s="210">
        <v>6</v>
      </c>
      <c r="BD27" s="209" t="s">
        <v>800</v>
      </c>
      <c r="BE27" s="210">
        <v>3</v>
      </c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 t="s">
        <v>799</v>
      </c>
      <c r="BB28" s="210">
        <v>4</v>
      </c>
      <c r="BD28" s="209" t="s">
        <v>802</v>
      </c>
      <c r="BE28" s="210">
        <v>2</v>
      </c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 t="s">
        <v>800</v>
      </c>
      <c r="BB29" s="210">
        <v>3</v>
      </c>
      <c r="BD29" s="209" t="s">
        <v>825</v>
      </c>
      <c r="BE29" s="210">
        <v>1</v>
      </c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 t="s">
        <v>801</v>
      </c>
      <c r="BB30" s="210">
        <v>1</v>
      </c>
      <c r="BD30" s="209" t="s">
        <v>803</v>
      </c>
      <c r="BE30" s="210">
        <v>9</v>
      </c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 t="s">
        <v>802</v>
      </c>
      <c r="BB31" s="210">
        <v>2</v>
      </c>
      <c r="BD31" s="209" t="s">
        <v>804</v>
      </c>
      <c r="BE31" s="210">
        <v>13</v>
      </c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 t="s">
        <v>803</v>
      </c>
      <c r="BB32" s="210">
        <v>10</v>
      </c>
      <c r="BD32" s="209" t="s">
        <v>172</v>
      </c>
      <c r="BE32" s="210">
        <v>3</v>
      </c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 t="s">
        <v>804</v>
      </c>
      <c r="BB33" s="210">
        <v>8</v>
      </c>
      <c r="BD33" s="209" t="s">
        <v>99</v>
      </c>
      <c r="BE33" s="210">
        <v>4</v>
      </c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 t="s">
        <v>805</v>
      </c>
      <c r="BB34" s="210"/>
      <c r="BD34" s="209" t="s">
        <v>100</v>
      </c>
      <c r="BE34" s="210">
        <v>2</v>
      </c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 t="s">
        <v>172</v>
      </c>
      <c r="BB35" s="210">
        <v>2</v>
      </c>
      <c r="BD35" s="209" t="s">
        <v>101</v>
      </c>
      <c r="BE35" s="210">
        <v>4</v>
      </c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 t="s">
        <v>99</v>
      </c>
      <c r="BB36" s="210">
        <v>9</v>
      </c>
      <c r="BD36" s="209" t="s">
        <v>206</v>
      </c>
      <c r="BE36" s="210">
        <v>1</v>
      </c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 t="s">
        <v>179</v>
      </c>
      <c r="BB37" s="210">
        <v>2</v>
      </c>
      <c r="BD37" s="209" t="s">
        <v>103</v>
      </c>
      <c r="BE37" s="210">
        <v>3</v>
      </c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 t="s">
        <v>181</v>
      </c>
      <c r="BB38" s="210">
        <v>1</v>
      </c>
      <c r="BD38" s="209" t="s">
        <v>102</v>
      </c>
      <c r="BE38" s="210">
        <v>15</v>
      </c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 t="s">
        <v>101</v>
      </c>
      <c r="BB39" s="210">
        <v>1</v>
      </c>
      <c r="BD39" s="209" t="s">
        <v>104</v>
      </c>
      <c r="BE39" s="210">
        <v>14</v>
      </c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 t="s">
        <v>185</v>
      </c>
      <c r="BB40" s="210">
        <v>6</v>
      </c>
      <c r="BD40" s="209" t="s">
        <v>105</v>
      </c>
      <c r="BE40" s="210">
        <v>24</v>
      </c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 t="s">
        <v>103</v>
      </c>
      <c r="BB41" s="210">
        <v>2</v>
      </c>
      <c r="BD41" s="209" t="s">
        <v>106</v>
      </c>
      <c r="BE41" s="210">
        <v>17</v>
      </c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 t="s">
        <v>102</v>
      </c>
      <c r="BB42" s="210">
        <v>10</v>
      </c>
      <c r="BD42" s="209" t="s">
        <v>107</v>
      </c>
      <c r="BE42" s="210">
        <v>1</v>
      </c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 t="s">
        <v>104</v>
      </c>
      <c r="BB43" s="210">
        <v>7</v>
      </c>
      <c r="BD43" s="209" t="s">
        <v>237</v>
      </c>
      <c r="BE43" s="210">
        <v>3</v>
      </c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 t="s">
        <v>105</v>
      </c>
      <c r="BB44" s="210">
        <v>19</v>
      </c>
      <c r="BD44" s="209" t="s">
        <v>238</v>
      </c>
      <c r="BE44" s="210">
        <v>2</v>
      </c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 t="s">
        <v>106</v>
      </c>
      <c r="BB45" s="210">
        <v>11</v>
      </c>
      <c r="BD45" s="209" t="s">
        <v>110</v>
      </c>
      <c r="BE45" s="210">
        <v>9</v>
      </c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 t="s">
        <v>107</v>
      </c>
      <c r="BB46" s="210">
        <v>3</v>
      </c>
      <c r="BD46" s="209" t="s">
        <v>239</v>
      </c>
      <c r="BE46" s="210">
        <v>4</v>
      </c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 t="s">
        <v>238</v>
      </c>
      <c r="BB47" s="210">
        <v>1</v>
      </c>
      <c r="BD47" s="209" t="s">
        <v>111</v>
      </c>
      <c r="BE47" s="210">
        <v>25</v>
      </c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 t="s">
        <v>110</v>
      </c>
      <c r="BB48" s="210">
        <v>7</v>
      </c>
      <c r="BD48" s="209" t="s">
        <v>118</v>
      </c>
      <c r="BE48" s="210">
        <v>21</v>
      </c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 t="s">
        <v>239</v>
      </c>
      <c r="BB49" s="210">
        <v>1</v>
      </c>
      <c r="BD49" s="209" t="s">
        <v>119</v>
      </c>
      <c r="BE49" s="210">
        <v>5</v>
      </c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 t="s">
        <v>111</v>
      </c>
      <c r="BB50" s="210">
        <v>12</v>
      </c>
      <c r="BD50" s="209" t="s">
        <v>120</v>
      </c>
      <c r="BE50" s="210">
        <v>7</v>
      </c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 t="s">
        <v>118</v>
      </c>
      <c r="BB51" s="210">
        <v>6</v>
      </c>
      <c r="BD51" s="209" t="s">
        <v>117</v>
      </c>
      <c r="BE51" s="210">
        <v>30</v>
      </c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 t="s">
        <v>119</v>
      </c>
      <c r="BB52" s="210">
        <v>4</v>
      </c>
      <c r="BD52" s="209" t="s">
        <v>112</v>
      </c>
      <c r="BE52" s="210">
        <v>47</v>
      </c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 t="s">
        <v>120</v>
      </c>
      <c r="BB53" s="210">
        <v>25</v>
      </c>
      <c r="BD53" s="209" t="s">
        <v>113</v>
      </c>
      <c r="BE53" s="210">
        <v>52</v>
      </c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 t="s">
        <v>117</v>
      </c>
      <c r="BB54" s="210">
        <v>20</v>
      </c>
      <c r="BD54" s="209" t="s">
        <v>114</v>
      </c>
      <c r="BE54" s="210">
        <v>6</v>
      </c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 t="s">
        <v>112</v>
      </c>
      <c r="BB55" s="210">
        <v>32</v>
      </c>
      <c r="BD55" s="209" t="s">
        <v>115</v>
      </c>
      <c r="BE55" s="210">
        <v>78</v>
      </c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 t="s">
        <v>113</v>
      </c>
      <c r="BB56" s="210">
        <v>40</v>
      </c>
      <c r="BD56" s="209" t="s">
        <v>129</v>
      </c>
      <c r="BE56" s="210">
        <v>32</v>
      </c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 t="s">
        <v>114</v>
      </c>
      <c r="BB57" s="210">
        <v>10</v>
      </c>
      <c r="BD57" s="209" t="s">
        <v>130</v>
      </c>
      <c r="BE57" s="210">
        <v>4</v>
      </c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 t="s">
        <v>115</v>
      </c>
      <c r="BB58" s="210">
        <v>44</v>
      </c>
      <c r="BD58" s="209" t="s">
        <v>131</v>
      </c>
      <c r="BE58" s="210">
        <v>5</v>
      </c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 t="s">
        <v>129</v>
      </c>
      <c r="BB59" s="210">
        <v>11</v>
      </c>
      <c r="BD59" s="209" t="s">
        <v>128</v>
      </c>
      <c r="BE59" s="210">
        <v>3</v>
      </c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 t="s">
        <v>130</v>
      </c>
      <c r="BB60" s="210">
        <v>7</v>
      </c>
      <c r="BD60" s="209" t="s">
        <v>124</v>
      </c>
      <c r="BE60" s="210">
        <v>15</v>
      </c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 t="s">
        <v>128</v>
      </c>
      <c r="BB61" s="210">
        <v>6</v>
      </c>
      <c r="BD61" s="209" t="s">
        <v>125</v>
      </c>
      <c r="BE61" s="210">
        <v>20</v>
      </c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 t="s">
        <v>124</v>
      </c>
      <c r="BB62" s="210">
        <v>3</v>
      </c>
      <c r="BD62" s="209" t="s">
        <v>126</v>
      </c>
      <c r="BE62" s="210">
        <v>8</v>
      </c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 t="s">
        <v>125</v>
      </c>
      <c r="BB63" s="210">
        <v>26</v>
      </c>
      <c r="BD63" s="209" t="s">
        <v>127</v>
      </c>
      <c r="BE63" s="210">
        <v>37</v>
      </c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 t="s">
        <v>126</v>
      </c>
      <c r="BB64" s="210">
        <v>14</v>
      </c>
      <c r="BD64" s="209" t="s">
        <v>121</v>
      </c>
      <c r="BE64" s="210">
        <v>1</v>
      </c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 t="s">
        <v>127</v>
      </c>
      <c r="BB65" s="210">
        <v>56</v>
      </c>
      <c r="BD65" s="209" t="s">
        <v>806</v>
      </c>
      <c r="BE65" s="210">
        <v>42</v>
      </c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 t="s">
        <v>121</v>
      </c>
      <c r="BB66" s="210">
        <v>1</v>
      </c>
      <c r="BD66" s="209" t="s">
        <v>132</v>
      </c>
      <c r="BE66" s="210">
        <v>2</v>
      </c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 t="s">
        <v>806</v>
      </c>
      <c r="BB67" s="210">
        <v>30</v>
      </c>
      <c r="BD67" s="209" t="s">
        <v>134</v>
      </c>
      <c r="BE67" s="210">
        <v>2</v>
      </c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 t="s">
        <v>132</v>
      </c>
      <c r="BB68" s="210">
        <v>1</v>
      </c>
      <c r="BD68" s="209" t="s">
        <v>135</v>
      </c>
      <c r="BE68" s="210">
        <v>1</v>
      </c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 t="s">
        <v>134</v>
      </c>
      <c r="BB69" s="210">
        <v>1</v>
      </c>
      <c r="BD69" s="209" t="s">
        <v>241</v>
      </c>
      <c r="BE69" s="210">
        <v>1</v>
      </c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 t="s">
        <v>135</v>
      </c>
      <c r="BB70" s="210">
        <v>3</v>
      </c>
      <c r="BD70" s="209" t="s">
        <v>143</v>
      </c>
      <c r="BE70" s="210">
        <v>2</v>
      </c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 t="s">
        <v>143</v>
      </c>
      <c r="BB71" s="210">
        <v>2</v>
      </c>
      <c r="BD71" s="209" t="s">
        <v>145</v>
      </c>
      <c r="BE71" s="210">
        <v>2</v>
      </c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 t="s">
        <v>145</v>
      </c>
      <c r="BB72" s="210">
        <v>2</v>
      </c>
      <c r="BD72" s="209" t="s">
        <v>146</v>
      </c>
      <c r="BE72" s="210">
        <v>1</v>
      </c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 t="s">
        <v>147</v>
      </c>
      <c r="BB73" s="210">
        <v>2</v>
      </c>
      <c r="BD73" s="209" t="s">
        <v>147</v>
      </c>
      <c r="BE73" s="210">
        <v>1</v>
      </c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 t="s">
        <v>151</v>
      </c>
      <c r="BB74" s="210">
        <v>1</v>
      </c>
      <c r="BD74" s="209" t="s">
        <v>151</v>
      </c>
      <c r="BE74" s="210">
        <v>1</v>
      </c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 t="s">
        <v>247</v>
      </c>
      <c r="BB75" s="210">
        <v>1</v>
      </c>
      <c r="BD75" s="209" t="s">
        <v>247</v>
      </c>
      <c r="BE75" s="210">
        <v>2</v>
      </c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 t="s">
        <v>158</v>
      </c>
      <c r="BB76" s="210">
        <v>3</v>
      </c>
      <c r="BD76" s="209" t="s">
        <v>158</v>
      </c>
      <c r="BE76" s="210">
        <v>1</v>
      </c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 t="s">
        <v>159</v>
      </c>
      <c r="BB77" s="210">
        <v>1</v>
      </c>
      <c r="BD77" s="209" t="s">
        <v>258</v>
      </c>
      <c r="BE77" s="210">
        <v>1</v>
      </c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 t="s">
        <v>257</v>
      </c>
      <c r="BB78" s="210">
        <v>1</v>
      </c>
      <c r="BD78" s="209" t="s">
        <v>262</v>
      </c>
      <c r="BE78" s="210">
        <v>1</v>
      </c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 t="s">
        <v>164</v>
      </c>
      <c r="BB79" s="210">
        <v>5</v>
      </c>
      <c r="BD79" s="209" t="s">
        <v>164</v>
      </c>
      <c r="BE79" s="210">
        <v>6</v>
      </c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 t="s">
        <v>163</v>
      </c>
      <c r="BB80" s="210">
        <v>2</v>
      </c>
      <c r="BD80" s="209" t="s">
        <v>163</v>
      </c>
      <c r="BE80" s="210">
        <v>1</v>
      </c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 t="s">
        <v>266</v>
      </c>
      <c r="BB81" s="210">
        <v>1</v>
      </c>
      <c r="BD81" s="209" t="s">
        <v>165</v>
      </c>
      <c r="BE81" s="210">
        <v>2</v>
      </c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 t="s">
        <v>165</v>
      </c>
      <c r="BB82" s="210">
        <v>4</v>
      </c>
      <c r="BD82" s="209" t="s">
        <v>275</v>
      </c>
      <c r="BE82" s="210">
        <v>1</v>
      </c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 t="s">
        <v>166</v>
      </c>
      <c r="BB83" s="210">
        <v>2</v>
      </c>
      <c r="BD83" s="209" t="s">
        <v>166</v>
      </c>
      <c r="BE83" s="210">
        <v>2</v>
      </c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 t="s">
        <v>278</v>
      </c>
      <c r="BB84" s="210">
        <v>2</v>
      </c>
      <c r="BD84" s="209" t="s">
        <v>278</v>
      </c>
      <c r="BE84" s="210">
        <v>1</v>
      </c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 t="s">
        <v>137</v>
      </c>
      <c r="BB85" s="210">
        <v>4</v>
      </c>
      <c r="BD85" s="209" t="s">
        <v>137</v>
      </c>
      <c r="BE85" s="210">
        <v>17</v>
      </c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 t="s">
        <v>280</v>
      </c>
      <c r="BB86" s="210">
        <v>1</v>
      </c>
      <c r="BD86" s="209" t="s">
        <v>280</v>
      </c>
      <c r="BE86" s="210">
        <v>4</v>
      </c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 t="s">
        <v>138</v>
      </c>
      <c r="BB87" s="210">
        <v>3</v>
      </c>
      <c r="BD87" s="209" t="s">
        <v>138</v>
      </c>
      <c r="BE87" s="210">
        <v>20</v>
      </c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 t="s">
        <v>139</v>
      </c>
      <c r="BB88" s="210">
        <v>1</v>
      </c>
      <c r="BD88" s="209" t="s">
        <v>139</v>
      </c>
      <c r="BE88" s="210">
        <v>6</v>
      </c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 t="s">
        <v>140</v>
      </c>
      <c r="BB89" s="210">
        <v>4</v>
      </c>
      <c r="BD89" s="209" t="s">
        <v>140</v>
      </c>
      <c r="BE89" s="210">
        <v>20</v>
      </c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 t="s">
        <v>141</v>
      </c>
      <c r="BB90" s="210">
        <v>2</v>
      </c>
      <c r="BD90" s="209" t="s">
        <v>141</v>
      </c>
      <c r="BE90" s="210">
        <v>2</v>
      </c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 t="s">
        <v>142</v>
      </c>
      <c r="BB91" s="210">
        <v>2</v>
      </c>
      <c r="BD91" s="209" t="s">
        <v>142</v>
      </c>
      <c r="BE91" s="210">
        <v>5</v>
      </c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 t="s">
        <v>281</v>
      </c>
      <c r="BB92" s="210">
        <v>4</v>
      </c>
      <c r="BD92" s="209" t="s">
        <v>152</v>
      </c>
      <c r="BE92" s="210">
        <v>2</v>
      </c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 t="s">
        <v>153</v>
      </c>
      <c r="BB93" s="210">
        <v>1</v>
      </c>
      <c r="BD93" s="209" t="s">
        <v>281</v>
      </c>
      <c r="BE93" s="210">
        <v>3</v>
      </c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 t="s">
        <v>154</v>
      </c>
      <c r="BB94" s="210">
        <v>4</v>
      </c>
      <c r="BD94" s="209" t="s">
        <v>154</v>
      </c>
      <c r="BE94" s="210">
        <v>3</v>
      </c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 t="s">
        <v>155</v>
      </c>
      <c r="BB95" s="210">
        <v>1</v>
      </c>
      <c r="BD95" s="209" t="s">
        <v>155</v>
      </c>
      <c r="BE95" s="210">
        <v>2</v>
      </c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 t="s">
        <v>283</v>
      </c>
      <c r="BB96" s="210">
        <v>1</v>
      </c>
      <c r="BD96" s="209" t="s">
        <v>156</v>
      </c>
      <c r="BE96" s="210">
        <v>3</v>
      </c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 t="s">
        <v>284</v>
      </c>
      <c r="BB97" s="210">
        <v>1</v>
      </c>
      <c r="BD97" s="209" t="s">
        <v>286</v>
      </c>
      <c r="BE97" s="210">
        <v>1</v>
      </c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 t="s">
        <v>156</v>
      </c>
      <c r="BB98" s="210">
        <v>2</v>
      </c>
      <c r="BD98" s="209" t="s">
        <v>290</v>
      </c>
      <c r="BE98" s="210">
        <v>1</v>
      </c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 t="s">
        <v>157</v>
      </c>
      <c r="BB99" s="210">
        <v>3</v>
      </c>
      <c r="BD99" s="209" t="s">
        <v>157</v>
      </c>
      <c r="BE99" s="210">
        <v>2</v>
      </c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 t="s">
        <v>302</v>
      </c>
      <c r="BB100" s="210">
        <v>1</v>
      </c>
      <c r="BD100" s="209" t="s">
        <v>292</v>
      </c>
      <c r="BE100" s="210">
        <v>1</v>
      </c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 t="s">
        <v>162</v>
      </c>
      <c r="BB101" s="210">
        <v>1</v>
      </c>
      <c r="BD101" s="209" t="s">
        <v>301</v>
      </c>
      <c r="BE101" s="210">
        <v>1</v>
      </c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 t="s">
        <v>167</v>
      </c>
      <c r="BB102" s="210">
        <v>4</v>
      </c>
      <c r="BD102" s="209" t="s">
        <v>302</v>
      </c>
      <c r="BE102" s="210">
        <v>2</v>
      </c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 t="s">
        <v>466</v>
      </c>
      <c r="BB103" s="210">
        <v>1</v>
      </c>
      <c r="BD103" s="209" t="s">
        <v>307</v>
      </c>
      <c r="BE103" s="210">
        <v>1</v>
      </c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 t="s">
        <v>553</v>
      </c>
      <c r="BB104" s="210">
        <v>1</v>
      </c>
      <c r="BD104" s="209" t="s">
        <v>349</v>
      </c>
      <c r="BE104" s="210">
        <v>1</v>
      </c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 t="s">
        <v>767</v>
      </c>
      <c r="BB105" s="210">
        <v>2</v>
      </c>
      <c r="BD105" s="209" t="s">
        <v>167</v>
      </c>
      <c r="BE105" s="210">
        <v>5</v>
      </c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 t="s">
        <v>768</v>
      </c>
      <c r="BB106" s="210"/>
      <c r="BD106" s="209" t="s">
        <v>826</v>
      </c>
      <c r="BE106" s="210">
        <v>1</v>
      </c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 t="s">
        <v>614</v>
      </c>
      <c r="BB107" s="210">
        <v>1</v>
      </c>
      <c r="BD107" s="209" t="s">
        <v>169</v>
      </c>
      <c r="BE107" s="210">
        <v>1</v>
      </c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 t="s">
        <v>468</v>
      </c>
      <c r="BB108" s="210">
        <v>4</v>
      </c>
      <c r="BD108" s="209" t="s">
        <v>327</v>
      </c>
      <c r="BE108" s="210">
        <v>1</v>
      </c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 t="s">
        <v>576</v>
      </c>
      <c r="BB109" s="210">
        <v>1</v>
      </c>
      <c r="BD109" s="209" t="s">
        <v>330</v>
      </c>
      <c r="BE109" s="210">
        <v>1</v>
      </c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 t="s">
        <v>657</v>
      </c>
      <c r="BB110" s="210">
        <v>1</v>
      </c>
      <c r="BD110" s="209" t="s">
        <v>466</v>
      </c>
      <c r="BE110" s="210">
        <v>1</v>
      </c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 t="s">
        <v>555</v>
      </c>
      <c r="BB111" s="210">
        <v>4</v>
      </c>
      <c r="BD111" s="209" t="s">
        <v>553</v>
      </c>
      <c r="BE111" s="210">
        <v>1</v>
      </c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 t="s">
        <v>470</v>
      </c>
      <c r="BB112" s="210">
        <v>1</v>
      </c>
      <c r="BD112" s="209" t="s">
        <v>589</v>
      </c>
      <c r="BE112" s="210">
        <v>2</v>
      </c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 t="s">
        <v>577</v>
      </c>
      <c r="BB113" s="210">
        <v>2</v>
      </c>
      <c r="BD113" s="209" t="s">
        <v>767</v>
      </c>
      <c r="BE113" s="210">
        <v>1</v>
      </c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 t="s">
        <v>600</v>
      </c>
      <c r="BB114" s="210">
        <v>1</v>
      </c>
      <c r="BD114" s="209" t="s">
        <v>609</v>
      </c>
      <c r="BE114" s="210">
        <v>1</v>
      </c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 t="s">
        <v>668</v>
      </c>
      <c r="BB115" s="210">
        <v>1</v>
      </c>
      <c r="BD115" s="209" t="s">
        <v>614</v>
      </c>
      <c r="BE115" s="210">
        <v>1</v>
      </c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 t="s">
        <v>471</v>
      </c>
      <c r="BB116" s="210">
        <v>2</v>
      </c>
      <c r="BD116" s="209" t="s">
        <v>616</v>
      </c>
      <c r="BE116" s="210">
        <v>1</v>
      </c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 t="s">
        <v>472</v>
      </c>
      <c r="BB117" s="210">
        <v>1</v>
      </c>
      <c r="BD117" s="209" t="s">
        <v>468</v>
      </c>
      <c r="BE117" s="210">
        <v>7</v>
      </c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 t="s">
        <v>473</v>
      </c>
      <c r="BB118" s="210">
        <v>3</v>
      </c>
      <c r="BD118" s="209" t="s">
        <v>576</v>
      </c>
      <c r="BE118" s="210">
        <v>9</v>
      </c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 t="s">
        <v>807</v>
      </c>
      <c r="BB119" s="210">
        <v>7</v>
      </c>
      <c r="BD119" s="209" t="s">
        <v>469</v>
      </c>
      <c r="BE119" s="210">
        <v>4</v>
      </c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 t="s">
        <v>592</v>
      </c>
      <c r="BB120" s="210">
        <v>1</v>
      </c>
      <c r="BD120" s="209" t="s">
        <v>657</v>
      </c>
      <c r="BE120" s="210">
        <v>1</v>
      </c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 t="s">
        <v>474</v>
      </c>
      <c r="BB121" s="210">
        <v>3</v>
      </c>
      <c r="BD121" s="209" t="s">
        <v>556</v>
      </c>
      <c r="BE121" s="210">
        <v>7</v>
      </c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 t="s">
        <v>601</v>
      </c>
      <c r="BB122" s="210">
        <v>7</v>
      </c>
      <c r="BD122" s="209" t="s">
        <v>470</v>
      </c>
      <c r="BE122" s="210">
        <v>1</v>
      </c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 t="s">
        <v>559</v>
      </c>
      <c r="BB123" s="210">
        <v>1</v>
      </c>
      <c r="BD123" s="209" t="s">
        <v>668</v>
      </c>
      <c r="BE123" s="210">
        <v>5</v>
      </c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 t="s">
        <v>709</v>
      </c>
      <c r="BB124" s="210">
        <v>1</v>
      </c>
      <c r="BD124" s="209" t="s">
        <v>471</v>
      </c>
      <c r="BE124" s="210">
        <v>3</v>
      </c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 t="s">
        <v>561</v>
      </c>
      <c r="BB125" s="210">
        <v>2</v>
      </c>
      <c r="BD125" s="209" t="s">
        <v>472</v>
      </c>
      <c r="BE125" s="210">
        <v>5</v>
      </c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 t="s">
        <v>562</v>
      </c>
      <c r="BB126" s="210">
        <v>1</v>
      </c>
      <c r="BD126" s="209" t="s">
        <v>473</v>
      </c>
      <c r="BE126" s="210">
        <v>3</v>
      </c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 t="s">
        <v>593</v>
      </c>
      <c r="BB127" s="210">
        <v>1</v>
      </c>
      <c r="BD127" s="209" t="s">
        <v>474</v>
      </c>
      <c r="BE127" s="210">
        <v>1</v>
      </c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 t="s">
        <v>564</v>
      </c>
      <c r="BB128" s="210">
        <v>1</v>
      </c>
      <c r="BD128" s="209" t="s">
        <v>475</v>
      </c>
      <c r="BE128" s="210">
        <v>2</v>
      </c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 t="s">
        <v>565</v>
      </c>
      <c r="BB129" s="210">
        <v>1</v>
      </c>
      <c r="BD129" s="209" t="s">
        <v>601</v>
      </c>
      <c r="BE129" s="210">
        <v>2</v>
      </c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 t="s">
        <v>566</v>
      </c>
      <c r="BB130" s="210">
        <v>2</v>
      </c>
      <c r="BD130" s="209" t="s">
        <v>579</v>
      </c>
      <c r="BE130" s="210">
        <v>3</v>
      </c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 t="s">
        <v>594</v>
      </c>
      <c r="BB131" s="210">
        <v>1</v>
      </c>
      <c r="BD131" s="209" t="s">
        <v>558</v>
      </c>
      <c r="BE131" s="210">
        <v>1</v>
      </c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 t="s">
        <v>482</v>
      </c>
      <c r="BB132" s="210">
        <v>1</v>
      </c>
      <c r="BD132" s="209" t="s">
        <v>559</v>
      </c>
      <c r="BE132" s="210">
        <v>3</v>
      </c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 t="s">
        <v>567</v>
      </c>
      <c r="BB133" s="210">
        <v>1</v>
      </c>
      <c r="BD133" s="209" t="s">
        <v>477</v>
      </c>
      <c r="BE133" s="210">
        <v>1</v>
      </c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 t="s">
        <v>484</v>
      </c>
      <c r="BB134" s="210">
        <v>2</v>
      </c>
      <c r="BD134" s="209" t="s">
        <v>581</v>
      </c>
      <c r="BE134" s="210">
        <v>1</v>
      </c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 t="s">
        <v>587</v>
      </c>
      <c r="BB135" s="210">
        <v>3</v>
      </c>
      <c r="BD135" s="209" t="s">
        <v>582</v>
      </c>
      <c r="BE135" s="210">
        <v>2</v>
      </c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 t="s">
        <v>570</v>
      </c>
      <c r="BB136" s="210">
        <v>1</v>
      </c>
      <c r="BD136" s="209" t="s">
        <v>478</v>
      </c>
      <c r="BE136" s="210">
        <v>1</v>
      </c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 t="s">
        <v>350</v>
      </c>
      <c r="BB137" s="210">
        <v>1</v>
      </c>
      <c r="BD137" s="209" t="s">
        <v>565</v>
      </c>
      <c r="BE137" s="210">
        <v>4</v>
      </c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 t="s">
        <v>351</v>
      </c>
      <c r="BB138" s="210">
        <v>5</v>
      </c>
      <c r="BD138" s="209" t="s">
        <v>479</v>
      </c>
      <c r="BE138" s="210">
        <v>1</v>
      </c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 t="s">
        <v>352</v>
      </c>
      <c r="BB139" s="210">
        <v>3</v>
      </c>
      <c r="BD139" s="209" t="s">
        <v>566</v>
      </c>
      <c r="BE139" s="210">
        <v>3</v>
      </c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 t="s">
        <v>355</v>
      </c>
      <c r="BB140" s="210">
        <v>1</v>
      </c>
      <c r="BD140" s="209" t="s">
        <v>736</v>
      </c>
      <c r="BE140" s="210">
        <v>1</v>
      </c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 t="s">
        <v>356</v>
      </c>
      <c r="BB141" s="210">
        <v>1</v>
      </c>
      <c r="BD141" s="209" t="s">
        <v>482</v>
      </c>
      <c r="BE141" s="210">
        <v>6</v>
      </c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 t="s">
        <v>357</v>
      </c>
      <c r="BB142" s="210">
        <v>2</v>
      </c>
      <c r="BD142" s="209" t="s">
        <v>585</v>
      </c>
      <c r="BE142" s="210">
        <v>3</v>
      </c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 t="s">
        <v>361</v>
      </c>
      <c r="BB143" s="210">
        <v>1</v>
      </c>
      <c r="BD143" s="209" t="s">
        <v>587</v>
      </c>
      <c r="BE143" s="210">
        <v>4</v>
      </c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 t="s">
        <v>808</v>
      </c>
      <c r="BB144" s="210">
        <v>2</v>
      </c>
      <c r="BD144" s="209" t="s">
        <v>595</v>
      </c>
      <c r="BE144" s="210">
        <v>1</v>
      </c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 t="s">
        <v>809</v>
      </c>
      <c r="BB145" s="210">
        <v>9</v>
      </c>
      <c r="BD145" s="209" t="s">
        <v>596</v>
      </c>
      <c r="BE145" s="210">
        <v>1</v>
      </c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 t="s">
        <v>810</v>
      </c>
      <c r="BB146" s="210">
        <v>33</v>
      </c>
      <c r="BD146" s="209" t="s">
        <v>569</v>
      </c>
      <c r="BE146" s="210">
        <v>2</v>
      </c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 t="s">
        <v>811</v>
      </c>
      <c r="BB147" s="210">
        <v>25</v>
      </c>
      <c r="BD147" s="209" t="s">
        <v>570</v>
      </c>
      <c r="BE147" s="210">
        <v>4</v>
      </c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 t="s">
        <v>812</v>
      </c>
      <c r="BB148" s="210">
        <v>6</v>
      </c>
      <c r="BD148" s="209" t="s">
        <v>350</v>
      </c>
      <c r="BE148" s="210">
        <v>1</v>
      </c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 t="s">
        <v>813</v>
      </c>
      <c r="BB149" s="210">
        <v>5</v>
      </c>
      <c r="BD149" s="209" t="s">
        <v>351</v>
      </c>
      <c r="BE149" s="210">
        <v>6</v>
      </c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 t="s">
        <v>814</v>
      </c>
      <c r="BB150" s="210">
        <v>1</v>
      </c>
      <c r="BD150" s="209" t="s">
        <v>352</v>
      </c>
      <c r="BE150" s="210">
        <v>2</v>
      </c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 t="s">
        <v>815</v>
      </c>
      <c r="BB151" s="210">
        <v>4</v>
      </c>
      <c r="BD151" s="209" t="s">
        <v>354</v>
      </c>
      <c r="BE151" s="210">
        <v>2</v>
      </c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 t="s">
        <v>816</v>
      </c>
      <c r="BB152" s="210">
        <v>2</v>
      </c>
      <c r="BD152" s="209" t="s">
        <v>355</v>
      </c>
      <c r="BE152" s="210">
        <v>1</v>
      </c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 t="s">
        <v>817</v>
      </c>
      <c r="BB153" s="210">
        <v>8</v>
      </c>
      <c r="BD153" s="209" t="s">
        <v>360</v>
      </c>
      <c r="BE153" s="210">
        <v>1</v>
      </c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 t="s">
        <v>818</v>
      </c>
      <c r="BB154" s="210">
        <v>5</v>
      </c>
      <c r="BD154" s="209" t="s">
        <v>363</v>
      </c>
      <c r="BE154" s="210">
        <v>1</v>
      </c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 t="s">
        <v>819</v>
      </c>
      <c r="BB155" s="210">
        <v>12</v>
      </c>
      <c r="BD155" s="209" t="s">
        <v>808</v>
      </c>
      <c r="BE155" s="210">
        <v>5</v>
      </c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 t="s">
        <v>820</v>
      </c>
      <c r="BB156" s="210">
        <v>5</v>
      </c>
      <c r="BD156" s="209" t="s">
        <v>809</v>
      </c>
      <c r="BE156" s="210">
        <v>3</v>
      </c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 t="s">
        <v>821</v>
      </c>
      <c r="BB157" s="210"/>
      <c r="BD157" s="209" t="s">
        <v>810</v>
      </c>
      <c r="BE157" s="210">
        <v>19</v>
      </c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 t="s">
        <v>811</v>
      </c>
      <c r="BE158" s="210">
        <v>35</v>
      </c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 t="s">
        <v>812</v>
      </c>
      <c r="BE159" s="210">
        <v>7</v>
      </c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 t="s">
        <v>813</v>
      </c>
      <c r="BE160" s="210">
        <v>2</v>
      </c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 t="s">
        <v>815</v>
      </c>
      <c r="BE161" s="210">
        <v>10</v>
      </c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 t="s">
        <v>816</v>
      </c>
      <c r="BE162" s="210">
        <v>1</v>
      </c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 t="s">
        <v>827</v>
      </c>
      <c r="BE163" s="210">
        <v>8</v>
      </c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 t="s">
        <v>828</v>
      </c>
      <c r="BE164" s="210">
        <v>8</v>
      </c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 t="s">
        <v>817</v>
      </c>
      <c r="BE165" s="210">
        <v>13</v>
      </c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 t="s">
        <v>819</v>
      </c>
      <c r="BE166" s="210">
        <v>27</v>
      </c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 t="s">
        <v>820</v>
      </c>
      <c r="BE167" s="210">
        <v>9</v>
      </c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2.5000000000000001E-2</v>
      </c>
      <c r="I23" s="579">
        <f>SUMIF('SAUCE USAGE'!J54:J94,'STOCK ANALYSIS'!C23,'SAUCE USAGE'!L54:L94)/1000</f>
        <v>0.27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0.03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0.72</v>
      </c>
      <c r="I25" s="579">
        <f>SUMIF('SAUCE USAGE'!J56:J96,'STOCK ANALYSIS'!C25,'SAUCE USAGE'!L56:L96)/1000</f>
        <v>0.6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0.2</v>
      </c>
      <c r="I26" s="579">
        <f>SUMIF('SAUCE USAGE'!J57:J97,'STOCK ANALYSIS'!C26,'SAUCE USAGE'!L57:L97)/1000</f>
        <v>0.3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0.4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7.4999999999999997E-2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0.45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0.14399999999999999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1.9139999999999999</v>
      </c>
      <c r="N30" s="581">
        <f t="shared" si="0"/>
        <v>-1.9139999999999999</v>
      </c>
      <c r="O30" s="595"/>
      <c r="P30" s="583">
        <f t="shared" si="1"/>
        <v>1.9139999999999999</v>
      </c>
      <c r="Q30" s="584">
        <f t="shared" si="2"/>
        <v>-1</v>
      </c>
      <c r="R30" s="560">
        <f t="shared" si="3"/>
        <v>17.35998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78.52000000000001</v>
      </c>
      <c r="I36" s="636">
        <f>SUMIF('SIDE ORDER &amp; FOC'!Q13:Q80,'STOCK ANALYSIS'!C36,'SIDE ORDER &amp; FOC'!S13:S80)</f>
        <v>12.92</v>
      </c>
      <c r="J36" s="580">
        <f ca="1">SUMIF('LOK LOK BAR'!$R$49:$R$83,'STOCK ANALYSIS'!C36,'LOK LOK BAR'!$T$49:$T$79)</f>
        <v>16.37</v>
      </c>
      <c r="K36" s="580"/>
      <c r="L36" s="580">
        <v>4</v>
      </c>
      <c r="M36" s="581">
        <f ca="1">SUM(H36:L36)</f>
        <v>111.81000000000002</v>
      </c>
      <c r="N36" s="581">
        <f ca="1">+F36+G36-M36</f>
        <v>329.19</v>
      </c>
      <c r="O36" s="582"/>
      <c r="P36" s="583">
        <f ca="1">+O36-N36</f>
        <v>-329.19</v>
      </c>
      <c r="Q36" s="584">
        <f t="shared" ref="Q36:Q42" ca="1" si="7">IF(N36=0,"",P36/N36)</f>
        <v>-1</v>
      </c>
      <c r="R36" s="560">
        <f ca="1">+P36*D36</f>
        <v>-1099.4946</v>
      </c>
      <c r="S36" s="585">
        <f t="shared" ca="1" si="5"/>
        <v>-2.9441910383686607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9</v>
      </c>
      <c r="I38" s="606">
        <f>SUMIF('SIDE ORDER &amp; FOC'!Q24:Q106,'STOCK ANALYSIS'!C38,'SIDE ORDER &amp; FOC'!S24:S106)</f>
        <v>12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21</v>
      </c>
      <c r="N38" s="621">
        <f ca="1">+F38+G38-M38</f>
        <v>76</v>
      </c>
      <c r="O38" s="591"/>
      <c r="P38" s="583">
        <f t="shared" ref="P38:P42" ca="1" si="9">+O38-N38</f>
        <v>-76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9</v>
      </c>
      <c r="I40" s="629">
        <f t="shared" si="10"/>
        <v>12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21</v>
      </c>
      <c r="N40" s="629">
        <f t="shared" ca="1" si="10"/>
        <v>126</v>
      </c>
      <c r="O40" s="629">
        <f t="shared" si="10"/>
        <v>0</v>
      </c>
      <c r="P40" s="629">
        <f t="shared" ca="1" si="10"/>
        <v>-126</v>
      </c>
      <c r="Q40" s="630">
        <f t="shared" ca="1" si="10"/>
        <v>-2</v>
      </c>
      <c r="R40" s="560">
        <f ca="1">+P40*D40</f>
        <v>-147.41999999999999</v>
      </c>
      <c r="S40" s="585">
        <f t="shared" ca="1" si="5"/>
        <v>-6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24</v>
      </c>
      <c r="I42" s="606">
        <f>SUMIF('SIDE ORDER &amp; FOC'!Q33,'STOCK ANALYSIS'!C42,'SIDE ORDER &amp; FOC'!S33)</f>
        <v>3</v>
      </c>
      <c r="J42" s="596">
        <f ca="1">SUMIF('LOK LOK BAR'!$R$49:$R$83,'STOCK ANALYSIS'!C42,'LOK LOK BAR'!$T$49:$T$79)</f>
        <v>4.32</v>
      </c>
      <c r="K42" s="590"/>
      <c r="L42" s="590"/>
      <c r="M42" s="581">
        <f t="shared" ref="M42" ca="1" si="11">SUM(H42:L42)</f>
        <v>31.32</v>
      </c>
      <c r="N42" s="621">
        <f ca="1">+F42+G42-M42</f>
        <v>28.68</v>
      </c>
      <c r="O42" s="591"/>
      <c r="P42" s="583">
        <f t="shared" ca="1" si="9"/>
        <v>-28.68</v>
      </c>
      <c r="Q42" s="584">
        <f t="shared" ca="1" si="7"/>
        <v>-1</v>
      </c>
      <c r="R42" s="560">
        <f ca="1">+P42*D42</f>
        <v>-70.266000000000005</v>
      </c>
      <c r="S42" s="585">
        <f t="shared" ca="1" si="5"/>
        <v>-0.91570881226053635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-1317.1806000000001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2</v>
      </c>
      <c r="F16" s="15">
        <f t="shared" ca="1" si="3"/>
        <v>7.8</v>
      </c>
      <c r="G16" s="53"/>
      <c r="H16" s="275"/>
      <c r="I16" s="15"/>
      <c r="J16" s="52">
        <f t="shared" ca="1" si="4"/>
        <v>2</v>
      </c>
      <c r="K16" s="276">
        <f t="shared" ca="1" si="5"/>
        <v>7.8</v>
      </c>
      <c r="L16" s="277"/>
      <c r="M16" s="377">
        <f>SUMIF(DATABASE!$O$3:$O$73,'LOK LOK BAR'!C16,DATABASE!$P$3:$P$73)</f>
        <v>1.1299999999999999</v>
      </c>
      <c r="N16" s="378">
        <f t="shared" ca="1" si="0"/>
        <v>2.2599999999999998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2</v>
      </c>
      <c r="F18" s="15">
        <f t="shared" ref="F18" ca="1" si="7">E18*D18</f>
        <v>7.8</v>
      </c>
      <c r="G18" s="53"/>
      <c r="H18" s="275"/>
      <c r="I18" s="15"/>
      <c r="J18" s="52">
        <f t="shared" ref="J18" ca="1" si="8">+E18-H18</f>
        <v>2</v>
      </c>
      <c r="K18" s="276">
        <f t="shared" ref="K18" ca="1" si="9">+J18*D18</f>
        <v>7.8</v>
      </c>
      <c r="L18" s="277"/>
      <c r="M18" s="377">
        <f>SUMIF(DATABASE!$O$3:$O$73,'LOK LOK BAR'!C18,DATABASE!$P$3:$P$73)</f>
        <v>1.21</v>
      </c>
      <c r="N18" s="378">
        <f t="shared" ca="1" si="0"/>
        <v>2.42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2</v>
      </c>
      <c r="F21" s="15">
        <f t="shared" ca="1" si="12"/>
        <v>9.8000000000000007</v>
      </c>
      <c r="G21" s="53"/>
      <c r="H21" s="275"/>
      <c r="I21" s="15"/>
      <c r="J21" s="52">
        <f t="shared" ca="1" si="13"/>
        <v>2</v>
      </c>
      <c r="K21" s="276">
        <f t="shared" ca="1" si="14"/>
        <v>9.8000000000000007</v>
      </c>
      <c r="L21" s="277"/>
      <c r="M21" s="377">
        <f>SUMIF(DATABASE!$O$3:$O$73,'LOK LOK BAR'!C21,DATABASE!$P$3:$P$73)</f>
        <v>1.98</v>
      </c>
      <c r="N21" s="378">
        <f t="shared" ca="1" si="0"/>
        <v>3.96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3</v>
      </c>
      <c r="F31" s="15">
        <f t="shared" ca="1" si="20"/>
        <v>195</v>
      </c>
      <c r="G31" s="53"/>
      <c r="H31" s="275"/>
      <c r="I31" s="15"/>
      <c r="J31" s="52">
        <f t="shared" ca="1" si="21"/>
        <v>3</v>
      </c>
      <c r="K31" s="276">
        <f t="shared" ca="1" si="22"/>
        <v>195</v>
      </c>
      <c r="L31" s="277"/>
      <c r="M31" s="377">
        <f>SUMIF(DATABASE!$O$3:$O$73,'LOK LOK BAR'!C31,DATABASE!$P$3:$P$73)</f>
        <v>38.28</v>
      </c>
      <c r="N31" s="378">
        <f t="shared" ca="1" si="23"/>
        <v>114.84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9</v>
      </c>
      <c r="F41" s="39">
        <f ca="1">SUM(F8:F40)</f>
        <v>220.4</v>
      </c>
      <c r="G41" s="55"/>
      <c r="H41" s="81">
        <f>SUM(H8:H40)</f>
        <v>0</v>
      </c>
      <c r="I41" s="39">
        <f>SUM(I8:I39)</f>
        <v>0</v>
      </c>
      <c r="J41" s="38">
        <f ca="1">SUM(J8:J40)</f>
        <v>9</v>
      </c>
      <c r="K41" s="39">
        <f ca="1">SUM(K8:K39)</f>
        <v>220.4</v>
      </c>
      <c r="L41" s="284"/>
      <c r="M41" s="379">
        <f>SUM(M8:M40)</f>
        <v>758.93000000000006</v>
      </c>
      <c r="N41" s="380">
        <f ca="1">SUM(N8:N39)</f>
        <v>123.48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1</v>
      </c>
      <c r="F49" s="15">
        <f ca="1">E49*D49</f>
        <v>12.9</v>
      </c>
      <c r="G49" s="53"/>
      <c r="H49" s="275"/>
      <c r="I49" s="15"/>
      <c r="J49" s="52">
        <f ca="1">+E49-H49</f>
        <v>1</v>
      </c>
      <c r="K49" s="276">
        <f ca="1">+J49*D49</f>
        <v>12.9</v>
      </c>
      <c r="L49" s="277"/>
      <c r="M49" s="377">
        <f ca="1">SUMIF(DATABASE!$I$3:$I$79,'LOK LOK BAR'!C49,DATABASE!$J$3:$J$25)</f>
        <v>4.41</v>
      </c>
      <c r="N49" s="378">
        <f ca="1">+M49*J49</f>
        <v>4.41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4.41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2</v>
      </c>
      <c r="F52" s="15">
        <f t="shared" ca="1" si="43"/>
        <v>25.8</v>
      </c>
      <c r="G52" s="53"/>
      <c r="H52" s="275"/>
      <c r="I52" s="15"/>
      <c r="J52" s="52">
        <f t="shared" ca="1" si="44"/>
        <v>2</v>
      </c>
      <c r="K52" s="276">
        <f t="shared" ca="1" si="45"/>
        <v>25.8</v>
      </c>
      <c r="L52" s="277"/>
      <c r="M52" s="377">
        <f ca="1">SUMIF(DATABASE!$I$3:$I$79,'LOK LOK BAR'!C52,DATABASE!$J$3:$J$25)</f>
        <v>5.98</v>
      </c>
      <c r="N52" s="378">
        <f t="shared" ca="1" si="46"/>
        <v>11.96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11.96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1</v>
      </c>
      <c r="F53" s="15">
        <f t="shared" ca="1" si="43"/>
        <v>12.9</v>
      </c>
      <c r="G53" s="53"/>
      <c r="H53" s="275"/>
      <c r="I53" s="15"/>
      <c r="J53" s="52">
        <f t="shared" ca="1" si="44"/>
        <v>1</v>
      </c>
      <c r="K53" s="276">
        <f t="shared" ca="1" si="45"/>
        <v>12.9</v>
      </c>
      <c r="L53" s="277"/>
      <c r="M53" s="377">
        <f ca="1">SUMIF(DATABASE!$I$3:$I$79,'LOK LOK BAR'!C53,DATABASE!$J$3:$J$25)</f>
        <v>4.32</v>
      </c>
      <c r="N53" s="378">
        <f t="shared" ca="1" si="46"/>
        <v>4.32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4.32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4</v>
      </c>
      <c r="F81" s="39">
        <f ca="1">SUM(F48:F79)</f>
        <v>51.6</v>
      </c>
      <c r="G81" s="55"/>
      <c r="H81" s="81">
        <f>SUM(H48:H80)</f>
        <v>0</v>
      </c>
      <c r="I81" s="39">
        <f>SUM(I48:I79)</f>
        <v>0</v>
      </c>
      <c r="J81" s="38">
        <f ca="1">SUM(J48:J80)</f>
        <v>4</v>
      </c>
      <c r="K81" s="39">
        <f ca="1">SUM(K48:K79)</f>
        <v>51.6</v>
      </c>
      <c r="L81" s="284"/>
      <c r="M81" s="379">
        <f ca="1">SUM(M48:M80)</f>
        <v>66.63000000000001</v>
      </c>
      <c r="N81" s="380">
        <f ca="1">SUM(N48:N79)</f>
        <v>20.69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11</v>
      </c>
      <c r="F84" s="15">
        <f ca="1">E84*D84</f>
        <v>16.5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11</v>
      </c>
      <c r="K84" s="276">
        <f t="shared" ref="K84:K110" ca="1" si="52">+J84*D84</f>
        <v>16.5</v>
      </c>
      <c r="L84" s="277"/>
      <c r="M84" s="377">
        <f ca="1">SUMIF(DATABASE!$L$3:$L$73,'LOK LOK BAR'!C84,DATABASE!$M$3:$M$72)</f>
        <v>0.39</v>
      </c>
      <c r="N84" s="378">
        <f ca="1">+M84*J84</f>
        <v>4.29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10</v>
      </c>
      <c r="F88" s="403">
        <f t="shared" ca="1" si="54"/>
        <v>25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10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4</v>
      </c>
      <c r="F89" s="15">
        <f t="shared" ca="1" si="54"/>
        <v>10</v>
      </c>
      <c r="G89" s="53"/>
      <c r="H89" s="275"/>
      <c r="I89" s="15">
        <f t="shared" si="50"/>
        <v>0</v>
      </c>
      <c r="J89" s="52">
        <f t="shared" ca="1" si="51"/>
        <v>4</v>
      </c>
      <c r="K89" s="276">
        <f t="shared" ca="1" si="52"/>
        <v>10</v>
      </c>
      <c r="L89" s="277"/>
      <c r="M89" s="377">
        <f ca="1">SUMIF(DATABASE!$L$3:$L$73,'LOK LOK BAR'!C89,DATABASE!$M$3:$M$72)</f>
        <v>0.8</v>
      </c>
      <c r="N89" s="378">
        <f t="shared" ca="1" si="55"/>
        <v>3.2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4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2</v>
      </c>
      <c r="F90" s="15">
        <f t="shared" ca="1" si="54"/>
        <v>6</v>
      </c>
      <c r="G90" s="53"/>
      <c r="H90" s="275"/>
      <c r="I90" s="15">
        <f t="shared" si="50"/>
        <v>0</v>
      </c>
      <c r="J90" s="52">
        <f t="shared" ca="1" si="51"/>
        <v>2</v>
      </c>
      <c r="K90" s="276">
        <f t="shared" ca="1" si="52"/>
        <v>6</v>
      </c>
      <c r="L90" s="277"/>
      <c r="M90" s="377">
        <f ca="1">SUMIF(DATABASE!$L$3:$L$73,'LOK LOK BAR'!C90,DATABASE!$M$3:$M$72)</f>
        <v>1.05</v>
      </c>
      <c r="N90" s="378">
        <f t="shared" ca="1" si="55"/>
        <v>2.1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6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4</v>
      </c>
      <c r="F91" s="15">
        <f t="shared" ca="1" si="54"/>
        <v>16</v>
      </c>
      <c r="G91" s="53"/>
      <c r="H91" s="275"/>
      <c r="I91" s="15">
        <f t="shared" si="50"/>
        <v>0</v>
      </c>
      <c r="J91" s="52">
        <f t="shared" ca="1" si="51"/>
        <v>4</v>
      </c>
      <c r="K91" s="276">
        <f t="shared" ca="1" si="52"/>
        <v>16</v>
      </c>
      <c r="L91" s="277"/>
      <c r="M91" s="377">
        <f ca="1">SUMIF(DATABASE!$L$3:$L$73,'LOK LOK BAR'!C91,DATABASE!$M$3:$M$72)</f>
        <v>1.64</v>
      </c>
      <c r="N91" s="378">
        <f t="shared" ca="1" si="55"/>
        <v>6.56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8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7</v>
      </c>
      <c r="F93" s="403">
        <f t="shared" ca="1" si="54"/>
        <v>28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7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2</v>
      </c>
      <c r="F94" s="403">
        <f t="shared" ca="1" si="54"/>
        <v>4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10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1</v>
      </c>
      <c r="F96" s="15">
        <f t="shared" ca="1" si="54"/>
        <v>2.5</v>
      </c>
      <c r="G96" s="53"/>
      <c r="H96" s="275"/>
      <c r="I96" s="15">
        <f t="shared" si="50"/>
        <v>0</v>
      </c>
      <c r="J96" s="52">
        <f t="shared" ca="1" si="51"/>
        <v>1</v>
      </c>
      <c r="K96" s="276">
        <f t="shared" ca="1" si="52"/>
        <v>2.5</v>
      </c>
      <c r="L96" s="277"/>
      <c r="M96" s="377">
        <f ca="1">SUMIF(DATABASE!$L$3:$L$73,'LOK LOK BAR'!C96,DATABASE!$M$3:$M$72)</f>
        <v>0.96</v>
      </c>
      <c r="N96" s="378">
        <f t="shared" ca="1" si="55"/>
        <v>0.96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6</v>
      </c>
      <c r="F97" s="403">
        <f t="shared" ca="1" si="54"/>
        <v>15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18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5</v>
      </c>
      <c r="F98" s="403">
        <f t="shared" ca="1" si="54"/>
        <v>12.5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6</v>
      </c>
      <c r="F100" s="15">
        <f t="shared" ca="1" si="54"/>
        <v>18</v>
      </c>
      <c r="G100" s="53"/>
      <c r="H100" s="275"/>
      <c r="I100" s="15">
        <f t="shared" si="50"/>
        <v>0</v>
      </c>
      <c r="J100" s="52">
        <f t="shared" ca="1" si="51"/>
        <v>6</v>
      </c>
      <c r="K100" s="276">
        <f t="shared" ca="1" si="52"/>
        <v>18</v>
      </c>
      <c r="L100" s="277"/>
      <c r="M100" s="377">
        <f ca="1">SUMIF(DATABASE!$L$3:$L$73,'LOK LOK BAR'!C100,DATABASE!$M$3:$M$72)</f>
        <v>1.02</v>
      </c>
      <c r="N100" s="378">
        <f t="shared" ca="1" si="55"/>
        <v>6.12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18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6</v>
      </c>
      <c r="F103" s="280">
        <f t="shared" ca="1" si="54"/>
        <v>24</v>
      </c>
      <c r="G103" s="279"/>
      <c r="H103" s="275"/>
      <c r="I103" s="15">
        <f t="shared" si="50"/>
        <v>0</v>
      </c>
      <c r="J103" s="52">
        <f t="shared" ca="1" si="51"/>
        <v>6</v>
      </c>
      <c r="K103" s="276">
        <f t="shared" ca="1" si="52"/>
        <v>24</v>
      </c>
      <c r="L103" s="277"/>
      <c r="M103" s="377">
        <f ca="1">SUMIF(DATABASE!$L$3:$L$73,'LOK LOK BAR'!C103,DATABASE!$M$3:$M$72)</f>
        <v>1.5</v>
      </c>
      <c r="N103" s="378">
        <f t="shared" ca="1" si="55"/>
        <v>9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1</v>
      </c>
      <c r="F105" s="280">
        <f t="shared" ca="1" si="54"/>
        <v>4</v>
      </c>
      <c r="G105" s="279"/>
      <c r="H105" s="275"/>
      <c r="I105" s="15">
        <f t="shared" si="50"/>
        <v>0</v>
      </c>
      <c r="J105" s="52">
        <f t="shared" ca="1" si="51"/>
        <v>1</v>
      </c>
      <c r="K105" s="276">
        <f t="shared" ca="1" si="52"/>
        <v>4</v>
      </c>
      <c r="L105" s="277"/>
      <c r="M105" s="377">
        <f ca="1">SUMIF(DATABASE!$L$3:$L$73,'LOK LOK BAR'!C105,DATABASE!$M$3:$M$72)</f>
        <v>1.5</v>
      </c>
      <c r="N105" s="378">
        <f t="shared" ca="1" si="55"/>
        <v>1.5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3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4</v>
      </c>
      <c r="F107" s="15">
        <f t="shared" ca="1" si="54"/>
        <v>6</v>
      </c>
      <c r="G107" s="279"/>
      <c r="H107" s="275"/>
      <c r="I107" s="15">
        <f t="shared" si="50"/>
        <v>0</v>
      </c>
      <c r="J107" s="52">
        <f t="shared" ca="1" si="51"/>
        <v>4</v>
      </c>
      <c r="K107" s="276">
        <f t="shared" ca="1" si="52"/>
        <v>6</v>
      </c>
      <c r="L107" s="277"/>
      <c r="M107" s="377">
        <f ca="1">SUMIF(DATABASE!$L$3:$L$73,'LOK LOK BAR'!C107,DATABASE!$M$3:$M$72)</f>
        <v>0.6</v>
      </c>
      <c r="N107" s="378">
        <f t="shared" ca="1" si="55"/>
        <v>2.4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2</v>
      </c>
      <c r="F108" s="15">
        <f t="shared" ca="1" si="54"/>
        <v>3</v>
      </c>
      <c r="G108" s="53"/>
      <c r="H108" s="275"/>
      <c r="I108" s="15">
        <f t="shared" si="50"/>
        <v>0</v>
      </c>
      <c r="J108" s="52">
        <f t="shared" ca="1" si="51"/>
        <v>2</v>
      </c>
      <c r="K108" s="276">
        <f t="shared" ca="1" si="52"/>
        <v>3</v>
      </c>
      <c r="L108" s="277"/>
      <c r="M108" s="377">
        <f ca="1">SUMIF(DATABASE!$L$3:$L$73,'LOK LOK BAR'!C108,DATABASE!$M$3:$M$72)</f>
        <v>0.48</v>
      </c>
      <c r="N108" s="378">
        <f t="shared" ca="1" si="55"/>
        <v>0.96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9</v>
      </c>
      <c r="F109" s="15">
        <f t="shared" ca="1" si="54"/>
        <v>13.5</v>
      </c>
      <c r="G109" s="53"/>
      <c r="H109" s="275"/>
      <c r="I109" s="15">
        <f t="shared" si="50"/>
        <v>0</v>
      </c>
      <c r="J109" s="52">
        <f t="shared" ca="1" si="51"/>
        <v>9</v>
      </c>
      <c r="K109" s="276">
        <f t="shared" ca="1" si="52"/>
        <v>13.5</v>
      </c>
      <c r="L109" s="277"/>
      <c r="M109" s="377">
        <f ca="1">SUMIF(DATABASE!$L$3:$L$73,'LOK LOK BAR'!C109,DATABASE!$M$3:$M$72)</f>
        <v>1.5</v>
      </c>
      <c r="N109" s="378">
        <f t="shared" ca="1" si="55"/>
        <v>13.5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3</v>
      </c>
      <c r="F111" s="15">
        <f ca="1">E111*D111</f>
        <v>6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15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1</v>
      </c>
      <c r="F112" s="15">
        <f t="shared" ref="F112:F153" ca="1" si="61">E112*D112</f>
        <v>2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5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4</v>
      </c>
      <c r="F113" s="15">
        <f t="shared" ca="1" si="61"/>
        <v>8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12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1</v>
      </c>
      <c r="F117" s="403">
        <f t="shared" ca="1" si="61"/>
        <v>2.5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3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1</v>
      </c>
      <c r="F118" s="15">
        <f t="shared" ca="1" si="61"/>
        <v>2.5</v>
      </c>
      <c r="G118" s="53"/>
      <c r="H118" s="275"/>
      <c r="I118" s="15">
        <f>H118*D118</f>
        <v>0</v>
      </c>
      <c r="J118" s="52">
        <f t="shared" ca="1" si="63"/>
        <v>1</v>
      </c>
      <c r="K118" s="276">
        <f ca="1">+J118*D118</f>
        <v>2.5</v>
      </c>
      <c r="L118" s="277"/>
      <c r="M118" s="377">
        <f ca="1">SUMIF(DATABASE!$L$3:$L$73,'LOK LOK BAR'!C118,DATABASE!$M$3:$M$72)</f>
        <v>0.9</v>
      </c>
      <c r="N118" s="378">
        <f t="shared" ca="1" si="55"/>
        <v>0.9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1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2</v>
      </c>
      <c r="F119" s="15">
        <f t="shared" ca="1" si="61"/>
        <v>5</v>
      </c>
      <c r="G119" s="53"/>
      <c r="H119" s="275"/>
      <c r="I119" s="15">
        <f t="shared" si="50"/>
        <v>0</v>
      </c>
      <c r="J119" s="52">
        <f t="shared" ca="1" si="63"/>
        <v>2</v>
      </c>
      <c r="K119" s="276">
        <f t="shared" ca="1" si="62"/>
        <v>5</v>
      </c>
      <c r="L119" s="277"/>
      <c r="M119" s="377">
        <f ca="1">SUMIF(DATABASE!$L$3:$L$73,'LOK LOK BAR'!C119,DATABASE!$M$3:$M$72)</f>
        <v>0.9</v>
      </c>
      <c r="N119" s="378">
        <f t="shared" ca="1" si="55"/>
        <v>1.8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1</v>
      </c>
      <c r="F121" s="15">
        <f t="shared" ca="1" si="61"/>
        <v>2.5</v>
      </c>
      <c r="G121" s="53"/>
      <c r="H121" s="275"/>
      <c r="I121" s="15">
        <f t="shared" si="50"/>
        <v>0</v>
      </c>
      <c r="J121" s="52">
        <f t="shared" ca="1" si="63"/>
        <v>1</v>
      </c>
      <c r="K121" s="276">
        <f t="shared" ca="1" si="62"/>
        <v>2.5</v>
      </c>
      <c r="L121" s="277"/>
      <c r="M121" s="377">
        <f ca="1">SUMIF(DATABASE!$L$3:$L$73,'LOK LOK BAR'!C121,DATABASE!$M$3:$M$72)</f>
        <v>0.67</v>
      </c>
      <c r="N121" s="378">
        <f t="shared" ca="1" si="55"/>
        <v>0.67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1</v>
      </c>
      <c r="F122" s="15">
        <f t="shared" ca="1" si="61"/>
        <v>2.5</v>
      </c>
      <c r="G122" s="53"/>
      <c r="H122" s="275"/>
      <c r="I122" s="15">
        <f t="shared" si="50"/>
        <v>0</v>
      </c>
      <c r="J122" s="52">
        <f t="shared" ca="1" si="63"/>
        <v>1</v>
      </c>
      <c r="K122" s="276">
        <f t="shared" ca="1" si="62"/>
        <v>2.5</v>
      </c>
      <c r="L122" s="277"/>
      <c r="M122" s="377">
        <f ca="1">SUMIF(DATABASE!$L$3:$L$73,'LOK LOK BAR'!C122,DATABASE!$M$3:$M$72)</f>
        <v>0.9</v>
      </c>
      <c r="N122" s="378">
        <f t="shared" ca="1" si="55"/>
        <v>0.9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3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2</v>
      </c>
      <c r="F124" s="15">
        <f t="shared" ca="1" si="61"/>
        <v>6</v>
      </c>
      <c r="G124" s="53"/>
      <c r="H124" s="275"/>
      <c r="I124" s="15">
        <f t="shared" si="50"/>
        <v>0</v>
      </c>
      <c r="J124" s="52">
        <f t="shared" ca="1" si="63"/>
        <v>2</v>
      </c>
      <c r="K124" s="276">
        <f t="shared" ca="1" si="62"/>
        <v>6</v>
      </c>
      <c r="L124" s="277"/>
      <c r="M124" s="377">
        <f ca="1">SUMIF(DATABASE!$L$3:$L$73,'LOK LOK BAR'!C124,DATABASE!$M$3:$M$72)</f>
        <v>1.02</v>
      </c>
      <c r="N124" s="378">
        <f t="shared" ca="1" si="55"/>
        <v>2.04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6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1</v>
      </c>
      <c r="F125" s="15">
        <f t="shared" ca="1" si="61"/>
        <v>3</v>
      </c>
      <c r="G125" s="53"/>
      <c r="H125" s="275"/>
      <c r="I125" s="15">
        <f t="shared" si="50"/>
        <v>0</v>
      </c>
      <c r="J125" s="52">
        <f t="shared" ca="1" si="63"/>
        <v>1</v>
      </c>
      <c r="K125" s="276">
        <f t="shared" ca="1" si="62"/>
        <v>3</v>
      </c>
      <c r="L125" s="277"/>
      <c r="M125" s="377">
        <f ca="1">SUMIF(DATABASE!$L$3:$L$73,'LOK LOK BAR'!C125,DATABASE!$M$3:$M$72)</f>
        <v>1.17</v>
      </c>
      <c r="N125" s="378">
        <f t="shared" ca="1" si="55"/>
        <v>1.17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3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1</v>
      </c>
      <c r="F127" s="15">
        <f t="shared" ca="1" si="61"/>
        <v>3</v>
      </c>
      <c r="G127" s="53"/>
      <c r="H127" s="275"/>
      <c r="I127" s="15">
        <f t="shared" si="50"/>
        <v>0</v>
      </c>
      <c r="J127" s="52">
        <f t="shared" ca="1" si="63"/>
        <v>1</v>
      </c>
      <c r="K127" s="276">
        <f t="shared" ca="1" si="62"/>
        <v>3</v>
      </c>
      <c r="L127" s="277"/>
      <c r="M127" s="377">
        <f ca="1">SUMIF(DATABASE!$L$3:$L$73,'LOK LOK BAR'!C127,DATABASE!$M$3:$M$72)</f>
        <v>1.02</v>
      </c>
      <c r="N127" s="378">
        <f t="shared" ca="1" si="55"/>
        <v>1.02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1</v>
      </c>
      <c r="F131" s="15">
        <f t="shared" ca="1" si="61"/>
        <v>1.5</v>
      </c>
      <c r="G131" s="53"/>
      <c r="H131" s="275"/>
      <c r="I131" s="15">
        <f t="shared" si="50"/>
        <v>0</v>
      </c>
      <c r="J131" s="52">
        <f t="shared" ca="1" si="63"/>
        <v>1</v>
      </c>
      <c r="K131" s="276">
        <f t="shared" ca="1" si="62"/>
        <v>1.5</v>
      </c>
      <c r="L131" s="277"/>
      <c r="M131" s="377">
        <f ca="1">SUMIF(DATABASE!$L$3:$L$73,'LOK LOK BAR'!C131,DATABASE!$M$3:$M$72)</f>
        <v>0.6</v>
      </c>
      <c r="N131" s="378">
        <f t="shared" ca="1" si="55"/>
        <v>0.6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5</v>
      </c>
      <c r="F132" s="15">
        <f t="shared" ca="1" si="61"/>
        <v>7.5</v>
      </c>
      <c r="G132" s="53"/>
      <c r="H132" s="275"/>
      <c r="I132" s="15">
        <f t="shared" si="50"/>
        <v>0</v>
      </c>
      <c r="J132" s="52">
        <f t="shared" ca="1" si="63"/>
        <v>5</v>
      </c>
      <c r="K132" s="276">
        <f t="shared" ca="1" si="62"/>
        <v>7.5</v>
      </c>
      <c r="L132" s="277"/>
      <c r="M132" s="377">
        <f ca="1">SUMIF(DATABASE!$L$3:$L$73,'LOK LOK BAR'!C132,DATABASE!$M$3:$M$72)</f>
        <v>0.4</v>
      </c>
      <c r="N132" s="378">
        <f t="shared" ca="1" si="55"/>
        <v>2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1</v>
      </c>
      <c r="F133" s="15">
        <f t="shared" ca="1" si="61"/>
        <v>1.5</v>
      </c>
      <c r="G133" s="53"/>
      <c r="H133" s="275"/>
      <c r="I133" s="15">
        <f t="shared" si="50"/>
        <v>0</v>
      </c>
      <c r="J133" s="52">
        <f t="shared" ca="1" si="63"/>
        <v>1</v>
      </c>
      <c r="K133" s="276">
        <f t="shared" ca="1" si="62"/>
        <v>1.5</v>
      </c>
      <c r="L133" s="277"/>
      <c r="M133" s="377">
        <f ca="1">SUMIF(DATABASE!$L$3:$L$73,'LOK LOK BAR'!C133,DATABASE!$M$3:$M$72)</f>
        <v>0.5</v>
      </c>
      <c r="N133" s="378">
        <f t="shared" ca="1" si="55"/>
        <v>0.5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5</v>
      </c>
      <c r="F135" s="15">
        <f t="shared" ca="1" si="61"/>
        <v>10</v>
      </c>
      <c r="G135" s="53"/>
      <c r="H135" s="275"/>
      <c r="I135" s="15">
        <f t="shared" si="50"/>
        <v>0</v>
      </c>
      <c r="J135" s="52">
        <f t="shared" ca="1" si="63"/>
        <v>5</v>
      </c>
      <c r="K135" s="276">
        <f t="shared" ca="1" si="62"/>
        <v>10</v>
      </c>
      <c r="L135" s="277"/>
      <c r="M135" s="377">
        <f ca="1">SUMIF(DATABASE!$L$3:$L$73,'LOK LOK BAR'!C135,DATABASE!$M$3:$M$72)</f>
        <v>0.4</v>
      </c>
      <c r="N135" s="378">
        <f t="shared" ca="1" si="55"/>
        <v>2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1</v>
      </c>
      <c r="F137" s="15">
        <f t="shared" ca="1" si="61"/>
        <v>1.5</v>
      </c>
      <c r="G137" s="53"/>
      <c r="H137" s="275"/>
      <c r="I137" s="15">
        <f t="shared" si="50"/>
        <v>0</v>
      </c>
      <c r="J137" s="52">
        <f t="shared" ca="1" si="63"/>
        <v>1</v>
      </c>
      <c r="K137" s="276">
        <f t="shared" ca="1" si="62"/>
        <v>1.5</v>
      </c>
      <c r="L137" s="277"/>
      <c r="M137" s="377">
        <f ca="1">SUMIF(DATABASE!$L$3:$L$73,'LOK LOK BAR'!C137,DATABASE!$M$3:$M$72)</f>
        <v>0.52</v>
      </c>
      <c r="N137" s="378">
        <f t="shared" ca="1" si="55"/>
        <v>0.52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1</v>
      </c>
      <c r="F138" s="15">
        <f t="shared" ca="1" si="61"/>
        <v>1.5</v>
      </c>
      <c r="G138" s="53"/>
      <c r="H138" s="275"/>
      <c r="I138" s="15">
        <f t="shared" si="50"/>
        <v>0</v>
      </c>
      <c r="J138" s="52">
        <f t="shared" ca="1" si="63"/>
        <v>1</v>
      </c>
      <c r="K138" s="276">
        <f t="shared" ca="1" si="62"/>
        <v>1.5</v>
      </c>
      <c r="L138" s="277"/>
      <c r="M138" s="377">
        <f ca="1">SUMIF(DATABASE!$L$3:$L$73,'LOK LOK BAR'!C138,DATABASE!$M$3:$M$72)</f>
        <v>0.52</v>
      </c>
      <c r="N138" s="378">
        <f t="shared" ca="1" si="55"/>
        <v>0.52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7</v>
      </c>
      <c r="F140" s="15">
        <f t="shared" ca="1" si="61"/>
        <v>10.5</v>
      </c>
      <c r="G140" s="53"/>
      <c r="H140" s="275"/>
      <c r="I140" s="15">
        <f t="shared" si="50"/>
        <v>0</v>
      </c>
      <c r="J140" s="52">
        <f t="shared" ca="1" si="63"/>
        <v>7</v>
      </c>
      <c r="K140" s="276">
        <f t="shared" ca="1" si="62"/>
        <v>10.5</v>
      </c>
      <c r="L140" s="277"/>
      <c r="M140" s="377">
        <f ca="1">SUMIF(DATABASE!$L$3:$L$73,'LOK LOK BAR'!C140,DATABASE!$M$3:$M$72)</f>
        <v>0.33</v>
      </c>
      <c r="N140" s="378">
        <f t="shared" ca="1" si="55"/>
        <v>2.31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1</v>
      </c>
      <c r="F144" s="15">
        <f t="shared" ca="1" si="61"/>
        <v>2</v>
      </c>
      <c r="G144" s="53"/>
      <c r="H144" s="275"/>
      <c r="I144" s="15">
        <f t="shared" si="50"/>
        <v>0</v>
      </c>
      <c r="J144" s="52">
        <f t="shared" ca="1" si="63"/>
        <v>1</v>
      </c>
      <c r="K144" s="276">
        <f t="shared" ca="1" si="62"/>
        <v>2</v>
      </c>
      <c r="L144" s="277"/>
      <c r="M144" s="377">
        <f ca="1">SUMIF(DATABASE!$L$3:$L$73,'LOK LOK BAR'!C144,DATABASE!$M$3:$M$72)</f>
        <v>0.75</v>
      </c>
      <c r="N144" s="378">
        <f t="shared" ca="1" si="55"/>
        <v>0.75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3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3</v>
      </c>
      <c r="F146" s="15">
        <f t="shared" ca="1" si="61"/>
        <v>7.5</v>
      </c>
      <c r="G146" s="53"/>
      <c r="H146" s="275"/>
      <c r="I146" s="15">
        <f t="shared" si="50"/>
        <v>0</v>
      </c>
      <c r="J146" s="52">
        <f t="shared" ca="1" si="63"/>
        <v>3</v>
      </c>
      <c r="K146" s="276">
        <f t="shared" ca="1" si="62"/>
        <v>7.5</v>
      </c>
      <c r="L146" s="277"/>
      <c r="M146" s="377">
        <f ca="1">SUMIF(DATABASE!$L$3:$L$73,'LOK LOK BAR'!C146,DATABASE!$M$3:$M$72)</f>
        <v>0.87</v>
      </c>
      <c r="N146" s="378">
        <f t="shared" ca="1" si="55"/>
        <v>2.61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6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2</v>
      </c>
      <c r="F148" s="15">
        <f t="shared" ca="1" si="61"/>
        <v>5</v>
      </c>
      <c r="G148" s="53"/>
      <c r="H148" s="275"/>
      <c r="I148" s="15">
        <f t="shared" ref="I148:I153" si="64">H148*D148</f>
        <v>0</v>
      </c>
      <c r="J148" s="52">
        <f t="shared" ca="1" si="63"/>
        <v>2</v>
      </c>
      <c r="K148" s="276">
        <f t="shared" ca="1" si="62"/>
        <v>5</v>
      </c>
      <c r="L148" s="277"/>
      <c r="M148" s="377">
        <f ca="1">SUMIF(DATABASE!$L$3:$L$73,'LOK LOK BAR'!C148,DATABASE!$M$3:$M$72)</f>
        <v>0.81</v>
      </c>
      <c r="N148" s="378">
        <f t="shared" ca="1" si="55"/>
        <v>1.62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6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7</v>
      </c>
      <c r="F150" s="403">
        <f t="shared" ca="1" si="61"/>
        <v>21</v>
      </c>
      <c r="G150" s="53"/>
      <c r="H150" s="708"/>
      <c r="I150" s="403">
        <f t="shared" si="64"/>
        <v>0</v>
      </c>
      <c r="J150" s="404">
        <f t="shared" ca="1" si="63"/>
        <v>7</v>
      </c>
      <c r="K150" s="401">
        <f t="shared" ca="1" si="62"/>
        <v>21</v>
      </c>
      <c r="L150" s="277"/>
      <c r="M150" s="377">
        <f ca="1">SUMIF(DATABASE!$L$3:$L$73,'LOK LOK BAR'!C150,DATABASE!$M$3:$M$72)</f>
        <v>1.02</v>
      </c>
      <c r="N150" s="378">
        <f t="shared" ca="1" si="66"/>
        <v>7.1400000000000006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1</v>
      </c>
      <c r="F152" s="403">
        <f t="shared" ca="1" si="61"/>
        <v>18.8</v>
      </c>
      <c r="G152" s="53"/>
      <c r="H152" s="708"/>
      <c r="I152" s="403">
        <f t="shared" si="64"/>
        <v>0</v>
      </c>
      <c r="J152" s="404">
        <f t="shared" ca="1" si="63"/>
        <v>1</v>
      </c>
      <c r="K152" s="401">
        <f t="shared" ca="1" si="62"/>
        <v>18.8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8.2799999999999994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1</v>
      </c>
      <c r="F153" s="403">
        <f t="shared" ca="1" si="61"/>
        <v>18.8</v>
      </c>
      <c r="G153" s="53"/>
      <c r="H153" s="708"/>
      <c r="I153" s="403">
        <f t="shared" si="64"/>
        <v>0</v>
      </c>
      <c r="J153" s="404">
        <f t="shared" ca="1" si="63"/>
        <v>1</v>
      </c>
      <c r="K153" s="401">
        <f t="shared" ca="1" si="62"/>
        <v>18.8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8.4600000000000009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134</v>
      </c>
      <c r="F156" s="39">
        <f ca="1">SUM(F84:F155)</f>
        <v>354.1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95</v>
      </c>
      <c r="K156" s="39">
        <f ca="1">SUM(K84:K155)</f>
        <v>251.10000000000002</v>
      </c>
      <c r="L156" s="284"/>
      <c r="M156" s="379"/>
      <c r="N156" s="380">
        <f ca="1">SUM(N84:N155)</f>
        <v>96.4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2</v>
      </c>
      <c r="E10" s="18">
        <f ca="1">+D10*C10</f>
        <v>6.58</v>
      </c>
      <c r="F10" s="1"/>
      <c r="G10" s="368"/>
      <c r="H10" s="137" t="s">
        <v>54</v>
      </c>
      <c r="I10" s="138">
        <v>0.66</v>
      </c>
      <c r="J10" s="139">
        <f>+I10*D10</f>
        <v>1.32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7</v>
      </c>
      <c r="E11" s="18">
        <f t="shared" ref="E11:E55" ca="1" si="0">+D11*C11</f>
        <v>21.14</v>
      </c>
      <c r="F11" s="1"/>
      <c r="G11" s="368"/>
      <c r="H11" s="137" t="s">
        <v>54</v>
      </c>
      <c r="I11" s="138">
        <v>0.66</v>
      </c>
      <c r="J11" s="139">
        <f t="shared" ref="J11:J29" si="1">+I11*D11</f>
        <v>4.62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1</v>
      </c>
      <c r="E13" s="18">
        <f t="shared" ca="1" si="0"/>
        <v>3.45</v>
      </c>
      <c r="F13" s="1"/>
      <c r="G13" s="368"/>
      <c r="H13" s="137" t="s">
        <v>54</v>
      </c>
      <c r="I13" s="138">
        <v>0.66</v>
      </c>
      <c r="J13" s="139">
        <f t="shared" si="1"/>
        <v>0.66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7</v>
      </c>
      <c r="E14" s="18">
        <f t="shared" ca="1" si="0"/>
        <v>23.24</v>
      </c>
      <c r="F14" s="1"/>
      <c r="G14" s="368"/>
      <c r="H14" s="137" t="s">
        <v>54</v>
      </c>
      <c r="I14" s="138">
        <v>0.66</v>
      </c>
      <c r="J14" s="139">
        <f t="shared" si="1"/>
        <v>4.62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3</v>
      </c>
      <c r="E15" s="18">
        <f t="shared" ca="1" si="0"/>
        <v>9.48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1</v>
      </c>
      <c r="E17" s="18">
        <f t="shared" ca="1" si="0"/>
        <v>2.8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5</v>
      </c>
      <c r="E18" s="18">
        <f t="shared" ca="1" si="0"/>
        <v>10.4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1</v>
      </c>
      <c r="E20" s="18">
        <f t="shared" ca="1" si="0"/>
        <v>1.6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1</v>
      </c>
      <c r="E24" s="18">
        <f t="shared" ca="1" si="0"/>
        <v>4.71</v>
      </c>
      <c r="F24" s="1"/>
      <c r="G24" s="368"/>
      <c r="H24" s="137" t="s">
        <v>54</v>
      </c>
      <c r="I24" s="138">
        <v>1</v>
      </c>
      <c r="J24" s="139">
        <f t="shared" si="1"/>
        <v>1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5</v>
      </c>
      <c r="E25" s="18">
        <f t="shared" ca="1" si="0"/>
        <v>17.7</v>
      </c>
      <c r="F25" s="1"/>
      <c r="G25" s="368"/>
      <c r="H25" s="137" t="s">
        <v>54</v>
      </c>
      <c r="I25" s="138">
        <v>0.66</v>
      </c>
      <c r="J25" s="139">
        <f>+I25*D25</f>
        <v>3.3000000000000003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21</v>
      </c>
      <c r="E26" s="18">
        <f t="shared" ref="E26:E33" ca="1" si="3">+D26*C26</f>
        <v>92.61</v>
      </c>
      <c r="F26" s="1"/>
      <c r="G26" s="368"/>
      <c r="H26" s="137" t="s">
        <v>54</v>
      </c>
      <c r="I26" s="138">
        <v>1</v>
      </c>
      <c r="J26" s="139">
        <f t="shared" si="1"/>
        <v>21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5</v>
      </c>
      <c r="E27" s="18">
        <f t="shared" ca="1" si="3"/>
        <v>22.15</v>
      </c>
      <c r="F27" s="1"/>
      <c r="G27" s="368"/>
      <c r="H27" s="137" t="s">
        <v>54</v>
      </c>
      <c r="I27" s="138">
        <v>1</v>
      </c>
      <c r="J27" s="139">
        <f t="shared" si="1"/>
        <v>5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23</v>
      </c>
      <c r="E28" s="18">
        <f t="shared" ca="1" si="3"/>
        <v>109.25</v>
      </c>
      <c r="F28" s="1"/>
      <c r="G28" s="368"/>
      <c r="H28" s="137" t="s">
        <v>54</v>
      </c>
      <c r="I28" s="138">
        <v>1</v>
      </c>
      <c r="J28" s="139">
        <f t="shared" si="1"/>
        <v>23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7</v>
      </c>
      <c r="E29" s="18">
        <f t="shared" ca="1" si="3"/>
        <v>41.86</v>
      </c>
      <c r="F29" s="1"/>
      <c r="G29" s="368"/>
      <c r="H29" s="137" t="s">
        <v>54</v>
      </c>
      <c r="I29" s="138">
        <v>1</v>
      </c>
      <c r="J29" s="139">
        <f t="shared" si="1"/>
        <v>7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24</v>
      </c>
      <c r="E30" s="18">
        <f t="shared" ca="1" si="3"/>
        <v>102.96000000000001</v>
      </c>
      <c r="F30" s="1"/>
      <c r="G30" s="368"/>
      <c r="H30" s="137" t="s">
        <v>433</v>
      </c>
      <c r="I30" s="138">
        <v>1</v>
      </c>
      <c r="J30" s="139">
        <f>+I30*D30</f>
        <v>24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4</v>
      </c>
      <c r="E31" s="18">
        <f t="shared" ca="1" si="3"/>
        <v>8.4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7</v>
      </c>
      <c r="E32" s="18">
        <f t="shared" ca="1" si="3"/>
        <v>34.580000000000005</v>
      </c>
      <c r="F32" s="1"/>
      <c r="G32" s="368"/>
      <c r="H32" s="137" t="s">
        <v>54</v>
      </c>
      <c r="I32" s="138">
        <v>1</v>
      </c>
      <c r="J32" s="139">
        <f>+I32*D32</f>
        <v>7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1</v>
      </c>
      <c r="E36" s="18">
        <f t="shared" ca="1" si="0"/>
        <v>1.76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1</v>
      </c>
      <c r="E45" s="18">
        <f t="shared" ca="1" si="0"/>
        <v>2.4300000000000002</v>
      </c>
      <c r="F45" s="1"/>
      <c r="G45" s="368"/>
      <c r="H45" s="137" t="s">
        <v>57</v>
      </c>
      <c r="I45" s="138">
        <v>8</v>
      </c>
      <c r="J45" s="139">
        <f t="shared" si="5"/>
        <v>8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3</v>
      </c>
      <c r="E46" s="18">
        <f t="shared" ca="1" si="0"/>
        <v>11.91</v>
      </c>
      <c r="F46" s="1"/>
      <c r="G46" s="368"/>
      <c r="H46" s="137" t="s">
        <v>340</v>
      </c>
      <c r="I46" s="138">
        <v>3</v>
      </c>
      <c r="J46" s="139">
        <f t="shared" si="5"/>
        <v>9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1</v>
      </c>
      <c r="E51" s="18">
        <f t="shared" ca="1" si="0"/>
        <v>3.69</v>
      </c>
      <c r="F51" s="1"/>
      <c r="G51" s="368"/>
      <c r="H51" s="137" t="s">
        <v>346</v>
      </c>
      <c r="I51" s="138">
        <v>7</v>
      </c>
      <c r="J51" s="139">
        <f t="shared" si="5"/>
        <v>7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1</v>
      </c>
      <c r="E55" s="18">
        <f t="shared" ca="1" si="0"/>
        <v>0.59</v>
      </c>
      <c r="F55" s="1"/>
      <c r="G55" s="368"/>
      <c r="H55" s="137" t="s">
        <v>434</v>
      </c>
      <c r="I55" s="138">
        <v>15</v>
      </c>
      <c r="J55" s="139">
        <f t="shared" si="5"/>
        <v>15</v>
      </c>
    </row>
    <row r="56" spans="1:10" ht="30.75" customHeight="1" thickBot="1">
      <c r="A56" s="799" t="s">
        <v>37</v>
      </c>
      <c r="B56" s="800"/>
      <c r="C56" s="800"/>
      <c r="D56" s="371">
        <f>SUM(D10:D55)</f>
        <v>131</v>
      </c>
      <c r="E56" s="372">
        <f ca="1">SUM(E10:E55)</f>
        <v>533.29000000000008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102.52000000000001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1</v>
      </c>
      <c r="E11" s="15">
        <f>D11*C11</f>
        <v>1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1</v>
      </c>
      <c r="J11" s="276">
        <f t="shared" ref="J11:J12" si="2">+I11*C11</f>
        <v>1</v>
      </c>
      <c r="K11" s="277"/>
      <c r="L11" s="377">
        <v>0.45</v>
      </c>
      <c r="M11" s="378">
        <f>+L11*I11</f>
        <v>0.45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1</v>
      </c>
      <c r="E13" s="15">
        <f t="shared" si="4"/>
        <v>9.9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1</v>
      </c>
      <c r="J13" s="276">
        <f t="shared" ref="J13:J28" si="9">+I13*C13</f>
        <v>9.9</v>
      </c>
      <c r="K13" s="277"/>
      <c r="L13" s="377">
        <f ca="1">+'K-LUNCH &amp; K DINNER'!C10</f>
        <v>3.29</v>
      </c>
      <c r="M13" s="378">
        <f t="shared" ref="M13:M28" ca="1" si="10">+L13*I13</f>
        <v>3.29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0.66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4</v>
      </c>
      <c r="E14" s="15">
        <f t="shared" si="4"/>
        <v>39.6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4</v>
      </c>
      <c r="J14" s="276">
        <f t="shared" si="9"/>
        <v>39.6</v>
      </c>
      <c r="K14" s="277"/>
      <c r="L14" s="377">
        <f ca="1">+'K-LUNCH &amp; K DINNER'!C11</f>
        <v>3.02</v>
      </c>
      <c r="M14" s="378">
        <f t="shared" ca="1" si="10"/>
        <v>12.08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2.64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4</v>
      </c>
      <c r="E17" s="15">
        <f t="shared" si="4"/>
        <v>39.6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4</v>
      </c>
      <c r="J17" s="276">
        <f t="shared" si="9"/>
        <v>39.6</v>
      </c>
      <c r="K17" s="277"/>
      <c r="L17" s="377">
        <f ca="1">+'K-LUNCH &amp; K DINNER'!C14</f>
        <v>3.32</v>
      </c>
      <c r="M17" s="378">
        <f t="shared" ca="1" si="10"/>
        <v>13.28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2.64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1</v>
      </c>
      <c r="E18" s="15">
        <f t="shared" si="4"/>
        <v>9.9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1</v>
      </c>
      <c r="J18" s="276">
        <f t="shared" si="9"/>
        <v>9.9</v>
      </c>
      <c r="K18" s="277"/>
      <c r="L18" s="377">
        <f ca="1">+'K-LUNCH &amp; K DINNER'!C15</f>
        <v>3.16</v>
      </c>
      <c r="M18" s="378">
        <f t="shared" ca="1" si="10"/>
        <v>3.16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3</v>
      </c>
      <c r="E19" s="15">
        <f t="shared" si="4"/>
        <v>29.700000000000003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3</v>
      </c>
      <c r="J19" s="276">
        <f t="shared" si="9"/>
        <v>29.700000000000003</v>
      </c>
      <c r="K19" s="277"/>
      <c r="L19" s="377">
        <f ca="1">+'K-LUNCH &amp; K DINNER'!C16</f>
        <v>2.41</v>
      </c>
      <c r="M19" s="378">
        <f t="shared" ca="1" si="10"/>
        <v>7.23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2</v>
      </c>
      <c r="E27" s="15">
        <f t="shared" si="4"/>
        <v>19.8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2</v>
      </c>
      <c r="J27" s="276">
        <f t="shared" si="9"/>
        <v>19.8</v>
      </c>
      <c r="K27" s="277"/>
      <c r="L27" s="377">
        <f ca="1">+'K-LUNCH &amp; K DINNER'!C24</f>
        <v>4.71</v>
      </c>
      <c r="M27" s="378">
        <f t="shared" ca="1" si="10"/>
        <v>9.42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2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3</v>
      </c>
      <c r="E28" s="15">
        <f t="shared" si="4"/>
        <v>29.700000000000003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3</v>
      </c>
      <c r="J28" s="276">
        <f t="shared" si="9"/>
        <v>29.700000000000003</v>
      </c>
      <c r="K28" s="277"/>
      <c r="L28" s="377">
        <f ca="1">+'K-LUNCH &amp; K DINNER'!C25</f>
        <v>3.54</v>
      </c>
      <c r="M28" s="378">
        <f t="shared" ca="1" si="10"/>
        <v>10.620000000000001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1.98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3</v>
      </c>
      <c r="E29" s="280">
        <f t="shared" si="4"/>
        <v>38.700000000000003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3</v>
      </c>
      <c r="J29" s="276">
        <f t="shared" ref="J29:J31" si="17">+I29*C29</f>
        <v>38.700000000000003</v>
      </c>
      <c r="K29" s="277"/>
      <c r="L29" s="377">
        <f ca="1">+'K-LUNCH &amp; K DINNER'!C26</f>
        <v>4.41</v>
      </c>
      <c r="M29" s="378">
        <f t="shared" ref="M29:M31" ca="1" si="18">+L29*I29</f>
        <v>13.23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3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3</v>
      </c>
      <c r="E33" s="15">
        <f t="shared" ref="E33:E35" si="24">D33*C33</f>
        <v>38.700000000000003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3</v>
      </c>
      <c r="J33" s="276">
        <f t="shared" si="21"/>
        <v>38.700000000000003</v>
      </c>
      <c r="K33" s="277"/>
      <c r="L33" s="377">
        <f ca="1">+'K-LUNCH &amp; K DINNER'!C30</f>
        <v>4.29</v>
      </c>
      <c r="M33" s="378">
        <f t="shared" ca="1" si="22"/>
        <v>12.870000000000001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3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4</v>
      </c>
      <c r="E34" s="15">
        <f t="shared" si="24"/>
        <v>51.6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4</v>
      </c>
      <c r="J34" s="276">
        <f t="shared" si="21"/>
        <v>51.6</v>
      </c>
      <c r="K34" s="277"/>
      <c r="L34" s="377">
        <f ca="1">+'K-LUNCH &amp; K DINNER'!C31</f>
        <v>2.1</v>
      </c>
      <c r="M34" s="378">
        <f t="shared" ca="1" si="22"/>
        <v>8.4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4</v>
      </c>
      <c r="E39" s="15">
        <f t="shared" ref="E39:E83" si="28">D39*C39</f>
        <v>23.6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4</v>
      </c>
      <c r="J39" s="276">
        <f t="shared" ref="J39:J83" si="31">+I39*C39</f>
        <v>23.6</v>
      </c>
      <c r="K39" s="277"/>
      <c r="L39" s="377">
        <f ca="1">+'K-LUNCH &amp; K DINNER'!C36</f>
        <v>1.76</v>
      </c>
      <c r="M39" s="378">
        <f t="shared" ca="1" si="25"/>
        <v>7.04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1</v>
      </c>
      <c r="E46" s="15">
        <f t="shared" si="28"/>
        <v>7.9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1</v>
      </c>
      <c r="J46" s="276">
        <f t="shared" si="31"/>
        <v>7.9</v>
      </c>
      <c r="K46" s="277"/>
      <c r="L46" s="377">
        <f ca="1">+'K-LUNCH &amp; K DINNER'!C45</f>
        <v>2.4300000000000002</v>
      </c>
      <c r="M46" s="378">
        <f t="shared" ca="1" si="25"/>
        <v>2.4300000000000002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8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1</v>
      </c>
      <c r="E47" s="15">
        <f t="shared" si="28"/>
        <v>7.9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1</v>
      </c>
      <c r="J47" s="276">
        <f t="shared" si="31"/>
        <v>7.9</v>
      </c>
      <c r="K47" s="277"/>
      <c r="L47" s="377">
        <f ca="1">+'K-LUNCH &amp; K DINNER'!C46</f>
        <v>3.97</v>
      </c>
      <c r="M47" s="378">
        <f t="shared" ca="1" si="25"/>
        <v>3.97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3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1</v>
      </c>
      <c r="E48" s="15">
        <f t="shared" si="28"/>
        <v>7.9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1</v>
      </c>
      <c r="J48" s="276">
        <f t="shared" si="31"/>
        <v>7.9</v>
      </c>
      <c r="K48" s="277"/>
      <c r="L48" s="377">
        <f ca="1">+'K-LUNCH &amp; K DINNER'!C47</f>
        <v>2.1800000000000002</v>
      </c>
      <c r="M48" s="378">
        <f t="shared" ca="1" si="25"/>
        <v>2.1800000000000002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1</v>
      </c>
      <c r="E52" s="15">
        <f t="shared" si="28"/>
        <v>7.9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1</v>
      </c>
      <c r="J52" s="276">
        <f t="shared" si="31"/>
        <v>7.9</v>
      </c>
      <c r="K52" s="277"/>
      <c r="L52" s="377">
        <f ca="1">+'K-LUNCH &amp; K DINNER'!C51</f>
        <v>3.69</v>
      </c>
      <c r="M52" s="378">
        <f t="shared" ca="1" si="25"/>
        <v>3.69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7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2</v>
      </c>
      <c r="E59" s="15">
        <f t="shared" ref="E59" si="35">D59*C59</f>
        <v>9.9</v>
      </c>
      <c r="F59" s="53"/>
      <c r="G59" s="275"/>
      <c r="H59" s="15"/>
      <c r="I59" s="52">
        <f t="shared" ref="I59" si="36">+D59-G59</f>
        <v>2</v>
      </c>
      <c r="J59" s="276">
        <f t="shared" ref="J59" si="37">+I59*C59</f>
        <v>9.9</v>
      </c>
      <c r="K59" s="277"/>
      <c r="L59" s="377">
        <f ca="1">+L36</f>
        <v>2</v>
      </c>
      <c r="M59" s="378">
        <f t="shared" ref="M59" ca="1" si="38">+L59*I59</f>
        <v>4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4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4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4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11</v>
      </c>
      <c r="E62" s="15">
        <f t="shared" ref="E62:E75" si="41">D62*C62</f>
        <v>54.45</v>
      </c>
      <c r="F62" s="53"/>
      <c r="G62" s="275"/>
      <c r="H62" s="15"/>
      <c r="I62" s="52">
        <f t="shared" ref="I62:I75" si="42">+D62-G62</f>
        <v>11</v>
      </c>
      <c r="J62" s="276">
        <f t="shared" ref="J62:J75" si="43">+I62*C62</f>
        <v>54.45</v>
      </c>
      <c r="K62" s="277"/>
      <c r="L62" s="377">
        <f t="shared" ref="L62:L67" ca="1" si="44">+L39</f>
        <v>1.76</v>
      </c>
      <c r="M62" s="378">
        <f t="shared" ref="M62:M75" ca="1" si="45">+L62*I62</f>
        <v>19.36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5</v>
      </c>
      <c r="E63" s="15">
        <f t="shared" si="41"/>
        <v>24.75</v>
      </c>
      <c r="F63" s="53"/>
      <c r="G63" s="275"/>
      <c r="H63" s="15"/>
      <c r="I63" s="52">
        <f t="shared" si="42"/>
        <v>5</v>
      </c>
      <c r="J63" s="276">
        <f t="shared" si="43"/>
        <v>24.75</v>
      </c>
      <c r="K63" s="277"/>
      <c r="L63" s="377">
        <f t="shared" ca="1" si="44"/>
        <v>2.15</v>
      </c>
      <c r="M63" s="378">
        <f t="shared" ca="1" si="45"/>
        <v>10.75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2</v>
      </c>
      <c r="E65" s="15">
        <f t="shared" si="41"/>
        <v>9.9</v>
      </c>
      <c r="F65" s="53"/>
      <c r="G65" s="275"/>
      <c r="H65" s="15"/>
      <c r="I65" s="52">
        <f t="shared" si="42"/>
        <v>2</v>
      </c>
      <c r="J65" s="276">
        <f t="shared" si="43"/>
        <v>9.9</v>
      </c>
      <c r="K65" s="277"/>
      <c r="L65" s="377">
        <f t="shared" ca="1" si="44"/>
        <v>2.5</v>
      </c>
      <c r="M65" s="378">
        <f t="shared" ca="1" si="45"/>
        <v>5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16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2</v>
      </c>
      <c r="E66" s="15">
        <f t="shared" si="41"/>
        <v>9.9</v>
      </c>
      <c r="F66" s="53"/>
      <c r="G66" s="275"/>
      <c r="H66" s="15"/>
      <c r="I66" s="52">
        <f t="shared" si="42"/>
        <v>2</v>
      </c>
      <c r="J66" s="276">
        <f t="shared" si="43"/>
        <v>9.9</v>
      </c>
      <c r="K66" s="277"/>
      <c r="L66" s="377">
        <f t="shared" ca="1" si="44"/>
        <v>2.67</v>
      </c>
      <c r="M66" s="378">
        <f t="shared" ca="1" si="45"/>
        <v>5.34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8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1</v>
      </c>
      <c r="E67" s="15">
        <f t="shared" si="41"/>
        <v>6.95</v>
      </c>
      <c r="F67" s="53"/>
      <c r="G67" s="275"/>
      <c r="H67" s="15"/>
      <c r="I67" s="52">
        <f t="shared" si="42"/>
        <v>1</v>
      </c>
      <c r="J67" s="276">
        <f t="shared" si="43"/>
        <v>6.95</v>
      </c>
      <c r="K67" s="277"/>
      <c r="L67" s="377">
        <f t="shared" ca="1" si="44"/>
        <v>1.24</v>
      </c>
      <c r="M67" s="378">
        <f t="shared" ca="1" si="45"/>
        <v>1.24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8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2</v>
      </c>
      <c r="E68" s="15">
        <f t="shared" si="41"/>
        <v>13.9</v>
      </c>
      <c r="F68" s="53"/>
      <c r="G68" s="275"/>
      <c r="H68" s="15"/>
      <c r="I68" s="52">
        <f t="shared" si="42"/>
        <v>2</v>
      </c>
      <c r="J68" s="276">
        <f t="shared" si="43"/>
        <v>13.9</v>
      </c>
      <c r="K68" s="277"/>
      <c r="L68" s="377">
        <f ca="1">+L47</f>
        <v>3.97</v>
      </c>
      <c r="M68" s="378">
        <f t="shared" ca="1" si="45"/>
        <v>7.94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6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1</v>
      </c>
      <c r="E71" s="15">
        <f t="shared" si="41"/>
        <v>6.95</v>
      </c>
      <c r="F71" s="53"/>
      <c r="G71" s="275"/>
      <c r="H71" s="15"/>
      <c r="I71" s="52">
        <f t="shared" si="42"/>
        <v>1</v>
      </c>
      <c r="J71" s="276">
        <f t="shared" si="43"/>
        <v>6.95</v>
      </c>
      <c r="K71" s="277"/>
      <c r="L71" s="377">
        <f ca="1">+'K-LUNCH &amp; K DINNER'!C50</f>
        <v>4.3099999999999996</v>
      </c>
      <c r="M71" s="378">
        <f t="shared" ca="1" si="45"/>
        <v>4.3099999999999996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3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1</v>
      </c>
      <c r="E72" s="15">
        <f t="shared" si="41"/>
        <v>6.95</v>
      </c>
      <c r="F72" s="53"/>
      <c r="G72" s="275"/>
      <c r="H72" s="15"/>
      <c r="I72" s="52">
        <f t="shared" si="42"/>
        <v>1</v>
      </c>
      <c r="J72" s="276">
        <f t="shared" si="43"/>
        <v>6.95</v>
      </c>
      <c r="K72" s="277"/>
      <c r="L72" s="377">
        <f ca="1">+'K-LUNCH &amp; K DINNER'!C51</f>
        <v>3.69</v>
      </c>
      <c r="M72" s="378">
        <f t="shared" ca="1" si="45"/>
        <v>3.69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7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1</v>
      </c>
      <c r="E74" s="15">
        <f t="shared" si="41"/>
        <v>6.95</v>
      </c>
      <c r="F74" s="53"/>
      <c r="G74" s="275"/>
      <c r="H74" s="15"/>
      <c r="I74" s="52">
        <f t="shared" si="42"/>
        <v>1</v>
      </c>
      <c r="J74" s="276">
        <f t="shared" si="43"/>
        <v>6.95</v>
      </c>
      <c r="K74" s="277"/>
      <c r="L74" s="377">
        <f ca="1">+'K-LUNCH &amp; K DINNER'!C53</f>
        <v>1.72</v>
      </c>
      <c r="M74" s="378">
        <f t="shared" ca="1" si="45"/>
        <v>1.72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0.22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65</v>
      </c>
      <c r="E110" s="39">
        <f>SUM(E11:E109)</f>
        <v>513.99999999999977</v>
      </c>
      <c r="F110" s="55"/>
      <c r="G110" s="81">
        <f>SUM(G11:G108)</f>
        <v>0</v>
      </c>
      <c r="H110" s="39">
        <f>SUM(H11:H109)</f>
        <v>0</v>
      </c>
      <c r="I110" s="38">
        <f>SUM(I11:I109)</f>
        <v>65</v>
      </c>
      <c r="J110" s="39">
        <f>SUM(J11:J109)</f>
        <v>513.99999999999977</v>
      </c>
      <c r="K110" s="284"/>
      <c r="L110" s="379"/>
      <c r="M110" s="380">
        <f ca="1">SUM(M11:M109)</f>
        <v>176.69000000000005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15.92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2</v>
      </c>
      <c r="E11" s="445"/>
      <c r="F11" s="293"/>
      <c r="G11" s="91"/>
      <c r="H11" s="439">
        <f>+G11+D11</f>
        <v>2</v>
      </c>
      <c r="I11" s="437"/>
      <c r="J11" s="469" t="s">
        <v>441</v>
      </c>
      <c r="K11" s="154">
        <v>75</v>
      </c>
      <c r="L11" s="155">
        <f>+K11*H11</f>
        <v>150</v>
      </c>
      <c r="M11" s="468">
        <f>+L11*C11</f>
        <v>1.0657894736842106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7</v>
      </c>
      <c r="E12" s="445"/>
      <c r="F12" s="293"/>
      <c r="G12" s="91"/>
      <c r="H12" s="439">
        <f t="shared" ref="H12:H110" si="0">+G12+D12</f>
        <v>7</v>
      </c>
      <c r="I12" s="437"/>
      <c r="J12" s="166" t="s">
        <v>335</v>
      </c>
      <c r="K12" s="154">
        <v>80</v>
      </c>
      <c r="L12" s="155">
        <f t="shared" ref="L12:L17" si="1">+K12*H12</f>
        <v>560</v>
      </c>
      <c r="M12" s="468">
        <f t="shared" ref="M12:M65" si="2">+L12*C12</f>
        <v>1.1200000000000001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1</v>
      </c>
      <c r="E14" s="445"/>
      <c r="F14" s="293"/>
      <c r="G14" s="91"/>
      <c r="H14" s="439">
        <f t="shared" si="0"/>
        <v>1</v>
      </c>
      <c r="I14" s="437"/>
      <c r="J14" s="166" t="s">
        <v>442</v>
      </c>
      <c r="K14" s="154">
        <v>200</v>
      </c>
      <c r="L14" s="155">
        <f t="shared" si="1"/>
        <v>200</v>
      </c>
      <c r="M14" s="468">
        <f t="shared" si="2"/>
        <v>0.38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7</v>
      </c>
      <c r="E15" s="445"/>
      <c r="F15" s="293"/>
      <c r="G15" s="91"/>
      <c r="H15" s="439">
        <f t="shared" si="0"/>
        <v>7</v>
      </c>
      <c r="I15" s="437"/>
      <c r="J15" s="469" t="s">
        <v>443</v>
      </c>
      <c r="K15" s="154">
        <v>75</v>
      </c>
      <c r="L15" s="155">
        <f>+K15*H15</f>
        <v>525</v>
      </c>
      <c r="M15" s="468">
        <f t="shared" si="2"/>
        <v>3.0975000000000001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3</v>
      </c>
      <c r="E16" s="445"/>
      <c r="F16" s="293"/>
      <c r="G16" s="91"/>
      <c r="H16" s="439">
        <f t="shared" si="0"/>
        <v>3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1</v>
      </c>
      <c r="E17" s="445"/>
      <c r="F17" s="293"/>
      <c r="G17" s="91"/>
      <c r="H17" s="439">
        <f t="shared" si="0"/>
        <v>1</v>
      </c>
      <c r="I17" s="437"/>
      <c r="J17" s="469" t="s">
        <v>445</v>
      </c>
      <c r="K17" s="154">
        <v>30</v>
      </c>
      <c r="L17" s="155">
        <f t="shared" si="1"/>
        <v>30</v>
      </c>
      <c r="M17" s="468">
        <f t="shared" si="2"/>
        <v>0.27300000000000002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1</v>
      </c>
      <c r="E18" s="445"/>
      <c r="F18" s="293"/>
      <c r="G18" s="91"/>
      <c r="H18" s="439">
        <f t="shared" si="0"/>
        <v>1</v>
      </c>
      <c r="I18" s="437"/>
      <c r="J18" s="469" t="s">
        <v>445</v>
      </c>
      <c r="K18" s="154">
        <v>30</v>
      </c>
      <c r="L18" s="155">
        <f>+K18*H18</f>
        <v>30</v>
      </c>
      <c r="M18" s="468">
        <f t="shared" si="2"/>
        <v>0.27300000000000002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5</v>
      </c>
      <c r="E19" s="445"/>
      <c r="F19" s="293"/>
      <c r="G19" s="91"/>
      <c r="H19" s="439">
        <f t="shared" si="0"/>
        <v>5</v>
      </c>
      <c r="I19" s="437"/>
      <c r="J19" s="149" t="s">
        <v>448</v>
      </c>
      <c r="K19" s="154">
        <v>70</v>
      </c>
      <c r="L19" s="155">
        <f>+K19*H19</f>
        <v>350</v>
      </c>
      <c r="M19" s="468">
        <f t="shared" si="2"/>
        <v>1.365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1</v>
      </c>
      <c r="E21" s="445"/>
      <c r="F21" s="293"/>
      <c r="G21" s="91"/>
      <c r="H21" s="439">
        <f t="shared" si="0"/>
        <v>1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1</v>
      </c>
      <c r="E25" s="445"/>
      <c r="F25" s="293"/>
      <c r="G25" s="91"/>
      <c r="H25" s="439">
        <f t="shared" si="0"/>
        <v>1</v>
      </c>
      <c r="I25" s="437"/>
      <c r="J25" s="149" t="s">
        <v>458</v>
      </c>
      <c r="K25" s="154">
        <v>25</v>
      </c>
      <c r="L25" s="155">
        <f t="shared" si="4"/>
        <v>25</v>
      </c>
      <c r="M25" s="468">
        <f t="shared" si="2"/>
        <v>3.7499999999999999E-2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21</v>
      </c>
      <c r="E26" s="445"/>
      <c r="F26" s="293"/>
      <c r="G26" s="91"/>
      <c r="H26" s="439">
        <f>+G26+D26</f>
        <v>21</v>
      </c>
      <c r="I26" s="437"/>
      <c r="J26" s="149" t="s">
        <v>66</v>
      </c>
      <c r="K26" s="154">
        <v>90</v>
      </c>
      <c r="L26" s="155">
        <f>+K26*H26</f>
        <v>1890</v>
      </c>
      <c r="M26" s="468">
        <f t="shared" si="2"/>
        <v>5.67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5</v>
      </c>
      <c r="E27" s="445"/>
      <c r="F27" s="293"/>
      <c r="G27" s="91"/>
      <c r="H27" s="439">
        <f t="shared" ref="H27:H32" si="5">+G27+D27</f>
        <v>5</v>
      </c>
      <c r="I27" s="437"/>
      <c r="J27" s="149" t="s">
        <v>446</v>
      </c>
      <c r="K27" s="154">
        <v>80</v>
      </c>
      <c r="L27" s="155">
        <f>+K27*H27</f>
        <v>400</v>
      </c>
      <c r="M27" s="468">
        <f t="shared" si="2"/>
        <v>3.4999999999999996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5</v>
      </c>
      <c r="E28" s="445"/>
      <c r="F28" s="293"/>
      <c r="G28" s="91"/>
      <c r="H28" s="439">
        <f t="shared" si="5"/>
        <v>5</v>
      </c>
      <c r="I28" s="437"/>
      <c r="J28" s="149" t="s">
        <v>447</v>
      </c>
      <c r="K28" s="154">
        <v>90</v>
      </c>
      <c r="L28" s="155">
        <f>+K28*H28</f>
        <v>450</v>
      </c>
      <c r="M28" s="468">
        <f t="shared" si="2"/>
        <v>3.0599999999999996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23</v>
      </c>
      <c r="E29" s="445"/>
      <c r="F29" s="293"/>
      <c r="G29" s="91"/>
      <c r="H29" s="439">
        <f t="shared" si="5"/>
        <v>23</v>
      </c>
      <c r="I29" s="437"/>
      <c r="J29" s="149" t="s">
        <v>439</v>
      </c>
      <c r="K29" s="154">
        <v>90</v>
      </c>
      <c r="L29" s="155">
        <f t="shared" ref="L29" si="6">+K29*H29</f>
        <v>2070</v>
      </c>
      <c r="M29" s="468">
        <f t="shared" si="2"/>
        <v>14.707894736842105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7</v>
      </c>
      <c r="E30" s="445"/>
      <c r="F30" s="293"/>
      <c r="G30" s="91"/>
      <c r="H30" s="439">
        <f t="shared" si="5"/>
        <v>7</v>
      </c>
      <c r="I30" s="437"/>
      <c r="J30" s="149" t="s">
        <v>453</v>
      </c>
      <c r="K30" s="154">
        <v>30</v>
      </c>
      <c r="L30" s="155">
        <f t="shared" ref="L30" si="7">+K30*H30</f>
        <v>210</v>
      </c>
      <c r="M30" s="468">
        <f t="shared" si="2"/>
        <v>1.4921052631578948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24</v>
      </c>
      <c r="E31" s="445"/>
      <c r="F31" s="293"/>
      <c r="G31" s="91"/>
      <c r="H31" s="439">
        <f t="shared" si="5"/>
        <v>24</v>
      </c>
      <c r="I31" s="437"/>
      <c r="J31" s="149" t="s">
        <v>451</v>
      </c>
      <c r="K31" s="154">
        <v>30</v>
      </c>
      <c r="L31" s="155">
        <f t="shared" si="4"/>
        <v>720</v>
      </c>
      <c r="M31" s="468">
        <f t="shared" si="2"/>
        <v>8.927999999999999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4</v>
      </c>
      <c r="E32" s="445"/>
      <c r="F32" s="293"/>
      <c r="G32" s="91"/>
      <c r="H32" s="439">
        <f t="shared" si="5"/>
        <v>4</v>
      </c>
      <c r="I32" s="437"/>
      <c r="J32" s="149" t="s">
        <v>452</v>
      </c>
      <c r="K32" s="154">
        <v>150</v>
      </c>
      <c r="L32" s="155">
        <f t="shared" si="4"/>
        <v>600</v>
      </c>
      <c r="M32" s="468">
        <f t="shared" si="2"/>
        <v>6.84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7</v>
      </c>
      <c r="E33" s="445"/>
      <c r="F33" s="293"/>
      <c r="G33" s="91"/>
      <c r="H33" s="439">
        <f t="shared" si="0"/>
        <v>7</v>
      </c>
      <c r="I33" s="437"/>
      <c r="J33" s="149" t="s">
        <v>453</v>
      </c>
      <c r="K33" s="154">
        <v>65</v>
      </c>
      <c r="L33" s="155">
        <f t="shared" si="4"/>
        <v>455</v>
      </c>
      <c r="M33" s="468">
        <f t="shared" si="2"/>
        <v>4.8999999999999995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1</v>
      </c>
      <c r="E35" s="445"/>
      <c r="F35" s="293"/>
      <c r="G35" s="91"/>
      <c r="H35" s="439">
        <f t="shared" si="0"/>
        <v>1</v>
      </c>
      <c r="I35" s="437"/>
      <c r="J35" s="149" t="s">
        <v>459</v>
      </c>
      <c r="K35" s="154">
        <v>30</v>
      </c>
      <c r="L35" s="155">
        <f t="shared" si="4"/>
        <v>30</v>
      </c>
      <c r="M35" s="468">
        <f t="shared" si="2"/>
        <v>0.13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1</v>
      </c>
      <c r="E42" s="445"/>
      <c r="F42" s="293"/>
      <c r="G42" s="91"/>
      <c r="H42" s="439">
        <f t="shared" si="0"/>
        <v>1</v>
      </c>
      <c r="I42" s="437"/>
      <c r="J42" s="149" t="s">
        <v>459</v>
      </c>
      <c r="K42" s="154">
        <v>30</v>
      </c>
      <c r="L42" s="155">
        <f t="shared" si="4"/>
        <v>30</v>
      </c>
      <c r="M42" s="468">
        <f t="shared" si="2"/>
        <v>0.2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3</v>
      </c>
      <c r="E43" s="445"/>
      <c r="F43" s="293"/>
      <c r="G43" s="91"/>
      <c r="H43" s="439">
        <f t="shared" si="0"/>
        <v>3</v>
      </c>
      <c r="I43" s="437"/>
      <c r="J43" s="149" t="s">
        <v>441</v>
      </c>
      <c r="K43" s="154">
        <v>38</v>
      </c>
      <c r="L43" s="155">
        <f t="shared" si="4"/>
        <v>114</v>
      </c>
      <c r="M43" s="468">
        <f t="shared" si="2"/>
        <v>0.76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1</v>
      </c>
      <c r="E47" s="445"/>
      <c r="F47" s="315"/>
      <c r="G47" s="91"/>
      <c r="H47" s="439">
        <f t="shared" ref="H47:H51" si="10">+G47+D47</f>
        <v>1</v>
      </c>
      <c r="I47" s="437"/>
      <c r="J47" s="149" t="s">
        <v>451</v>
      </c>
      <c r="K47" s="154">
        <v>30</v>
      </c>
      <c r="L47" s="155">
        <f t="shared" si="8"/>
        <v>30</v>
      </c>
      <c r="M47" s="468">
        <f t="shared" si="2"/>
        <v>0.372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1</v>
      </c>
      <c r="E51" s="445"/>
      <c r="F51" s="315"/>
      <c r="G51" s="91"/>
      <c r="H51" s="439">
        <f t="shared" si="10"/>
        <v>1</v>
      </c>
      <c r="I51" s="437"/>
      <c r="J51" s="149" t="s">
        <v>454</v>
      </c>
      <c r="K51" s="154">
        <v>30</v>
      </c>
      <c r="L51" s="155">
        <f t="shared" ref="L51" si="13">+K51*H51</f>
        <v>30</v>
      </c>
      <c r="M51" s="468">
        <f t="shared" si="2"/>
        <v>0.189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1</v>
      </c>
      <c r="E54" s="445"/>
      <c r="F54" s="293"/>
      <c r="G54" s="91"/>
      <c r="H54" s="439">
        <f>+G54+D54</f>
        <v>1</v>
      </c>
      <c r="I54" s="437"/>
      <c r="J54" s="469" t="s">
        <v>441</v>
      </c>
      <c r="K54" s="154">
        <v>75</v>
      </c>
      <c r="L54" s="155">
        <f>+K54*H54</f>
        <v>75</v>
      </c>
      <c r="M54" s="468">
        <f t="shared" si="2"/>
        <v>0.53289473684210531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4</v>
      </c>
      <c r="E55" s="445"/>
      <c r="F55" s="293"/>
      <c r="G55" s="91"/>
      <c r="H55" s="439">
        <f t="shared" ref="H55:H75" si="14">+G55+D55</f>
        <v>4</v>
      </c>
      <c r="I55" s="437"/>
      <c r="J55" s="166" t="s">
        <v>335</v>
      </c>
      <c r="K55" s="154">
        <v>80</v>
      </c>
      <c r="L55" s="155">
        <f t="shared" ref="L55:L57" si="15">+K55*H55</f>
        <v>320</v>
      </c>
      <c r="M55" s="468">
        <f t="shared" si="2"/>
        <v>0.64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4</v>
      </c>
      <c r="E58" s="445"/>
      <c r="F58" s="293"/>
      <c r="G58" s="91"/>
      <c r="H58" s="439">
        <f t="shared" si="14"/>
        <v>4</v>
      </c>
      <c r="I58" s="437"/>
      <c r="J58" s="469" t="s">
        <v>443</v>
      </c>
      <c r="K58" s="154">
        <v>75</v>
      </c>
      <c r="L58" s="155">
        <f>+K58*H58</f>
        <v>300</v>
      </c>
      <c r="M58" s="468">
        <f t="shared" si="2"/>
        <v>1.77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1</v>
      </c>
      <c r="E59" s="445"/>
      <c r="F59" s="293"/>
      <c r="G59" s="91"/>
      <c r="H59" s="439">
        <f t="shared" si="14"/>
        <v>1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3</v>
      </c>
      <c r="E60" s="445"/>
      <c r="F60" s="293"/>
      <c r="G60" s="91"/>
      <c r="H60" s="439">
        <f t="shared" si="14"/>
        <v>3</v>
      </c>
      <c r="I60" s="437"/>
      <c r="J60" s="469" t="s">
        <v>445</v>
      </c>
      <c r="K60" s="154">
        <v>30</v>
      </c>
      <c r="L60" s="155">
        <f t="shared" ref="L60" si="17">+K60*H60</f>
        <v>90</v>
      </c>
      <c r="M60" s="468">
        <f t="shared" si="2"/>
        <v>0.81900000000000006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2</v>
      </c>
      <c r="E68" s="445"/>
      <c r="F68" s="293"/>
      <c r="G68" s="91"/>
      <c r="H68" s="439">
        <f t="shared" si="14"/>
        <v>2</v>
      </c>
      <c r="I68" s="437"/>
      <c r="J68" s="149" t="s">
        <v>458</v>
      </c>
      <c r="K68" s="154">
        <v>25</v>
      </c>
      <c r="L68" s="155">
        <f t="shared" si="18"/>
        <v>50</v>
      </c>
      <c r="M68" s="468">
        <f t="shared" si="19"/>
        <v>7.4999999999999997E-2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3</v>
      </c>
      <c r="E69" s="445"/>
      <c r="F69" s="293"/>
      <c r="G69" s="91"/>
      <c r="H69" s="439">
        <f t="shared" si="14"/>
        <v>3</v>
      </c>
      <c r="I69" s="437"/>
      <c r="J69" s="149" t="s">
        <v>66</v>
      </c>
      <c r="K69" s="154">
        <v>90</v>
      </c>
      <c r="L69" s="155">
        <f>+K69*H69</f>
        <v>270</v>
      </c>
      <c r="M69" s="468">
        <f t="shared" si="19"/>
        <v>0.81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3</v>
      </c>
      <c r="E70" s="445"/>
      <c r="F70" s="293"/>
      <c r="G70" s="91"/>
      <c r="H70" s="439">
        <f t="shared" si="14"/>
        <v>3</v>
      </c>
      <c r="I70" s="437"/>
      <c r="J70" s="149" t="s">
        <v>446</v>
      </c>
      <c r="K70" s="154">
        <v>80</v>
      </c>
      <c r="L70" s="155">
        <f>+K70*H70</f>
        <v>240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3</v>
      </c>
      <c r="E74" s="445"/>
      <c r="F74" s="293"/>
      <c r="G74" s="91"/>
      <c r="H74" s="439">
        <f t="shared" si="14"/>
        <v>3</v>
      </c>
      <c r="I74" s="437"/>
      <c r="J74" s="149" t="s">
        <v>451</v>
      </c>
      <c r="K74" s="154">
        <v>30</v>
      </c>
      <c r="L74" s="155">
        <f t="shared" si="21"/>
        <v>90</v>
      </c>
      <c r="M74" s="468">
        <f t="shared" si="20"/>
        <v>1.1159999999999999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4</v>
      </c>
      <c r="E75" s="445"/>
      <c r="F75" s="293"/>
      <c r="G75" s="91"/>
      <c r="H75" s="439">
        <f t="shared" si="14"/>
        <v>4</v>
      </c>
      <c r="I75" s="437"/>
      <c r="J75" s="149" t="s">
        <v>452</v>
      </c>
      <c r="K75" s="154">
        <v>150</v>
      </c>
      <c r="L75" s="155">
        <f t="shared" si="21"/>
        <v>600</v>
      </c>
      <c r="M75" s="468">
        <f t="shared" si="20"/>
        <v>6.84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4</v>
      </c>
      <c r="E78" s="445"/>
      <c r="F78" s="293"/>
      <c r="G78" s="91"/>
      <c r="H78" s="439">
        <f t="shared" si="22"/>
        <v>4</v>
      </c>
      <c r="I78" s="437"/>
      <c r="J78" s="149" t="s">
        <v>459</v>
      </c>
      <c r="K78" s="154">
        <v>30</v>
      </c>
      <c r="L78" s="155">
        <f t="shared" si="21"/>
        <v>120</v>
      </c>
      <c r="M78" s="468">
        <f t="shared" si="20"/>
        <v>0.52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1</v>
      </c>
      <c r="E85" s="445"/>
      <c r="F85" s="293"/>
      <c r="G85" s="91"/>
      <c r="H85" s="439">
        <f t="shared" si="22"/>
        <v>1</v>
      </c>
      <c r="I85" s="437"/>
      <c r="J85" s="149" t="s">
        <v>459</v>
      </c>
      <c r="K85" s="154">
        <v>30</v>
      </c>
      <c r="L85" s="155">
        <f t="shared" si="21"/>
        <v>30</v>
      </c>
      <c r="M85" s="468">
        <f t="shared" si="20"/>
        <v>0.2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1</v>
      </c>
      <c r="E86" s="445"/>
      <c r="F86" s="293"/>
      <c r="G86" s="91"/>
      <c r="H86" s="439">
        <f t="shared" si="22"/>
        <v>1</v>
      </c>
      <c r="I86" s="437"/>
      <c r="J86" s="149" t="s">
        <v>441</v>
      </c>
      <c r="K86" s="154">
        <v>38</v>
      </c>
      <c r="L86" s="155">
        <f t="shared" si="21"/>
        <v>38</v>
      </c>
      <c r="M86" s="468">
        <f t="shared" si="20"/>
        <v>0.25333333333333335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1</v>
      </c>
      <c r="E87" s="445"/>
      <c r="F87" s="315"/>
      <c r="G87" s="91"/>
      <c r="H87" s="439">
        <f t="shared" si="22"/>
        <v>1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1</v>
      </c>
      <c r="E90" s="445"/>
      <c r="F90" s="315"/>
      <c r="G90" s="91"/>
      <c r="H90" s="439">
        <f t="shared" si="22"/>
        <v>1</v>
      </c>
      <c r="I90" s="437"/>
      <c r="J90" s="149" t="s">
        <v>451</v>
      </c>
      <c r="K90" s="154">
        <v>30</v>
      </c>
      <c r="L90" s="155">
        <f t="shared" si="23"/>
        <v>30</v>
      </c>
      <c r="M90" s="468">
        <f t="shared" si="24"/>
        <v>0.372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6</v>
      </c>
      <c r="E103" s="445"/>
      <c r="F103" s="436"/>
      <c r="G103" s="435"/>
      <c r="H103" s="439">
        <f t="shared" si="0"/>
        <v>6</v>
      </c>
      <c r="I103" s="437"/>
      <c r="J103" s="149" t="s">
        <v>454</v>
      </c>
      <c r="K103" s="154">
        <v>70</v>
      </c>
      <c r="L103" s="155">
        <f t="shared" si="4"/>
        <v>420</v>
      </c>
      <c r="M103" s="468">
        <f t="shared" si="28"/>
        <v>2.6459999999999999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1</v>
      </c>
      <c r="E105" s="445"/>
      <c r="F105" s="436"/>
      <c r="G105" s="435"/>
      <c r="H105" s="439">
        <f t="shared" si="0"/>
        <v>1</v>
      </c>
      <c r="I105" s="437"/>
      <c r="J105" s="149" t="s">
        <v>439</v>
      </c>
      <c r="K105" s="154">
        <v>80</v>
      </c>
      <c r="L105" s="155">
        <f t="shared" si="4"/>
        <v>80</v>
      </c>
      <c r="M105" s="468">
        <f t="shared" si="28"/>
        <v>0.54399999999999993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4</v>
      </c>
      <c r="E108" s="445"/>
      <c r="F108" s="436"/>
      <c r="G108" s="435"/>
      <c r="H108" s="439">
        <f t="shared" si="0"/>
        <v>4</v>
      </c>
      <c r="J108" s="149" t="s">
        <v>462</v>
      </c>
      <c r="K108" s="154">
        <v>20</v>
      </c>
      <c r="L108" s="155">
        <f t="shared" si="4"/>
        <v>80</v>
      </c>
      <c r="M108" s="468">
        <f t="shared" si="28"/>
        <v>0.28000000000000003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3</v>
      </c>
      <c r="E109" s="445"/>
      <c r="F109" s="436"/>
      <c r="G109" s="435"/>
      <c r="H109" s="439">
        <f t="shared" si="0"/>
        <v>3</v>
      </c>
      <c r="J109" s="149" t="s">
        <v>451</v>
      </c>
      <c r="K109" s="154">
        <v>28</v>
      </c>
      <c r="L109" s="155">
        <f t="shared" si="4"/>
        <v>84</v>
      </c>
      <c r="M109" s="468">
        <f t="shared" si="28"/>
        <v>1.0415999999999999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2013-11-20T03:15:02Z</dcterms:modified>
</cp:coreProperties>
</file>