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065" yWindow="270" windowWidth="15015" windowHeight="9780" firstSheet="1" activeTab="3"/>
  </bookViews>
  <sheets>
    <sheet name="DATABASE" sheetId="11" state="hidden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4" hidden="1">'K-LUNCH &amp; K DINNER'!$H$6:$J$29</definedName>
    <definedName name="_xlnm._FilterDatabase" localSheetId="6" hidden="1">'SAUCE USAGE'!$J$1:$M$76</definedName>
    <definedName name="_xlnm._FilterDatabase" localSheetId="5" hidden="1">'SIDE ORDER &amp; FOC'!$Q$1:$S$129</definedName>
    <definedName name="_xlnm._FilterDatabase" localSheetId="1" hidden="1">Summary!$B$29:$D$373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ANALYSIS'!$A$1:$S$64</definedName>
    <definedName name="_xlnm.Print_Area" localSheetId="1">Summary!$B$26:$E$205</definedName>
    <definedName name="_xlnm.Print_Titles" localSheetId="5">'SIDE ORDER &amp; FOC'!$1:$10</definedName>
    <definedName name="_xlnm.Print_Titles" localSheetId="3">'STOCK ANALYSIS'!$1:$21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Q37" i="10"/>
  <c r="E42" l="1"/>
  <c r="E40"/>
  <c r="O70"/>
  <c r="C88"/>
  <c r="C87"/>
  <c r="C86"/>
  <c r="C85"/>
  <c r="C84"/>
  <c r="C83"/>
  <c r="C82"/>
  <c r="C81"/>
  <c r="C80"/>
  <c r="B26"/>
  <c r="B27" s="1"/>
  <c r="B28" s="1"/>
  <c r="B29" s="1"/>
  <c r="B30" s="1"/>
  <c r="B31" s="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L40"/>
  <c r="K40"/>
  <c r="J40"/>
  <c r="B83"/>
  <c r="B84" s="1"/>
  <c r="B85" s="1"/>
  <c r="B86" s="1"/>
  <c r="B87" s="1"/>
  <c r="B88" s="1"/>
  <c r="J80"/>
  <c r="J81" s="1"/>
  <c r="J82" s="1"/>
  <c r="J83" s="1"/>
  <c r="J84" s="1"/>
  <c r="J85" s="1"/>
  <c r="J86" s="1"/>
  <c r="F73"/>
  <c r="L77" i="5" l="1"/>
  <c r="L73"/>
  <c r="L71"/>
  <c r="L69"/>
  <c r="L66"/>
  <c r="L65"/>
  <c r="L64"/>
  <c r="L63"/>
  <c r="L62"/>
  <c r="L60"/>
  <c r="L61"/>
  <c r="L59"/>
  <c r="L58"/>
  <c r="L57"/>
  <c r="L56"/>
  <c r="L53"/>
  <c r="L49"/>
  <c r="L12"/>
  <c r="L11"/>
  <c r="C45" i="3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39" i="11" l="1"/>
  <c r="L48" i="5" s="1"/>
  <c r="F38" i="11"/>
  <c r="L47" i="5" s="1"/>
  <c r="F37" i="11"/>
  <c r="L46" i="5" s="1"/>
  <c r="F36" i="11"/>
  <c r="L45" i="5" s="1"/>
  <c r="F35" i="11"/>
  <c r="L44" i="5" s="1"/>
  <c r="F34" i="11"/>
  <c r="L43" i="5" s="1"/>
  <c r="F33" i="11"/>
  <c r="L42" i="5" s="1"/>
  <c r="F32" i="11"/>
  <c r="L41" i="5" s="1"/>
  <c r="F31" i="11"/>
  <c r="L40" i="5" s="1"/>
  <c r="F30" i="11"/>
  <c r="L39" i="5" s="1"/>
  <c r="F29" i="11"/>
  <c r="L38" i="5" s="1"/>
  <c r="F26" i="11"/>
  <c r="L35" i="5" s="1"/>
  <c r="F25" i="11"/>
  <c r="L34" i="5" s="1"/>
  <c r="F24" i="11"/>
  <c r="L33" i="5" s="1"/>
  <c r="F23" i="11"/>
  <c r="L32" i="5" s="1"/>
  <c r="F22" i="11"/>
  <c r="L31" i="5" s="1"/>
  <c r="F21" i="11"/>
  <c r="L30" i="5" s="1"/>
  <c r="F20" i="11"/>
  <c r="L29" i="5" s="1"/>
  <c r="F19" i="11"/>
  <c r="L28" i="5" s="1"/>
  <c r="F18" i="11"/>
  <c r="L27" i="5" s="1"/>
  <c r="F17" i="11"/>
  <c r="L26" i="5" s="1"/>
  <c r="F16" i="11"/>
  <c r="L25" i="5" s="1"/>
  <c r="F15" i="11"/>
  <c r="L24" i="5" s="1"/>
  <c r="F14" i="11"/>
  <c r="L23" i="5" s="1"/>
  <c r="F13" i="11"/>
  <c r="L22" i="5" s="1"/>
  <c r="F12" i="11"/>
  <c r="L21" i="5" s="1"/>
  <c r="F11" i="11"/>
  <c r="L20" i="5" s="1"/>
  <c r="F10" i="11"/>
  <c r="L19" i="5" s="1"/>
  <c r="F9" i="11"/>
  <c r="L18" i="5" s="1"/>
  <c r="F8" i="11"/>
  <c r="L17" i="5" s="1"/>
  <c r="F7" i="11"/>
  <c r="L16" i="5" s="1"/>
  <c r="F6" i="11"/>
  <c r="L15" i="5" s="1"/>
  <c r="F5" i="11"/>
  <c r="L14" i="5" s="1"/>
  <c r="F4" i="11"/>
  <c r="L13" i="5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C8"/>
  <c r="C6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P50"/>
  <c r="Q50" s="1"/>
  <c r="H50"/>
  <c r="H49"/>
  <c r="H48"/>
  <c r="H47"/>
  <c r="K24"/>
  <c r="K30"/>
  <c r="K31"/>
  <c r="A65" i="8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C97"/>
  <c r="C95"/>
  <c r="C94"/>
  <c r="C93"/>
  <c r="C92"/>
  <c r="C88"/>
  <c r="C87"/>
  <c r="C86"/>
  <c r="C85"/>
  <c r="C82"/>
  <c r="C77"/>
  <c r="C74"/>
  <c r="C73"/>
  <c r="C69"/>
  <c r="C67"/>
  <c r="C64"/>
  <c r="AK394" i="1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R50" i="10" l="1"/>
  <c r="J152" i="1"/>
  <c r="J151"/>
  <c r="J150"/>
  <c r="J149"/>
  <c r="J148"/>
  <c r="J147"/>
  <c r="J146"/>
  <c r="J145"/>
  <c r="J144"/>
  <c r="J143"/>
  <c r="J142"/>
  <c r="J141"/>
  <c r="J140"/>
  <c r="AK152"/>
  <c r="AK151"/>
  <c r="AK150"/>
  <c r="AK149"/>
  <c r="AK148"/>
  <c r="AK147"/>
  <c r="AK146"/>
  <c r="AK145"/>
  <c r="AK144"/>
  <c r="AK143"/>
  <c r="AK142"/>
  <c r="AK141"/>
  <c r="AK140"/>
  <c r="N71" i="5"/>
  <c r="O71" s="1"/>
  <c r="C35" i="8" l="1"/>
  <c r="C36"/>
  <c r="C39"/>
  <c r="C60" l="1"/>
  <c r="C15"/>
  <c r="C50"/>
  <c r="C49"/>
  <c r="C26"/>
  <c r="C48"/>
  <c r="C21"/>
  <c r="L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H61"/>
  <c r="L61" s="1"/>
  <c r="M61" s="1"/>
  <c r="A27"/>
  <c r="A28" s="1"/>
  <c r="A29" s="1"/>
  <c r="A30" s="1"/>
  <c r="A31" s="1"/>
  <c r="A32" s="1"/>
  <c r="A33" s="1"/>
  <c r="A34" s="1"/>
  <c r="C58"/>
  <c r="C57"/>
  <c r="C56"/>
  <c r="C55"/>
  <c r="C51"/>
  <c r="C44"/>
  <c r="C31"/>
  <c r="C29"/>
  <c r="M24" l="1"/>
  <c r="A35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N77" i="5" l="1"/>
  <c r="O77" s="1"/>
  <c r="N73"/>
  <c r="O73" s="1"/>
  <c r="AK358" i="1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I322"/>
  <c r="H322"/>
  <c r="G322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I262"/>
  <c r="H262"/>
  <c r="G262"/>
  <c r="F282" l="1"/>
  <c r="F286"/>
  <c r="F290"/>
  <c r="F306"/>
  <c r="F310"/>
  <c r="F314"/>
  <c r="F326"/>
  <c r="F338"/>
  <c r="F346"/>
  <c r="F270"/>
  <c r="F274"/>
  <c r="F278"/>
  <c r="F294"/>
  <c r="F298"/>
  <c r="F302"/>
  <c r="F318"/>
  <c r="F322"/>
  <c r="F330"/>
  <c r="F334"/>
  <c r="F342"/>
  <c r="F263"/>
  <c r="F264"/>
  <c r="F267"/>
  <c r="F268"/>
  <c r="F271"/>
  <c r="F272"/>
  <c r="F275"/>
  <c r="F276"/>
  <c r="F279"/>
  <c r="F280"/>
  <c r="F283"/>
  <c r="F284"/>
  <c r="F287"/>
  <c r="F288"/>
  <c r="F291"/>
  <c r="F292"/>
  <c r="F295"/>
  <c r="F296"/>
  <c r="F299"/>
  <c r="F300"/>
  <c r="F303"/>
  <c r="F304"/>
  <c r="F307"/>
  <c r="F308"/>
  <c r="F311"/>
  <c r="F312"/>
  <c r="F315"/>
  <c r="F316"/>
  <c r="F319"/>
  <c r="F320"/>
  <c r="F323"/>
  <c r="F324"/>
  <c r="F327"/>
  <c r="F328"/>
  <c r="F331"/>
  <c r="F332"/>
  <c r="F335"/>
  <c r="F336"/>
  <c r="F339"/>
  <c r="F340"/>
  <c r="F343"/>
  <c r="F344"/>
  <c r="F347"/>
  <c r="F348"/>
  <c r="F262"/>
  <c r="F266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0"/>
  <c r="F354"/>
  <c r="F358"/>
  <c r="F352"/>
  <c r="F355"/>
  <c r="F356"/>
  <c r="F351"/>
  <c r="F353"/>
  <c r="F357"/>
  <c r="A698" i="2"/>
  <c r="A75"/>
  <c r="A370"/>
  <c r="A117"/>
  <c r="A146"/>
  <c r="A850"/>
  <c r="A827"/>
  <c r="A530"/>
  <c r="A674"/>
  <c r="A457"/>
  <c r="A935"/>
  <c r="A95"/>
  <c r="A929"/>
  <c r="A896"/>
  <c r="A339"/>
  <c r="A352"/>
  <c r="A92"/>
  <c r="A373"/>
  <c r="A344"/>
  <c r="A797"/>
  <c r="A283"/>
  <c r="A552"/>
  <c r="A61"/>
  <c r="A802"/>
  <c r="A469"/>
  <c r="A979"/>
  <c r="A234"/>
  <c r="A504"/>
  <c r="A338"/>
  <c r="A514"/>
  <c r="A916"/>
  <c r="A236"/>
  <c r="A102"/>
  <c r="A753"/>
  <c r="A519"/>
  <c r="A687"/>
  <c r="A107"/>
  <c r="A247"/>
  <c r="A902"/>
  <c r="A227"/>
  <c r="A170"/>
  <c r="A746"/>
  <c r="A28"/>
  <c r="A274"/>
  <c r="A276"/>
  <c r="A72"/>
  <c r="A907"/>
  <c r="A799"/>
  <c r="A243"/>
  <c r="A904"/>
  <c r="A60"/>
  <c r="A785"/>
  <c r="A122"/>
  <c r="A557"/>
  <c r="A618"/>
  <c r="A198"/>
  <c r="A789"/>
  <c r="A706"/>
  <c r="A737"/>
  <c r="A1006"/>
  <c r="A410"/>
  <c r="A759"/>
  <c r="A1002"/>
  <c r="A138"/>
  <c r="A554"/>
  <c r="A345"/>
  <c r="A206"/>
  <c r="A568"/>
  <c r="A659"/>
  <c r="A666"/>
  <c r="A594"/>
  <c r="A393"/>
  <c r="A788"/>
  <c r="A357"/>
  <c r="A889"/>
  <c r="A394"/>
  <c r="A757"/>
  <c r="A843"/>
  <c r="A39"/>
  <c r="A898"/>
  <c r="A704"/>
  <c r="A717"/>
  <c r="A880"/>
  <c r="A220"/>
  <c r="A720"/>
  <c r="A583"/>
  <c r="A676"/>
  <c r="A294"/>
  <c r="A617"/>
  <c r="A159"/>
  <c r="A675"/>
  <c r="A885"/>
  <c r="A703"/>
  <c r="A313"/>
  <c r="A29"/>
  <c r="A918"/>
  <c r="A509"/>
  <c r="A718"/>
  <c r="A1005"/>
  <c r="A735"/>
  <c r="A536"/>
  <c r="A626"/>
  <c r="A42"/>
  <c r="A375"/>
  <c r="A690"/>
  <c r="A707"/>
  <c r="A304"/>
  <c r="A494"/>
  <c r="A1012"/>
  <c r="A1017"/>
  <c r="A727"/>
  <c r="A923"/>
  <c r="A391"/>
  <c r="A460"/>
  <c r="A766"/>
  <c r="A580"/>
  <c r="A817"/>
  <c r="A925"/>
  <c r="A423"/>
  <c r="A634"/>
  <c r="A590"/>
  <c r="A218"/>
  <c r="A263"/>
  <c r="A768"/>
  <c r="A874"/>
  <c r="A242"/>
  <c r="A290"/>
  <c r="A405"/>
  <c r="A387"/>
  <c r="A512"/>
  <c r="A678"/>
  <c r="A773"/>
  <c r="A996"/>
  <c r="A254"/>
  <c r="A826"/>
  <c r="A949"/>
  <c r="A64"/>
  <c r="A740"/>
  <c r="A664"/>
  <c r="A501"/>
  <c r="A957"/>
  <c r="A49"/>
  <c r="A426"/>
  <c r="A852"/>
  <c r="A208"/>
  <c r="A98"/>
  <c r="A507"/>
  <c r="A1011"/>
  <c r="A974"/>
  <c r="A223"/>
  <c r="A697"/>
  <c r="A765"/>
  <c r="A130"/>
  <c r="A427"/>
  <c r="A986"/>
  <c r="A177"/>
  <c r="A614"/>
  <c r="A389"/>
  <c r="A683"/>
  <c r="A63"/>
  <c r="A870"/>
  <c r="A496"/>
  <c r="A692"/>
  <c r="A881"/>
  <c r="A533"/>
  <c r="A216"/>
  <c r="A866"/>
  <c r="A854"/>
  <c r="A561"/>
  <c r="A639"/>
  <c r="A346"/>
  <c r="A445"/>
  <c r="A417"/>
  <c r="A411"/>
  <c r="A832"/>
  <c r="A679"/>
  <c r="A261"/>
  <c r="A307"/>
  <c r="A837"/>
  <c r="A114"/>
  <c r="A34"/>
  <c r="A115"/>
  <c r="A950"/>
  <c r="A272"/>
  <c r="A754"/>
  <c r="A349"/>
  <c r="A661"/>
  <c r="A547"/>
  <c r="A77"/>
  <c r="A96"/>
  <c r="A264"/>
  <c r="A689"/>
  <c r="A327"/>
  <c r="A202"/>
  <c r="A473"/>
  <c r="A648"/>
  <c r="A532"/>
  <c r="A577"/>
  <c r="A897"/>
  <c r="A537"/>
  <c r="A878"/>
  <c r="A851"/>
  <c r="A540"/>
  <c r="A524"/>
  <c r="A308"/>
  <c r="A672"/>
  <c r="A213"/>
  <c r="A556"/>
  <c r="A249"/>
  <c r="A770"/>
  <c r="A148"/>
  <c r="A691"/>
  <c r="A994"/>
  <c r="A534"/>
  <c r="A449"/>
  <c r="A347"/>
  <c r="A792"/>
  <c r="A478"/>
  <c r="A936"/>
  <c r="A266"/>
  <c r="A856"/>
  <c r="A37"/>
  <c r="A985"/>
  <c r="A209"/>
  <c r="A991"/>
  <c r="A161"/>
  <c r="A301"/>
  <c r="A620"/>
  <c r="A602"/>
  <c r="A94"/>
  <c r="A932"/>
  <c r="A899"/>
  <c r="A887"/>
  <c r="A317"/>
  <c r="A726"/>
  <c r="A956"/>
  <c r="A325"/>
  <c r="A613"/>
  <c r="A944"/>
  <c r="A91"/>
  <c r="A550"/>
  <c r="A729"/>
  <c r="A422"/>
  <c r="A531"/>
  <c r="A97"/>
  <c r="A677"/>
  <c r="A551"/>
  <c r="A188"/>
  <c r="A468"/>
  <c r="A444"/>
  <c r="A941"/>
  <c r="A747"/>
  <c r="A725"/>
  <c r="A809"/>
  <c r="A982"/>
  <c r="A587"/>
  <c r="A89"/>
  <c r="A997"/>
  <c r="A877"/>
  <c r="A615"/>
  <c r="A607"/>
  <c r="A26"/>
  <c r="A716"/>
  <c r="A989"/>
  <c r="A539"/>
  <c r="A641"/>
  <c r="A166"/>
  <c r="A526"/>
  <c r="A441"/>
  <c r="A454"/>
  <c r="A578"/>
  <c r="A153"/>
  <c r="A805"/>
  <c r="A207"/>
  <c r="A803"/>
  <c r="A812"/>
  <c r="A158"/>
  <c r="A340"/>
  <c r="A807"/>
  <c r="A155"/>
  <c r="A62"/>
  <c r="A105"/>
  <c r="A573"/>
  <c r="A185"/>
  <c r="A567"/>
  <c r="A777"/>
  <c r="A637"/>
  <c r="A487"/>
  <c r="A829"/>
  <c r="A79"/>
  <c r="A171"/>
  <c r="A819"/>
  <c r="A535"/>
  <c r="A911"/>
  <c r="A660"/>
  <c r="A240"/>
  <c r="A564"/>
  <c r="A842"/>
  <c r="A84"/>
  <c r="A211"/>
  <c r="A33"/>
  <c r="A560"/>
  <c r="A684"/>
  <c r="A116"/>
  <c r="A804"/>
  <c r="A121"/>
  <c r="A892"/>
  <c r="A25"/>
  <c r="A414"/>
  <c r="A651"/>
  <c r="A830"/>
  <c r="A226"/>
  <c r="A990"/>
  <c r="A50"/>
  <c r="A538"/>
  <c r="A174"/>
  <c r="A942"/>
  <c r="A876"/>
  <c r="A324"/>
  <c r="A69"/>
  <c r="A364"/>
  <c r="A124"/>
  <c r="A563"/>
  <c r="A87"/>
  <c r="A502"/>
  <c r="A201"/>
  <c r="A680"/>
  <c r="A865"/>
  <c r="A682"/>
  <c r="A868"/>
  <c r="A796"/>
  <c r="A495"/>
  <c r="A204"/>
  <c r="A296"/>
  <c r="A477"/>
  <c r="A928"/>
  <c r="A1015"/>
  <c r="A135"/>
  <c r="A967"/>
  <c r="A285"/>
  <c r="A545"/>
  <c r="A893"/>
  <c r="A569"/>
  <c r="A719"/>
  <c r="A816"/>
  <c r="A400"/>
  <c r="A412"/>
  <c r="A657"/>
  <c r="A869"/>
  <c r="A214"/>
  <c r="A27"/>
  <c r="A341"/>
  <c r="A822"/>
  <c r="A23"/>
  <c r="A968"/>
  <c r="A35"/>
  <c r="A1003"/>
  <c r="A451"/>
  <c r="A303"/>
  <c r="A356"/>
  <c r="A882"/>
  <c r="A525"/>
  <c r="A103"/>
  <c r="A627"/>
  <c r="A814"/>
  <c r="A901"/>
  <c r="A355"/>
  <c r="A632"/>
  <c r="A999"/>
  <c r="A70"/>
  <c r="A972"/>
  <c r="A793"/>
  <c r="A108"/>
  <c r="A36"/>
  <c r="A712"/>
  <c r="A1013"/>
  <c r="A329"/>
  <c r="A255"/>
  <c r="A686"/>
  <c r="A111"/>
  <c r="A189"/>
  <c r="A467"/>
  <c r="A714"/>
  <c r="A840"/>
  <c r="A440"/>
  <c r="A517"/>
  <c r="A955"/>
  <c r="A721"/>
  <c r="A73"/>
  <c r="A506"/>
  <c r="A219"/>
  <c r="A515"/>
  <c r="A435"/>
  <c r="A383"/>
  <c r="A248"/>
  <c r="A245"/>
  <c r="A463"/>
  <c r="A436"/>
  <c r="A489"/>
  <c r="A267"/>
  <c r="A959"/>
  <c r="A844"/>
  <c r="A388"/>
  <c r="A654"/>
  <c r="A413"/>
  <c r="A605"/>
  <c r="A508"/>
  <c r="A110"/>
  <c r="A21"/>
  <c r="A471"/>
  <c r="A638"/>
  <c r="A461"/>
  <c r="A963"/>
  <c r="A780"/>
  <c r="A167"/>
  <c r="A570"/>
  <c r="A823"/>
  <c r="A164"/>
  <c r="A353"/>
  <c r="A244"/>
  <c r="A861"/>
  <c r="A127"/>
  <c r="A895"/>
  <c r="A459"/>
  <c r="A112"/>
  <c r="A631"/>
  <c r="A253"/>
  <c r="A818"/>
  <c r="A612"/>
  <c r="A286"/>
  <c r="A397"/>
  <c r="A821"/>
  <c r="A71"/>
  <c r="A328"/>
  <c r="A56"/>
  <c r="A446"/>
  <c r="A921"/>
  <c r="A402"/>
  <c r="A500"/>
  <c r="A165"/>
  <c r="A149"/>
  <c r="A910"/>
  <c r="A879"/>
  <c r="A293"/>
  <c r="A137"/>
  <c r="A847"/>
  <c r="A482"/>
  <c r="A592"/>
  <c r="A90"/>
  <c r="A134"/>
  <c r="A764"/>
  <c r="A582"/>
  <c r="A629"/>
  <c r="A132"/>
  <c r="A798"/>
  <c r="A382"/>
  <c r="A621"/>
  <c r="A786"/>
  <c r="A872"/>
  <c r="A581"/>
  <c r="A99"/>
  <c r="A808"/>
  <c r="A429"/>
  <c r="A483"/>
  <c r="A20"/>
  <c r="A197"/>
  <c r="A774"/>
  <c r="A562"/>
  <c r="A835"/>
  <c r="A81"/>
  <c r="A601"/>
  <c r="A758"/>
  <c r="A295"/>
  <c r="A67"/>
  <c r="A836"/>
  <c r="A484"/>
  <c r="A466"/>
  <c r="A452"/>
  <c r="A289"/>
  <c r="A645"/>
  <c r="A316"/>
  <c r="A647"/>
  <c r="A493"/>
  <c r="A281"/>
  <c r="A971"/>
  <c r="A969"/>
  <c r="A775"/>
  <c r="A68"/>
  <c r="A280"/>
  <c r="A769"/>
  <c r="A162"/>
  <c r="A432"/>
  <c r="A813"/>
  <c r="A380"/>
  <c r="A439"/>
  <c r="A221"/>
  <c r="A144"/>
  <c r="A653"/>
  <c r="A392"/>
  <c r="A120"/>
  <c r="A958"/>
  <c r="A652"/>
  <c r="A743"/>
  <c r="A476"/>
  <c r="A750"/>
  <c r="A987"/>
  <c r="A722"/>
  <c r="A172"/>
  <c r="A52"/>
  <c r="A215"/>
  <c r="A913"/>
  <c r="A181"/>
  <c r="A287"/>
  <c r="A358"/>
  <c r="A738"/>
  <c r="A362"/>
  <c r="A237"/>
  <c r="A430"/>
  <c r="A359"/>
  <c r="A118"/>
  <c r="A232"/>
  <c r="A931"/>
  <c r="A824"/>
  <c r="A22"/>
  <c r="A485"/>
  <c r="A273"/>
  <c r="A708"/>
  <c r="A497"/>
  <c r="A771"/>
  <c r="A492"/>
  <c r="A125"/>
  <c r="A841"/>
  <c r="A30"/>
  <c r="A894"/>
  <c r="A128"/>
  <c r="A984"/>
  <c r="A160"/>
  <c r="A319"/>
  <c r="A741"/>
  <c r="A1007"/>
  <c r="A268"/>
  <c r="A334"/>
  <c r="A306"/>
  <c r="A368"/>
  <c r="A503"/>
  <c r="A238"/>
  <c r="A490"/>
  <c r="A700"/>
  <c r="A995"/>
  <c r="A784"/>
  <c r="A224"/>
  <c r="A846"/>
  <c r="A713"/>
  <c r="A855"/>
  <c r="A711"/>
  <c r="A715"/>
  <c r="A351"/>
  <c r="A403"/>
  <c r="A428"/>
  <c r="A656"/>
  <c r="A318"/>
  <c r="A193"/>
  <c r="A270"/>
  <c r="A191"/>
  <c r="A782"/>
  <c r="A133"/>
  <c r="A147"/>
  <c r="A815"/>
  <c r="A150"/>
  <c r="A939"/>
  <c r="A163"/>
  <c r="A260"/>
  <c r="A378"/>
  <c r="A783"/>
  <c r="A544"/>
  <c r="A450"/>
  <c r="A924"/>
  <c r="A933"/>
  <c r="A688"/>
  <c r="A386"/>
  <c r="A288"/>
  <c r="A520"/>
  <c r="A195"/>
  <c r="A323"/>
  <c r="A396"/>
  <c r="A51"/>
  <c r="A960"/>
  <c r="A431"/>
  <c r="A104"/>
  <c r="A314"/>
  <c r="A126"/>
  <c r="A424"/>
  <c r="A366"/>
  <c r="A585"/>
  <c r="A321"/>
  <c r="A399"/>
  <c r="A455"/>
  <c r="A192"/>
  <c r="A658"/>
  <c r="A528"/>
  <c r="A859"/>
  <c r="A772"/>
  <c r="A521"/>
  <c r="A326"/>
  <c r="A884"/>
  <c r="A731"/>
  <c r="A377"/>
  <c r="A655"/>
  <c r="A671"/>
  <c r="A555"/>
  <c r="A330"/>
  <c r="A693"/>
  <c r="A275"/>
  <c r="A447"/>
  <c r="A945"/>
  <c r="A47"/>
  <c r="A619"/>
  <c r="A586"/>
  <c r="A801"/>
  <c r="A794"/>
  <c r="A934"/>
  <c r="A649"/>
  <c r="A767"/>
  <c r="A448"/>
  <c r="A384"/>
  <c r="A228"/>
  <c r="A806"/>
  <c r="A591"/>
  <c r="A946"/>
  <c r="A54"/>
  <c r="A900"/>
  <c r="A315"/>
  <c r="A491"/>
  <c r="A523"/>
  <c r="A858"/>
  <c r="A299"/>
  <c r="A922"/>
  <c r="A291"/>
  <c r="A598"/>
  <c r="A390"/>
  <c r="A914"/>
  <c r="A906"/>
  <c r="A883"/>
  <c r="A376"/>
  <c r="A733"/>
  <c r="A978"/>
  <c r="A354"/>
  <c r="A867"/>
  <c r="A230"/>
  <c r="A558"/>
  <c r="A337"/>
  <c r="A548"/>
  <c r="A596"/>
  <c r="A1001"/>
  <c r="A419"/>
  <c r="A681"/>
  <c r="A53"/>
  <c r="A630"/>
  <c r="A673"/>
  <c r="A953"/>
  <c r="A365"/>
  <c r="A623"/>
  <c r="A748"/>
  <c r="A723"/>
  <c r="A331"/>
  <c r="A863"/>
  <c r="A458"/>
  <c r="A239"/>
  <c r="A849"/>
  <c r="A231"/>
  <c r="A761"/>
  <c r="A367"/>
  <c r="A369"/>
  <c r="A597"/>
  <c r="A635"/>
  <c r="A78"/>
  <c r="A217"/>
  <c r="A271"/>
  <c r="A145"/>
  <c r="A917"/>
  <c r="A831"/>
  <c r="A702"/>
  <c r="A981"/>
  <c r="A408"/>
  <c r="A479"/>
  <c r="A416"/>
  <c r="A919"/>
  <c r="A940"/>
  <c r="A235"/>
  <c r="A781"/>
  <c r="A38"/>
  <c r="A183"/>
  <c r="A749"/>
  <c r="A453"/>
  <c r="A529"/>
  <c r="A709"/>
  <c r="A88"/>
  <c r="A175"/>
  <c r="A141"/>
  <c r="A252"/>
  <c r="A93"/>
  <c r="A875"/>
  <c r="A179"/>
  <c r="A129"/>
  <c r="A203"/>
  <c r="A100"/>
  <c r="A31"/>
  <c r="A58"/>
  <c r="A86"/>
  <c r="A776"/>
  <c r="A541"/>
  <c r="A488"/>
  <c r="A848"/>
  <c r="A222"/>
  <c r="A912"/>
  <c r="A106"/>
  <c r="A662"/>
  <c r="A142"/>
  <c r="A80"/>
  <c r="A498"/>
  <c r="A756"/>
  <c r="A499"/>
  <c r="A474"/>
  <c r="A559"/>
  <c r="A409"/>
  <c r="A862"/>
  <c r="A983"/>
  <c r="A470"/>
  <c r="A600"/>
  <c r="A549"/>
  <c r="A860"/>
  <c r="A85"/>
  <c r="A123"/>
  <c r="A511"/>
  <c r="A139"/>
  <c r="A787"/>
  <c r="A258"/>
  <c r="A915"/>
  <c r="A180"/>
  <c r="A903"/>
  <c r="A186"/>
  <c r="A434"/>
  <c r="A48"/>
  <c r="A857"/>
  <c r="A262"/>
  <c r="A140"/>
  <c r="A838"/>
  <c r="A998"/>
  <c r="A65"/>
  <c r="A437"/>
  <c r="A575"/>
  <c r="A964"/>
  <c r="A425"/>
  <c r="A778"/>
  <c r="A371"/>
  <c r="A975"/>
  <c r="A973"/>
  <c r="A886"/>
  <c r="A744"/>
  <c r="A269"/>
  <c r="A246"/>
  <c r="A845"/>
  <c r="A101"/>
  <c r="A905"/>
  <c r="A113"/>
  <c r="A40"/>
  <c r="A168"/>
  <c r="A178"/>
  <c r="A292"/>
  <c r="A156"/>
  <c r="A456"/>
  <c r="A992"/>
  <c r="A420"/>
  <c r="A433"/>
  <c r="A728"/>
  <c r="A395"/>
  <c r="A19"/>
  <c r="A233"/>
  <c r="A32"/>
  <c r="A696"/>
  <c r="A82"/>
  <c r="A322"/>
  <c r="A516"/>
  <c r="A311"/>
  <c r="A954"/>
  <c r="A196"/>
  <c r="A278"/>
  <c r="A415"/>
  <c r="A705"/>
  <c r="A282"/>
  <c r="A937"/>
  <c r="A739"/>
  <c r="A59"/>
  <c r="A670"/>
  <c r="A948"/>
  <c r="A210"/>
  <c r="A962"/>
  <c r="A961"/>
  <c r="A109"/>
  <c r="A250"/>
  <c r="A636"/>
  <c r="A599"/>
  <c r="A908"/>
  <c r="A633"/>
  <c r="A421"/>
  <c r="A310"/>
  <c r="A404"/>
  <c r="A298"/>
  <c r="A18"/>
  <c r="A603"/>
  <c r="A385"/>
  <c r="A438"/>
  <c r="A608"/>
  <c r="A1016"/>
  <c r="A762"/>
  <c r="A606"/>
  <c r="A890"/>
  <c r="A604"/>
  <c r="A542"/>
  <c r="A251"/>
  <c r="A745"/>
  <c r="A566"/>
  <c r="A800"/>
  <c r="A642"/>
  <c r="A565"/>
  <c r="A625"/>
  <c r="A169"/>
  <c r="A257"/>
  <c r="A43"/>
  <c r="A154"/>
  <c r="A701"/>
  <c r="A584"/>
  <c r="A650"/>
  <c r="A194"/>
  <c r="A342"/>
  <c r="A976"/>
  <c r="A284"/>
  <c r="A309"/>
  <c r="A926"/>
  <c r="A667"/>
  <c r="A363"/>
  <c r="A820"/>
  <c r="A212"/>
  <c r="A360"/>
  <c r="A241"/>
  <c r="A742"/>
  <c r="A695"/>
  <c r="A518"/>
  <c r="A333"/>
  <c r="A811"/>
  <c r="A920"/>
  <c r="A513"/>
  <c r="A57"/>
  <c r="A229"/>
  <c r="A151"/>
  <c r="A977"/>
  <c r="A119"/>
  <c r="A966"/>
  <c r="A348"/>
  <c r="A694"/>
  <c r="A795"/>
  <c r="A205"/>
  <c r="A361"/>
  <c r="A46"/>
  <c r="A609"/>
  <c r="A350"/>
  <c r="A481"/>
  <c r="A486"/>
  <c r="A640"/>
  <c r="A256"/>
  <c r="A24"/>
  <c r="A265"/>
  <c r="A763"/>
  <c r="A200"/>
  <c r="A462"/>
  <c r="A553"/>
  <c r="A665"/>
  <c r="A184"/>
  <c r="A336"/>
  <c r="A173"/>
  <c r="A543"/>
  <c r="A320"/>
  <c r="A864"/>
  <c r="A527"/>
  <c r="A825"/>
  <c r="A947"/>
  <c r="A643"/>
  <c r="A44"/>
  <c r="A828"/>
  <c r="A724"/>
  <c r="A930"/>
  <c r="A888"/>
  <c r="A379"/>
  <c r="A190"/>
  <c r="A871"/>
  <c r="A646"/>
  <c r="A475"/>
  <c r="A1000"/>
  <c r="A76"/>
  <c r="A970"/>
  <c r="A136"/>
  <c r="A66"/>
  <c r="A472"/>
  <c r="A465"/>
  <c r="A669"/>
  <c r="A401"/>
  <c r="A938"/>
  <c r="A810"/>
  <c r="A576"/>
  <c r="A259"/>
  <c r="A993"/>
  <c r="A305"/>
  <c r="A374"/>
  <c r="A1008"/>
  <c r="A952"/>
  <c r="A546"/>
  <c r="A616"/>
  <c r="A335"/>
  <c r="A595"/>
  <c r="A710"/>
  <c r="A732"/>
  <c r="A834"/>
  <c r="A418"/>
  <c r="A199"/>
  <c r="A839"/>
  <c r="A736"/>
  <c r="A407"/>
  <c r="A55"/>
  <c r="A522"/>
  <c r="A443"/>
  <c r="A372"/>
  <c r="A480"/>
  <c r="A225"/>
  <c r="A574"/>
  <c r="A312"/>
  <c r="A755"/>
  <c r="A579"/>
  <c r="A833"/>
  <c r="A1010"/>
  <c r="A873"/>
  <c r="A505"/>
  <c r="A943"/>
  <c r="A951"/>
  <c r="A464"/>
  <c r="A406"/>
  <c r="A644"/>
  <c r="A302"/>
  <c r="A510"/>
  <c r="A734"/>
  <c r="A699"/>
  <c r="A668"/>
  <c r="A131"/>
  <c r="A593"/>
  <c r="A277"/>
  <c r="A187"/>
  <c r="A300"/>
  <c r="A176"/>
  <c r="A611"/>
  <c r="A152"/>
  <c r="A988"/>
  <c r="A332"/>
  <c r="A760"/>
  <c r="A980"/>
  <c r="A730"/>
  <c r="A891"/>
  <c r="A297"/>
  <c r="A663"/>
  <c r="A442"/>
  <c r="A41"/>
  <c r="A381"/>
  <c r="A74"/>
  <c r="A83"/>
  <c r="A965"/>
  <c r="A1009"/>
  <c r="A571"/>
  <c r="A572"/>
  <c r="A279"/>
  <c r="A628"/>
  <c r="A610"/>
  <c r="A927"/>
  <c r="A588"/>
  <c r="A790"/>
  <c r="A1004"/>
  <c r="A143"/>
  <c r="A909"/>
  <c r="A622"/>
  <c r="A182"/>
  <c r="A751"/>
  <c r="A685"/>
  <c r="A624"/>
  <c r="A1014"/>
  <c r="A398"/>
  <c r="A791"/>
  <c r="A779"/>
  <c r="A45"/>
  <c r="A589"/>
  <c r="A853"/>
  <c r="A157"/>
  <c r="A752"/>
  <c r="A343"/>
  <c r="R30" i="1" l="1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61"/>
  <c r="S261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AR49" i="9"/>
  <c r="P49"/>
  <c r="B4"/>
  <c r="A4"/>
  <c r="B3"/>
  <c r="A3"/>
  <c r="BL49"/>
  <c r="BJ49"/>
  <c r="BH49"/>
  <c r="BF49"/>
  <c r="BD49"/>
  <c r="BB49"/>
  <c r="AZ49"/>
  <c r="AX49"/>
  <c r="AV49"/>
  <c r="AT49"/>
  <c r="AP49"/>
  <c r="AN49"/>
  <c r="AL49"/>
  <c r="AJ49"/>
  <c r="AH49"/>
  <c r="AF49"/>
  <c r="AD49"/>
  <c r="AB49"/>
  <c r="Z49"/>
  <c r="X49"/>
  <c r="V49"/>
  <c r="T49"/>
  <c r="R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P46" s="1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BP44" s="1"/>
  <c r="BM44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BP43" s="1"/>
  <c r="BM43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BP36" s="1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 s="1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25"/>
  <c r="BP25" s="1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P24" s="1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P21" s="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P15" s="1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BP30" s="1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BP29" s="1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AK261" i="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Q261"/>
  <c r="P261"/>
  <c r="O261"/>
  <c r="N261"/>
  <c r="M261"/>
  <c r="L261"/>
  <c r="K261"/>
  <c r="I261"/>
  <c r="H261"/>
  <c r="G261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Q246"/>
  <c r="P246"/>
  <c r="O246"/>
  <c r="N246"/>
  <c r="M246"/>
  <c r="L246"/>
  <c r="K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Q245"/>
  <c r="P245"/>
  <c r="O245"/>
  <c r="N245"/>
  <c r="M245"/>
  <c r="L245"/>
  <c r="K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Q244"/>
  <c r="P244"/>
  <c r="O244"/>
  <c r="N244"/>
  <c r="M244"/>
  <c r="L244"/>
  <c r="K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Q243"/>
  <c r="P243"/>
  <c r="O243"/>
  <c r="N243"/>
  <c r="M243"/>
  <c r="L243"/>
  <c r="K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Q242"/>
  <c r="P242"/>
  <c r="O242"/>
  <c r="N242"/>
  <c r="M242"/>
  <c r="L242"/>
  <c r="K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Q241"/>
  <c r="P241"/>
  <c r="O241"/>
  <c r="N241"/>
  <c r="M241"/>
  <c r="L241"/>
  <c r="K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Q240"/>
  <c r="P240"/>
  <c r="O240"/>
  <c r="N240"/>
  <c r="M240"/>
  <c r="L240"/>
  <c r="K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Q239"/>
  <c r="P239"/>
  <c r="O239"/>
  <c r="N239"/>
  <c r="M239"/>
  <c r="L239"/>
  <c r="K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Q238"/>
  <c r="P238"/>
  <c r="O238"/>
  <c r="N238"/>
  <c r="M238"/>
  <c r="L238"/>
  <c r="K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Q237"/>
  <c r="P237"/>
  <c r="O237"/>
  <c r="N237"/>
  <c r="M237"/>
  <c r="L237"/>
  <c r="K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Q236"/>
  <c r="P236"/>
  <c r="O236"/>
  <c r="N236"/>
  <c r="M236"/>
  <c r="L236"/>
  <c r="K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Q235"/>
  <c r="P235"/>
  <c r="O235"/>
  <c r="N235"/>
  <c r="M235"/>
  <c r="L235"/>
  <c r="K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Q234"/>
  <c r="P234"/>
  <c r="O234"/>
  <c r="N234"/>
  <c r="M234"/>
  <c r="L234"/>
  <c r="K234"/>
  <c r="I234"/>
  <c r="H234"/>
  <c r="G234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Q152"/>
  <c r="P152"/>
  <c r="O152"/>
  <c r="N152"/>
  <c r="M152"/>
  <c r="L152"/>
  <c r="K152"/>
  <c r="I152"/>
  <c r="H152"/>
  <c r="G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Q151"/>
  <c r="P151"/>
  <c r="O151"/>
  <c r="N151"/>
  <c r="M151"/>
  <c r="L151"/>
  <c r="K151"/>
  <c r="I151"/>
  <c r="H151"/>
  <c r="G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Q150"/>
  <c r="P150"/>
  <c r="O150"/>
  <c r="N150"/>
  <c r="M150"/>
  <c r="L150"/>
  <c r="K150"/>
  <c r="I150"/>
  <c r="H150"/>
  <c r="G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Q149"/>
  <c r="P149"/>
  <c r="O149"/>
  <c r="N149"/>
  <c r="M149"/>
  <c r="L149"/>
  <c r="K149"/>
  <c r="I149"/>
  <c r="H149"/>
  <c r="G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Q148"/>
  <c r="P148"/>
  <c r="O148"/>
  <c r="N148"/>
  <c r="M148"/>
  <c r="L148"/>
  <c r="K148"/>
  <c r="I148"/>
  <c r="H148"/>
  <c r="G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Q147"/>
  <c r="P147"/>
  <c r="O147"/>
  <c r="N147"/>
  <c r="M147"/>
  <c r="L147"/>
  <c r="K147"/>
  <c r="I147"/>
  <c r="H147"/>
  <c r="G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Q146"/>
  <c r="P146"/>
  <c r="O146"/>
  <c r="N146"/>
  <c r="M146"/>
  <c r="L146"/>
  <c r="K146"/>
  <c r="I146"/>
  <c r="H146"/>
  <c r="G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Q145"/>
  <c r="P145"/>
  <c r="O145"/>
  <c r="N145"/>
  <c r="M145"/>
  <c r="L145"/>
  <c r="K145"/>
  <c r="I145"/>
  <c r="H145"/>
  <c r="G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Q144"/>
  <c r="P144"/>
  <c r="O144"/>
  <c r="N144"/>
  <c r="M144"/>
  <c r="L144"/>
  <c r="K144"/>
  <c r="I144"/>
  <c r="H144"/>
  <c r="G144"/>
  <c r="G21" i="5" l="1"/>
  <c r="G39"/>
  <c r="G20"/>
  <c r="G46"/>
  <c r="G33"/>
  <c r="G43"/>
  <c r="G17"/>
  <c r="G38"/>
  <c r="G47"/>
  <c r="G16"/>
  <c r="G29"/>
  <c r="G42"/>
  <c r="F160" i="1"/>
  <c r="F168"/>
  <c r="F180"/>
  <c r="D71" i="5" s="1"/>
  <c r="F184" i="1"/>
  <c r="D12" i="8" s="1"/>
  <c r="H12" s="1"/>
  <c r="L12" s="1"/>
  <c r="F204" i="1"/>
  <c r="D26" i="8" s="1"/>
  <c r="F212" i="1"/>
  <c r="D34" i="8" s="1"/>
  <c r="F216" i="1"/>
  <c r="D38" i="8" s="1"/>
  <c r="F224" i="1"/>
  <c r="D54" i="8" s="1"/>
  <c r="F228" i="1"/>
  <c r="D56" i="8" s="1"/>
  <c r="F232" i="1"/>
  <c r="D60" i="8" s="1"/>
  <c r="F236" i="1"/>
  <c r="F240"/>
  <c r="F244"/>
  <c r="F144"/>
  <c r="F148"/>
  <c r="F164"/>
  <c r="F176"/>
  <c r="D73" i="5" s="1"/>
  <c r="F192" i="1"/>
  <c r="D20" i="8" s="1"/>
  <c r="H20" s="1"/>
  <c r="L20" s="1"/>
  <c r="M20" s="1"/>
  <c r="F196" i="1"/>
  <c r="D24" i="8" s="1"/>
  <c r="F200" i="1"/>
  <c r="D44" i="8" s="1"/>
  <c r="F208" i="1"/>
  <c r="D30" i="8" s="1"/>
  <c r="F220" i="1"/>
  <c r="D50" i="8" s="1"/>
  <c r="G32" i="5"/>
  <c r="G25"/>
  <c r="G24"/>
  <c r="G13"/>
  <c r="G15"/>
  <c r="G19"/>
  <c r="G23"/>
  <c r="G27"/>
  <c r="G31"/>
  <c r="G35"/>
  <c r="G41"/>
  <c r="G45"/>
  <c r="G49"/>
  <c r="G12"/>
  <c r="G28"/>
  <c r="G14"/>
  <c r="G18"/>
  <c r="G22"/>
  <c r="G26"/>
  <c r="G30"/>
  <c r="G34"/>
  <c r="G40"/>
  <c r="G44"/>
  <c r="G48"/>
  <c r="F156" i="1"/>
  <c r="F172"/>
  <c r="F188"/>
  <c r="D16" i="8" s="1"/>
  <c r="H16" s="1"/>
  <c r="L16" s="1"/>
  <c r="E49" i="9"/>
  <c r="M49"/>
  <c r="U49"/>
  <c r="AC49"/>
  <c r="AK49"/>
  <c r="AS49"/>
  <c r="BA49"/>
  <c r="BI49"/>
  <c r="K49"/>
  <c r="S49"/>
  <c r="AA49"/>
  <c r="AI49"/>
  <c r="AQ49"/>
  <c r="AY49"/>
  <c r="BG49"/>
  <c r="BO49"/>
  <c r="I49"/>
  <c r="Q49"/>
  <c r="Y49"/>
  <c r="AG49"/>
  <c r="AO49"/>
  <c r="AW49"/>
  <c r="BE49"/>
  <c r="BM49"/>
  <c r="G49"/>
  <c r="O49"/>
  <c r="W49"/>
  <c r="AE49"/>
  <c r="AM49"/>
  <c r="AU49"/>
  <c r="BC49"/>
  <c r="BK49"/>
  <c r="BP9"/>
  <c r="BP49" s="1"/>
  <c r="F260" i="1"/>
  <c r="F147"/>
  <c r="D65" i="8" s="1"/>
  <c r="H65" s="1"/>
  <c r="L65" s="1"/>
  <c r="F151" i="1"/>
  <c r="F155"/>
  <c r="F159"/>
  <c r="F163"/>
  <c r="F167"/>
  <c r="F171"/>
  <c r="F175"/>
  <c r="D49" i="5" s="1"/>
  <c r="F179" i="1"/>
  <c r="D69" i="5" s="1"/>
  <c r="S69" s="1"/>
  <c r="F183" i="1"/>
  <c r="F187"/>
  <c r="D15" i="8" s="1"/>
  <c r="H15" s="1"/>
  <c r="L15" s="1"/>
  <c r="M15" s="1"/>
  <c r="F191" i="1"/>
  <c r="D19" i="8" s="1"/>
  <c r="H19" s="1"/>
  <c r="L19" s="1"/>
  <c r="F195" i="1"/>
  <c r="D23" i="8" s="1"/>
  <c r="H23" s="1"/>
  <c r="L23" s="1"/>
  <c r="M23" s="1"/>
  <c r="F199" i="1"/>
  <c r="D43" i="8" s="1"/>
  <c r="F203" i="1"/>
  <c r="D48" i="8" s="1"/>
  <c r="F207" i="1"/>
  <c r="D29" i="8" s="1"/>
  <c r="F211" i="1"/>
  <c r="D33" i="8" s="1"/>
  <c r="F215" i="1"/>
  <c r="D37" i="8" s="1"/>
  <c r="F219" i="1"/>
  <c r="D49" i="8" s="1"/>
  <c r="F223" i="1"/>
  <c r="D53" i="8" s="1"/>
  <c r="F227" i="1"/>
  <c r="F231"/>
  <c r="D59" i="8" s="1"/>
  <c r="F235" i="1"/>
  <c r="F239"/>
  <c r="F243"/>
  <c r="F145"/>
  <c r="F153"/>
  <c r="F157"/>
  <c r="F165"/>
  <c r="F169"/>
  <c r="F173"/>
  <c r="F177"/>
  <c r="D77" i="5" s="1"/>
  <c r="F181" i="1"/>
  <c r="D11" i="5" s="1"/>
  <c r="F189" i="1"/>
  <c r="D17" i="8" s="1"/>
  <c r="H17" s="1"/>
  <c r="L17" s="1"/>
  <c r="M17" s="1"/>
  <c r="F197" i="1"/>
  <c r="D41" i="8" s="1"/>
  <c r="F201" i="1"/>
  <c r="D46" i="8" s="1"/>
  <c r="F229" i="1"/>
  <c r="D57" i="8" s="1"/>
  <c r="F146" i="1"/>
  <c r="F150"/>
  <c r="F154"/>
  <c r="F158"/>
  <c r="F162"/>
  <c r="F166"/>
  <c r="F170"/>
  <c r="F174"/>
  <c r="F178"/>
  <c r="F182"/>
  <c r="D12" i="5" s="1"/>
  <c r="F186" i="1"/>
  <c r="D14" i="8" s="1"/>
  <c r="H14" s="1"/>
  <c r="L14" s="1"/>
  <c r="F190" i="1"/>
  <c r="D18" i="8" s="1"/>
  <c r="H18" s="1"/>
  <c r="L18" s="1"/>
  <c r="F194" i="1"/>
  <c r="D22" i="8" s="1"/>
  <c r="H22" s="1"/>
  <c r="L22" s="1"/>
  <c r="M22" s="1"/>
  <c r="F198" i="1"/>
  <c r="D42" i="8" s="1"/>
  <c r="F202" i="1"/>
  <c r="D47" i="8" s="1"/>
  <c r="F206" i="1"/>
  <c r="D28" i="8" s="1"/>
  <c r="F210" i="1"/>
  <c r="D32" i="8" s="1"/>
  <c r="F214" i="1"/>
  <c r="D36" i="8" s="1"/>
  <c r="F218" i="1"/>
  <c r="D40" i="8" s="1"/>
  <c r="F222" i="1"/>
  <c r="D52" i="8" s="1"/>
  <c r="F226" i="1"/>
  <c r="F230"/>
  <c r="D58" i="8" s="1"/>
  <c r="F234" i="1"/>
  <c r="F238"/>
  <c r="F242"/>
  <c r="F246"/>
  <c r="F259"/>
  <c r="F149"/>
  <c r="F161"/>
  <c r="F185"/>
  <c r="D13" i="8" s="1"/>
  <c r="H13" s="1"/>
  <c r="L13" s="1"/>
  <c r="F193" i="1"/>
  <c r="D21" i="8" s="1"/>
  <c r="H21" s="1"/>
  <c r="L21" s="1"/>
  <c r="M21" s="1"/>
  <c r="F205" i="1"/>
  <c r="D27" i="8" s="1"/>
  <c r="F209" i="1"/>
  <c r="D31" i="8" s="1"/>
  <c r="F213" i="1"/>
  <c r="D35" i="8" s="1"/>
  <c r="F217" i="1"/>
  <c r="D39" i="8" s="1"/>
  <c r="F221" i="1"/>
  <c r="D51" i="8" s="1"/>
  <c r="F225" i="1"/>
  <c r="D55" i="8" s="1"/>
  <c r="F233" i="1"/>
  <c r="F237"/>
  <c r="F241"/>
  <c r="F245"/>
  <c r="F261"/>
  <c r="F152"/>
  <c r="F248"/>
  <c r="D56" i="5" s="1"/>
  <c r="F249" i="1"/>
  <c r="D57" i="5" s="1"/>
  <c r="F252" i="1"/>
  <c r="F253"/>
  <c r="D61" i="5" s="1"/>
  <c r="S61" s="1"/>
  <c r="F256" i="1"/>
  <c r="D64" i="5" s="1"/>
  <c r="S64" s="1"/>
  <c r="F257" i="1"/>
  <c r="D65" i="5" s="1"/>
  <c r="F250" i="1"/>
  <c r="D58" i="5" s="1"/>
  <c r="S58" s="1"/>
  <c r="F254" i="1"/>
  <c r="D62" i="5" s="1"/>
  <c r="S62" s="1"/>
  <c r="F258" i="1"/>
  <c r="D66" i="5" s="1"/>
  <c r="S66" s="1"/>
  <c r="F247" i="1"/>
  <c r="D53" i="5" s="1"/>
  <c r="F251" i="1"/>
  <c r="D59" i="5" s="1"/>
  <c r="S59" s="1"/>
  <c r="F255" i="1"/>
  <c r="M14" i="8" l="1"/>
  <c r="K26" i="10"/>
  <c r="D25" i="5"/>
  <c r="D76" i="8"/>
  <c r="H76" s="1"/>
  <c r="L76" s="1"/>
  <c r="M76" s="1"/>
  <c r="D39" i="5"/>
  <c r="D88" i="8"/>
  <c r="H88" s="1"/>
  <c r="L88" s="1"/>
  <c r="M88" s="1"/>
  <c r="D35" i="5"/>
  <c r="D86" i="8"/>
  <c r="H86" s="1"/>
  <c r="L86" s="1"/>
  <c r="M86" s="1"/>
  <c r="D38" i="5"/>
  <c r="D87" i="8"/>
  <c r="H87" s="1"/>
  <c r="L87" s="1"/>
  <c r="M87" s="1"/>
  <c r="D13" i="5"/>
  <c r="S13" s="1"/>
  <c r="D64" i="8"/>
  <c r="H64" s="1"/>
  <c r="L64" s="1"/>
  <c r="M64" s="1"/>
  <c r="D34" i="5"/>
  <c r="D85" i="8"/>
  <c r="H85" s="1"/>
  <c r="L85" s="1"/>
  <c r="M85" s="1"/>
  <c r="D43" i="5"/>
  <c r="S43" s="1"/>
  <c r="D92" i="8"/>
  <c r="H92" s="1"/>
  <c r="L92" s="1"/>
  <c r="M92" s="1"/>
  <c r="D18" i="5"/>
  <c r="D69" i="8"/>
  <c r="H69" s="1"/>
  <c r="L69" s="1"/>
  <c r="M69" s="1"/>
  <c r="M16"/>
  <c r="K27" i="10"/>
  <c r="D27" i="5"/>
  <c r="S27" s="1"/>
  <c r="D78" i="8"/>
  <c r="H78" s="1"/>
  <c r="L78" s="1"/>
  <c r="M78" s="1"/>
  <c r="M18"/>
  <c r="K28" i="10"/>
  <c r="D48" i="5"/>
  <c r="S48" s="1"/>
  <c r="I61" i="10" s="1"/>
  <c r="D97" i="8"/>
  <c r="H97" s="1"/>
  <c r="L97" s="1"/>
  <c r="M97" s="1"/>
  <c r="D41" i="5"/>
  <c r="S41" s="1"/>
  <c r="I56" i="10" s="1"/>
  <c r="D90" i="8"/>
  <c r="H90" s="1"/>
  <c r="L90" s="1"/>
  <c r="M90" s="1"/>
  <c r="M65"/>
  <c r="I28" i="10"/>
  <c r="D46" i="5"/>
  <c r="S46" s="1"/>
  <c r="D95" i="8"/>
  <c r="H95" s="1"/>
  <c r="L95" s="1"/>
  <c r="M95" s="1"/>
  <c r="D40" i="5"/>
  <c r="S40" s="1"/>
  <c r="I54" i="10" s="1"/>
  <c r="D89" i="8"/>
  <c r="H89" s="1"/>
  <c r="L89" s="1"/>
  <c r="M89" s="1"/>
  <c r="M12"/>
  <c r="K25" i="10"/>
  <c r="M13" i="8"/>
  <c r="K23" i="10"/>
  <c r="D42" i="5"/>
  <c r="S42" s="1"/>
  <c r="D91" i="8"/>
  <c r="H91" s="1"/>
  <c r="L91" s="1"/>
  <c r="M91" s="1"/>
  <c r="D17" i="5"/>
  <c r="S17" s="1"/>
  <c r="D68" i="8"/>
  <c r="H68" s="1"/>
  <c r="L68" s="1"/>
  <c r="D47" i="5"/>
  <c r="D96" i="8"/>
  <c r="H96" s="1"/>
  <c r="D20" i="5"/>
  <c r="D71" i="8"/>
  <c r="H71" s="1"/>
  <c r="L71" s="1"/>
  <c r="M71" s="1"/>
  <c r="D45" i="5"/>
  <c r="S45" s="1"/>
  <c r="D94" i="8"/>
  <c r="H94" s="1"/>
  <c r="L94" s="1"/>
  <c r="M94" s="1"/>
  <c r="D22" i="5"/>
  <c r="S22" s="1"/>
  <c r="D73" i="8"/>
  <c r="H73" s="1"/>
  <c r="L73" s="1"/>
  <c r="M73" s="1"/>
  <c r="D33" i="5"/>
  <c r="D84" i="8"/>
  <c r="H84" s="1"/>
  <c r="L84" s="1"/>
  <c r="D16" i="5"/>
  <c r="S16" s="1"/>
  <c r="D67" i="8"/>
  <c r="H67" s="1"/>
  <c r="L67" s="1"/>
  <c r="D19" i="5"/>
  <c r="D70" i="8"/>
  <c r="H70" s="1"/>
  <c r="L70" s="1"/>
  <c r="D44" i="5"/>
  <c r="S44" s="1"/>
  <c r="I53" i="10" s="1"/>
  <c r="D93" i="8"/>
  <c r="H93" s="1"/>
  <c r="L93" s="1"/>
  <c r="M93" s="1"/>
  <c r="D21" i="5"/>
  <c r="D72" i="8"/>
  <c r="H72" s="1"/>
  <c r="L72" s="1"/>
  <c r="D24" i="5"/>
  <c r="S24" s="1"/>
  <c r="S130" s="1"/>
  <c r="D75" i="8"/>
  <c r="H75" s="1"/>
  <c r="L75" s="1"/>
  <c r="M75" s="1"/>
  <c r="M19"/>
  <c r="K29" i="10"/>
  <c r="D26" i="5"/>
  <c r="S26" s="1"/>
  <c r="I55" i="10" s="1"/>
  <c r="D77" i="8"/>
  <c r="H77" s="1"/>
  <c r="L77" s="1"/>
  <c r="M77" s="1"/>
  <c r="D23" i="5"/>
  <c r="D74" i="8"/>
  <c r="H74" s="1"/>
  <c r="L74" s="1"/>
  <c r="M74" s="1"/>
  <c r="D15" i="5"/>
  <c r="S15" s="1"/>
  <c r="D66" i="8"/>
  <c r="H66" s="1"/>
  <c r="L66" s="1"/>
  <c r="M66" s="1"/>
  <c r="S78" i="5"/>
  <c r="S79"/>
  <c r="S77"/>
  <c r="S80"/>
  <c r="G82"/>
  <c r="D11" i="8"/>
  <c r="H11" s="1"/>
  <c r="L11" s="1"/>
  <c r="M11" s="1"/>
  <c r="H27"/>
  <c r="L27" s="1"/>
  <c r="H28" i="10" s="1"/>
  <c r="D14" i="5"/>
  <c r="D60"/>
  <c r="S60" s="1"/>
  <c r="D63"/>
  <c r="S63" s="1"/>
  <c r="S72"/>
  <c r="E71"/>
  <c r="I71"/>
  <c r="S71"/>
  <c r="S76"/>
  <c r="S73"/>
  <c r="S54"/>
  <c r="S55"/>
  <c r="S53"/>
  <c r="S70"/>
  <c r="S75"/>
  <c r="S74"/>
  <c r="H53" i="8"/>
  <c r="L53" s="1"/>
  <c r="M53" s="1"/>
  <c r="H52"/>
  <c r="L52" s="1"/>
  <c r="M52" s="1"/>
  <c r="H50"/>
  <c r="L50" s="1"/>
  <c r="M50" s="1"/>
  <c r="H26"/>
  <c r="L26" s="1"/>
  <c r="S34" i="5"/>
  <c r="H48" i="8"/>
  <c r="L48" s="1"/>
  <c r="M48" s="1"/>
  <c r="H55"/>
  <c r="L55" s="1"/>
  <c r="M55" s="1"/>
  <c r="H31"/>
  <c r="L31" s="1"/>
  <c r="M31" s="1"/>
  <c r="E73" i="5"/>
  <c r="I73"/>
  <c r="H40" i="8"/>
  <c r="L40" s="1"/>
  <c r="H29"/>
  <c r="L29" s="1"/>
  <c r="H31" i="10" s="1"/>
  <c r="H60" i="8"/>
  <c r="L60" s="1"/>
  <c r="M60" s="1"/>
  <c r="H38"/>
  <c r="L38" s="1"/>
  <c r="M38" s="1"/>
  <c r="H51"/>
  <c r="L51" s="1"/>
  <c r="M51" s="1"/>
  <c r="H58"/>
  <c r="L58" s="1"/>
  <c r="M58" s="1"/>
  <c r="H49"/>
  <c r="L49" s="1"/>
  <c r="M49" s="1"/>
  <c r="H54"/>
  <c r="L54" s="1"/>
  <c r="M54" s="1"/>
  <c r="H30"/>
  <c r="L30" s="1"/>
  <c r="H26" i="10" s="1"/>
  <c r="H59" i="8"/>
  <c r="H33"/>
  <c r="L33" s="1"/>
  <c r="M33" s="1"/>
  <c r="H57"/>
  <c r="L57" s="1"/>
  <c r="M57" s="1"/>
  <c r="H35"/>
  <c r="L35" s="1"/>
  <c r="M35" s="1"/>
  <c r="H47"/>
  <c r="L47" s="1"/>
  <c r="H25" i="10" s="1"/>
  <c r="H32" i="8"/>
  <c r="L32" s="1"/>
  <c r="H56"/>
  <c r="L56" s="1"/>
  <c r="M56" s="1"/>
  <c r="H34"/>
  <c r="L34" s="1"/>
  <c r="H24" i="10" s="1"/>
  <c r="I77" i="5"/>
  <c r="E77"/>
  <c r="H37" i="8"/>
  <c r="L37" s="1"/>
  <c r="H39"/>
  <c r="L39" s="1"/>
  <c r="M39" s="1"/>
  <c r="H36"/>
  <c r="L36" s="1"/>
  <c r="M36" s="1"/>
  <c r="H28"/>
  <c r="L28" s="1"/>
  <c r="E59" i="5"/>
  <c r="I59"/>
  <c r="E62"/>
  <c r="I62"/>
  <c r="M68" i="8" l="1"/>
  <c r="I26" i="10"/>
  <c r="M26" s="1"/>
  <c r="M28"/>
  <c r="G85" s="1"/>
  <c r="I38"/>
  <c r="I51"/>
  <c r="I60"/>
  <c r="I49"/>
  <c r="H30"/>
  <c r="I39"/>
  <c r="I47"/>
  <c r="M72" i="8"/>
  <c r="I24" i="10"/>
  <c r="M24" s="1"/>
  <c r="G81" s="1"/>
  <c r="M70" i="8"/>
  <c r="I30" i="10"/>
  <c r="M84" i="8"/>
  <c r="I25" i="10"/>
  <c r="M25" s="1"/>
  <c r="G82" s="1"/>
  <c r="I52"/>
  <c r="I48"/>
  <c r="M67" i="8"/>
  <c r="I31" i="10"/>
  <c r="M31" s="1"/>
  <c r="G88" s="1"/>
  <c r="I50"/>
  <c r="M50" s="1"/>
  <c r="J71" i="5"/>
  <c r="M71"/>
  <c r="S35"/>
  <c r="I59" i="10" s="1"/>
  <c r="S36" i="5"/>
  <c r="I57" i="10" s="1"/>
  <c r="S37" i="5"/>
  <c r="I58" i="10" s="1"/>
  <c r="J59" i="5"/>
  <c r="J62"/>
  <c r="N26" i="10" l="1"/>
  <c r="G83"/>
  <c r="P75"/>
  <c r="Q75" s="1"/>
  <c r="S50"/>
  <c r="M49"/>
  <c r="P74" s="1"/>
  <c r="Q74" s="1"/>
  <c r="I40"/>
  <c r="M48"/>
  <c r="P73" s="1"/>
  <c r="Q73" s="1"/>
  <c r="M47"/>
  <c r="N28"/>
  <c r="P28" s="1"/>
  <c r="N31"/>
  <c r="P31" s="1"/>
  <c r="H88"/>
  <c r="N25"/>
  <c r="P25" s="1"/>
  <c r="H82"/>
  <c r="N24"/>
  <c r="P24" s="1"/>
  <c r="H81"/>
  <c r="M30"/>
  <c r="G87" s="1"/>
  <c r="H87" s="1"/>
  <c r="M28" i="8"/>
  <c r="M34"/>
  <c r="M32"/>
  <c r="M30"/>
  <c r="M40"/>
  <c r="M26"/>
  <c r="J77" i="5"/>
  <c r="M77"/>
  <c r="M47" i="8"/>
  <c r="M29"/>
  <c r="M73" i="5"/>
  <c r="J73"/>
  <c r="M37" i="8"/>
  <c r="M27"/>
  <c r="B4" i="5"/>
  <c r="B3"/>
  <c r="N69"/>
  <c r="O69" s="1"/>
  <c r="E69"/>
  <c r="E65"/>
  <c r="E63"/>
  <c r="E60"/>
  <c r="E57"/>
  <c r="A56"/>
  <c r="A57" s="1"/>
  <c r="A58" s="1"/>
  <c r="A59" s="1"/>
  <c r="A60" s="1"/>
  <c r="A61" s="1"/>
  <c r="A62" s="1"/>
  <c r="A63" s="1"/>
  <c r="A64" s="1"/>
  <c r="A65" s="1"/>
  <c r="A66" s="1"/>
  <c r="E53"/>
  <c r="S50"/>
  <c r="H49"/>
  <c r="H48"/>
  <c r="H47"/>
  <c r="E47"/>
  <c r="H46"/>
  <c r="E46"/>
  <c r="H45"/>
  <c r="M44"/>
  <c r="J44"/>
  <c r="H44"/>
  <c r="E44"/>
  <c r="H43"/>
  <c r="H42"/>
  <c r="J41"/>
  <c r="H41"/>
  <c r="H40"/>
  <c r="H39"/>
  <c r="N38"/>
  <c r="H38"/>
  <c r="N35"/>
  <c r="J35"/>
  <c r="H35"/>
  <c r="E35"/>
  <c r="H34"/>
  <c r="I34"/>
  <c r="J34" s="1"/>
  <c r="N33"/>
  <c r="H33"/>
  <c r="I33"/>
  <c r="N32"/>
  <c r="H32"/>
  <c r="N31"/>
  <c r="H31"/>
  <c r="N30"/>
  <c r="H30"/>
  <c r="N29"/>
  <c r="H29"/>
  <c r="N28"/>
  <c r="H28"/>
  <c r="N27"/>
  <c r="O27" s="1"/>
  <c r="H27"/>
  <c r="N26"/>
  <c r="H26"/>
  <c r="I26"/>
  <c r="N25"/>
  <c r="I25"/>
  <c r="E25"/>
  <c r="N24"/>
  <c r="J24"/>
  <c r="H24"/>
  <c r="E24"/>
  <c r="N23"/>
  <c r="J23"/>
  <c r="H23"/>
  <c r="E23"/>
  <c r="H22"/>
  <c r="M21"/>
  <c r="J21"/>
  <c r="H21"/>
  <c r="E21"/>
  <c r="N20"/>
  <c r="J20"/>
  <c r="H20"/>
  <c r="E20"/>
  <c r="N19"/>
  <c r="O19" s="1"/>
  <c r="H19"/>
  <c r="E19"/>
  <c r="N18"/>
  <c r="H18"/>
  <c r="E18"/>
  <c r="N17"/>
  <c r="H17"/>
  <c r="E17"/>
  <c r="N16"/>
  <c r="H16"/>
  <c r="E16"/>
  <c r="M15"/>
  <c r="J15"/>
  <c r="H15"/>
  <c r="E15"/>
  <c r="N14"/>
  <c r="H14"/>
  <c r="N13"/>
  <c r="H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N11"/>
  <c r="O11" s="1"/>
  <c r="H11"/>
  <c r="E11"/>
  <c r="A4"/>
  <c r="A3"/>
  <c r="P26" i="10" l="1"/>
  <c r="Q26" s="1"/>
  <c r="N49"/>
  <c r="P49" s="1"/>
  <c r="S49" s="1"/>
  <c r="N47"/>
  <c r="P72"/>
  <c r="Q72" s="1"/>
  <c r="N48"/>
  <c r="P48" s="1"/>
  <c r="R48" s="1"/>
  <c r="R24"/>
  <c r="S24"/>
  <c r="R25"/>
  <c r="S25"/>
  <c r="R31"/>
  <c r="S31"/>
  <c r="R28"/>
  <c r="S28"/>
  <c r="Q28"/>
  <c r="N30"/>
  <c r="P30" s="1"/>
  <c r="Q25"/>
  <c r="Q24"/>
  <c r="Q31"/>
  <c r="N63" i="5"/>
  <c r="O63" s="1"/>
  <c r="N41"/>
  <c r="O41" s="1"/>
  <c r="M24"/>
  <c r="A28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M33"/>
  <c r="I13"/>
  <c r="J13" s="1"/>
  <c r="M26"/>
  <c r="O28"/>
  <c r="I49"/>
  <c r="J49" s="1"/>
  <c r="O13"/>
  <c r="O29"/>
  <c r="I22"/>
  <c r="J22" s="1"/>
  <c r="I27"/>
  <c r="M27" s="1"/>
  <c r="O12"/>
  <c r="O24"/>
  <c r="N42"/>
  <c r="O42" s="1"/>
  <c r="I45"/>
  <c r="J45" s="1"/>
  <c r="E43"/>
  <c r="O35"/>
  <c r="I40"/>
  <c r="M40" s="1"/>
  <c r="E13"/>
  <c r="N15"/>
  <c r="O15" s="1"/>
  <c r="I38"/>
  <c r="J38" s="1"/>
  <c r="I48"/>
  <c r="J48" s="1"/>
  <c r="H12"/>
  <c r="I19"/>
  <c r="M19" s="1"/>
  <c r="O26"/>
  <c r="O32"/>
  <c r="O33"/>
  <c r="O38"/>
  <c r="N39"/>
  <c r="O39" s="1"/>
  <c r="E42"/>
  <c r="N43"/>
  <c r="O43" s="1"/>
  <c r="I64"/>
  <c r="J64" s="1"/>
  <c r="O16"/>
  <c r="O17"/>
  <c r="O18"/>
  <c r="O30"/>
  <c r="I12"/>
  <c r="M12" s="1"/>
  <c r="M20"/>
  <c r="H25"/>
  <c r="E27"/>
  <c r="E34"/>
  <c r="M35"/>
  <c r="E38"/>
  <c r="M41"/>
  <c r="E48"/>
  <c r="I56"/>
  <c r="J56" s="1"/>
  <c r="E58"/>
  <c r="O25"/>
  <c r="N60"/>
  <c r="O60" s="1"/>
  <c r="O14"/>
  <c r="N21"/>
  <c r="O21" s="1"/>
  <c r="N40"/>
  <c r="O40" s="1"/>
  <c r="I47"/>
  <c r="J47" s="1"/>
  <c r="S47"/>
  <c r="I53"/>
  <c r="J53" s="1"/>
  <c r="E56"/>
  <c r="I61"/>
  <c r="J61" s="1"/>
  <c r="E64"/>
  <c r="I66"/>
  <c r="J66" s="1"/>
  <c r="I69"/>
  <c r="O31"/>
  <c r="S49"/>
  <c r="E12"/>
  <c r="E22"/>
  <c r="M23"/>
  <c r="S23" s="1"/>
  <c r="E26"/>
  <c r="E33"/>
  <c r="E45"/>
  <c r="I46"/>
  <c r="J46" s="1"/>
  <c r="E49"/>
  <c r="I58"/>
  <c r="J58" s="1"/>
  <c r="E61"/>
  <c r="N66"/>
  <c r="O66" s="1"/>
  <c r="N22"/>
  <c r="O22" s="1"/>
  <c r="J25"/>
  <c r="M25"/>
  <c r="E39"/>
  <c r="S39"/>
  <c r="E41"/>
  <c r="N61"/>
  <c r="O61" s="1"/>
  <c r="M34"/>
  <c r="N34"/>
  <c r="O34" s="1"/>
  <c r="I16"/>
  <c r="I18"/>
  <c r="O20"/>
  <c r="J26"/>
  <c r="J33"/>
  <c r="I17"/>
  <c r="O23"/>
  <c r="I39"/>
  <c r="E40"/>
  <c r="N58"/>
  <c r="O58" s="1"/>
  <c r="N44"/>
  <c r="O44" s="1"/>
  <c r="N46"/>
  <c r="O46" s="1"/>
  <c r="N48"/>
  <c r="O48" s="1"/>
  <c r="I57"/>
  <c r="J57" s="1"/>
  <c r="N57"/>
  <c r="O57" s="1"/>
  <c r="I60"/>
  <c r="J60" s="1"/>
  <c r="I63"/>
  <c r="J63" s="1"/>
  <c r="I65"/>
  <c r="J65" s="1"/>
  <c r="E66"/>
  <c r="I42"/>
  <c r="I43"/>
  <c r="N45"/>
  <c r="O45" s="1"/>
  <c r="N47"/>
  <c r="O47" s="1"/>
  <c r="N49"/>
  <c r="O49" s="1"/>
  <c r="I11"/>
  <c r="R49" i="10" l="1"/>
  <c r="Q49"/>
  <c r="Q48"/>
  <c r="R26"/>
  <c r="S26"/>
  <c r="S48"/>
  <c r="P47"/>
  <c r="R30"/>
  <c r="S30"/>
  <c r="Q30"/>
  <c r="H82" i="5"/>
  <c r="M11"/>
  <c r="N59"/>
  <c r="O59" s="1"/>
  <c r="M59"/>
  <c r="N62"/>
  <c r="O62" s="1"/>
  <c r="M62"/>
  <c r="M61"/>
  <c r="M38"/>
  <c r="M49"/>
  <c r="M13"/>
  <c r="M45"/>
  <c r="J27"/>
  <c r="J12"/>
  <c r="J19"/>
  <c r="M46"/>
  <c r="M22"/>
  <c r="M47"/>
  <c r="J40"/>
  <c r="M58"/>
  <c r="M60"/>
  <c r="M48"/>
  <c r="M69"/>
  <c r="J69"/>
  <c r="M66"/>
  <c r="M53"/>
  <c r="N53"/>
  <c r="O53" s="1"/>
  <c r="J17"/>
  <c r="M17"/>
  <c r="J16"/>
  <c r="M16"/>
  <c r="J11"/>
  <c r="J42"/>
  <c r="M42"/>
  <c r="M64"/>
  <c r="N64"/>
  <c r="O64" s="1"/>
  <c r="J18"/>
  <c r="M18"/>
  <c r="M65"/>
  <c r="N65"/>
  <c r="O65" s="1"/>
  <c r="J39"/>
  <c r="M39"/>
  <c r="M43"/>
  <c r="J43"/>
  <c r="M56"/>
  <c r="N56"/>
  <c r="O56" s="1"/>
  <c r="M57"/>
  <c r="M63"/>
  <c r="R47" i="10" l="1"/>
  <c r="S47"/>
  <c r="Q47"/>
  <c r="O82" i="5"/>
  <c r="B4" i="8"/>
  <c r="A4"/>
  <c r="B3"/>
  <c r="A3"/>
  <c r="A42" i="3"/>
  <c r="A43" s="1"/>
  <c r="A44" s="1"/>
  <c r="A45" s="1"/>
  <c r="A36"/>
  <c r="A26"/>
  <c r="A11"/>
  <c r="A12" s="1"/>
  <c r="A27" l="1"/>
  <c r="A13"/>
  <c r="A37"/>
  <c r="AK373" i="1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Q359"/>
  <c r="P359"/>
  <c r="O359"/>
  <c r="N359"/>
  <c r="M359"/>
  <c r="L359"/>
  <c r="K359"/>
  <c r="J359"/>
  <c r="I359"/>
  <c r="H359"/>
  <c r="G359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Q143"/>
  <c r="P143"/>
  <c r="O143"/>
  <c r="N143"/>
  <c r="M143"/>
  <c r="L143"/>
  <c r="K143"/>
  <c r="I143"/>
  <c r="H143"/>
  <c r="G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Q142"/>
  <c r="P142"/>
  <c r="O142"/>
  <c r="N142"/>
  <c r="M142"/>
  <c r="L142"/>
  <c r="K142"/>
  <c r="I142"/>
  <c r="H142"/>
  <c r="G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Q141"/>
  <c r="P141"/>
  <c r="O141"/>
  <c r="N141"/>
  <c r="M141"/>
  <c r="L141"/>
  <c r="K141"/>
  <c r="I141"/>
  <c r="H141"/>
  <c r="G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Q140"/>
  <c r="P140"/>
  <c r="O140"/>
  <c r="N140"/>
  <c r="M140"/>
  <c r="L140"/>
  <c r="K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Q30"/>
  <c r="P30"/>
  <c r="O30"/>
  <c r="N30"/>
  <c r="M30"/>
  <c r="L30"/>
  <c r="K30"/>
  <c r="J30"/>
  <c r="I30"/>
  <c r="H30"/>
  <c r="G30"/>
  <c r="C10"/>
  <c r="C8"/>
  <c r="G27" s="1"/>
  <c r="C6"/>
  <c r="F373" l="1"/>
  <c r="F37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3"/>
  <c r="S14" i="5"/>
  <c r="D28" i="3"/>
  <c r="E28" s="1"/>
  <c r="D10"/>
  <c r="D14"/>
  <c r="E14" s="1"/>
  <c r="D18"/>
  <c r="E18" s="1"/>
  <c r="D22"/>
  <c r="E22" s="1"/>
  <c r="D35"/>
  <c r="D39"/>
  <c r="E39" s="1"/>
  <c r="D41"/>
  <c r="J41" s="1"/>
  <c r="H53" i="10" s="1"/>
  <c r="D45" i="3"/>
  <c r="J45" s="1"/>
  <c r="H61" i="10" s="1"/>
  <c r="F360" i="1"/>
  <c r="F364"/>
  <c r="F368"/>
  <c r="F3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D25" i="3"/>
  <c r="D29"/>
  <c r="E29" s="1"/>
  <c r="D11"/>
  <c r="D15"/>
  <c r="E15" s="1"/>
  <c r="D19"/>
  <c r="E19" s="1"/>
  <c r="D23"/>
  <c r="E23" s="1"/>
  <c r="D36"/>
  <c r="E36" s="1"/>
  <c r="D40"/>
  <c r="E40" s="1"/>
  <c r="D42"/>
  <c r="J42" s="1"/>
  <c r="H51" i="10" s="1"/>
  <c r="F361" i="1"/>
  <c r="F365"/>
  <c r="F369"/>
  <c r="F32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D26" i="3"/>
  <c r="E26" s="1"/>
  <c r="D30"/>
  <c r="E30" s="1"/>
  <c r="D12"/>
  <c r="E12" s="1"/>
  <c r="D16"/>
  <c r="E16" s="1"/>
  <c r="D20"/>
  <c r="E20" s="1"/>
  <c r="D24"/>
  <c r="D37"/>
  <c r="E37" s="1"/>
  <c r="D43"/>
  <c r="J43" s="1"/>
  <c r="H38" i="10" s="1"/>
  <c r="F362" i="1"/>
  <c r="F366"/>
  <c r="F370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D27" i="3"/>
  <c r="E27" s="1"/>
  <c r="D31"/>
  <c r="J31" s="1"/>
  <c r="E31" s="1"/>
  <c r="D13"/>
  <c r="E13" s="1"/>
  <c r="D17"/>
  <c r="E17" s="1"/>
  <c r="D21"/>
  <c r="E21" s="1"/>
  <c r="D32"/>
  <c r="D38"/>
  <c r="E38" s="1"/>
  <c r="D44"/>
  <c r="J44" s="1"/>
  <c r="E44" s="1"/>
  <c r="F359" i="1"/>
  <c r="F363"/>
  <c r="F367"/>
  <c r="F371"/>
  <c r="A38" i="3"/>
  <c r="A28"/>
  <c r="A14"/>
  <c r="H27" i="1"/>
  <c r="M51" i="10" l="1"/>
  <c r="P76" s="1"/>
  <c r="Q76" s="1"/>
  <c r="M61"/>
  <c r="P86" s="1"/>
  <c r="Q86" s="1"/>
  <c r="M53"/>
  <c r="P78" s="1"/>
  <c r="Q78" s="1"/>
  <c r="D31" i="5"/>
  <c r="D82" i="8"/>
  <c r="H82" s="1"/>
  <c r="L82" s="1"/>
  <c r="M82" s="1"/>
  <c r="D32" i="5"/>
  <c r="S32" s="1"/>
  <c r="I42" i="10" s="1"/>
  <c r="D83" i="8"/>
  <c r="H83" s="1"/>
  <c r="L83" s="1"/>
  <c r="M83" s="1"/>
  <c r="M38" i="10"/>
  <c r="D29" i="5"/>
  <c r="S29" s="1"/>
  <c r="D80" i="8"/>
  <c r="H80" s="1"/>
  <c r="L80" s="1"/>
  <c r="D28" i="5"/>
  <c r="D79" i="8"/>
  <c r="H79" s="1"/>
  <c r="L79" s="1"/>
  <c r="D30" i="5"/>
  <c r="D81" i="8"/>
  <c r="H81" s="1"/>
  <c r="L81" s="1"/>
  <c r="D47" i="3"/>
  <c r="H44" i="8"/>
  <c r="H46"/>
  <c r="L46" s="1"/>
  <c r="H42"/>
  <c r="L42" s="1"/>
  <c r="H27" i="10" s="1"/>
  <c r="H41" i="8"/>
  <c r="L41" s="1"/>
  <c r="H23" i="10" s="1"/>
  <c r="H43" i="8"/>
  <c r="L43" s="1"/>
  <c r="H29" i="10" s="1"/>
  <c r="E43" i="3"/>
  <c r="E45"/>
  <c r="E41"/>
  <c r="E42"/>
  <c r="E14" i="5"/>
  <c r="I14"/>
  <c r="J26" i="3"/>
  <c r="J36"/>
  <c r="E11"/>
  <c r="J11"/>
  <c r="E35"/>
  <c r="J35"/>
  <c r="J10"/>
  <c r="E10"/>
  <c r="J32"/>
  <c r="J34"/>
  <c r="J33"/>
  <c r="H57" i="10" s="1"/>
  <c r="J24" i="3"/>
  <c r="E24"/>
  <c r="E25"/>
  <c r="J25"/>
  <c r="J12"/>
  <c r="J13"/>
  <c r="A15"/>
  <c r="J37"/>
  <c r="H54" i="10" s="1"/>
  <c r="A39" i="3"/>
  <c r="J27"/>
  <c r="A29"/>
  <c r="I27" i="1"/>
  <c r="N61" i="10" l="1"/>
  <c r="P61" s="1"/>
  <c r="R61" s="1"/>
  <c r="N53"/>
  <c r="P53" s="1"/>
  <c r="S53" s="1"/>
  <c r="N51"/>
  <c r="P51" s="1"/>
  <c r="R51" s="1"/>
  <c r="M54"/>
  <c r="P79" s="1"/>
  <c r="Q79" s="1"/>
  <c r="M57"/>
  <c r="P82" s="1"/>
  <c r="Q82" s="1"/>
  <c r="H59"/>
  <c r="H58"/>
  <c r="D82" i="5"/>
  <c r="M81" i="8"/>
  <c r="I29" i="10"/>
  <c r="M29" s="1"/>
  <c r="G86" s="1"/>
  <c r="H86" s="1"/>
  <c r="M80" i="8"/>
  <c r="I27" i="10"/>
  <c r="M27" s="1"/>
  <c r="G84" s="1"/>
  <c r="H84" s="1"/>
  <c r="N38"/>
  <c r="M79" i="8"/>
  <c r="I23" i="10"/>
  <c r="M23" s="1"/>
  <c r="G80" s="1"/>
  <c r="E28" i="5"/>
  <c r="S28"/>
  <c r="I30"/>
  <c r="J30" s="1"/>
  <c r="S30"/>
  <c r="I31"/>
  <c r="J31" s="1"/>
  <c r="S31"/>
  <c r="I28"/>
  <c r="M28" s="1"/>
  <c r="E32"/>
  <c r="I32"/>
  <c r="M32" s="1"/>
  <c r="E31"/>
  <c r="M43" i="8"/>
  <c r="M42"/>
  <c r="L45"/>
  <c r="M45" s="1"/>
  <c r="L44"/>
  <c r="I29" i="5"/>
  <c r="J29" s="1"/>
  <c r="E29"/>
  <c r="E30"/>
  <c r="M41" i="8"/>
  <c r="M46"/>
  <c r="E32" i="3"/>
  <c r="E47" s="1"/>
  <c r="M14" i="5"/>
  <c r="J14"/>
  <c r="J28" i="3"/>
  <c r="A30"/>
  <c r="J14"/>
  <c r="A16"/>
  <c r="J38"/>
  <c r="H56" i="10" s="1"/>
  <c r="A40" i="3"/>
  <c r="J27" i="1"/>
  <c r="P38" i="10" l="1"/>
  <c r="Q38" s="1"/>
  <c r="Q51"/>
  <c r="S51"/>
  <c r="S61"/>
  <c r="Q61"/>
  <c r="N57"/>
  <c r="P57" s="1"/>
  <c r="R57" s="1"/>
  <c r="N54"/>
  <c r="P54" s="1"/>
  <c r="R54" s="1"/>
  <c r="Q53"/>
  <c r="R53"/>
  <c r="M56"/>
  <c r="P81" s="1"/>
  <c r="Q81" s="1"/>
  <c r="M58"/>
  <c r="P83" s="1"/>
  <c r="Q83" s="1"/>
  <c r="M59"/>
  <c r="P84" s="1"/>
  <c r="Q84" s="1"/>
  <c r="N23"/>
  <c r="P23" s="1"/>
  <c r="H80"/>
  <c r="N27"/>
  <c r="P27" s="1"/>
  <c r="H83"/>
  <c r="N29"/>
  <c r="P29" s="1"/>
  <c r="H85"/>
  <c r="E82" i="5"/>
  <c r="M30"/>
  <c r="H36" i="10"/>
  <c r="I36"/>
  <c r="M31" i="5"/>
  <c r="I82"/>
  <c r="J28"/>
  <c r="J32"/>
  <c r="M29"/>
  <c r="M44" i="8"/>
  <c r="J39" i="3"/>
  <c r="J29"/>
  <c r="H42" i="10" s="1"/>
  <c r="M42" s="1"/>
  <c r="A31" i="3"/>
  <c r="A32" s="1"/>
  <c r="J15"/>
  <c r="A17"/>
  <c r="K27" i="1"/>
  <c r="S54" i="10" l="1"/>
  <c r="Q57"/>
  <c r="Q54"/>
  <c r="S57"/>
  <c r="N58"/>
  <c r="N59"/>
  <c r="N56"/>
  <c r="P56" s="1"/>
  <c r="S56" s="1"/>
  <c r="N42"/>
  <c r="P42" s="1"/>
  <c r="P71"/>
  <c r="Q71" s="1"/>
  <c r="R23"/>
  <c r="S23"/>
  <c r="R29"/>
  <c r="S29"/>
  <c r="R27"/>
  <c r="S27"/>
  <c r="M82" i="5"/>
  <c r="H60" i="10"/>
  <c r="M36"/>
  <c r="Q29"/>
  <c r="Q23"/>
  <c r="Q27"/>
  <c r="R38"/>
  <c r="J82" i="5"/>
  <c r="J16" i="3"/>
  <c r="A18"/>
  <c r="J40"/>
  <c r="L27" i="1"/>
  <c r="R56" i="10" l="1"/>
  <c r="R33"/>
  <c r="G69" s="1"/>
  <c r="H69" s="1"/>
  <c r="P58"/>
  <c r="Q56"/>
  <c r="P59"/>
  <c r="R42"/>
  <c r="S42"/>
  <c r="N36"/>
  <c r="P69"/>
  <c r="Q69" s="1"/>
  <c r="M60"/>
  <c r="P85" s="1"/>
  <c r="Q85" s="1"/>
  <c r="Q42"/>
  <c r="J17" i="3"/>
  <c r="A19"/>
  <c r="M27" i="1"/>
  <c r="P36" i="10" l="1"/>
  <c r="S36" s="1"/>
  <c r="N60"/>
  <c r="P60" s="1"/>
  <c r="S60" s="1"/>
  <c r="S58"/>
  <c r="R58"/>
  <c r="Q58"/>
  <c r="R59"/>
  <c r="S59"/>
  <c r="Q59"/>
  <c r="J18" i="3"/>
  <c r="A20"/>
  <c r="N27" i="1"/>
  <c r="R36" i="10" l="1"/>
  <c r="Q36"/>
  <c r="R60"/>
  <c r="Q60"/>
  <c r="J19" i="3"/>
  <c r="H52" i="10" s="1"/>
  <c r="A21" i="3"/>
  <c r="O27" i="1"/>
  <c r="M52" i="10" l="1"/>
  <c r="P77" s="1"/>
  <c r="Q77" s="1"/>
  <c r="J20" i="3"/>
  <c r="A22"/>
  <c r="P27" i="1"/>
  <c r="N52" i="10" l="1"/>
  <c r="P52" s="1"/>
  <c r="S52" s="1"/>
  <c r="J21" i="3"/>
  <c r="H39" i="10" s="1"/>
  <c r="H40" s="1"/>
  <c r="A23" i="3"/>
  <c r="Q27" i="1"/>
  <c r="R52" i="10" l="1"/>
  <c r="Q52"/>
  <c r="M39"/>
  <c r="M40" s="1"/>
  <c r="P70" s="1"/>
  <c r="Q70" s="1"/>
  <c r="J22" i="3"/>
  <c r="A24"/>
  <c r="J23" s="1"/>
  <c r="H55" i="10" s="1"/>
  <c r="R27" i="1"/>
  <c r="M55" i="10" l="1"/>
  <c r="P80" s="1"/>
  <c r="Q80" s="1"/>
  <c r="N39"/>
  <c r="S27" i="1"/>
  <c r="N40" i="10" l="1"/>
  <c r="P39"/>
  <c r="Q39" s="1"/>
  <c r="N55"/>
  <c r="P55" s="1"/>
  <c r="R55" s="1"/>
  <c r="R63" s="1"/>
  <c r="T27" i="1"/>
  <c r="P40" i="10" l="1"/>
  <c r="R40" s="1"/>
  <c r="S55"/>
  <c r="Q55"/>
  <c r="G71"/>
  <c r="H71" s="1"/>
  <c r="S40"/>
  <c r="R39"/>
  <c r="Q40"/>
  <c r="U27" i="1"/>
  <c r="R44" i="10" l="1"/>
  <c r="G70" s="1"/>
  <c r="V27" i="1"/>
  <c r="H70" i="10" l="1"/>
  <c r="G73"/>
  <c r="W27" i="1"/>
  <c r="X27" l="1"/>
  <c r="Y27" l="1"/>
  <c r="Z27" l="1"/>
  <c r="AA27" l="1"/>
  <c r="AB27" l="1"/>
  <c r="AC27" l="1"/>
  <c r="AD27" l="1"/>
  <c r="AE27" l="1"/>
  <c r="AF27" l="1"/>
  <c r="AG27" l="1"/>
  <c r="AH27" l="1"/>
  <c r="AI27" l="1"/>
  <c r="AJ27" l="1"/>
  <c r="AK27" l="1"/>
  <c r="C10" i="2" l="1"/>
  <c r="B14"/>
  <c r="E14" l="1"/>
  <c r="H14" l="1"/>
  <c r="N14" l="1"/>
  <c r="K14"/>
  <c r="Q14" l="1"/>
  <c r="T14" l="1"/>
  <c r="W14" l="1"/>
  <c r="Z14" l="1"/>
  <c r="AC14" l="1"/>
  <c r="AF14" l="1"/>
  <c r="AI14" l="1"/>
  <c r="AL14" l="1"/>
  <c r="AO14" l="1"/>
  <c r="AR14" l="1"/>
  <c r="AU14" l="1"/>
  <c r="AX14" l="1"/>
  <c r="BA14" l="1"/>
  <c r="BD14" l="1"/>
  <c r="BG14" l="1"/>
  <c r="BJ14" l="1"/>
  <c r="BM14" l="1"/>
  <c r="BP14" l="1"/>
  <c r="BS14" l="1"/>
  <c r="BV14" l="1"/>
  <c r="BY14" l="1"/>
  <c r="CB14" l="1"/>
  <c r="CE14" l="1"/>
  <c r="CH14" l="1"/>
  <c r="CK14" l="1"/>
  <c r="CN14" l="1"/>
</calcChain>
</file>

<file path=xl/sharedStrings.xml><?xml version="1.0" encoding="utf-8"?>
<sst xmlns="http://schemas.openxmlformats.org/spreadsheetml/2006/main" count="2011" uniqueCount="596">
  <si>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</si>
  <si>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</si>
  <si>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</si>
  <si>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</si>
  <si>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</si>
  <si>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</si>
  <si>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</si>
  <si>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</si>
  <si>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</si>
  <si>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</si>
  <si>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</si>
  <si>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</si>
  <si>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</si>
  <si>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</si>
  <si>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</si>
  <si>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</si>
  <si>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</si>
  <si>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</si>
  <si>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</si>
  <si>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</si>
  <si>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</si>
  <si>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</si>
  <si>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</si>
  <si>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</si>
  <si>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</si>
  <si>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</si>
  <si>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</si>
  <si>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</si>
  <si>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</si>
  <si>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</si>
  <si>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</si>
  <si>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</si>
  <si>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</si>
  <si>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</si>
  <si>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</si>
  <si>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</si>
  <si>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</si>
  <si>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</si>
  <si>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</si>
  <si>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</si>
  <si>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</si>
  <si>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</si>
  <si>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</si>
  <si>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</si>
  <si>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</si>
  <si>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</si>
  <si>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</si>
  <si>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</si>
  <si>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</si>
  <si>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</si>
  <si>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</si>
  <si>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</si>
  <si>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</si>
  <si>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</si>
  <si>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</si>
  <si>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</si>
  <si>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</si>
  <si>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</si>
  <si>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</si>
  <si>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</si>
  <si>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</si>
  <si>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</si>
  <si>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</si>
  <si>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</si>
  <si>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</si>
  <si>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</si>
  <si>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</si>
  <si>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</si>
  <si>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</si>
  <si>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</si>
  <si>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MINERAL WATER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</si>
  <si>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</si>
  <si>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</si>
  <si>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</si>
  <si>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</si>
  <si>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</si>
  <si>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</si>
  <si>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</si>
  <si>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</si>
  <si>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</si>
  <si>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</si>
  <si>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</si>
  <si>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</si>
  <si>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</si>
  <si>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</si>
  <si>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</si>
  <si>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</si>
  <si>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</si>
  <si>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</si>
  <si>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</si>
  <si>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</si>
  <si>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</si>
  <si>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</si>
  <si>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</si>
  <si>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</si>
  <si>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</si>
  <si>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</si>
  <si>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</si>
  <si>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</si>
  <si>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</si>
  <si>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</si>
  <si>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</si>
  <si>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</si>
  <si>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</si>
  <si>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</si>
  <si>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</si>
  <si>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</si>
  <si>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</si>
  <si>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</si>
  <si>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</si>
  <si>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</si>
  <si>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</si>
  <si>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</si>
  <si>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</si>
  <si>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</si>
  <si>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</si>
  <si>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</si>
  <si>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</si>
  <si>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</si>
  <si>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</si>
  <si>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</si>
  <si>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</si>
  <si>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</si>
  <si>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</si>
  <si>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</si>
  <si>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</si>
  <si>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</si>
  <si>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</si>
  <si>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</si>
  <si>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</si>
  <si>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</si>
  <si>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</si>
  <si>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</si>
  <si>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</si>
  <si>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</si>
  <si>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</si>
  <si>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</si>
  <si>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</si>
  <si>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</si>
  <si>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</si>
  <si>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</si>
  <si>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</si>
  <si>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</si>
  <si>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</si>
  <si>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</si>
  <si>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</si>
  <si>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</si>
  <si>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</si>
  <si>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</si>
  <si>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</si>
  <si>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</si>
  <si>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</si>
  <si>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</si>
  <si>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</si>
  <si>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</si>
  <si>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</si>
  <si>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</si>
  <si>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</si>
  <si>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</si>
  <si>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</si>
  <si>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</si>
  <si>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</si>
  <si>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</si>
  <si>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</si>
  <si>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</si>
  <si>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</si>
  <si>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</si>
  <si>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</si>
  <si>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</si>
  <si>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</si>
  <si>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</si>
  <si>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</si>
  <si>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</si>
  <si>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</si>
  <si>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</si>
  <si>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</si>
  <si>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</si>
  <si>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</si>
  <si>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CO02 PLAIN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</si>
  <si>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</si>
  <si>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</si>
  <si>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</si>
  <si>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</si>
  <si>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</si>
  <si>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</si>
  <si>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</si>
  <si>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</si>
  <si>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</si>
  <si>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</si>
  <si>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</si>
  <si>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</si>
  <si>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</si>
  <si>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</si>
  <si>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</si>
  <si>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</si>
  <si>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</si>
  <si>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</si>
  <si>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</si>
  <si>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</si>
  <si>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</si>
  <si>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</si>
  <si>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</si>
  <si>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</si>
  <si>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</si>
  <si>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</si>
  <si>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</si>
  <si>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</si>
  <si>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</si>
  <si>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</si>
  <si>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</si>
  <si>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</si>
  <si>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</si>
  <si>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</si>
  <si>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</si>
  <si>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</si>
  <si>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</si>
  <si>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DD17 McC Beer Platter</t>
  </si>
  <si>
    <t>DD18 CNY LUNCH PLATER</t>
  </si>
  <si>
    <t>DD19 CNY BEER PLATER</t>
  </si>
  <si>
    <t>DD20 CNY ALA 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</si>
  <si>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</si>
  <si>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</si>
  <si>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</si>
  <si>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</si>
  <si>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</si>
  <si>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</si>
  <si>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</si>
  <si>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</si>
  <si>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</si>
  <si>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</si>
  <si>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</si>
  <si>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</si>
  <si>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</si>
  <si>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</si>
  <si>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DF15 ADD TARTAR SAUCE</t>
  </si>
  <si>
    <t>DF16 ADD SAUCE CHEESE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</si>
  <si>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</si>
  <si>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</si>
  <si>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</si>
  <si>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</si>
  <si>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</si>
  <si>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</si>
  <si>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</si>
  <si>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</si>
  <si>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</si>
  <si>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</si>
  <si>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</si>
  <si>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</si>
  <si>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</si>
  <si>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</si>
  <si>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</si>
  <si>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</si>
  <si>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</si>
  <si>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</si>
  <si>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</si>
  <si>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</si>
  <si>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</si>
  <si>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</si>
  <si>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</si>
  <si>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</si>
  <si>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</si>
  <si>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</si>
  <si>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</si>
  <si>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</si>
  <si>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</si>
  <si>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</si>
  <si>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</si>
  <si>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</si>
  <si>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</si>
  <si>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</si>
  <si>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</si>
  <si>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</si>
  <si>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</si>
  <si>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GA01 DUNHILL</t>
  </si>
  <si>
    <t>GA02 KENT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</si>
  <si>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</si>
  <si>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</si>
  <si>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</si>
  <si>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</si>
  <si>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</si>
  <si>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</si>
  <si>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</si>
  <si>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</si>
  <si>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</si>
  <si>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</si>
  <si>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</si>
  <si>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</si>
  <si>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</si>
  <si>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MIENRAL WATE R</t>
  </si>
  <si>
    <t xml:space="preserve">(DRINKS) IN JUG </t>
  </si>
  <si>
    <t>FFD-COLD BEVERAGE</t>
  </si>
  <si>
    <t>FFD-HOT BEVERAGE</t>
  </si>
  <si>
    <t xml:space="preserve">SIDE ORDER-WESTERN CRUISE </t>
  </si>
  <si>
    <t xml:space="preserve">KLKD-WESTERN CRUISE 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</si>
  <si>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</si>
  <si>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</si>
  <si>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</si>
  <si>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</si>
  <si>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</si>
  <si>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</si>
  <si>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</si>
  <si>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</si>
  <si>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</si>
  <si>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</si>
  <si>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</si>
  <si>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</si>
  <si>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</si>
  <si>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</si>
  <si>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KDA OUTLET</t>
  </si>
  <si>
    <t xml:space="preserve">  ASIAN CRUISE / WESTERN CRUISE / APPETIZER 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</si>
  <si>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</si>
  <si>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</si>
  <si>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</si>
  <si>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</si>
  <si>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</si>
  <si>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</si>
  <si>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</si>
  <si>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</si>
  <si>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</si>
  <si>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</si>
  <si>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</si>
  <si>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</si>
  <si>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</si>
  <si>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</si>
  <si>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</si>
  <si>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AA04 K-LUNCH</t>
  </si>
  <si>
    <t>AA05 K : CHILDREN</t>
  </si>
  <si>
    <t>AA06 K : MEMBER B'DAY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</si>
  <si>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</si>
  <si>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</si>
  <si>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</si>
  <si>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</si>
  <si>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</si>
  <si>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</si>
  <si>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</si>
  <si>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</si>
  <si>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AB11 H : FREEHEAD (B)</t>
  </si>
  <si>
    <t>AB17 H : XTD S ROOM</t>
  </si>
  <si>
    <t>AB18 H : XTD M ROOM</t>
  </si>
  <si>
    <t>AB50 H : STUDENT MEM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</si>
  <si>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</si>
  <si>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</si>
  <si>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</si>
  <si>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</si>
  <si>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</si>
  <si>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</si>
  <si>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</si>
  <si>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</si>
  <si>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</si>
  <si>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</si>
  <si>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</si>
  <si>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AC28 N : XTD VIP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</si>
  <si>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</si>
  <si>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</si>
  <si>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</si>
  <si>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</si>
  <si>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</si>
  <si>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</si>
  <si>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</si>
  <si>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DE01 SET 990</t>
  </si>
  <si>
    <t>DE02 SET 1390</t>
  </si>
  <si>
    <t>DF17 CHRGE SAUCE</t>
  </si>
  <si>
    <t>EA01 TIDBITS</t>
  </si>
  <si>
    <t>FA07 Cus Cake</t>
  </si>
  <si>
    <t>GA09 LIGHTER</t>
  </si>
  <si>
    <t>GC01 CARD NEW</t>
  </si>
  <si>
    <t>GC02 CARD REPLACE</t>
  </si>
  <si>
    <t>GD02 MIC COVER 03</t>
  </si>
  <si>
    <t>ZAA01 GUINNESS EX BKT</t>
  </si>
  <si>
    <t>ZAA02 HEINEKEN EX BKT</t>
  </si>
  <si>
    <t>ZAB05 1205:RAINBOW RL</t>
  </si>
  <si>
    <t>ZAC01 1301:DUMPLING</t>
  </si>
  <si>
    <t>COMBO-APPETIZER</t>
  </si>
  <si>
    <t>KLKD-LOCAL DELIGHTS</t>
  </si>
  <si>
    <t>KLKD-APPETIZER</t>
  </si>
  <si>
    <t>SIDE ORDER-APPETIZER</t>
  </si>
  <si>
    <t>SIDE ORDER-LOCAL DELIGHTS</t>
  </si>
  <si>
    <t xml:space="preserve">BA01 K : 4BP 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</si>
  <si>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</si>
  <si>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</si>
  <si>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</si>
  <si>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</si>
  <si>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</si>
  <si>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</si>
  <si>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</si>
  <si>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</si>
  <si>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</si>
  <si>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</si>
  <si>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</si>
  <si>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</si>
  <si>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</si>
  <si>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</si>
  <si>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</si>
  <si>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</si>
  <si>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</si>
  <si>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</si>
  <si>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</si>
  <si>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</si>
  <si>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</si>
  <si>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</si>
  <si>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</si>
  <si>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</si>
  <si>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</si>
  <si>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</si>
  <si>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</si>
  <si>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</si>
  <si>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</si>
  <si>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</si>
  <si>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</si>
  <si>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</si>
  <si>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</si>
  <si>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</si>
  <si>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</si>
  <si>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</si>
  <si>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</si>
  <si>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</si>
  <si>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</si>
  <si>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</si>
  <si>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</si>
  <si>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</si>
  <si>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</si>
  <si>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</si>
  <si>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</si>
  <si>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</si>
  <si>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AA08 K : FOC HEAD</t>
  </si>
  <si>
    <t>AB10 H : FOC HEAD</t>
  </si>
  <si>
    <t>AC29 N : 5.8</t>
  </si>
  <si>
    <t>AA16 K : XTD S ROOM</t>
  </si>
  <si>
    <t>AB19 H : XTD B ROOM</t>
  </si>
  <si>
    <t>GC03 STUDENT MEMBER</t>
  </si>
  <si>
    <t>AA07 K : STAFF B'DAY</t>
  </si>
  <si>
    <t>AC08 N : STAFF B'DAY</t>
  </si>
  <si>
    <t>AD08 M : STAFF B'DAY</t>
  </si>
  <si>
    <t>COLUMN</t>
  </si>
  <si>
    <t>AA26 K : XTD VIP ROOM</t>
  </si>
  <si>
    <t>AB16 H : EVENT</t>
  </si>
  <si>
    <t>AB51 STUDENT FHC</t>
  </si>
  <si>
    <t>AC24 N : STUDENT</t>
  </si>
  <si>
    <t>AD14 M : EVENT</t>
  </si>
  <si>
    <t>ZAA03 McC Beer Platter</t>
  </si>
  <si>
    <t>ZAA04 TIDBITS</t>
  </si>
  <si>
    <t>ZAD01 COLD</t>
  </si>
  <si>
    <t>ZAD02 HOT</t>
  </si>
  <si>
    <t>ZAD03 WARM</t>
  </si>
  <si>
    <t>ZAD04 LESS ICE</t>
  </si>
  <si>
    <t>ZAD05 MORE ICE</t>
  </si>
  <si>
    <t>ZAD06 NO ICE</t>
  </si>
  <si>
    <t>ZAD07 LESS SWEET</t>
  </si>
  <si>
    <t>ZAD10 LESS SPICY</t>
  </si>
  <si>
    <t>ZAD11 MORE SPICY</t>
  </si>
  <si>
    <t>ZAD12 NO VEGGIE</t>
  </si>
  <si>
    <t>ZAD13 ADD LEMON</t>
  </si>
  <si>
    <t>ZAD14 MORE SWEET</t>
  </si>
  <si>
    <t>ZAD15 VEGGIE ONLY</t>
  </si>
  <si>
    <t>ZAD16 CUS ANGRY KAU2</t>
  </si>
  <si>
    <t>ZAD17 WITHOUT SUGAR</t>
  </si>
  <si>
    <t>ZAD18 KAU KAU</t>
  </si>
  <si>
    <t>ZAD19 JUG</t>
  </si>
  <si>
    <t>ZAD22 SAUCE BP</t>
  </si>
  <si>
    <t>ZAD23 SAUCE BUTTER</t>
  </si>
  <si>
    <t>ZAD24 CILLI PADI</t>
  </si>
  <si>
    <t>ZAD28 SAUCE MR</t>
  </si>
  <si>
    <t>ZAD29 SAUCE SAMBAL</t>
  </si>
  <si>
    <t>ZAD34 for Nasi Lemak</t>
  </si>
  <si>
    <t>ZAD35 Take Away</t>
  </si>
  <si>
    <t>ZAE01 GUI MEM EX BKT</t>
  </si>
  <si>
    <t>ZAE02 HEI MEM EX BKT</t>
  </si>
  <si>
    <t>ZAE04 TIBBITS</t>
  </si>
  <si>
    <t>TIDBITS</t>
  </si>
  <si>
    <t>LIGHTER</t>
  </si>
  <si>
    <t>MIC COVER</t>
  </si>
  <si>
    <t>BEER PLATTER</t>
  </si>
  <si>
    <t>MCCAIN VERSITOT</t>
  </si>
  <si>
    <t>MCCAIN SMILES</t>
  </si>
  <si>
    <t xml:space="preserve">FROM SYSTEM </t>
  </si>
  <si>
    <t xml:space="preserve">TOTAL </t>
  </si>
  <si>
    <t>KLKD</t>
  </si>
  <si>
    <t>SIDE ORDER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</si>
  <si>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</si>
  <si>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</si>
  <si>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</si>
  <si>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</si>
  <si>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</si>
  <si>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</si>
  <si>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</si>
  <si>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GRAVY SAUCE</t>
  </si>
  <si>
    <t>DRESSING THOUSAND ISLAND</t>
  </si>
  <si>
    <t>TARTAR SAUCE</t>
  </si>
  <si>
    <t>BOLOGNESE SAUCE</t>
  </si>
  <si>
    <t>SAMBAL SAUCE (NASI)</t>
  </si>
  <si>
    <t>DRESSING COLESLAW</t>
  </si>
  <si>
    <t>DRY NOODLE SAUCE</t>
  </si>
  <si>
    <t>REQUEST BY CUSTOMERS</t>
  </si>
  <si>
    <t>ALL PORTION DECREASED BY 10 GRAM</t>
  </si>
  <si>
    <t>SAUCE CHILLI (KIMBALL)</t>
  </si>
  <si>
    <t>TOMATO SAUCE ( KIMBALL )</t>
  </si>
  <si>
    <t>MAYONNAISE</t>
  </si>
  <si>
    <t xml:space="preserve">NACHO CHEESE DIP </t>
  </si>
  <si>
    <t>MCCAIN ONION RING</t>
  </si>
  <si>
    <t>MCCAIN SPIRAL FRIES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</si>
  <si>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</si>
  <si>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</si>
  <si>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</si>
  <si>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</si>
  <si>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</si>
  <si>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</si>
  <si>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</si>
  <si>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</si>
  <si>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</si>
  <si>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</si>
  <si>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</si>
  <si>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</si>
  <si>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</si>
  <si>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</si>
  <si>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</si>
  <si>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</si>
  <si>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</si>
  <si>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</si>
  <si>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</si>
  <si>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</si>
  <si>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</si>
  <si>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</si>
  <si>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</si>
  <si>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</si>
  <si>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</si>
  <si>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</si>
  <si>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</si>
  <si>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</si>
  <si>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</si>
  <si>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</si>
  <si>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</si>
  <si>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</si>
  <si>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</si>
  <si>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</si>
  <si>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LOSS/GAIN</t>
  </si>
  <si>
    <t>STOCK</t>
  </si>
  <si>
    <t>购买数量</t>
  </si>
  <si>
    <t>IN K LUNCH &amp; K DINNER</t>
  </si>
  <si>
    <t>IN SIDE ORDER</t>
  </si>
  <si>
    <t xml:space="preserve">IN OTHER </t>
  </si>
  <si>
    <t>INVENTORY</t>
  </si>
  <si>
    <t xml:space="preserve">TAKE </t>
  </si>
  <si>
    <t>上月存货</t>
  </si>
  <si>
    <t>K LUNCH / DINNER  用量</t>
  </si>
  <si>
    <t>附加菜 用量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</si>
  <si>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</si>
  <si>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</si>
  <si>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</si>
  <si>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</si>
  <si>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</si>
  <si>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</si>
  <si>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</si>
  <si>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</si>
  <si>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</si>
  <si>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</si>
  <si>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KDA</t>
  </si>
  <si>
    <t>BA24 SOMERSBY BKT</t>
  </si>
  <si>
    <t xml:space="preserve">FOR SBA KITCHEN </t>
  </si>
  <si>
    <t>N</t>
  </si>
  <si>
    <t>=K / H</t>
  </si>
  <si>
    <t>CUSTOMER REQUEST /</t>
  </si>
  <si>
    <t>STOCK DIFF OVER USAGE</t>
  </si>
  <si>
    <t>STAFF MEAL</t>
  </si>
  <si>
    <t>顾客请求/员工餐</t>
  </si>
  <si>
    <t xml:space="preserve">MAIN SAUCE 主要酱料 </t>
  </si>
  <si>
    <t>MAIN COURSE MATERIAL 主餐食材</t>
  </si>
  <si>
    <t>SNACKS MATERIAL   小吃食材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</si>
  <si>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</si>
  <si>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</si>
  <si>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</si>
  <si>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</si>
  <si>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</si>
  <si>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</si>
  <si>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</si>
  <si>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</si>
  <si>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</si>
  <si>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</si>
  <si>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</si>
  <si>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KG </t>
  </si>
  <si>
    <t xml:space="preserve">WEEKLY KITCHEN STOCK SUMMARY </t>
  </si>
  <si>
    <t>WEEK 1</t>
  </si>
  <si>
    <t>每周厨房货物总结表</t>
  </si>
  <si>
    <t>BA23 SOMERSBY BTL</t>
  </si>
  <si>
    <t>GC05 AEON MEMBER 50%</t>
  </si>
  <si>
    <t>AD16 M : XTD M ROOM</t>
  </si>
  <si>
    <t>BA29 PAULANER BTL</t>
  </si>
  <si>
    <t>AD25 M : XTD VIP ROOM</t>
  </si>
  <si>
    <t>BA27 HOEGAARDEN BTL</t>
  </si>
  <si>
    <t>FA08 MISC FEE</t>
  </si>
  <si>
    <t>ZAD16 no ice</t>
  </si>
  <si>
    <t>ZZZZZ WRONG PAX</t>
  </si>
  <si>
    <t>ZAD16 all less ice</t>
  </si>
  <si>
    <t>ZAD16 zikhe haikhat ta</t>
  </si>
  <si>
    <t>ZAD32 SAUCE TATAR</t>
  </si>
  <si>
    <t>NOVEMBER  2013</t>
  </si>
  <si>
    <t>Date From : 01/11-03/11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</si>
</sst>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15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17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0" fontId="21" fillId="2" borderId="8" xfId="8" applyFont="1" applyFill="1" applyBorder="1" applyAlignment="1">
      <alignment horizontal="right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9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8" fillId="0" borderId="13" xfId="8" applyFont="1" applyFill="1" applyBorder="1" applyAlignment="1" applyProtection="1">
      <alignment horizontal="right" vertical="center"/>
      <protection locked="0"/>
    </xf>
    <xf numFmtId="0" fontId="32" fillId="0" borderId="0" xfId="6" applyFont="1" applyFill="1" applyBorder="1" applyAlignment="1" applyProtection="1">
      <alignment vertical="center"/>
      <protection locked="0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  <protection locked="0"/>
    </xf>
    <xf numFmtId="0" fontId="19" fillId="5" borderId="12" xfId="8" applyFont="1" applyFill="1" applyBorder="1" applyAlignment="1" applyProtection="1">
      <alignment horizontal="center" vertical="center"/>
      <protection locked="0"/>
    </xf>
    <xf numFmtId="4" fontId="19" fillId="5" borderId="8" xfId="8" applyNumberFormat="1" applyFont="1" applyFill="1" applyBorder="1" applyAlignment="1">
      <alignment horizontal="right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3" fontId="19" fillId="5" borderId="5" xfId="8" applyNumberFormat="1" applyFont="1" applyFill="1" applyBorder="1" applyAlignment="1">
      <alignment horizontal="left" vertical="center"/>
    </xf>
    <xf numFmtId="3" fontId="19" fillId="5" borderId="5" xfId="8" applyNumberFormat="1" applyFont="1" applyFill="1" applyBorder="1" applyAlignment="1">
      <alignment horizontal="center" vertical="center"/>
    </xf>
    <xf numFmtId="4" fontId="19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8" fillId="5" borderId="48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0" fillId="0" borderId="0" xfId="0" applyAlignment="1"/>
    <xf numFmtId="49" fontId="0" fillId="0" borderId="0" xfId="0" applyNumberFormat="1" applyFont="1" applyFill="1" applyBorder="1" applyAlignment="1">
      <alignment horizontal="left" wrapText="1"/>
    </xf>
    <xf numFmtId="0" fontId="18" fillId="0" borderId="1" xfId="10" applyFont="1" applyFill="1" applyBorder="1" applyAlignment="1">
      <alignment vertical="center"/>
    </xf>
    <xf numFmtId="0" fontId="22" fillId="2" borderId="61" xfId="8" applyFont="1" applyFill="1" applyBorder="1" applyAlignment="1">
      <alignment horizontal="right" vertical="center"/>
    </xf>
    <xf numFmtId="0" fontId="22" fillId="2" borderId="63" xfId="8" applyFont="1" applyFill="1" applyBorder="1" applyAlignment="1">
      <alignment horizontal="right" vertical="center"/>
    </xf>
    <xf numFmtId="0" fontId="19" fillId="0" borderId="1" xfId="1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51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left"/>
      <protection hidden="1"/>
    </xf>
    <xf numFmtId="0" fontId="14" fillId="0" borderId="53" xfId="0" applyFont="1" applyBorder="1" applyAlignment="1" applyProtection="1">
      <alignment horizontal="left"/>
      <protection hidden="1"/>
    </xf>
    <xf numFmtId="0" fontId="14" fillId="0" borderId="54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4" fillId="0" borderId="22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center"/>
      <protection hidden="1"/>
    </xf>
    <xf numFmtId="0" fontId="15" fillId="0" borderId="56" xfId="0" applyFont="1" applyBorder="1" applyAlignment="1" applyProtection="1">
      <alignment horizontal="left"/>
      <protection hidden="1"/>
    </xf>
    <xf numFmtId="0" fontId="14" fillId="0" borderId="57" xfId="0" applyFont="1" applyBorder="1" applyAlignment="1" applyProtection="1">
      <alignment horizontal="left"/>
      <protection hidden="1"/>
    </xf>
    <xf numFmtId="0" fontId="14" fillId="0" borderId="21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5" fillId="0" borderId="3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36" fillId="3" borderId="39" xfId="0" applyFont="1" applyFill="1" applyBorder="1" applyAlignment="1" applyProtection="1">
      <alignment horizontal="left"/>
      <protection hidden="1"/>
    </xf>
    <xf numFmtId="0" fontId="36" fillId="3" borderId="40" xfId="0" applyFont="1" applyFill="1" applyBorder="1" applyAlignment="1" applyProtection="1">
      <alignment horizontal="left"/>
      <protection hidden="1"/>
    </xf>
    <xf numFmtId="0" fontId="16" fillId="3" borderId="40" xfId="0" applyFont="1" applyFill="1" applyBorder="1" applyAlignment="1" applyProtection="1">
      <alignment horizontal="left"/>
      <protection hidden="1"/>
    </xf>
    <xf numFmtId="0" fontId="16" fillId="3" borderId="41" xfId="0" applyFont="1" applyFill="1" applyBorder="1" applyAlignment="1" applyProtection="1">
      <alignment horizontal="left"/>
      <protection hidden="1"/>
    </xf>
    <xf numFmtId="0" fontId="16" fillId="3" borderId="2" xfId="0" applyFont="1" applyFill="1" applyBorder="1" applyAlignment="1" applyProtection="1">
      <alignment horizontal="left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164" fontId="14" fillId="0" borderId="34" xfId="0" applyNumberFormat="1" applyFont="1" applyBorder="1" applyAlignment="1" applyProtection="1">
      <alignment horizontal="left"/>
      <protection hidden="1"/>
    </xf>
    <xf numFmtId="0" fontId="15" fillId="2" borderId="42" xfId="0" applyFont="1" applyFill="1" applyBorder="1" applyAlignment="1" applyProtection="1">
      <alignment horizontal="left"/>
      <protection hidden="1"/>
    </xf>
    <xf numFmtId="0" fontId="14" fillId="0" borderId="4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left"/>
      <protection hidden="1"/>
    </xf>
    <xf numFmtId="165" fontId="15" fillId="2" borderId="37" xfId="0" applyNumberFormat="1" applyFont="1" applyFill="1" applyBorder="1" applyAlignment="1" applyProtection="1">
      <alignment horizontal="left"/>
      <protection hidden="1"/>
    </xf>
    <xf numFmtId="165" fontId="14" fillId="0" borderId="37" xfId="0" applyNumberFormat="1" applyFont="1" applyBorder="1" applyAlignment="1" applyProtection="1">
      <alignment horizontal="left"/>
      <protection hidden="1"/>
    </xf>
    <xf numFmtId="165" fontId="15" fillId="2" borderId="30" xfId="0" applyNumberFormat="1" applyFont="1" applyFill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center"/>
      <protection locked="0" hidden="1"/>
    </xf>
    <xf numFmtId="0" fontId="14" fillId="0" borderId="0" xfId="0" quotePrefix="1" applyFont="1" applyAlignment="1" applyProtection="1">
      <alignment horizontal="left"/>
      <protection hidden="1"/>
    </xf>
    <xf numFmtId="165" fontId="15" fillId="0" borderId="30" xfId="0" applyNumberFormat="1" applyFont="1" applyBorder="1" applyAlignment="1" applyProtection="1">
      <alignment horizontal="left"/>
      <protection hidden="1"/>
    </xf>
    <xf numFmtId="0" fontId="14" fillId="0" borderId="30" xfId="0" applyFont="1" applyBorder="1" applyAlignment="1" applyProtection="1">
      <alignment horizontal="left"/>
      <protection locked="0" hidden="1"/>
    </xf>
    <xf numFmtId="0" fontId="14" fillId="0" borderId="35" xfId="0" applyFont="1" applyBorder="1" applyAlignment="1" applyProtection="1">
      <alignment horizontal="left"/>
      <protection locked="0" hidden="1"/>
    </xf>
    <xf numFmtId="165" fontId="14" fillId="0" borderId="31" xfId="0" applyNumberFormat="1" applyFont="1" applyBorder="1" applyAlignment="1" applyProtection="1">
      <alignment horizontal="center"/>
      <protection locked="0" hidden="1"/>
    </xf>
    <xf numFmtId="165" fontId="15" fillId="0" borderId="31" xfId="0" applyNumberFormat="1" applyFont="1" applyBorder="1" applyAlignment="1" applyProtection="1">
      <alignment horizontal="left"/>
      <protection hidden="1"/>
    </xf>
    <xf numFmtId="165" fontId="14" fillId="0" borderId="31" xfId="0" applyNumberFormat="1" applyFont="1" applyBorder="1" applyAlignment="1" applyProtection="1">
      <alignment horizontal="left"/>
      <protection hidden="1"/>
    </xf>
    <xf numFmtId="0" fontId="14" fillId="0" borderId="27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left"/>
      <protection hidden="1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10" xfId="10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3" fontId="38" fillId="0" borderId="15" xfId="8" applyNumberFormat="1" applyFont="1" applyFill="1" applyBorder="1" applyAlignment="1">
      <alignment horizontal="center" vertical="center"/>
    </xf>
    <xf numFmtId="4" fontId="39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vertical="center"/>
      <protection locked="0"/>
    </xf>
    <xf numFmtId="0" fontId="41" fillId="0" borderId="4" xfId="0" applyFont="1" applyFill="1" applyBorder="1" applyAlignment="1" applyProtection="1">
      <alignment horizontal="right" vertical="center"/>
      <protection locked="0"/>
    </xf>
    <xf numFmtId="4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Fill="1" applyBorder="1" applyAlignment="1" applyProtection="1">
      <alignment horizontal="right" vertical="center"/>
      <protection locked="0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center"/>
    </xf>
    <xf numFmtId="2" fontId="44" fillId="7" borderId="7" xfId="8" applyNumberFormat="1" applyFont="1" applyFill="1" applyBorder="1" applyAlignment="1">
      <alignment horizontal="center" vertical="center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4" fillId="7" borderId="5" xfId="8" applyNumberFormat="1" applyFont="1" applyFill="1" applyBorder="1" applyAlignment="1">
      <alignment horizontal="center" vertical="center"/>
    </xf>
    <xf numFmtId="2" fontId="44" fillId="7" borderId="9" xfId="8" applyNumberFormat="1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8" fillId="0" borderId="0" xfId="0" applyFont="1" applyAlignment="1" applyProtection="1">
      <alignment vertical="center"/>
      <protection hidden="1"/>
    </xf>
    <xf numFmtId="0" fontId="8" fillId="4" borderId="6" xfId="8" applyFont="1" applyFill="1" applyBorder="1" applyAlignment="1">
      <alignment horizontal="center" vertical="center"/>
    </xf>
    <xf numFmtId="166" fontId="18" fillId="0" borderId="11" xfId="1" applyNumberFormat="1" applyFont="1" applyFill="1" applyBorder="1" applyAlignment="1" applyProtection="1">
      <alignment horizontal="center" vertical="center"/>
    </xf>
    <xf numFmtId="166" fontId="18" fillId="0" borderId="6" xfId="1" applyNumberFormat="1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18" fillId="0" borderId="3" xfId="7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 wrapText="1"/>
    </xf>
    <xf numFmtId="4" fontId="18" fillId="0" borderId="8" xfId="1" applyNumberFormat="1" applyFont="1" applyFill="1" applyBorder="1" applyAlignment="1" applyProtection="1">
      <alignment horizontal="center"/>
    </xf>
    <xf numFmtId="0" fontId="18" fillId="0" borderId="13" xfId="8" applyFont="1" applyFill="1" applyBorder="1" applyAlignment="1" applyProtection="1">
      <alignment horizontal="center"/>
      <protection locked="0"/>
    </xf>
    <xf numFmtId="4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9" fillId="0" borderId="13" xfId="4" applyFont="1" applyFill="1" applyBorder="1" applyAlignment="1" applyProtection="1">
      <alignment horizontal="center"/>
      <protection locked="0"/>
    </xf>
    <xf numFmtId="0" fontId="18" fillId="0" borderId="13" xfId="4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 wrapText="1"/>
    </xf>
    <xf numFmtId="4" fontId="7" fillId="7" borderId="3" xfId="0" applyNumberFormat="1" applyFont="1" applyFill="1" applyBorder="1" applyAlignment="1">
      <alignment horizontal="center"/>
    </xf>
    <xf numFmtId="2" fontId="7" fillId="7" borderId="8" xfId="1" applyNumberFormat="1" applyFont="1" applyFill="1" applyBorder="1" applyAlignment="1" applyProtection="1">
      <alignment horizontal="center"/>
    </xf>
    <xf numFmtId="4" fontId="21" fillId="2" borderId="3" xfId="0" applyNumberFormat="1" applyFont="1" applyFill="1" applyBorder="1" applyAlignment="1">
      <alignment horizontal="center"/>
    </xf>
    <xf numFmtId="2" fontId="21" fillId="2" borderId="8" xfId="1" applyNumberFormat="1" applyFont="1" applyFill="1" applyBorder="1" applyAlignment="1" applyProtection="1">
      <alignment horizontal="center"/>
    </xf>
    <xf numFmtId="0" fontId="8" fillId="5" borderId="3" xfId="8" applyFont="1" applyFill="1" applyBorder="1" applyAlignment="1">
      <alignment horizontal="left"/>
    </xf>
    <xf numFmtId="0" fontId="8" fillId="5" borderId="13" xfId="8" applyFont="1" applyFill="1" applyBorder="1" applyAlignment="1">
      <alignment horizontal="center"/>
    </xf>
    <xf numFmtId="168" fontId="7" fillId="5" borderId="8" xfId="8" applyNumberFormat="1" applyFont="1" applyFill="1" applyBorder="1" applyAlignment="1">
      <alignment horizontal="right"/>
    </xf>
    <xf numFmtId="0" fontId="18" fillId="5" borderId="13" xfId="8" applyFont="1" applyFill="1" applyBorder="1" applyAlignment="1" applyProtection="1">
      <alignment horizontal="left"/>
      <protection locked="0"/>
    </xf>
    <xf numFmtId="0" fontId="18" fillId="5" borderId="13" xfId="8" applyFont="1" applyFill="1" applyBorder="1" applyAlignment="1" applyProtection="1">
      <alignment horizontal="center"/>
      <protection locked="0"/>
    </xf>
    <xf numFmtId="4" fontId="18" fillId="5" borderId="8" xfId="1" applyNumberFormat="1" applyFont="1" applyFill="1" applyBorder="1" applyAlignment="1" applyProtection="1">
      <alignment horizontal="right"/>
    </xf>
    <xf numFmtId="0" fontId="7" fillId="0" borderId="3" xfId="7" applyFont="1" applyFill="1" applyBorder="1" applyAlignment="1">
      <alignment horizontal="center"/>
    </xf>
    <xf numFmtId="4" fontId="7" fillId="0" borderId="8" xfId="1" applyNumberFormat="1" applyFont="1" applyFill="1" applyBorder="1" applyAlignment="1" applyProtection="1">
      <alignment horizontal="center"/>
    </xf>
    <xf numFmtId="4" fontId="7" fillId="0" borderId="8" xfId="1" applyNumberFormat="1" applyFont="1" applyFill="1" applyBorder="1" applyAlignment="1" applyProtection="1">
      <alignment horizontal="right"/>
    </xf>
    <xf numFmtId="0" fontId="7" fillId="0" borderId="13" xfId="4" applyNumberFormat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/>
      <protection locked="0" hidden="1"/>
    </xf>
    <xf numFmtId="2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7" fillId="5" borderId="3" xfId="0" applyFont="1" applyFill="1" applyBorder="1" applyAlignment="1"/>
    <xf numFmtId="0" fontId="7" fillId="5" borderId="13" xfId="0" applyFont="1" applyFill="1" applyBorder="1" applyAlignment="1">
      <alignment horizontal="center"/>
    </xf>
    <xf numFmtId="168" fontId="7" fillId="5" borderId="8" xfId="0" applyNumberFormat="1" applyFont="1" applyFill="1" applyBorder="1" applyAlignment="1"/>
    <xf numFmtId="0" fontId="18" fillId="5" borderId="3" xfId="8" applyFont="1" applyFill="1" applyBorder="1" applyAlignment="1" applyProtection="1">
      <alignment horizontal="left"/>
      <protection locked="0"/>
    </xf>
    <xf numFmtId="168" fontId="18" fillId="5" borderId="8" xfId="1" applyNumberFormat="1" applyFont="1" applyFill="1" applyBorder="1" applyAlignment="1" applyProtection="1">
      <alignment horizontal="right"/>
    </xf>
    <xf numFmtId="0" fontId="50" fillId="0" borderId="0" xfId="0" applyFont="1" applyAlignment="1"/>
    <xf numFmtId="0" fontId="51" fillId="0" borderId="0" xfId="6" applyFont="1" applyAlignment="1"/>
    <xf numFmtId="0" fontId="52" fillId="0" borderId="0" xfId="0" applyFont="1" applyAlignment="1"/>
    <xf numFmtId="0" fontId="53" fillId="0" borderId="0" xfId="11" applyFont="1" applyFill="1" applyAlignment="1"/>
    <xf numFmtId="0" fontId="51" fillId="0" borderId="0" xfId="11" applyFont="1" applyBorder="1" applyAlignment="1"/>
    <xf numFmtId="0" fontId="54" fillId="0" borderId="0" xfId="0" applyFont="1" applyFill="1" applyAlignment="1"/>
    <xf numFmtId="0" fontId="2" fillId="0" borderId="0" xfId="12" applyAlignment="1"/>
    <xf numFmtId="0" fontId="55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6" fillId="10" borderId="10" xfId="0" applyFont="1" applyFill="1" applyBorder="1" applyAlignment="1">
      <alignment horizontal="center"/>
    </xf>
    <xf numFmtId="9" fontId="57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8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9" xfId="0" applyFont="1" applyBorder="1" applyAlignment="1">
      <alignment horizontal="center"/>
    </xf>
    <xf numFmtId="0" fontId="18" fillId="0" borderId="70" xfId="3" applyFont="1" applyBorder="1" applyAlignment="1">
      <alignment horizontal="left"/>
    </xf>
    <xf numFmtId="166" fontId="18" fillId="0" borderId="70" xfId="14" applyNumberFormat="1" applyFont="1" applyFill="1" applyBorder="1" applyAlignment="1" applyProtection="1">
      <alignment horizontal="right"/>
    </xf>
    <xf numFmtId="0" fontId="18" fillId="0" borderId="70" xfId="9" applyFont="1" applyBorder="1" applyAlignment="1">
      <alignment horizontal="center"/>
    </xf>
    <xf numFmtId="169" fontId="18" fillId="0" borderId="70" xfId="15" applyNumberFormat="1" applyFont="1" applyFill="1" applyBorder="1" applyAlignment="1" applyProtection="1">
      <alignment horizontal="center"/>
    </xf>
    <xf numFmtId="0" fontId="19" fillId="0" borderId="71" xfId="4" applyFont="1" applyFill="1" applyBorder="1" applyAlignment="1">
      <alignment horizontal="center"/>
    </xf>
    <xf numFmtId="166" fontId="19" fillId="0" borderId="72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8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9" xfId="0" applyFont="1" applyFill="1" applyBorder="1" applyAlignment="1">
      <alignment horizontal="center"/>
    </xf>
    <xf numFmtId="0" fontId="0" fillId="0" borderId="69" xfId="0" applyFont="1" applyFill="1" applyBorder="1" applyAlignment="1"/>
    <xf numFmtId="0" fontId="18" fillId="0" borderId="70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9" xfId="6" applyFont="1" applyFill="1" applyBorder="1" applyAlignment="1">
      <alignment horizontal="left"/>
    </xf>
    <xf numFmtId="166" fontId="18" fillId="0" borderId="70" xfId="14" applyNumberFormat="1" applyFont="1" applyFill="1" applyBorder="1" applyAlignment="1" applyProtection="1"/>
    <xf numFmtId="0" fontId="0" fillId="0" borderId="73" xfId="0" applyFont="1" applyFill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8" fillId="0" borderId="69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4" xfId="0" applyFont="1" applyBorder="1" applyAlignment="1"/>
    <xf numFmtId="0" fontId="18" fillId="0" borderId="74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5" xfId="9" applyFont="1" applyFill="1" applyBorder="1" applyAlignment="1"/>
    <xf numFmtId="0" fontId="19" fillId="11" borderId="76" xfId="9" applyFont="1" applyFill="1" applyBorder="1" applyAlignment="1"/>
    <xf numFmtId="166" fontId="19" fillId="8" borderId="70" xfId="1" applyNumberFormat="1" applyFont="1" applyFill="1" applyBorder="1" applyAlignment="1" applyProtection="1">
      <alignment horizontal="center"/>
    </xf>
    <xf numFmtId="0" fontId="19" fillId="11" borderId="70" xfId="15" applyNumberFormat="1" applyFont="1" applyFill="1" applyBorder="1" applyAlignment="1" applyProtection="1">
      <alignment horizontal="center"/>
    </xf>
    <xf numFmtId="169" fontId="19" fillId="11" borderId="70" xfId="15" applyNumberFormat="1" applyFont="1" applyFill="1" applyBorder="1" applyAlignment="1" applyProtection="1">
      <alignment horizontal="center"/>
    </xf>
    <xf numFmtId="0" fontId="19" fillId="12" borderId="77" xfId="9" applyFont="1" applyFill="1" applyBorder="1" applyAlignment="1">
      <alignment horizontal="center"/>
    </xf>
    <xf numFmtId="166" fontId="19" fillId="12" borderId="78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9" fillId="0" borderId="0" xfId="12" applyNumberFormat="1" applyFont="1" applyAlignment="1"/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0" fillId="0" borderId="0" xfId="0" applyNumberFormat="1" applyFont="1" applyAlignment="1" applyProtection="1">
      <alignment horizontal="left" vertical="center" indent="1"/>
      <protection hidden="1"/>
    </xf>
    <xf numFmtId="0" fontId="14" fillId="0" borderId="44" xfId="0" applyFont="1" applyBorder="1" applyAlignment="1" applyProtection="1">
      <alignment horizontal="left"/>
      <protection locked="0" hidden="1"/>
    </xf>
    <xf numFmtId="165" fontId="14" fillId="0" borderId="60" xfId="0" applyNumberFormat="1" applyFont="1" applyBorder="1" applyAlignment="1" applyProtection="1">
      <alignment horizontal="center"/>
      <protection locked="0" hidden="1"/>
    </xf>
    <xf numFmtId="165" fontId="14" fillId="0" borderId="44" xfId="0" applyNumberFormat="1" applyFont="1" applyBorder="1" applyAlignment="1" applyProtection="1">
      <alignment horizontal="center"/>
      <protection locked="0" hidden="1"/>
    </xf>
    <xf numFmtId="0" fontId="37" fillId="0" borderId="79" xfId="0" applyNumberFormat="1" applyFont="1" applyBorder="1" applyAlignment="1" applyProtection="1">
      <alignment horizontal="left"/>
      <protection locked="0"/>
    </xf>
    <xf numFmtId="0" fontId="37" fillId="0" borderId="79" xfId="0" applyFont="1" applyBorder="1" applyAlignment="1" applyProtection="1">
      <alignment horizontal="left"/>
      <protection locked="0"/>
    </xf>
    <xf numFmtId="0" fontId="14" fillId="0" borderId="79" xfId="0" applyFont="1" applyBorder="1" applyAlignment="1" applyProtection="1">
      <alignment horizontal="left"/>
      <protection locked="0" hidden="1"/>
    </xf>
    <xf numFmtId="0" fontId="14" fillId="0" borderId="79" xfId="0" applyFont="1" applyBorder="1" applyAlignment="1" applyProtection="1">
      <alignment horizontal="left" vertical="center"/>
      <protection locked="0" hidden="1"/>
    </xf>
    <xf numFmtId="0" fontId="0" fillId="0" borderId="79" xfId="0" applyFont="1" applyBorder="1" applyAlignment="1" applyProtection="1">
      <alignment horizontal="left" vertical="center" indent="1"/>
      <protection locked="0" hidden="1"/>
    </xf>
    <xf numFmtId="0" fontId="14" fillId="0" borderId="79" xfId="0" applyFont="1" applyBorder="1" applyAlignment="1" applyProtection="1">
      <alignment horizontal="left" vertical="center" indent="1"/>
      <protection locked="0" hidden="1"/>
    </xf>
    <xf numFmtId="0" fontId="9" fillId="0" borderId="79" xfId="0" applyFont="1" applyBorder="1" applyAlignment="1" applyProtection="1">
      <alignment horizontal="left" vertical="center"/>
      <protection locked="0"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2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7" fillId="0" borderId="80" xfId="0" applyNumberFormat="1" applyFont="1" applyBorder="1" applyAlignment="1" applyProtection="1">
      <alignment horizontal="left"/>
      <protection locked="0"/>
    </xf>
    <xf numFmtId="0" fontId="37" fillId="0" borderId="80" xfId="0" applyFont="1" applyBorder="1" applyAlignment="1" applyProtection="1">
      <alignment horizontal="left"/>
      <protection locked="0"/>
    </xf>
    <xf numFmtId="0" fontId="14" fillId="0" borderId="80" xfId="0" applyFont="1" applyBorder="1" applyAlignment="1" applyProtection="1">
      <alignment horizontal="left"/>
      <protection locked="0" hidden="1"/>
    </xf>
    <xf numFmtId="0" fontId="14" fillId="0" borderId="81" xfId="0" applyFont="1" applyBorder="1" applyAlignment="1" applyProtection="1">
      <alignment horizontal="left"/>
      <protection hidden="1"/>
    </xf>
    <xf numFmtId="0" fontId="14" fillId="0" borderId="61" xfId="0" applyFont="1" applyBorder="1" applyAlignment="1" applyProtection="1">
      <alignment horizontal="left"/>
      <protection hidden="1"/>
    </xf>
    <xf numFmtId="0" fontId="14" fillId="0" borderId="62" xfId="0" applyFont="1" applyBorder="1" applyAlignment="1" applyProtection="1">
      <alignment horizontal="left"/>
      <protection hidden="1"/>
    </xf>
    <xf numFmtId="0" fontId="14" fillId="0" borderId="63" xfId="0" applyFont="1" applyBorder="1" applyAlignment="1" applyProtection="1">
      <alignment horizontal="left"/>
      <protection hidden="1"/>
    </xf>
    <xf numFmtId="0" fontId="9" fillId="0" borderId="79" xfId="0" applyFont="1" applyBorder="1" applyAlignment="1" applyProtection="1">
      <alignment horizontal="left"/>
      <protection locked="0" hidden="1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0" fontId="8" fillId="4" borderId="9" xfId="7" applyFont="1" applyFill="1" applyBorder="1" applyAlignment="1">
      <alignment horizontal="lef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18" fillId="0" borderId="0" xfId="8" applyFont="1" applyFill="1" applyBorder="1" applyAlignment="1" applyProtection="1">
      <alignment horizontal="right" vertical="center"/>
      <protection locked="0"/>
    </xf>
    <xf numFmtId="0" fontId="18" fillId="0" borderId="3" xfId="8" applyFont="1" applyFill="1" applyBorder="1" applyAlignment="1" applyProtection="1">
      <alignment horizontal="righ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9" fillId="5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left" vertical="center"/>
    </xf>
    <xf numFmtId="171" fontId="18" fillId="0" borderId="83" xfId="1" applyNumberFormat="1" applyFont="1" applyFill="1" applyBorder="1" applyAlignment="1" applyProtection="1">
      <alignment horizontal="center" vertical="center"/>
    </xf>
    <xf numFmtId="0" fontId="18" fillId="0" borderId="83" xfId="8" applyFont="1" applyFill="1" applyBorder="1" applyAlignment="1" applyProtection="1">
      <alignment horizontal="right" vertical="center"/>
      <protection locked="0"/>
    </xf>
    <xf numFmtId="0" fontId="18" fillId="0" borderId="56" xfId="8" applyFont="1" applyFill="1" applyBorder="1" applyAlignment="1" applyProtection="1">
      <alignment horizontal="right" vertical="center"/>
      <protection locked="0"/>
    </xf>
    <xf numFmtId="0" fontId="18" fillId="0" borderId="84" xfId="8" applyFont="1" applyFill="1" applyBorder="1" applyAlignment="1" applyProtection="1">
      <alignment horizontal="right" vertical="center"/>
      <protection locked="0"/>
    </xf>
    <xf numFmtId="4" fontId="21" fillId="2" borderId="84" xfId="1" applyNumberFormat="1" applyFont="1" applyFill="1" applyBorder="1" applyAlignment="1" applyProtection="1">
      <alignment horizontal="right" vertical="center"/>
    </xf>
    <xf numFmtId="168" fontId="0" fillId="0" borderId="56" xfId="0" applyNumberFormat="1" applyFont="1" applyFill="1" applyBorder="1" applyAlignment="1">
      <alignment horizontal="right" vertical="center"/>
    </xf>
    <xf numFmtId="0" fontId="18" fillId="5" borderId="84" xfId="8" applyFont="1" applyFill="1" applyBorder="1" applyAlignment="1" applyProtection="1">
      <alignment horizontal="left" vertical="center"/>
      <protection locked="0"/>
    </xf>
    <xf numFmtId="0" fontId="18" fillId="5" borderId="85" xfId="8" applyFont="1" applyFill="1" applyBorder="1" applyAlignment="1" applyProtection="1">
      <alignment horizontal="center" vertical="center"/>
      <protection locked="0"/>
    </xf>
    <xf numFmtId="168" fontId="18" fillId="5" borderId="82" xfId="8" applyNumberFormat="1" applyFont="1" applyFill="1" applyBorder="1" applyAlignment="1">
      <alignment horizontal="right" vertical="center"/>
    </xf>
    <xf numFmtId="0" fontId="18" fillId="0" borderId="5" xfId="7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left" wrapText="1"/>
    </xf>
    <xf numFmtId="4" fontId="18" fillId="0" borderId="9" xfId="1" applyNumberFormat="1" applyFont="1" applyFill="1" applyBorder="1" applyAlignment="1" applyProtection="1">
      <alignment horizontal="center"/>
    </xf>
    <xf numFmtId="0" fontId="18" fillId="0" borderId="14" xfId="8" applyFont="1" applyFill="1" applyBorder="1" applyAlignment="1" applyProtection="1">
      <alignment horizontal="center"/>
      <protection locked="0"/>
    </xf>
    <xf numFmtId="4" fontId="18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19" fillId="0" borderId="14" xfId="4" applyFont="1" applyFill="1" applyBorder="1" applyAlignment="1" applyProtection="1">
      <alignment horizontal="center"/>
      <protection locked="0"/>
    </xf>
    <xf numFmtId="0" fontId="18" fillId="0" borderId="14" xfId="4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 wrapText="1"/>
    </xf>
    <xf numFmtId="4" fontId="7" fillId="7" borderId="5" xfId="0" applyNumberFormat="1" applyFont="1" applyFill="1" applyBorder="1" applyAlignment="1">
      <alignment horizontal="center"/>
    </xf>
    <xf numFmtId="2" fontId="7" fillId="7" borderId="9" xfId="1" applyNumberFormat="1" applyFont="1" applyFill="1" applyBorder="1" applyAlignment="1" applyProtection="1">
      <alignment horizontal="center"/>
    </xf>
    <xf numFmtId="4" fontId="21" fillId="2" borderId="5" xfId="0" applyNumberFormat="1" applyFont="1" applyFill="1" applyBorder="1" applyAlignment="1">
      <alignment horizontal="center"/>
    </xf>
    <xf numFmtId="2" fontId="21" fillId="2" borderId="9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/>
    <xf numFmtId="49" fontId="35" fillId="0" borderId="6" xfId="0" applyNumberFormat="1" applyFont="1" applyFill="1" applyBorder="1" applyAlignment="1">
      <alignment horizontal="left" wrapText="1"/>
    </xf>
    <xf numFmtId="0" fontId="18" fillId="0" borderId="48" xfId="8" applyFont="1" applyFill="1" applyBorder="1" applyAlignment="1" applyProtection="1">
      <alignment horizontal="center"/>
      <protection locked="0"/>
    </xf>
    <xf numFmtId="0" fontId="19" fillId="0" borderId="48" xfId="4" applyFont="1" applyFill="1" applyBorder="1" applyAlignment="1" applyProtection="1">
      <alignment horizontal="center"/>
      <protection locked="0"/>
    </xf>
    <xf numFmtId="0" fontId="18" fillId="0" borderId="48" xfId="4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 wrapText="1"/>
    </xf>
    <xf numFmtId="0" fontId="18" fillId="5" borderId="11" xfId="8" applyFont="1" applyFill="1" applyBorder="1" applyAlignment="1" applyProtection="1">
      <alignment horizontal="left"/>
      <protection locked="0"/>
    </xf>
    <xf numFmtId="0" fontId="18" fillId="5" borderId="48" xfId="8" applyFont="1" applyFill="1" applyBorder="1" applyAlignment="1" applyProtection="1">
      <alignment horizontal="center"/>
      <protection locked="0"/>
    </xf>
    <xf numFmtId="0" fontId="18" fillId="0" borderId="50" xfId="8" applyFont="1" applyFill="1" applyBorder="1" applyAlignment="1" applyProtection="1">
      <alignment horizontal="center"/>
      <protection locked="0"/>
    </xf>
    <xf numFmtId="0" fontId="19" fillId="0" borderId="50" xfId="4" applyFont="1" applyFill="1" applyBorder="1" applyAlignment="1" applyProtection="1">
      <alignment horizontal="center"/>
      <protection locked="0"/>
    </xf>
    <xf numFmtId="0" fontId="18" fillId="0" borderId="50" xfId="4" applyNumberFormat="1" applyFont="1" applyFill="1" applyBorder="1" applyAlignment="1">
      <alignment horizontal="center"/>
    </xf>
    <xf numFmtId="0" fontId="18" fillId="5" borderId="5" xfId="8" applyFont="1" applyFill="1" applyBorder="1" applyAlignment="1" applyProtection="1">
      <alignment horizontal="left"/>
      <protection locked="0"/>
    </xf>
    <xf numFmtId="0" fontId="18" fillId="5" borderId="14" xfId="8" applyFont="1" applyFill="1" applyBorder="1" applyAlignment="1" applyProtection="1">
      <alignment horizontal="center"/>
      <protection locked="0"/>
    </xf>
    <xf numFmtId="168" fontId="18" fillId="5" borderId="9" xfId="1" applyNumberFormat="1" applyFont="1" applyFill="1" applyBorder="1" applyAlignment="1" applyProtection="1">
      <alignment horizontal="right"/>
    </xf>
    <xf numFmtId="3" fontId="19" fillId="0" borderId="15" xfId="8" applyNumberFormat="1" applyFont="1" applyFill="1" applyBorder="1" applyAlignment="1">
      <alignment horizontal="center"/>
    </xf>
    <xf numFmtId="4" fontId="19" fillId="0" borderId="16" xfId="1" applyNumberFormat="1" applyFont="1" applyFill="1" applyBorder="1" applyAlignment="1" applyProtection="1">
      <alignment horizontal="right"/>
    </xf>
    <xf numFmtId="166" fontId="8" fillId="0" borderId="18" xfId="1" applyNumberFormat="1" applyFont="1" applyFill="1" applyBorder="1" applyAlignment="1" applyProtection="1"/>
    <xf numFmtId="0" fontId="19" fillId="0" borderId="15" xfId="8" applyFont="1" applyFill="1" applyBorder="1" applyAlignment="1">
      <alignment horizontal="center"/>
    </xf>
    <xf numFmtId="167" fontId="19" fillId="2" borderId="18" xfId="10" applyNumberFormat="1" applyFont="1" applyFill="1" applyBorder="1" applyAlignment="1">
      <alignment horizontal="center" wrapText="1"/>
    </xf>
    <xf numFmtId="4" fontId="8" fillId="7" borderId="15" xfId="8" applyNumberFormat="1" applyFont="1" applyFill="1" applyBorder="1" applyAlignment="1">
      <alignment horizontal="center"/>
    </xf>
    <xf numFmtId="4" fontId="8" fillId="7" borderId="16" xfId="1" applyNumberFormat="1" applyFont="1" applyFill="1" applyBorder="1" applyAlignment="1" applyProtection="1">
      <alignment horizontal="center"/>
    </xf>
    <xf numFmtId="4" fontId="22" fillId="2" borderId="15" xfId="8" applyNumberFormat="1" applyFont="1" applyFill="1" applyBorder="1" applyAlignment="1">
      <alignment horizontal="center"/>
    </xf>
    <xf numFmtId="4" fontId="22" fillId="2" borderId="16" xfId="1" applyNumberFormat="1" applyFont="1" applyFill="1" applyBorder="1" applyAlignment="1" applyProtection="1">
      <alignment horizontal="center"/>
    </xf>
    <xf numFmtId="168" fontId="7" fillId="0" borderId="0" xfId="0" applyNumberFormat="1" applyFont="1" applyFill="1" applyBorder="1" applyAlignment="1"/>
    <xf numFmtId="0" fontId="19" fillId="0" borderId="0" xfId="7" applyFont="1" applyFill="1" applyBorder="1" applyAlignment="1">
      <alignment horizontal="center"/>
    </xf>
    <xf numFmtId="0" fontId="19" fillId="0" borderId="0" xfId="7" applyFont="1" applyFill="1" applyBorder="1" applyAlignment="1">
      <alignment horizontal="left"/>
    </xf>
    <xf numFmtId="4" fontId="19" fillId="0" borderId="0" xfId="7" applyNumberFormat="1" applyFont="1" applyFill="1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/>
    </xf>
    <xf numFmtId="166" fontId="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>
      <alignment horizontal="center"/>
    </xf>
    <xf numFmtId="4" fontId="19" fillId="0" borderId="0" xfId="1" applyNumberFormat="1" applyFont="1" applyFill="1" applyBorder="1" applyAlignment="1" applyProtection="1">
      <alignment horizontal="center"/>
    </xf>
    <xf numFmtId="4" fontId="17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7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 applyAlignment="1" applyProtection="1">
      <alignment horizontal="right"/>
    </xf>
    <xf numFmtId="166" fontId="7" fillId="0" borderId="0" xfId="1" applyNumberFormat="1" applyFont="1" applyFill="1" applyBorder="1" applyAlignment="1" applyProtection="1"/>
    <xf numFmtId="0" fontId="19" fillId="0" borderId="0" xfId="4" applyFont="1" applyFill="1" applyBorder="1" applyAlignment="1" applyProtection="1">
      <alignment horizontal="center"/>
      <protection locked="0"/>
    </xf>
    <xf numFmtId="0" fontId="18" fillId="0" borderId="0" xfId="4" applyNumberFormat="1" applyFont="1" applyFill="1" applyBorder="1" applyAlignment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67" fontId="19" fillId="0" borderId="0" xfId="1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left"/>
      <protection locked="0"/>
    </xf>
    <xf numFmtId="168" fontId="0" fillId="0" borderId="0" xfId="0" applyNumberFormat="1" applyFont="1" applyFill="1" applyBorder="1" applyAlignment="1"/>
    <xf numFmtId="0" fontId="19" fillId="0" borderId="0" xfId="4" applyFont="1" applyFill="1" applyBorder="1" applyAlignment="1" applyProtection="1">
      <alignment horizontal="center"/>
    </xf>
    <xf numFmtId="168" fontId="18" fillId="0" borderId="0" xfId="1" applyNumberFormat="1" applyFont="1" applyFill="1" applyBorder="1" applyAlignment="1" applyProtection="1">
      <alignment horizontal="right"/>
    </xf>
    <xf numFmtId="3" fontId="19" fillId="0" borderId="0" xfId="8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6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60" fillId="0" borderId="23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left" vertical="center" indent="1"/>
      <protection hidden="1"/>
    </xf>
    <xf numFmtId="0" fontId="61" fillId="0" borderId="26" xfId="0" applyFont="1" applyBorder="1" applyAlignment="1" applyProtection="1">
      <alignment horizontal="right" vertical="center" indent="1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indent="1"/>
      <protection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indent="1"/>
      <protection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indent="1"/>
      <protection hidden="1"/>
    </xf>
    <xf numFmtId="4" fontId="0" fillId="0" borderId="92" xfId="0" applyNumberForma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93" xfId="0" applyFont="1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left" vertical="center" indent="1"/>
      <protection hidden="1"/>
    </xf>
    <xf numFmtId="4" fontId="0" fillId="0" borderId="93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94" xfId="0" applyNumberFormat="1" applyFont="1" applyBorder="1" applyAlignment="1" applyProtection="1">
      <alignment horizontal="center" vertical="center"/>
      <protection hidden="1"/>
    </xf>
    <xf numFmtId="0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89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indent="1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168" fontId="0" fillId="0" borderId="89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97" xfId="0" applyNumberFormat="1" applyFont="1" applyBorder="1" applyAlignment="1" applyProtection="1">
      <alignment horizontal="center" vertical="center"/>
      <protection hidden="1"/>
    </xf>
    <xf numFmtId="0" fontId="0" fillId="0" borderId="92" xfId="0" applyNumberFormat="1" applyBorder="1" applyAlignment="1" applyProtection="1">
      <alignment horizontal="center" vertical="center"/>
      <protection hidden="1"/>
    </xf>
    <xf numFmtId="0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Border="1" applyAlignment="1" applyProtection="1">
      <alignment horizontal="center" vertical="center"/>
      <protection hidden="1"/>
    </xf>
    <xf numFmtId="168" fontId="0" fillId="0" borderId="97" xfId="0" applyNumberFormat="1" applyFill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 wrapText="1"/>
      <protection hidden="1"/>
    </xf>
    <xf numFmtId="0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3" xfId="0" applyNumberFormat="1" applyBorder="1" applyAlignment="1" applyProtection="1">
      <alignment horizontal="center" vertical="center"/>
      <protection hidden="1"/>
    </xf>
    <xf numFmtId="168" fontId="0" fillId="0" borderId="93" xfId="0" applyNumberFormat="1" applyFill="1" applyBorder="1" applyAlignment="1" applyProtection="1">
      <alignment horizontal="center" vertical="center"/>
      <protection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Fill="1" applyBorder="1" applyAlignment="1" applyProtection="1">
      <alignment horizontal="center" vertical="center"/>
      <protection hidden="1"/>
    </xf>
    <xf numFmtId="170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Fill="1" applyBorder="1" applyAlignment="1" applyProtection="1">
      <alignment horizontal="center" vertical="center"/>
      <protection hidden="1"/>
    </xf>
    <xf numFmtId="2" fontId="0" fillId="0" borderId="94" xfId="0" applyNumberFormat="1" applyFill="1" applyBorder="1" applyAlignment="1" applyProtection="1">
      <alignment horizontal="center" vertical="center"/>
      <protection hidden="1"/>
    </xf>
    <xf numFmtId="4" fontId="0" fillId="0" borderId="99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72" fontId="0" fillId="0" borderId="100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17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 wrapText="1"/>
      <protection hidden="1"/>
    </xf>
    <xf numFmtId="4" fontId="0" fillId="0" borderId="102" xfId="0" applyNumberFormat="1" applyFont="1" applyBorder="1" applyAlignment="1" applyProtection="1">
      <alignment horizontal="center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locked="0" hidden="1"/>
    </xf>
    <xf numFmtId="165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3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/>
      <protection hidden="1"/>
    </xf>
    <xf numFmtId="4" fontId="0" fillId="0" borderId="104" xfId="0" applyNumberFormat="1" applyFont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72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 wrapText="1"/>
      <protection hidden="1"/>
    </xf>
    <xf numFmtId="0" fontId="0" fillId="0" borderId="94" xfId="0" applyFill="1" applyBorder="1" applyAlignment="1" applyProtection="1">
      <alignment horizontal="center" vertical="center"/>
      <protection hidden="1"/>
    </xf>
    <xf numFmtId="165" fontId="0" fillId="0" borderId="99" xfId="0" applyNumberFormat="1" applyFont="1" applyBorder="1" applyAlignment="1" applyProtection="1">
      <alignment horizontal="center" vertical="center"/>
      <protection hidden="1"/>
    </xf>
    <xf numFmtId="165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102" xfId="0" applyNumberFormat="1" applyFont="1" applyBorder="1" applyAlignment="1" applyProtection="1">
      <alignment horizontal="center" vertical="center"/>
      <protection hidden="1"/>
    </xf>
    <xf numFmtId="165" fontId="0" fillId="0" borderId="101" xfId="0" applyNumberFormat="1" applyFont="1" applyBorder="1" applyAlignment="1" applyProtection="1">
      <alignment horizontal="center" vertical="center"/>
      <protection locked="0" hidden="1"/>
    </xf>
    <xf numFmtId="0" fontId="0" fillId="0" borderId="103" xfId="0" applyFont="1" applyBorder="1" applyAlignment="1" applyProtection="1">
      <alignment horizontal="left" vertical="center"/>
      <protection hidden="1"/>
    </xf>
    <xf numFmtId="0" fontId="0" fillId="0" borderId="103" xfId="0" applyFont="1" applyBorder="1" applyAlignment="1" applyProtection="1">
      <alignment horizontal="left" vertical="center" wrapText="1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19" fillId="0" borderId="110" xfId="10" applyFont="1" applyFill="1" applyBorder="1" applyAlignment="1">
      <alignment vertical="center"/>
    </xf>
    <xf numFmtId="0" fontId="19" fillId="0" borderId="111" xfId="10" applyFont="1" applyFill="1" applyBorder="1" applyAlignment="1">
      <alignment vertical="center"/>
    </xf>
    <xf numFmtId="171" fontId="19" fillId="0" borderId="112" xfId="10" applyNumberFormat="1" applyFont="1" applyFill="1" applyBorder="1" applyAlignment="1">
      <alignment vertical="center"/>
    </xf>
    <xf numFmtId="167" fontId="19" fillId="0" borderId="113" xfId="10" applyNumberFormat="1" applyFont="1" applyFill="1" applyBorder="1" applyAlignment="1">
      <alignment horizontal="right" vertical="center" wrapText="1"/>
    </xf>
    <xf numFmtId="167" fontId="19" fillId="0" borderId="111" xfId="10" applyNumberFormat="1" applyFont="1" applyFill="1" applyBorder="1" applyAlignment="1">
      <alignment horizontal="right" vertical="center" wrapText="1"/>
    </xf>
    <xf numFmtId="167" fontId="22" fillId="0" borderId="114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83" xfId="7" applyFont="1" applyFill="1" applyBorder="1" applyAlignment="1">
      <alignment horizontal="center" vertical="center"/>
    </xf>
    <xf numFmtId="4" fontId="21" fillId="2" borderId="82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0" fontId="18" fillId="0" borderId="4" xfId="8" applyFont="1" applyFill="1" applyBorder="1" applyAlignment="1" applyProtection="1">
      <alignment horizontal="left" vertical="center"/>
      <protection locked="0"/>
    </xf>
    <xf numFmtId="171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" fontId="21" fillId="2" borderId="5" xfId="1" applyNumberFormat="1" applyFont="1" applyFill="1" applyBorder="1" applyAlignment="1" applyProtection="1">
      <alignment horizontal="right" vertical="center"/>
    </xf>
    <xf numFmtId="168" fontId="0" fillId="0" borderId="4" xfId="0" applyNumberFormat="1" applyFont="1" applyFill="1" applyBorder="1" applyAlignment="1">
      <alignment horizontal="right" vertical="center"/>
    </xf>
    <xf numFmtId="0" fontId="18" fillId="5" borderId="5" xfId="8" applyFont="1" applyFill="1" applyBorder="1" applyAlignment="1" applyProtection="1">
      <alignment horizontal="left" vertical="center"/>
      <protection locked="0"/>
    </xf>
    <xf numFmtId="0" fontId="18" fillId="5" borderId="50" xfId="8" applyFont="1" applyFill="1" applyBorder="1" applyAlignment="1" applyProtection="1">
      <alignment horizontal="center" vertical="center"/>
      <protection locked="0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168" fontId="0" fillId="0" borderId="98" xfId="0" applyNumberFormat="1" applyFont="1" applyBorder="1" applyAlignment="1" applyProtection="1">
      <alignment horizontal="center" vertical="center"/>
      <protection locked="0" hidden="1"/>
    </xf>
    <xf numFmtId="168" fontId="0" fillId="0" borderId="101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Border="1" applyAlignment="1" applyProtection="1">
      <alignment horizontal="center" vertical="center"/>
      <protection locked="0" hidden="1"/>
    </xf>
    <xf numFmtId="168" fontId="0" fillId="0" borderId="102" xfId="0" applyNumberFormat="1" applyFont="1" applyBorder="1" applyAlignment="1" applyProtection="1">
      <alignment horizontal="center" vertical="center"/>
      <protection hidden="1"/>
    </xf>
    <xf numFmtId="0" fontId="65" fillId="0" borderId="86" xfId="0" applyNumberFormat="1" applyFont="1" applyFill="1" applyBorder="1" applyAlignment="1" applyProtection="1">
      <alignment horizontal="left" vertical="top"/>
      <protection locked="0"/>
    </xf>
    <xf numFmtId="1" fontId="65" fillId="0" borderId="86" xfId="0" applyNumberFormat="1" applyFont="1" applyFill="1" applyBorder="1" applyAlignment="1" applyProtection="1">
      <alignment horizontal="right" vertical="top"/>
      <protection locked="0"/>
    </xf>
    <xf numFmtId="0" fontId="9" fillId="0" borderId="86" xfId="0" applyFont="1" applyFill="1" applyBorder="1" applyAlignment="1" applyProtection="1">
      <alignment horizontal="left" vertical="center" indent="1"/>
      <protection locked="0" hidden="1"/>
    </xf>
    <xf numFmtId="165" fontId="9" fillId="0" borderId="86" xfId="0" applyNumberFormat="1" applyFont="1" applyFill="1" applyBorder="1" applyAlignment="1" applyProtection="1">
      <alignment horizontal="left" vertical="center" indent="1"/>
      <protection locked="0" hidden="1"/>
    </xf>
    <xf numFmtId="0" fontId="9" fillId="0" borderId="37" xfId="0" applyFont="1" applyFill="1" applyBorder="1" applyAlignment="1" applyProtection="1">
      <alignment horizontal="left" vertical="center" indent="1"/>
      <protection locked="0" hidden="1"/>
    </xf>
    <xf numFmtId="165" fontId="9" fillId="0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Fill="1" applyBorder="1" applyAlignment="1" applyProtection="1">
      <alignment horizontal="left" vertical="center" indent="1"/>
      <protection locked="0" hidden="1"/>
    </xf>
    <xf numFmtId="168" fontId="0" fillId="0" borderId="0" xfId="0" applyNumberFormat="1" applyFill="1" applyBorder="1" applyAlignment="1">
      <alignment vertical="center"/>
    </xf>
    <xf numFmtId="0" fontId="18" fillId="0" borderId="11" xfId="0" applyNumberFormat="1" applyFont="1" applyBorder="1" applyAlignment="1" applyProtection="1">
      <alignment horizontal="left" vertical="center"/>
      <protection locked="0"/>
    </xf>
    <xf numFmtId="2" fontId="66" fillId="0" borderId="0" xfId="0" applyNumberFormat="1" applyFont="1" applyAlignment="1">
      <alignment horizontal="right"/>
    </xf>
    <xf numFmtId="2" fontId="0" fillId="0" borderId="0" xfId="0" applyNumberFormat="1"/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92" xfId="0" applyNumberFormat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0" fontId="8" fillId="13" borderId="17" xfId="0" applyFont="1" applyFill="1" applyBorder="1" applyAlignment="1" applyProtection="1">
      <alignment horizontal="left" vertical="center"/>
      <protection hidden="1"/>
    </xf>
    <xf numFmtId="0" fontId="8" fillId="13" borderId="16" xfId="0" applyFont="1" applyFill="1" applyBorder="1" applyAlignment="1" applyProtection="1">
      <alignment horizontal="left" vertical="center"/>
      <protection hidden="1"/>
    </xf>
    <xf numFmtId="0" fontId="8" fillId="13" borderId="15" xfId="0" applyFont="1" applyFill="1" applyBorder="1" applyAlignment="1" applyProtection="1">
      <alignment horizontal="left" vertical="center"/>
      <protection hidden="1"/>
    </xf>
    <xf numFmtId="4" fontId="22" fillId="2" borderId="108" xfId="0" applyNumberFormat="1" applyFont="1" applyFill="1" applyBorder="1" applyAlignment="1" applyProtection="1">
      <alignment horizontal="center" vertical="center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09" xfId="0" applyNumberFormat="1" applyFont="1" applyFill="1" applyBorder="1" applyAlignment="1" applyProtection="1">
      <alignment horizontal="center" vertical="center"/>
      <protection hidden="1"/>
    </xf>
    <xf numFmtId="168" fontId="22" fillId="2" borderId="109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13" borderId="15" xfId="0" applyFont="1" applyFill="1" applyBorder="1" applyAlignment="1" applyProtection="1">
      <alignment vertical="center"/>
      <protection hidden="1"/>
    </xf>
    <xf numFmtId="0" fontId="8" fillId="13" borderId="17" xfId="0" applyFont="1" applyFill="1" applyBorder="1" applyAlignment="1" applyProtection="1">
      <alignment vertical="center"/>
      <protection hidden="1"/>
    </xf>
    <xf numFmtId="0" fontId="8" fillId="13" borderId="16" xfId="0" applyFont="1" applyFill="1" applyBorder="1" applyAlignment="1" applyProtection="1">
      <alignment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4" borderId="15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left" vertical="center" indent="1"/>
      <protection hidden="1"/>
    </xf>
    <xf numFmtId="4" fontId="35" fillId="14" borderId="17" xfId="0" applyNumberFormat="1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right" vertical="center" wrapText="1"/>
      <protection hidden="1"/>
    </xf>
    <xf numFmtId="0" fontId="35" fillId="14" borderId="16" xfId="0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 wrapText="1"/>
      <protection hidden="1"/>
    </xf>
    <xf numFmtId="0" fontId="35" fillId="14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8" fillId="0" borderId="4" xfId="0" applyFont="1" applyBorder="1" applyAlignment="1" applyProtection="1">
      <alignment vertical="center"/>
      <protection hidden="1"/>
    </xf>
    <xf numFmtId="0" fontId="68" fillId="0" borderId="0" xfId="0" applyFont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170" fontId="0" fillId="0" borderId="117" xfId="0" applyNumberFormat="1" applyFont="1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left" vertical="center" wrapText="1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0" fontId="0" fillId="0" borderId="118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9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165" fontId="69" fillId="0" borderId="86" xfId="0" applyNumberFormat="1" applyFont="1" applyFill="1" applyBorder="1" applyAlignment="1" applyProtection="1">
      <alignment horizontal="right" vertical="center" indent="1"/>
      <protection locked="0" hidden="1"/>
    </xf>
    <xf numFmtId="0" fontId="69" fillId="0" borderId="86" xfId="0" applyFont="1" applyFill="1" applyBorder="1" applyAlignment="1" applyProtection="1">
      <alignment horizontal="left" vertical="center" indent="1"/>
      <protection locked="0" hidden="1"/>
    </xf>
    <xf numFmtId="0" fontId="44" fillId="0" borderId="0" xfId="0" applyFont="1" applyBorder="1" applyAlignment="1" applyProtection="1">
      <alignment horizontal="center" vertical="center"/>
      <protection hidden="1"/>
    </xf>
    <xf numFmtId="165" fontId="0" fillId="0" borderId="98" xfId="0" applyNumberFormat="1" applyBorder="1" applyAlignment="1" applyProtection="1">
      <alignment horizontal="center" vertical="center"/>
      <protection locked="0" hidden="1"/>
    </xf>
    <xf numFmtId="0" fontId="14" fillId="0" borderId="43" xfId="0" applyFont="1" applyBorder="1" applyAlignment="1" applyProtection="1">
      <alignment horizontal="left"/>
      <protection locked="0" hidden="1"/>
    </xf>
    <xf numFmtId="0" fontId="14" fillId="0" borderId="44" xfId="0" applyFont="1" applyBorder="1" applyAlignment="1" applyProtection="1">
      <alignment horizontal="left"/>
      <protection locked="0" hidden="1"/>
    </xf>
    <xf numFmtId="0" fontId="14" fillId="0" borderId="46" xfId="0" applyFont="1" applyBorder="1" applyAlignment="1" applyProtection="1">
      <alignment horizontal="left"/>
      <protection locked="0" hidden="1"/>
    </xf>
    <xf numFmtId="0" fontId="14" fillId="0" borderId="47" xfId="0" applyFont="1" applyBorder="1" applyAlignment="1" applyProtection="1">
      <alignment horizontal="left"/>
      <protection locked="0" hidden="1"/>
    </xf>
    <xf numFmtId="0" fontId="16" fillId="0" borderId="58" xfId="0" applyFont="1" applyBorder="1" applyAlignment="1" applyProtection="1">
      <alignment horizontal="left"/>
      <protection hidden="1"/>
    </xf>
    <xf numFmtId="0" fontId="16" fillId="0" borderId="18" xfId="0" applyFont="1" applyBorder="1" applyAlignment="1" applyProtection="1">
      <alignment horizontal="left"/>
      <protection hidden="1"/>
    </xf>
    <xf numFmtId="0" fontId="16" fillId="0" borderId="59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82" xfId="0" applyFont="1" applyBorder="1" applyAlignment="1" applyProtection="1">
      <alignment horizontal="left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116" xfId="0" applyFont="1" applyFill="1" applyBorder="1" applyAlignment="1" applyProtection="1">
      <alignment horizontal="left" vertical="center"/>
      <protection hidden="1"/>
    </xf>
    <xf numFmtId="0" fontId="22" fillId="2" borderId="107" xfId="0" applyFont="1" applyFill="1" applyBorder="1" applyAlignment="1" applyProtection="1">
      <alignment horizontal="left" vertical="center"/>
      <protection hidden="1"/>
    </xf>
    <xf numFmtId="0" fontId="38" fillId="0" borderId="15" xfId="7" applyFont="1" applyFill="1" applyBorder="1" applyAlignment="1">
      <alignment horizontal="left" vertical="center"/>
    </xf>
    <xf numFmtId="0" fontId="38" fillId="0" borderId="17" xfId="7" applyFont="1" applyFill="1" applyBorder="1" applyAlignment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4" fillId="7" borderId="15" xfId="10" applyNumberFormat="1" applyFont="1" applyFill="1" applyBorder="1" applyAlignment="1">
      <alignment horizontal="center" vertical="center" wrapText="1"/>
    </xf>
    <xf numFmtId="167" fontId="44" fillId="7" borderId="16" xfId="10" applyNumberFormat="1" applyFont="1" applyFill="1" applyBorder="1" applyAlignment="1">
      <alignment horizontal="center" vertical="center" wrapText="1"/>
    </xf>
    <xf numFmtId="167" fontId="40" fillId="0" borderId="4" xfId="1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15" xfId="7" applyFont="1" applyFill="1" applyBorder="1" applyAlignment="1">
      <alignment horizontal="left"/>
    </xf>
    <xf numFmtId="0" fontId="19" fillId="0" borderId="17" xfId="7" applyFont="1" applyFill="1" applyBorder="1" applyAlignment="1">
      <alignment horizontal="left"/>
    </xf>
    <xf numFmtId="0" fontId="19" fillId="0" borderId="16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5" borderId="64" xfId="11" applyFont="1" applyFill="1" applyBorder="1" applyAlignment="1">
      <alignment horizontal="center" vertical="center"/>
    </xf>
    <xf numFmtId="0" fontId="19" fillId="5" borderId="65" xfId="11" applyFont="1" applyFill="1" applyBorder="1" applyAlignment="1">
      <alignment horizontal="center" vertical="center"/>
    </xf>
    <xf numFmtId="0" fontId="19" fillId="5" borderId="66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15" xfId="11" applyFont="1" applyFill="1" applyBorder="1" applyAlignment="1">
      <alignment horizontal="center" vertical="center"/>
    </xf>
    <xf numFmtId="0" fontId="49" fillId="0" borderId="0" xfId="6" applyFont="1" applyAlignment="1">
      <alignment horizontal="left"/>
    </xf>
    <xf numFmtId="0" fontId="17" fillId="0" borderId="67" xfId="4" applyFont="1" applyFill="1" applyBorder="1" applyAlignment="1">
      <alignment horizont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10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0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KDA201305%20Product%20Sales%20Log%20(BEVERAG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Aug/KDA201308%20Product%20Sales%20Log%20(BEVERAG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1%20Product%20Sales%20Log%20(BEVERAGE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Kitchen%20Monthly%20Report%20&amp;%20Summary/Monthly%20Kitchen%20Product%20Sales%20Log/CCS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TOTAL USAGES ON BEVERAGES"/>
      <sheetName val="SERVINGS"/>
      <sheetName val="STOCK ANALYSIS"/>
      <sheetName val="CLOSING STOCK "/>
      <sheetName val="CLOSING STOCK (CONVERT)"/>
      <sheetName val="PURCHASE SUMMARY"/>
      <sheetName val="DISPOSAL (CONVERT)"/>
    </sheetNames>
    <sheetDataSet>
      <sheetData sheetId="0" refreshError="1"/>
      <sheetData sheetId="1">
        <row r="18">
          <cell r="CN18" t="str">
            <v>AA01 K : REGULAR</v>
          </cell>
          <cell r="CO18">
            <v>34</v>
          </cell>
        </row>
        <row r="19">
          <cell r="CN19" t="str">
            <v>AA04 K-LUNCH</v>
          </cell>
          <cell r="CO19">
            <v>1717</v>
          </cell>
        </row>
        <row r="20">
          <cell r="CN20" t="str">
            <v>AA05 K : CHILDREN</v>
          </cell>
          <cell r="CO20">
            <v>33</v>
          </cell>
        </row>
        <row r="21">
          <cell r="CN21" t="str">
            <v>AA06 K : MEMBER B'DAY</v>
          </cell>
          <cell r="CO21">
            <v>5</v>
          </cell>
        </row>
        <row r="22">
          <cell r="CN22" t="str">
            <v>AA07 K : STAFF B'DAY</v>
          </cell>
          <cell r="CO22">
            <v>1</v>
          </cell>
        </row>
        <row r="23">
          <cell r="CN23" t="str">
            <v>AA08 K : FOC HEAD</v>
          </cell>
          <cell r="CO23">
            <v>2</v>
          </cell>
        </row>
        <row r="24">
          <cell r="CN24" t="str">
            <v>AA16 K : XTD S ROOM</v>
          </cell>
          <cell r="CO24">
            <v>1</v>
          </cell>
        </row>
        <row r="25">
          <cell r="CN25" t="str">
            <v>AA17 K : XTD M ROOM</v>
          </cell>
          <cell r="CO25">
            <v>7</v>
          </cell>
        </row>
        <row r="26">
          <cell r="CN26" t="str">
            <v>AA26 K : XTD VIP ROOM</v>
          </cell>
          <cell r="CO26">
            <v>2</v>
          </cell>
        </row>
        <row r="27">
          <cell r="CN27" t="str">
            <v>AB01 H : REGULAR</v>
          </cell>
          <cell r="CO27">
            <v>1603</v>
          </cell>
        </row>
        <row r="28">
          <cell r="CN28" t="str">
            <v>AB02 H : MEMBER</v>
          </cell>
          <cell r="CO28">
            <v>446</v>
          </cell>
        </row>
        <row r="29">
          <cell r="CN29" t="str">
            <v>AB03 H : MEMBER 30%</v>
          </cell>
          <cell r="CO29">
            <v>29</v>
          </cell>
        </row>
        <row r="30">
          <cell r="CN30" t="str">
            <v>AB05 H : STUDENT</v>
          </cell>
          <cell r="CO30">
            <v>700</v>
          </cell>
        </row>
        <row r="31">
          <cell r="CN31" t="str">
            <v>AB06 H : SENIOR</v>
          </cell>
          <cell r="CO31">
            <v>19</v>
          </cell>
        </row>
        <row r="32">
          <cell r="CN32" t="str">
            <v>AB07 H : CHILDREN</v>
          </cell>
          <cell r="CO32">
            <v>52</v>
          </cell>
        </row>
        <row r="33">
          <cell r="CN33" t="str">
            <v>AB08 H : MEMBER B'DAY</v>
          </cell>
          <cell r="CO33">
            <v>13</v>
          </cell>
        </row>
        <row r="34">
          <cell r="CN34" t="str">
            <v>AB10 H : FOC HEAD</v>
          </cell>
          <cell r="CO34">
            <v>3</v>
          </cell>
        </row>
        <row r="35">
          <cell r="CN35" t="str">
            <v>AB11 H : FREEHEAD (B)</v>
          </cell>
          <cell r="CO35">
            <v>12</v>
          </cell>
        </row>
        <row r="36">
          <cell r="CN36" t="str">
            <v>AB16 H : EVENT</v>
          </cell>
          <cell r="CO36">
            <v>1</v>
          </cell>
        </row>
        <row r="37">
          <cell r="CN37" t="str">
            <v>AB17 H : XTD S ROOM</v>
          </cell>
          <cell r="CO37">
            <v>3</v>
          </cell>
        </row>
        <row r="38">
          <cell r="CN38" t="str">
            <v>AB18 H : XTD M ROOM</v>
          </cell>
          <cell r="CO38">
            <v>8</v>
          </cell>
        </row>
        <row r="39">
          <cell r="CN39" t="str">
            <v>AB19 H : XTD B ROOM</v>
          </cell>
          <cell r="CO39">
            <v>3</v>
          </cell>
        </row>
        <row r="40">
          <cell r="CN40" t="str">
            <v>AB50 H : STUDENT MEM</v>
          </cell>
          <cell r="CO40">
            <v>19</v>
          </cell>
        </row>
        <row r="41">
          <cell r="CN41" t="str">
            <v>AB51 STUDENT FHC</v>
          </cell>
          <cell r="CO41">
            <v>1</v>
          </cell>
        </row>
        <row r="42">
          <cell r="CN42" t="str">
            <v>AC01 N : REGULAR</v>
          </cell>
          <cell r="CO42">
            <v>3571</v>
          </cell>
        </row>
        <row r="43">
          <cell r="CN43" t="str">
            <v>AC02 N : MEMBER</v>
          </cell>
          <cell r="CO43">
            <v>1218</v>
          </cell>
        </row>
        <row r="44">
          <cell r="CN44" t="str">
            <v>AC03 N : MEMBER 30%</v>
          </cell>
          <cell r="CO44">
            <v>221</v>
          </cell>
        </row>
        <row r="45">
          <cell r="CN45" t="str">
            <v>AC05 K-DINNER</v>
          </cell>
          <cell r="CO45">
            <v>2339</v>
          </cell>
        </row>
        <row r="46">
          <cell r="CN46" t="str">
            <v>AC06 N : CHILDREN</v>
          </cell>
          <cell r="CO46">
            <v>54</v>
          </cell>
        </row>
        <row r="47">
          <cell r="CN47" t="str">
            <v>AC07 N : MEMBER B'DAY</v>
          </cell>
          <cell r="CO47">
            <v>59</v>
          </cell>
        </row>
        <row r="48">
          <cell r="CN48" t="str">
            <v>AC08 N : STAFF B'DAY</v>
          </cell>
          <cell r="CO48">
            <v>1</v>
          </cell>
        </row>
        <row r="49">
          <cell r="CN49" t="str">
            <v>AC10 N : FREEHEAD (B)</v>
          </cell>
          <cell r="CO49">
            <v>52</v>
          </cell>
        </row>
        <row r="50">
          <cell r="CN50" t="str">
            <v>AC16 N : EVENT</v>
          </cell>
          <cell r="CO50">
            <v>3</v>
          </cell>
        </row>
        <row r="51">
          <cell r="CN51" t="str">
            <v>AC17 N : XTD S ROOM</v>
          </cell>
          <cell r="CO51">
            <v>27</v>
          </cell>
        </row>
        <row r="52">
          <cell r="CN52" t="str">
            <v>AC18 N : XTD M ROOM</v>
          </cell>
          <cell r="CO52">
            <v>133</v>
          </cell>
        </row>
        <row r="53">
          <cell r="CN53" t="str">
            <v>AC19 N : XTD B ROOM</v>
          </cell>
          <cell r="CO53">
            <v>8</v>
          </cell>
        </row>
        <row r="54">
          <cell r="CN54" t="str">
            <v>AC24 N : STUDENT</v>
          </cell>
          <cell r="CO54">
            <v>1</v>
          </cell>
        </row>
        <row r="55">
          <cell r="CN55" t="str">
            <v>AC28 N : XTD VIP ROOM</v>
          </cell>
          <cell r="CO55">
            <v>8</v>
          </cell>
        </row>
        <row r="56">
          <cell r="CN56" t="str">
            <v>AC29 N : 5.8</v>
          </cell>
          <cell r="CO56">
            <v>1158</v>
          </cell>
        </row>
        <row r="57">
          <cell r="CN57" t="str">
            <v>AD01 M : REGULAR</v>
          </cell>
          <cell r="CO57">
            <v>1124</v>
          </cell>
        </row>
        <row r="58">
          <cell r="CN58" t="str">
            <v>AD02 M : MEMBER</v>
          </cell>
          <cell r="CO58">
            <v>218</v>
          </cell>
        </row>
        <row r="59">
          <cell r="CN59" t="str">
            <v>AD03 M : MEMBER 30%</v>
          </cell>
          <cell r="CO59">
            <v>17</v>
          </cell>
        </row>
        <row r="60">
          <cell r="CN60" t="str">
            <v>AD05 M : LADIES</v>
          </cell>
          <cell r="CO60">
            <v>703</v>
          </cell>
        </row>
        <row r="61">
          <cell r="CN61" t="str">
            <v>AD06 M : CHILDREN</v>
          </cell>
          <cell r="CO61">
            <v>4</v>
          </cell>
        </row>
        <row r="62">
          <cell r="CN62" t="str">
            <v>AD07 M : MEMBER B'DAY</v>
          </cell>
          <cell r="CO62">
            <v>6</v>
          </cell>
        </row>
        <row r="63">
          <cell r="CN63" t="str">
            <v>AD08 M : STAFF B'DAY</v>
          </cell>
          <cell r="CO63">
            <v>1</v>
          </cell>
        </row>
        <row r="64">
          <cell r="CN64" t="str">
            <v>AD09 M : FREEHEAD (B)</v>
          </cell>
          <cell r="CO64">
            <v>9</v>
          </cell>
        </row>
        <row r="65">
          <cell r="CN65" t="str">
            <v>AD14 M : EVENT</v>
          </cell>
          <cell r="CO65">
            <v>1</v>
          </cell>
        </row>
        <row r="66">
          <cell r="CN66" t="str">
            <v>AD15 M : XTD S ROOM</v>
          </cell>
          <cell r="CO66">
            <v>3</v>
          </cell>
        </row>
        <row r="67">
          <cell r="CN67" t="str">
            <v>BA02 H : 4BP</v>
          </cell>
          <cell r="CO67">
            <v>13</v>
          </cell>
        </row>
        <row r="68">
          <cell r="CN68" t="str">
            <v>BA03 H : 4BP MEMBER</v>
          </cell>
          <cell r="CO68">
            <v>1</v>
          </cell>
        </row>
        <row r="69">
          <cell r="CN69" t="str">
            <v>BA04 N : 4BP</v>
          </cell>
          <cell r="CO69">
            <v>205</v>
          </cell>
        </row>
        <row r="70">
          <cell r="CN70" t="str">
            <v>BA05 N : 4BP MEMBER</v>
          </cell>
          <cell r="CO70">
            <v>6</v>
          </cell>
        </row>
        <row r="71">
          <cell r="CN71" t="str">
            <v>BA06 M : 4BP</v>
          </cell>
          <cell r="CO71">
            <v>33</v>
          </cell>
        </row>
        <row r="72">
          <cell r="CN72" t="str">
            <v>BA07 M : 4BP MEMBER</v>
          </cell>
          <cell r="CO72">
            <v>1</v>
          </cell>
        </row>
        <row r="73">
          <cell r="CN73" t="str">
            <v>BA08 GUINNESS BTL</v>
          </cell>
          <cell r="CO73">
            <v>13</v>
          </cell>
        </row>
        <row r="74">
          <cell r="CN74" t="str">
            <v>BA09 GUINNESS BKT</v>
          </cell>
          <cell r="CO74">
            <v>25</v>
          </cell>
        </row>
        <row r="75">
          <cell r="CN75" t="str">
            <v>BA10 GUINNESS RND</v>
          </cell>
          <cell r="CO75">
            <v>1</v>
          </cell>
        </row>
        <row r="76">
          <cell r="CN76" t="str">
            <v>BA11 HEINEKEN BTL</v>
          </cell>
          <cell r="CO76">
            <v>27</v>
          </cell>
        </row>
        <row r="77">
          <cell r="CN77" t="str">
            <v>BA12 HEINEKEN BKT</v>
          </cell>
          <cell r="CO77">
            <v>69</v>
          </cell>
        </row>
        <row r="78">
          <cell r="CN78" t="str">
            <v>BA13 HEINEKEN RND</v>
          </cell>
          <cell r="CO78">
            <v>39</v>
          </cell>
        </row>
        <row r="79">
          <cell r="CN79" t="str">
            <v>BA14 TIGER BTL</v>
          </cell>
          <cell r="CO79">
            <v>46</v>
          </cell>
        </row>
        <row r="80">
          <cell r="CN80" t="str">
            <v>BA15 TIGER BKT</v>
          </cell>
          <cell r="CO80">
            <v>146</v>
          </cell>
        </row>
        <row r="81">
          <cell r="CN81" t="str">
            <v>BA16 TIGER RND</v>
          </cell>
          <cell r="CO81">
            <v>103</v>
          </cell>
        </row>
        <row r="82">
          <cell r="CN82" t="str">
            <v>BA19 Tiger 2+1</v>
          </cell>
          <cell r="CO82">
            <v>36</v>
          </cell>
        </row>
        <row r="83">
          <cell r="CN83" t="str">
            <v>BA20 Heineken 3+1</v>
          </cell>
          <cell r="CO83">
            <v>35</v>
          </cell>
        </row>
        <row r="84">
          <cell r="CN84" t="str">
            <v>BA21 ICE BUCKET BIG</v>
          </cell>
          <cell r="CO84">
            <v>55</v>
          </cell>
        </row>
        <row r="85">
          <cell r="CN85" t="str">
            <v>CA02 APPLE J</v>
          </cell>
          <cell r="CO85">
            <v>5</v>
          </cell>
        </row>
        <row r="86">
          <cell r="CN86" t="str">
            <v>CA04 MANGO J</v>
          </cell>
          <cell r="CO86">
            <v>1</v>
          </cell>
        </row>
        <row r="87">
          <cell r="CN87" t="str">
            <v>CA05 PASSION J</v>
          </cell>
          <cell r="CO87">
            <v>1</v>
          </cell>
        </row>
        <row r="88">
          <cell r="CN88" t="str">
            <v>CA06 RIBENA J</v>
          </cell>
          <cell r="CO88">
            <v>2</v>
          </cell>
        </row>
        <row r="89">
          <cell r="CN89" t="str">
            <v>CC04 MANGO SM</v>
          </cell>
          <cell r="CO89">
            <v>1</v>
          </cell>
        </row>
        <row r="90">
          <cell r="CN90" t="str">
            <v>CC07 CAPPUCINNO SM</v>
          </cell>
          <cell r="CO90">
            <v>2</v>
          </cell>
        </row>
        <row r="91">
          <cell r="CN91" t="str">
            <v>CC08 CHOCOLATE SM</v>
          </cell>
          <cell r="CO91">
            <v>2</v>
          </cell>
        </row>
        <row r="92">
          <cell r="CN92" t="str">
            <v>CC09 MOCHA SM</v>
          </cell>
          <cell r="CO92">
            <v>1</v>
          </cell>
        </row>
        <row r="93">
          <cell r="CN93" t="str">
            <v>CD01 7 UP</v>
          </cell>
          <cell r="CO93">
            <v>2</v>
          </cell>
        </row>
        <row r="94">
          <cell r="CN94" t="str">
            <v>CD02 7 UP REVIVE</v>
          </cell>
          <cell r="CO94">
            <v>2</v>
          </cell>
        </row>
        <row r="95">
          <cell r="CN95" t="str">
            <v>CD03 PEPSI</v>
          </cell>
          <cell r="CO95">
            <v>7</v>
          </cell>
        </row>
        <row r="96">
          <cell r="CN96" t="str">
            <v>CE01 MILO (C)</v>
          </cell>
          <cell r="CO96">
            <v>1</v>
          </cell>
        </row>
        <row r="97">
          <cell r="CN97" t="str">
            <v>CE02 NESCAFE (C)</v>
          </cell>
          <cell r="CO97">
            <v>1</v>
          </cell>
        </row>
        <row r="98">
          <cell r="CN98" t="str">
            <v>CE03 TEA (C)</v>
          </cell>
          <cell r="CO98">
            <v>1</v>
          </cell>
        </row>
        <row r="99">
          <cell r="CN99" t="str">
            <v>CE04 LEMON TEA (C)</v>
          </cell>
          <cell r="CO99">
            <v>6</v>
          </cell>
        </row>
        <row r="100">
          <cell r="CN100" t="str">
            <v>CE05 GRN TEA (C)</v>
          </cell>
          <cell r="CO100">
            <v>3</v>
          </cell>
        </row>
        <row r="101">
          <cell r="CN101" t="str">
            <v>CE06 HNY GRN TEA (C)</v>
          </cell>
          <cell r="CO101">
            <v>7</v>
          </cell>
        </row>
        <row r="102">
          <cell r="CN102" t="str">
            <v>CE07 HONEY (C)</v>
          </cell>
          <cell r="CO102">
            <v>3</v>
          </cell>
        </row>
        <row r="103">
          <cell r="CN103" t="str">
            <v>CE08 LEMON HONEY (C)</v>
          </cell>
          <cell r="CO103">
            <v>6</v>
          </cell>
        </row>
        <row r="104">
          <cell r="CN104" t="str">
            <v>CF05 GRN TEA (H)</v>
          </cell>
          <cell r="CO104">
            <v>2</v>
          </cell>
        </row>
        <row r="105">
          <cell r="CN105" t="str">
            <v>CF06 HNY GRN TEA (H)</v>
          </cell>
          <cell r="CO105">
            <v>7</v>
          </cell>
        </row>
        <row r="106">
          <cell r="CN106" t="str">
            <v>CF07 HONEY (H)</v>
          </cell>
          <cell r="CO106">
            <v>11</v>
          </cell>
        </row>
        <row r="107">
          <cell r="CN107" t="str">
            <v>CF08 LEMON HONEY (H)</v>
          </cell>
          <cell r="CO107">
            <v>16</v>
          </cell>
        </row>
        <row r="108">
          <cell r="CN108" t="str">
            <v>CF09 CAPPUCCINO (H)</v>
          </cell>
          <cell r="CO108">
            <v>2</v>
          </cell>
        </row>
        <row r="109">
          <cell r="CN109" t="str">
            <v>CF10 CHOCOLATE (H)</v>
          </cell>
          <cell r="CO109">
            <v>1</v>
          </cell>
        </row>
        <row r="110">
          <cell r="CN110" t="str">
            <v>CF11 MOCHA (H)</v>
          </cell>
          <cell r="CO110">
            <v>1</v>
          </cell>
        </row>
        <row r="111">
          <cell r="CN111" t="str">
            <v>CF13 DARJEELING (H)</v>
          </cell>
          <cell r="CO111">
            <v>1</v>
          </cell>
        </row>
        <row r="112">
          <cell r="CN112" t="str">
            <v>CG01 MINERAL WATER</v>
          </cell>
          <cell r="CO112">
            <v>38</v>
          </cell>
        </row>
        <row r="113">
          <cell r="CN113" t="str">
            <v>CI01 GRAPE J</v>
          </cell>
          <cell r="CO113">
            <v>471</v>
          </cell>
        </row>
        <row r="114">
          <cell r="CN114" t="str">
            <v>CI02 APPLE J</v>
          </cell>
          <cell r="CO114">
            <v>630</v>
          </cell>
        </row>
        <row r="115">
          <cell r="CN115" t="str">
            <v>CI04 MANGO J</v>
          </cell>
          <cell r="CO115">
            <v>616</v>
          </cell>
        </row>
        <row r="116">
          <cell r="CN116" t="str">
            <v>CI05 PASSION J</v>
          </cell>
          <cell r="CO116">
            <v>1111</v>
          </cell>
        </row>
        <row r="117">
          <cell r="CN117" t="str">
            <v>CI06 RIBENA J</v>
          </cell>
          <cell r="CO117">
            <v>1486</v>
          </cell>
        </row>
        <row r="118">
          <cell r="CN118" t="str">
            <v>CJ01 GRAPE SO</v>
          </cell>
          <cell r="CO118">
            <v>20</v>
          </cell>
        </row>
        <row r="119">
          <cell r="CN119" t="str">
            <v>CJ02 APPLE SO</v>
          </cell>
          <cell r="CO119">
            <v>26</v>
          </cell>
        </row>
        <row r="120">
          <cell r="CN120" t="str">
            <v>CJ04 MANGO SO</v>
          </cell>
          <cell r="CO120">
            <v>14</v>
          </cell>
        </row>
        <row r="121">
          <cell r="CN121" t="str">
            <v>CJ05 PASSION SO</v>
          </cell>
          <cell r="CO121">
            <v>29</v>
          </cell>
        </row>
        <row r="122">
          <cell r="CN122" t="str">
            <v>CJ06 RIBENA SO</v>
          </cell>
          <cell r="CO122">
            <v>44</v>
          </cell>
        </row>
        <row r="123">
          <cell r="CN123" t="str">
            <v>CL01 7 UP</v>
          </cell>
          <cell r="CO123">
            <v>484</v>
          </cell>
        </row>
        <row r="124">
          <cell r="CN124" t="str">
            <v>CL02 7 UP REVIVE</v>
          </cell>
          <cell r="CO124">
            <v>224</v>
          </cell>
        </row>
        <row r="125">
          <cell r="CN125" t="str">
            <v>CL03 PEPSI</v>
          </cell>
          <cell r="CO125">
            <v>2159</v>
          </cell>
        </row>
        <row r="126">
          <cell r="CN126" t="str">
            <v>CM01 MILO (C)</v>
          </cell>
          <cell r="CO126">
            <v>973</v>
          </cell>
        </row>
        <row r="127">
          <cell r="CN127" t="str">
            <v>CM02 NESCAFE (C)</v>
          </cell>
          <cell r="CO127">
            <v>333</v>
          </cell>
        </row>
        <row r="128">
          <cell r="CN128" t="str">
            <v>CM03 TEA (C)</v>
          </cell>
          <cell r="CO128">
            <v>92</v>
          </cell>
        </row>
        <row r="129">
          <cell r="CN129" t="str">
            <v>CM04 LEMON TEA (C)</v>
          </cell>
          <cell r="CO129">
            <v>2221</v>
          </cell>
        </row>
        <row r="130">
          <cell r="CN130" t="str">
            <v>CM05 GRN TEA (C)</v>
          </cell>
          <cell r="CO130">
            <v>1466</v>
          </cell>
        </row>
        <row r="131">
          <cell r="CN131" t="str">
            <v>CM06 HNY GRN TEA (C)</v>
          </cell>
          <cell r="CO131">
            <v>2533</v>
          </cell>
        </row>
        <row r="132">
          <cell r="CN132" t="str">
            <v>CM07 HONEY (C)</v>
          </cell>
          <cell r="CO132">
            <v>565</v>
          </cell>
        </row>
        <row r="133">
          <cell r="CN133" t="str">
            <v>CM08 LEMON HONEY (C)</v>
          </cell>
          <cell r="CO133">
            <v>4548</v>
          </cell>
        </row>
        <row r="134">
          <cell r="CN134" t="str">
            <v>CN01 MILO (H)</v>
          </cell>
          <cell r="CO134">
            <v>825</v>
          </cell>
        </row>
        <row r="135">
          <cell r="CN135" t="str">
            <v>CN02 NESCAFE (H)</v>
          </cell>
          <cell r="CO135">
            <v>350</v>
          </cell>
        </row>
        <row r="136">
          <cell r="CN136" t="str">
            <v>CN03 TEA (H)</v>
          </cell>
          <cell r="CO136">
            <v>94</v>
          </cell>
        </row>
        <row r="137">
          <cell r="CN137" t="str">
            <v>CN04 LEMON TEA (H)</v>
          </cell>
          <cell r="CO137">
            <v>247</v>
          </cell>
        </row>
        <row r="138">
          <cell r="CN138" t="str">
            <v>CN05 GRN TEA (H)</v>
          </cell>
          <cell r="CO138">
            <v>635</v>
          </cell>
        </row>
        <row r="139">
          <cell r="CN139" t="str">
            <v>CN06 HNY GRN TEA (H)</v>
          </cell>
          <cell r="CO139">
            <v>1110</v>
          </cell>
        </row>
        <row r="140">
          <cell r="CN140" t="str">
            <v>CN07 HONEY (H)</v>
          </cell>
          <cell r="CO140">
            <v>654</v>
          </cell>
        </row>
        <row r="141">
          <cell r="CN141" t="str">
            <v>CN08 LEMON HONEY (H)</v>
          </cell>
          <cell r="CO141">
            <v>3554</v>
          </cell>
        </row>
        <row r="142">
          <cell r="CN142" t="str">
            <v>CN12 CHAMOMILE (H)</v>
          </cell>
          <cell r="CO142">
            <v>186</v>
          </cell>
        </row>
        <row r="143">
          <cell r="CN143" t="str">
            <v>CN13 DARJEELING (H)</v>
          </cell>
          <cell r="CO143">
            <v>29</v>
          </cell>
        </row>
        <row r="144">
          <cell r="CN144" t="str">
            <v>CN14 EARL GREY (H)</v>
          </cell>
          <cell r="CO144">
            <v>98</v>
          </cell>
        </row>
        <row r="145">
          <cell r="CN145" t="str">
            <v>CO02 PLAIN WATER</v>
          </cell>
          <cell r="CO145">
            <v>1312</v>
          </cell>
        </row>
        <row r="146">
          <cell r="CN146" t="str">
            <v>DB01 1001:BP CKN CP</v>
          </cell>
          <cell r="CO146">
            <v>65</v>
          </cell>
        </row>
        <row r="147">
          <cell r="CN147" t="str">
            <v>DB02 1002:GVY CHK CP</v>
          </cell>
          <cell r="CO147">
            <v>10</v>
          </cell>
        </row>
        <row r="148">
          <cell r="CN148" t="str">
            <v>DB03 1003:MSR CKN CP</v>
          </cell>
          <cell r="CO148">
            <v>52</v>
          </cell>
        </row>
        <row r="149">
          <cell r="CN149" t="str">
            <v>DB04 1004:CKN MARY</v>
          </cell>
          <cell r="CO149">
            <v>41</v>
          </cell>
        </row>
        <row r="150">
          <cell r="CN150" t="str">
            <v>DB05 1005:FISH&amp;CHIP</v>
          </cell>
          <cell r="CO150">
            <v>65</v>
          </cell>
        </row>
        <row r="151">
          <cell r="CN151" t="str">
            <v>DB06 1006:SPAGHETTI</v>
          </cell>
          <cell r="CO151">
            <v>52</v>
          </cell>
        </row>
        <row r="152">
          <cell r="CN152" t="str">
            <v>DB07 1007:CHK SALAD</v>
          </cell>
          <cell r="CO152">
            <v>36</v>
          </cell>
        </row>
        <row r="153">
          <cell r="CN153" t="str">
            <v>DC01 1101:THAI CHK</v>
          </cell>
          <cell r="CO153">
            <v>114</v>
          </cell>
        </row>
        <row r="154">
          <cell r="CN154" t="str">
            <v>DC02 1102:MAMITE CHK</v>
          </cell>
          <cell r="CO154">
            <v>103</v>
          </cell>
        </row>
        <row r="155">
          <cell r="CN155" t="str">
            <v>DC03 1103:KO PO CHK</v>
          </cell>
          <cell r="CO155">
            <v>48</v>
          </cell>
        </row>
        <row r="156">
          <cell r="CN156" t="str">
            <v>DC04 1104:S&amp;S CHK</v>
          </cell>
          <cell r="CO156">
            <v>28</v>
          </cell>
        </row>
        <row r="157">
          <cell r="CN157" t="str">
            <v>DC05 1105:BUTTER CHK</v>
          </cell>
          <cell r="CO157">
            <v>167</v>
          </cell>
        </row>
        <row r="158">
          <cell r="CN158" t="str">
            <v>DC06 1106:HK F.RICE</v>
          </cell>
          <cell r="CO158">
            <v>96</v>
          </cell>
        </row>
        <row r="159">
          <cell r="CN159" t="str">
            <v>DC07 1107:SBL F.RICE</v>
          </cell>
          <cell r="CO159">
            <v>87</v>
          </cell>
        </row>
        <row r="160">
          <cell r="CN160" t="str">
            <v>DC08 1108:SBL F.MEE</v>
          </cell>
          <cell r="CO160">
            <v>25</v>
          </cell>
        </row>
        <row r="161">
          <cell r="CN161" t="str">
            <v>DC09 1109:BP UDON</v>
          </cell>
          <cell r="CO161">
            <v>54</v>
          </cell>
        </row>
        <row r="162">
          <cell r="CN162" t="str">
            <v>DC10 1110:NISSIN</v>
          </cell>
          <cell r="CO162">
            <v>45</v>
          </cell>
        </row>
        <row r="163">
          <cell r="CN163" t="str">
            <v>DC11 1111:VEG RICE</v>
          </cell>
          <cell r="CO163">
            <v>4</v>
          </cell>
        </row>
        <row r="164">
          <cell r="CN164" t="str">
            <v>DC12 1112:NASI LEMAK</v>
          </cell>
          <cell r="CO164">
            <v>43</v>
          </cell>
        </row>
        <row r="165">
          <cell r="CN165" t="str">
            <v>DC13 1113:KUEY TEOW</v>
          </cell>
          <cell r="CO165">
            <v>42</v>
          </cell>
        </row>
        <row r="166">
          <cell r="CN166" t="str">
            <v>DC14 1114:F.BALL MEE</v>
          </cell>
          <cell r="CO166">
            <v>17</v>
          </cell>
        </row>
        <row r="167">
          <cell r="CN167" t="str">
            <v>DC15 1115:CHK NOODLE</v>
          </cell>
          <cell r="CO167">
            <v>29</v>
          </cell>
        </row>
        <row r="168">
          <cell r="CN168" t="str">
            <v>DD01 1201:SFD STICK</v>
          </cell>
          <cell r="CO168">
            <v>1</v>
          </cell>
        </row>
        <row r="169">
          <cell r="CN169" t="str">
            <v>DD02 1202:FREN FRIES</v>
          </cell>
          <cell r="CO169">
            <v>54</v>
          </cell>
        </row>
        <row r="170">
          <cell r="CN170" t="str">
            <v>DD03 1203:GOLD MROOM</v>
          </cell>
          <cell r="CO170">
            <v>13</v>
          </cell>
        </row>
        <row r="171">
          <cell r="CN171" t="str">
            <v>DD04 1204:FISHBALL</v>
          </cell>
          <cell r="CO171">
            <v>11</v>
          </cell>
        </row>
        <row r="172">
          <cell r="CN172" t="str">
            <v>DD05 1205:RAINBOW RL</v>
          </cell>
          <cell r="CO172">
            <v>1</v>
          </cell>
        </row>
        <row r="173">
          <cell r="CN173" t="str">
            <v>DD06 1206:SPRING RL</v>
          </cell>
          <cell r="CO173">
            <v>12</v>
          </cell>
        </row>
        <row r="174">
          <cell r="CN174" t="str">
            <v>DD07 1207:SAUSAGE</v>
          </cell>
          <cell r="CO174">
            <v>22</v>
          </cell>
        </row>
        <row r="175">
          <cell r="CN175" t="str">
            <v>DD10 1301:DUMPLING</v>
          </cell>
          <cell r="CO175">
            <v>9</v>
          </cell>
        </row>
        <row r="176">
          <cell r="CN176" t="str">
            <v>DD11 1302:NUGGET</v>
          </cell>
          <cell r="CO176">
            <v>37</v>
          </cell>
        </row>
        <row r="177">
          <cell r="CN177" t="str">
            <v>DD12 1303:CHK WING</v>
          </cell>
          <cell r="CO177">
            <v>51</v>
          </cell>
        </row>
        <row r="178">
          <cell r="CN178" t="str">
            <v>DD13 1304:IKAN BILIS</v>
          </cell>
          <cell r="CO178">
            <v>5</v>
          </cell>
        </row>
        <row r="179">
          <cell r="CN179" t="str">
            <v>DD14 1305:THAI RL</v>
          </cell>
          <cell r="CO179">
            <v>4</v>
          </cell>
        </row>
        <row r="180">
          <cell r="CN180" t="str">
            <v>DD19 CNY BEER PLATER</v>
          </cell>
          <cell r="CO180">
            <v>5</v>
          </cell>
        </row>
        <row r="181">
          <cell r="CN181" t="str">
            <v>DD20 CNY ALA CARTE</v>
          </cell>
          <cell r="CO181">
            <v>6</v>
          </cell>
        </row>
        <row r="182">
          <cell r="CN182" t="str">
            <v>DE01 SET 990</v>
          </cell>
          <cell r="CO182">
            <v>300</v>
          </cell>
        </row>
        <row r="183">
          <cell r="CN183" t="str">
            <v>DE02 SET 1390</v>
          </cell>
          <cell r="CO183">
            <v>230</v>
          </cell>
        </row>
        <row r="184">
          <cell r="CN184" t="str">
            <v>DF01 ADD RICE</v>
          </cell>
          <cell r="CO184">
            <v>18</v>
          </cell>
        </row>
        <row r="185">
          <cell r="CN185" t="str">
            <v>DF02 ADD F.EGG</v>
          </cell>
          <cell r="CO185">
            <v>10</v>
          </cell>
        </row>
        <row r="186">
          <cell r="CN186" t="str">
            <v>DF03 ADD SAUCE 1000</v>
          </cell>
          <cell r="CO186">
            <v>14</v>
          </cell>
        </row>
        <row r="187">
          <cell r="CN187" t="str">
            <v>DF05 ADD SAUCE BP</v>
          </cell>
          <cell r="CO187">
            <v>8</v>
          </cell>
        </row>
        <row r="188">
          <cell r="CN188" t="str">
            <v>DF06 ADD SAUCE BUTTER</v>
          </cell>
          <cell r="CO188">
            <v>14</v>
          </cell>
        </row>
        <row r="189">
          <cell r="CN189" t="str">
            <v>DF07 ADD SAUCE C.PADI</v>
          </cell>
          <cell r="CO189">
            <v>152</v>
          </cell>
        </row>
        <row r="190">
          <cell r="CN190" t="str">
            <v>DF09 ADD SAUCE MAYO</v>
          </cell>
          <cell r="CO190">
            <v>161</v>
          </cell>
        </row>
        <row r="191">
          <cell r="CN191" t="str">
            <v>DF11 ADD SAUCE MR</v>
          </cell>
          <cell r="CO191">
            <v>2</v>
          </cell>
        </row>
        <row r="192">
          <cell r="CN192" t="str">
            <v>DF12 ADD SAUCE SAMBAL</v>
          </cell>
          <cell r="CO192">
            <v>13</v>
          </cell>
        </row>
        <row r="193">
          <cell r="CN193" t="str">
            <v>DF13 ADD SAUCE THAI</v>
          </cell>
          <cell r="CO193">
            <v>2</v>
          </cell>
        </row>
        <row r="194">
          <cell r="CN194" t="str">
            <v>DF14 ADD SAUCE TOMATO</v>
          </cell>
          <cell r="CO194">
            <v>86</v>
          </cell>
        </row>
        <row r="195">
          <cell r="CN195" t="str">
            <v>DF15 ADD TARTAR SAUCE</v>
          </cell>
          <cell r="CO195">
            <v>17</v>
          </cell>
        </row>
        <row r="196">
          <cell r="CN196" t="str">
            <v>DF17 CHRGE SAUCE</v>
          </cell>
          <cell r="CO196">
            <v>9</v>
          </cell>
        </row>
        <row r="197">
          <cell r="CN197" t="str">
            <v>DG01 91001:BP CHK CP</v>
          </cell>
          <cell r="CO197">
            <v>424</v>
          </cell>
        </row>
        <row r="198">
          <cell r="CN198" t="str">
            <v>DG02 91002:GVY CHK CP</v>
          </cell>
          <cell r="CO198">
            <v>76</v>
          </cell>
        </row>
        <row r="199">
          <cell r="CN199" t="str">
            <v>DG03 91003:MSR CHK CP</v>
          </cell>
          <cell r="CO199">
            <v>394</v>
          </cell>
        </row>
        <row r="200">
          <cell r="CN200" t="str">
            <v>DG04 91004:CKN MARY</v>
          </cell>
          <cell r="CO200">
            <v>310</v>
          </cell>
        </row>
        <row r="201">
          <cell r="CN201" t="str">
            <v>DG05 91005:FISH&amp;CHIP</v>
          </cell>
          <cell r="CO201">
            <v>513</v>
          </cell>
        </row>
        <row r="202">
          <cell r="CN202" t="str">
            <v>DG06 91006:SPAGHETTI</v>
          </cell>
          <cell r="CO202">
            <v>209</v>
          </cell>
        </row>
        <row r="203">
          <cell r="CN203" t="str">
            <v>DG07 91007:CHK SALAD</v>
          </cell>
          <cell r="CO203">
            <v>144</v>
          </cell>
        </row>
        <row r="204">
          <cell r="CN204" t="str">
            <v>DH01 91101:THAI CHK</v>
          </cell>
          <cell r="CO204">
            <v>178</v>
          </cell>
        </row>
        <row r="205">
          <cell r="CN205" t="str">
            <v>DH02 91102:MAMITE CHK</v>
          </cell>
          <cell r="CO205">
            <v>185</v>
          </cell>
        </row>
        <row r="206">
          <cell r="CN206" t="str">
            <v>DH03 91103:KO PO CHK</v>
          </cell>
          <cell r="CO206">
            <v>99</v>
          </cell>
        </row>
        <row r="207">
          <cell r="CN207" t="str">
            <v>DH04 91104:S&amp;S CHK</v>
          </cell>
          <cell r="CO207">
            <v>55</v>
          </cell>
        </row>
        <row r="208">
          <cell r="CN208" t="str">
            <v>DH05 91105:BUTTER CHK</v>
          </cell>
          <cell r="CO208">
            <v>318</v>
          </cell>
        </row>
        <row r="209">
          <cell r="CN209" t="str">
            <v>DH06 91106:HK F.RICE</v>
          </cell>
          <cell r="CO209">
            <v>169</v>
          </cell>
        </row>
        <row r="210">
          <cell r="CN210" t="str">
            <v>DH07 91107:SBL F.RICE</v>
          </cell>
          <cell r="CO210">
            <v>132</v>
          </cell>
        </row>
        <row r="211">
          <cell r="CN211" t="str">
            <v>DH08 91108:SBL F.MEE</v>
          </cell>
          <cell r="CO211">
            <v>34</v>
          </cell>
        </row>
        <row r="212">
          <cell r="CN212" t="str">
            <v>DH09 91109:BP UDON</v>
          </cell>
          <cell r="CO212">
            <v>63</v>
          </cell>
        </row>
        <row r="213">
          <cell r="CN213" t="str">
            <v>DH10 91110:NISSIN</v>
          </cell>
          <cell r="CO213">
            <v>71</v>
          </cell>
        </row>
        <row r="214">
          <cell r="CN214" t="str">
            <v>DH11 91111:VEG RICE</v>
          </cell>
          <cell r="CO214">
            <v>28</v>
          </cell>
        </row>
        <row r="215">
          <cell r="CN215" t="str">
            <v>DH12 91112:NASI LEMAK</v>
          </cell>
          <cell r="CO215">
            <v>89</v>
          </cell>
        </row>
        <row r="216">
          <cell r="CN216" t="str">
            <v>DH13 91113:KUEY TEOW</v>
          </cell>
          <cell r="CO216">
            <v>74</v>
          </cell>
        </row>
        <row r="217">
          <cell r="CN217" t="str">
            <v>DH14 91114:F.BALL MEE</v>
          </cell>
          <cell r="CO217">
            <v>43</v>
          </cell>
        </row>
        <row r="218">
          <cell r="CN218" t="str">
            <v>DH15 91115:CHK NOODLE</v>
          </cell>
          <cell r="CO218">
            <v>55</v>
          </cell>
        </row>
        <row r="219">
          <cell r="CN219" t="str">
            <v>DI01 91201:SFD STICK</v>
          </cell>
          <cell r="CO219">
            <v>4</v>
          </cell>
        </row>
        <row r="220">
          <cell r="CN220" t="str">
            <v>DI02 91202:FREN FRIES</v>
          </cell>
          <cell r="CO220">
            <v>38</v>
          </cell>
        </row>
        <row r="221">
          <cell r="CN221" t="str">
            <v>DI03 91203:GOLD MROOM</v>
          </cell>
          <cell r="CO221">
            <v>14</v>
          </cell>
        </row>
        <row r="222">
          <cell r="CN222" t="str">
            <v>DI04 91204:FISHBALL</v>
          </cell>
          <cell r="CO222">
            <v>13</v>
          </cell>
        </row>
        <row r="223">
          <cell r="CN223" t="str">
            <v>DI05 91205:RAINBOW RL</v>
          </cell>
          <cell r="CO223">
            <v>2</v>
          </cell>
        </row>
        <row r="224">
          <cell r="CN224" t="str">
            <v>DI06 91206:SPRING RL</v>
          </cell>
          <cell r="CO224">
            <v>16</v>
          </cell>
        </row>
        <row r="225">
          <cell r="CN225" t="str">
            <v>DI07 91207:SAUSAGE</v>
          </cell>
          <cell r="CO225">
            <v>23</v>
          </cell>
        </row>
        <row r="226">
          <cell r="CN226" t="str">
            <v>DI10 91301:DUMPLING</v>
          </cell>
          <cell r="CO226">
            <v>21</v>
          </cell>
        </row>
        <row r="227">
          <cell r="CN227" t="str">
            <v>DI11 91302:NUGGET</v>
          </cell>
          <cell r="CO227">
            <v>94</v>
          </cell>
        </row>
        <row r="228">
          <cell r="CN228" t="str">
            <v>DI12 91303:CHK WING</v>
          </cell>
          <cell r="CO228">
            <v>77</v>
          </cell>
        </row>
        <row r="229">
          <cell r="CN229" t="str">
            <v>DI13 91304:IKAN BILIS</v>
          </cell>
          <cell r="CO229">
            <v>14</v>
          </cell>
        </row>
        <row r="230">
          <cell r="CN230" t="str">
            <v>DI14 91305:THAI RL</v>
          </cell>
          <cell r="CO230">
            <v>13</v>
          </cell>
        </row>
        <row r="231">
          <cell r="CN231" t="str">
            <v>EA01 TIDBITS</v>
          </cell>
          <cell r="CO231">
            <v>22</v>
          </cell>
        </row>
        <row r="232">
          <cell r="CN232" t="str">
            <v>FA07 Cus Cake</v>
          </cell>
          <cell r="CO232">
            <v>102</v>
          </cell>
        </row>
        <row r="233">
          <cell r="CN233" t="str">
            <v>GA09 LIGHTER</v>
          </cell>
          <cell r="CO233">
            <v>22</v>
          </cell>
        </row>
        <row r="234">
          <cell r="CN234" t="str">
            <v>GC01 CARD NEW</v>
          </cell>
          <cell r="CO234">
            <v>65</v>
          </cell>
        </row>
        <row r="235">
          <cell r="CN235" t="str">
            <v>GC02 CARD REPLACE</v>
          </cell>
          <cell r="CO235">
            <v>14</v>
          </cell>
        </row>
        <row r="236">
          <cell r="CN236" t="str">
            <v>GC03 STUDENT MEMBER</v>
          </cell>
          <cell r="CO236">
            <v>3</v>
          </cell>
        </row>
        <row r="237">
          <cell r="CN237" t="str">
            <v>GD02 MIC COVER 03</v>
          </cell>
          <cell r="CO237">
            <v>65</v>
          </cell>
        </row>
        <row r="238">
          <cell r="CN238" t="str">
            <v>GE01 DUNHILL</v>
          </cell>
          <cell r="CO238">
            <v>59</v>
          </cell>
        </row>
        <row r="239">
          <cell r="CN239" t="str">
            <v>GE02 DUNHILL LITE</v>
          </cell>
          <cell r="CO239">
            <v>38</v>
          </cell>
        </row>
        <row r="240">
          <cell r="CN240" t="str">
            <v>GE03 DUNHILL MT</v>
          </cell>
          <cell r="CO240">
            <v>14</v>
          </cell>
        </row>
        <row r="241">
          <cell r="CN241" t="str">
            <v>GE04 DUNHILL MT LITE</v>
          </cell>
          <cell r="CO241">
            <v>7</v>
          </cell>
        </row>
        <row r="242">
          <cell r="CN242" t="str">
            <v>GE05 DUNHILL BOOST</v>
          </cell>
          <cell r="CO242">
            <v>7</v>
          </cell>
        </row>
        <row r="243">
          <cell r="CN243" t="str">
            <v>GE06 DUNHILL SWITCH</v>
          </cell>
          <cell r="CO243">
            <v>8</v>
          </cell>
        </row>
        <row r="244">
          <cell r="CN244" t="str">
            <v>GE07 DUNHILL ICE</v>
          </cell>
          <cell r="CO244">
            <v>31</v>
          </cell>
        </row>
        <row r="245">
          <cell r="CN245" t="str">
            <v>GF01 KENT ORIGINAL</v>
          </cell>
          <cell r="CO245">
            <v>9</v>
          </cell>
        </row>
        <row r="246">
          <cell r="CN246" t="str">
            <v>GF02 KENT FUTURA</v>
          </cell>
          <cell r="CO246">
            <v>5</v>
          </cell>
        </row>
        <row r="247">
          <cell r="CN247" t="str">
            <v>GF04 KENT NEO</v>
          </cell>
          <cell r="CO247">
            <v>5</v>
          </cell>
        </row>
        <row r="248">
          <cell r="CN248" t="str">
            <v>ZAA01 GUINNESS EX BKT</v>
          </cell>
          <cell r="CO248">
            <v>14</v>
          </cell>
        </row>
        <row r="249">
          <cell r="CN249" t="str">
            <v>ZAA02 HEINEKEN EX BKT</v>
          </cell>
          <cell r="CO249">
            <v>55</v>
          </cell>
        </row>
        <row r="250">
          <cell r="CN250" t="str">
            <v>ZAA03 McC Beer Platter</v>
          </cell>
          <cell r="CO250">
            <v>152</v>
          </cell>
        </row>
        <row r="251">
          <cell r="CN251" t="str">
            <v>ZAA04 TIDBITS</v>
          </cell>
          <cell r="CO251">
            <v>202</v>
          </cell>
        </row>
        <row r="252">
          <cell r="CN252" t="str">
            <v>ZAB01 1201:SFD STICK</v>
          </cell>
          <cell r="CO252">
            <v>27</v>
          </cell>
        </row>
        <row r="253">
          <cell r="CN253" t="str">
            <v>ZAB02 1202:FRIES</v>
          </cell>
          <cell r="CO253">
            <v>223</v>
          </cell>
        </row>
        <row r="254">
          <cell r="CN254" t="str">
            <v>ZAB03 1203:GOLD MROOM</v>
          </cell>
          <cell r="CO254">
            <v>75</v>
          </cell>
        </row>
        <row r="255">
          <cell r="CN255" t="str">
            <v>ZAB04 1204:F.BALL</v>
          </cell>
          <cell r="CO255">
            <v>58</v>
          </cell>
        </row>
        <row r="256">
          <cell r="CN256" t="str">
            <v>ZAB05 1205:RAINBOW RL</v>
          </cell>
          <cell r="CO256">
            <v>13</v>
          </cell>
        </row>
        <row r="257">
          <cell r="CN257" t="str">
            <v>ZAB06 1206:SPRING RL</v>
          </cell>
          <cell r="CO257">
            <v>80</v>
          </cell>
        </row>
        <row r="258">
          <cell r="CN258" t="str">
            <v>ZAB07 1207:SAUSAGE</v>
          </cell>
          <cell r="CO258">
            <v>124</v>
          </cell>
        </row>
        <row r="259">
          <cell r="CN259" t="str">
            <v>ZAC01 1301:DUMPLING</v>
          </cell>
          <cell r="CO259">
            <v>35</v>
          </cell>
        </row>
        <row r="260">
          <cell r="CN260" t="str">
            <v>ZAC02 1302:NUGGET</v>
          </cell>
          <cell r="CO260">
            <v>136</v>
          </cell>
        </row>
        <row r="261">
          <cell r="CN261" t="str">
            <v>ZAC03 1303:CHK WING</v>
          </cell>
          <cell r="CO261">
            <v>219</v>
          </cell>
        </row>
        <row r="262">
          <cell r="CN262" t="str">
            <v>ZAC04 1304:IKAN BILIS</v>
          </cell>
          <cell r="CO262">
            <v>31</v>
          </cell>
        </row>
        <row r="263">
          <cell r="CN263" t="str">
            <v>ZAC05 1305:THAI RL</v>
          </cell>
          <cell r="CO263">
            <v>39</v>
          </cell>
        </row>
        <row r="264">
          <cell r="CN264" t="str">
            <v>ZAD01 COLD</v>
          </cell>
          <cell r="CO264">
            <v>239</v>
          </cell>
        </row>
        <row r="265">
          <cell r="CN265" t="str">
            <v>ZAD02 HOT</v>
          </cell>
          <cell r="CO265">
            <v>172</v>
          </cell>
        </row>
        <row r="266">
          <cell r="CN266" t="str">
            <v>ZAD03 WARM</v>
          </cell>
          <cell r="CO266">
            <v>575</v>
          </cell>
        </row>
        <row r="267">
          <cell r="CN267" t="str">
            <v>ZAD04 LESS ICE</v>
          </cell>
          <cell r="CO267">
            <v>837</v>
          </cell>
        </row>
        <row r="268">
          <cell r="CN268" t="str">
            <v>ZAD05 MORE ICE</v>
          </cell>
          <cell r="CO268">
            <v>11</v>
          </cell>
        </row>
        <row r="269">
          <cell r="CN269" t="str">
            <v>ZAD06 NO ICE</v>
          </cell>
          <cell r="CO269">
            <v>433</v>
          </cell>
        </row>
        <row r="270">
          <cell r="CN270" t="str">
            <v>ZAD07 LESS SWEET</v>
          </cell>
          <cell r="CO270">
            <v>88</v>
          </cell>
        </row>
        <row r="271">
          <cell r="CN271" t="str">
            <v>ZAD10 LESS SPICY</v>
          </cell>
          <cell r="CO271">
            <v>9</v>
          </cell>
        </row>
        <row r="272">
          <cell r="CN272" t="str">
            <v>ZAD11 MORE SPICY</v>
          </cell>
          <cell r="CO272">
            <v>7</v>
          </cell>
        </row>
        <row r="273">
          <cell r="CN273" t="str">
            <v>ZAD12 NO VEGGIE</v>
          </cell>
          <cell r="CO273">
            <v>8</v>
          </cell>
        </row>
        <row r="274">
          <cell r="CN274" t="str">
            <v>ZAD13 ADD LEMON</v>
          </cell>
          <cell r="CO274">
            <v>549</v>
          </cell>
        </row>
        <row r="275">
          <cell r="CN275" t="str">
            <v>ZAD14 MORE SWEET</v>
          </cell>
          <cell r="CO275">
            <v>15</v>
          </cell>
        </row>
        <row r="276">
          <cell r="CN276" t="str">
            <v>ZAD15 VEGGIE ONLY</v>
          </cell>
          <cell r="CO276">
            <v>9</v>
          </cell>
        </row>
        <row r="277">
          <cell r="CN277" t="str">
            <v>ZAD16 CUS ANGRY KAU2</v>
          </cell>
          <cell r="CO277">
            <v>204</v>
          </cell>
        </row>
        <row r="278">
          <cell r="CN278" t="str">
            <v>ZAD17 WITHOUT SUGAR</v>
          </cell>
          <cell r="CO278">
            <v>62</v>
          </cell>
        </row>
        <row r="279">
          <cell r="CN279" t="str">
            <v>ZAD18 KAU KAU</v>
          </cell>
          <cell r="CO279">
            <v>35</v>
          </cell>
        </row>
        <row r="280">
          <cell r="CN280" t="str">
            <v>ZAD19 JUG</v>
          </cell>
          <cell r="CO280">
            <v>401</v>
          </cell>
        </row>
        <row r="281">
          <cell r="CN281" t="str">
            <v>ZAD22 SAUCE BP</v>
          </cell>
          <cell r="CO281">
            <v>3</v>
          </cell>
        </row>
        <row r="282">
          <cell r="CN282" t="str">
            <v>ZAD23 SAUCE BUTTER</v>
          </cell>
          <cell r="CO282">
            <v>5</v>
          </cell>
        </row>
        <row r="283">
          <cell r="CN283" t="str">
            <v>ZAD24 CILLI PADI</v>
          </cell>
          <cell r="CO283">
            <v>3</v>
          </cell>
        </row>
        <row r="284">
          <cell r="CN284" t="str">
            <v>ZAD28 SAUCE MR</v>
          </cell>
          <cell r="CO284">
            <v>1</v>
          </cell>
        </row>
        <row r="285">
          <cell r="CN285" t="str">
            <v>ZAD29 SAUCE SAMBAL</v>
          </cell>
          <cell r="CO285">
            <v>1</v>
          </cell>
        </row>
        <row r="286">
          <cell r="CN286" t="str">
            <v>ZAD34 for Nasi Lemak</v>
          </cell>
          <cell r="CO286">
            <v>13</v>
          </cell>
        </row>
        <row r="287">
          <cell r="CN287" t="str">
            <v>ZAD35 Take Away</v>
          </cell>
          <cell r="CO287">
            <v>12</v>
          </cell>
        </row>
        <row r="288">
          <cell r="CN288" t="str">
            <v>ZAE01 GUI MEM EX BKT</v>
          </cell>
          <cell r="CO288">
            <v>2</v>
          </cell>
        </row>
        <row r="289">
          <cell r="CN289" t="str">
            <v>ZAE02 HEI MEM EX BKT</v>
          </cell>
          <cell r="CO289">
            <v>19</v>
          </cell>
        </row>
        <row r="290">
          <cell r="CN290" t="str">
            <v>ZAE04 TIBBITS</v>
          </cell>
          <cell r="CO290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  <sheetName val="STOCK ANALYSIS"/>
      <sheetName val="CLOSING STOCK "/>
    </sheetNames>
    <sheetDataSet>
      <sheetData sheetId="0"/>
      <sheetData sheetId="1">
        <row r="6">
          <cell r="C6" t="str">
            <v>KDA</v>
          </cell>
        </row>
        <row r="8">
          <cell r="C8" t="str">
            <v>2013</v>
          </cell>
        </row>
        <row r="30">
          <cell r="B30" t="str">
            <v xml:space="preserve">BA01 K : 4BP </v>
          </cell>
        </row>
        <row r="31">
          <cell r="B31" t="str">
            <v>BA02 H : 4BP</v>
          </cell>
        </row>
        <row r="32">
          <cell r="B32" t="str">
            <v>BA03 H : 4BP MEMBER</v>
          </cell>
        </row>
        <row r="33">
          <cell r="B33" t="str">
            <v>BA04 N : 4BP</v>
          </cell>
        </row>
        <row r="34">
          <cell r="B34" t="str">
            <v>BA05 N : 4BP MEMBER</v>
          </cell>
        </row>
        <row r="35">
          <cell r="B35" t="str">
            <v>BA06 M : 4BP</v>
          </cell>
        </row>
        <row r="36">
          <cell r="B36" t="str">
            <v>BA07 M : 4BP MEMBER</v>
          </cell>
        </row>
        <row r="37">
          <cell r="B37" t="str">
            <v>BA08 GUINNESS BTL</v>
          </cell>
        </row>
        <row r="38">
          <cell r="B38" t="str">
            <v>BA09 GUINNESS BKT</v>
          </cell>
        </row>
        <row r="39">
          <cell r="B39" t="str">
            <v>BA10 GUINNESS RND</v>
          </cell>
        </row>
        <row r="40">
          <cell r="B40" t="str">
            <v>BA11 HEINEKEN BTL</v>
          </cell>
        </row>
        <row r="41">
          <cell r="B41" t="str">
            <v>BA12 HEINEKEN BKT</v>
          </cell>
        </row>
        <row r="42">
          <cell r="B42" t="str">
            <v>BA13 HEINEKEN RND</v>
          </cell>
        </row>
        <row r="43">
          <cell r="B43" t="str">
            <v>BA14 TIGER BTL</v>
          </cell>
        </row>
        <row r="44">
          <cell r="B44" t="str">
            <v>BA15 TIGER BKT</v>
          </cell>
        </row>
        <row r="45">
          <cell r="B45" t="str">
            <v>BA16 TIGER RND</v>
          </cell>
        </row>
        <row r="46">
          <cell r="B46" t="str">
            <v>BA17 TIGER 3+1</v>
          </cell>
        </row>
        <row r="47">
          <cell r="B47" t="str">
            <v>BA18 BP+MEAL</v>
          </cell>
        </row>
        <row r="48">
          <cell r="B48" t="str">
            <v>BA19 Tiger 2+1</v>
          </cell>
        </row>
        <row r="49">
          <cell r="B49" t="str">
            <v>BA20 Heineken 3+1</v>
          </cell>
        </row>
        <row r="50">
          <cell r="B50" t="str">
            <v>CA01 GRAPE J</v>
          </cell>
        </row>
        <row r="51">
          <cell r="B51" t="str">
            <v>CA02 APPLE J</v>
          </cell>
        </row>
        <row r="52">
          <cell r="B52" t="str">
            <v>CA03 KIWI J</v>
          </cell>
        </row>
        <row r="53">
          <cell r="B53" t="str">
            <v>CA04 MANGO J</v>
          </cell>
        </row>
        <row r="54">
          <cell r="B54" t="str">
            <v>CA05 PASSION J</v>
          </cell>
        </row>
        <row r="55">
          <cell r="B55" t="str">
            <v>CA06 RIBENA J</v>
          </cell>
        </row>
        <row r="56">
          <cell r="B56" t="str">
            <v>CB01 GRAPE SO</v>
          </cell>
        </row>
        <row r="57">
          <cell r="B57" t="str">
            <v>CB02 APPLE SO</v>
          </cell>
        </row>
        <row r="58">
          <cell r="B58" t="str">
            <v>CB03 KIWI SO</v>
          </cell>
        </row>
        <row r="59">
          <cell r="B59" t="str">
            <v>CB04 MANGO SO</v>
          </cell>
        </row>
        <row r="60">
          <cell r="B60" t="str">
            <v>CB05 PASSION SO</v>
          </cell>
        </row>
        <row r="61">
          <cell r="B61" t="str">
            <v>CB06 RIBENA SO</v>
          </cell>
        </row>
        <row r="62">
          <cell r="B62" t="str">
            <v>CC01 GRAPE SM</v>
          </cell>
        </row>
        <row r="63">
          <cell r="B63" t="str">
            <v>CC02 APPLE SM</v>
          </cell>
        </row>
        <row r="64">
          <cell r="B64" t="str">
            <v>CC03 KIWI SM</v>
          </cell>
        </row>
        <row r="65">
          <cell r="B65" t="str">
            <v>CC04 MANGO SM</v>
          </cell>
        </row>
        <row r="66">
          <cell r="B66" t="str">
            <v>CC05 PASSION SM</v>
          </cell>
        </row>
        <row r="67">
          <cell r="B67" t="str">
            <v>CC06 RIBENA SM</v>
          </cell>
        </row>
        <row r="68">
          <cell r="B68" t="str">
            <v>CC07 CAPPUCINNO SM</v>
          </cell>
        </row>
        <row r="69">
          <cell r="B69" t="str">
            <v>CC08 CHOCOLATE SM</v>
          </cell>
        </row>
        <row r="70">
          <cell r="B70" t="str">
            <v>CC09 MOCHA SM</v>
          </cell>
        </row>
        <row r="71">
          <cell r="B71" t="str">
            <v>CD01 7 UP</v>
          </cell>
        </row>
        <row r="72">
          <cell r="B72" t="str">
            <v>CD02 7 UP REVIVE</v>
          </cell>
        </row>
        <row r="73">
          <cell r="B73" t="str">
            <v>CD03 PEPSI</v>
          </cell>
        </row>
        <row r="74">
          <cell r="B74" t="str">
            <v>CE01 MILO (C)</v>
          </cell>
        </row>
        <row r="75">
          <cell r="B75" t="str">
            <v>CE02 NESCAFE (C)</v>
          </cell>
        </row>
        <row r="76">
          <cell r="B76" t="str">
            <v>CE03 TEA (C)</v>
          </cell>
        </row>
        <row r="77">
          <cell r="B77" t="str">
            <v>CE04 LEMON TEA (C)</v>
          </cell>
        </row>
        <row r="78">
          <cell r="B78" t="str">
            <v>CE05 GRN TEA (C)</v>
          </cell>
        </row>
        <row r="79">
          <cell r="B79" t="str">
            <v>CE06 HNY GRN TEA (C)</v>
          </cell>
        </row>
        <row r="80">
          <cell r="B80" t="str">
            <v>CE07 HONEY (C)</v>
          </cell>
        </row>
        <row r="81">
          <cell r="B81" t="str">
            <v>CE08 LEMON HONEY (C)</v>
          </cell>
        </row>
        <row r="82">
          <cell r="B82" t="str">
            <v>CF01 MILO (H)</v>
          </cell>
        </row>
        <row r="83">
          <cell r="B83" t="str">
            <v>CF02 NESCAFE (H)</v>
          </cell>
        </row>
        <row r="84">
          <cell r="B84" t="str">
            <v>CF03 TEA (H)</v>
          </cell>
        </row>
        <row r="85">
          <cell r="B85" t="str">
            <v>CF04 LEMON TEA (H)</v>
          </cell>
        </row>
        <row r="86">
          <cell r="B86" t="str">
            <v>CF05 GRN TEA (H)</v>
          </cell>
        </row>
        <row r="87">
          <cell r="B87" t="str">
            <v>CF06 HNY GRN TEA (H)</v>
          </cell>
        </row>
        <row r="88">
          <cell r="B88" t="str">
            <v>CF07 HONEY (H)</v>
          </cell>
        </row>
        <row r="89">
          <cell r="B89" t="str">
            <v>CF08 LEMON HONEY (H)</v>
          </cell>
        </row>
        <row r="90">
          <cell r="B90" t="str">
            <v>CF09 CAPPUCCINO (H)</v>
          </cell>
        </row>
        <row r="91">
          <cell r="B91" t="str">
            <v>CF10 CHOCOLATE (H)</v>
          </cell>
        </row>
        <row r="92">
          <cell r="B92" t="str">
            <v>CF11 MOCHA (H)</v>
          </cell>
        </row>
        <row r="93">
          <cell r="B93" t="str">
            <v>CF12 CHAMOMILE (H)</v>
          </cell>
        </row>
        <row r="94">
          <cell r="B94" t="str">
            <v>CF13 DARJEELING (H)</v>
          </cell>
        </row>
        <row r="95">
          <cell r="B95" t="str">
            <v>CF14 EARL GREY (H)</v>
          </cell>
        </row>
        <row r="96">
          <cell r="B96" t="str">
            <v>CG01 MINERAL WATER</v>
          </cell>
        </row>
        <row r="97">
          <cell r="B97" t="str">
            <v>CH01 7 UP JUG</v>
          </cell>
        </row>
        <row r="98">
          <cell r="B98" t="str">
            <v>CH02 GRN TEA JUG</v>
          </cell>
        </row>
        <row r="99">
          <cell r="B99" t="str">
            <v>CH03 PEPSI JUG</v>
          </cell>
        </row>
        <row r="100">
          <cell r="B100" t="str">
            <v>CH04 RIBENA JUG</v>
          </cell>
        </row>
        <row r="101">
          <cell r="B101" t="str">
            <v>CH05 SODA JUG</v>
          </cell>
        </row>
        <row r="102">
          <cell r="B102" t="str">
            <v>CH06 WATER JUG</v>
          </cell>
        </row>
        <row r="103">
          <cell r="B103" t="str">
            <v>CI01 GRAPE J</v>
          </cell>
        </row>
        <row r="104">
          <cell r="B104" t="str">
            <v>CI02 APPLE J</v>
          </cell>
        </row>
        <row r="105">
          <cell r="B105" t="str">
            <v>CI03 KIWI J</v>
          </cell>
        </row>
        <row r="106">
          <cell r="B106" t="str">
            <v>CI04 MANGO J</v>
          </cell>
        </row>
        <row r="107">
          <cell r="B107" t="str">
            <v>CI05 PASSION J</v>
          </cell>
        </row>
        <row r="108">
          <cell r="B108" t="str">
            <v>CI06 RIBENA J</v>
          </cell>
        </row>
        <row r="109">
          <cell r="B109" t="str">
            <v>CJ01 GRAPE SO</v>
          </cell>
        </row>
        <row r="110">
          <cell r="B110" t="str">
            <v>CJ02 APPLE SO</v>
          </cell>
        </row>
        <row r="111">
          <cell r="B111" t="str">
            <v>CJ03 KIWI SO</v>
          </cell>
        </row>
        <row r="112">
          <cell r="B112" t="str">
            <v>CJ04 MANGO SO</v>
          </cell>
        </row>
        <row r="113">
          <cell r="B113" t="str">
            <v>CJ05 PASSION SO</v>
          </cell>
        </row>
        <row r="114">
          <cell r="B114" t="str">
            <v>CJ06 RIBENA SO</v>
          </cell>
        </row>
        <row r="115">
          <cell r="B115" t="str">
            <v>CL01 7 UP</v>
          </cell>
        </row>
        <row r="116">
          <cell r="B116" t="str">
            <v>CL02 7 UP REVIVE</v>
          </cell>
        </row>
        <row r="117">
          <cell r="B117" t="str">
            <v>CL03 PEPSI</v>
          </cell>
        </row>
        <row r="118">
          <cell r="B118" t="str">
            <v>CM01 MILO (C)</v>
          </cell>
        </row>
        <row r="119">
          <cell r="B119" t="str">
            <v>CM02 NESCAFE (C)</v>
          </cell>
        </row>
        <row r="120">
          <cell r="B120" t="str">
            <v>CM03 TEA (C)</v>
          </cell>
        </row>
        <row r="121">
          <cell r="B121" t="str">
            <v>CM04 LEMON TEA (C)</v>
          </cell>
        </row>
        <row r="122">
          <cell r="B122" t="str">
            <v>CM05 GRN TEA (C)</v>
          </cell>
        </row>
        <row r="123">
          <cell r="B123" t="str">
            <v>CM06 HNY GRN TEA (C)</v>
          </cell>
        </row>
        <row r="124">
          <cell r="B124" t="str">
            <v>CM07 HONEY (C)</v>
          </cell>
        </row>
        <row r="125">
          <cell r="B125" t="str">
            <v>CM08 LEMON HONEY (C)</v>
          </cell>
        </row>
        <row r="126">
          <cell r="B126" t="str">
            <v>CN01 MILO (H)</v>
          </cell>
        </row>
        <row r="127">
          <cell r="B127" t="str">
            <v>CN02 NESCAFE (H)</v>
          </cell>
        </row>
        <row r="128">
          <cell r="B128" t="str">
            <v>CN03 TEA (H)</v>
          </cell>
        </row>
        <row r="129">
          <cell r="B129" t="str">
            <v>CN04 LEMON TEA (H)</v>
          </cell>
        </row>
        <row r="130">
          <cell r="B130" t="str">
            <v>CN05 GRN TEA (H)</v>
          </cell>
        </row>
        <row r="131">
          <cell r="B131" t="str">
            <v>CN06 HNY GRN TEA (H)</v>
          </cell>
        </row>
        <row r="132">
          <cell r="B132" t="str">
            <v>CN07 HONEY (H)</v>
          </cell>
        </row>
        <row r="133">
          <cell r="B133" t="str">
            <v>CN08 LEMON HONEY (H)</v>
          </cell>
        </row>
        <row r="134">
          <cell r="B134" t="str">
            <v>CN12 CHAMOMILE (H)</v>
          </cell>
        </row>
        <row r="135">
          <cell r="B135" t="str">
            <v>CN13 DARJEELING (H)</v>
          </cell>
        </row>
        <row r="136">
          <cell r="B136" t="str">
            <v>CN14 EARL GREY (H)</v>
          </cell>
        </row>
        <row r="137">
          <cell r="B137" t="str">
            <v>CO01 MINERAL WATER</v>
          </cell>
        </row>
        <row r="138">
          <cell r="B138" t="str">
            <v>CO02 PLAIN WATER</v>
          </cell>
        </row>
        <row r="139">
          <cell r="B139" t="str">
            <v>DB01 1001:BP CKN CP</v>
          </cell>
        </row>
        <row r="140">
          <cell r="B140" t="str">
            <v>DB02 1002:GVY CHK CP</v>
          </cell>
        </row>
        <row r="141">
          <cell r="B141" t="str">
            <v>DB03 1003:MSR CKN CP</v>
          </cell>
        </row>
        <row r="142">
          <cell r="B142" t="str">
            <v>DB04 1004:CKN MARY</v>
          </cell>
        </row>
        <row r="143">
          <cell r="B143" t="str">
            <v>DB05 1005:FISH&amp;CHIP</v>
          </cell>
        </row>
        <row r="144">
          <cell r="B144" t="str">
            <v>DB06 1006:SPAGHETTI</v>
          </cell>
        </row>
        <row r="145">
          <cell r="B145" t="str">
            <v>DB07 1007:CHK SALAD</v>
          </cell>
        </row>
        <row r="146">
          <cell r="B146" t="str">
            <v>DC01 1101:THAI CHK</v>
          </cell>
        </row>
        <row r="147">
          <cell r="B147" t="str">
            <v>DC02 1102:MAMITE CHK</v>
          </cell>
        </row>
        <row r="148">
          <cell r="B148" t="str">
            <v>DC03 1103:KO PO CHK</v>
          </cell>
        </row>
        <row r="149">
          <cell r="B149" t="str">
            <v>DC04 1104:S&amp;S CHK</v>
          </cell>
        </row>
        <row r="150">
          <cell r="B150" t="str">
            <v>DC05 1105:BUTTER CHK</v>
          </cell>
        </row>
        <row r="151">
          <cell r="B151" t="str">
            <v>DC06 1106:HK F.RICE</v>
          </cell>
        </row>
        <row r="152">
          <cell r="B152" t="str">
            <v>DC07 1107:SBL F.RICE</v>
          </cell>
        </row>
        <row r="153">
          <cell r="B153" t="str">
            <v>DC08 1108:SBL F.MEE</v>
          </cell>
        </row>
        <row r="154">
          <cell r="B154" t="str">
            <v>DC09 1109:BP UDON</v>
          </cell>
        </row>
        <row r="155">
          <cell r="B155" t="str">
            <v>DC10 1110:NISSIN</v>
          </cell>
        </row>
        <row r="156">
          <cell r="B156" t="str">
            <v>DC11 1111:VEG RICE</v>
          </cell>
        </row>
        <row r="157">
          <cell r="B157" t="str">
            <v>DC12 1112:NASI LEMAK</v>
          </cell>
        </row>
        <row r="158">
          <cell r="B158" t="str">
            <v>DC13 1113:KUEY TEOW</v>
          </cell>
        </row>
        <row r="159">
          <cell r="B159" t="str">
            <v>DC14 1114:F.BALL MEE</v>
          </cell>
        </row>
        <row r="160">
          <cell r="B160" t="str">
            <v>DC15 1115:CHK NOODLE</v>
          </cell>
        </row>
        <row r="161">
          <cell r="B161" t="str">
            <v>DD01 1201:SFD STICK</v>
          </cell>
        </row>
        <row r="162">
          <cell r="B162" t="str">
            <v>DD02 1202:FREN FRIES</v>
          </cell>
        </row>
        <row r="163">
          <cell r="B163" t="str">
            <v>DD03 1203:GOLD MROOM</v>
          </cell>
        </row>
        <row r="164">
          <cell r="B164" t="str">
            <v>DD04 1204:FISHBALL</v>
          </cell>
        </row>
        <row r="165">
          <cell r="B165" t="str">
            <v>DD05 1205:RAINBOW RL</v>
          </cell>
        </row>
        <row r="166">
          <cell r="B166" t="str">
            <v>DD06 1206:SPRING RL</v>
          </cell>
        </row>
        <row r="167">
          <cell r="B167" t="str">
            <v>DD07 1207:SAUSAGE</v>
          </cell>
        </row>
        <row r="168">
          <cell r="B168" t="str">
            <v>DD08 1208:HOTDOG BUN</v>
          </cell>
        </row>
        <row r="169">
          <cell r="B169" t="str">
            <v>DD09 1209:SFD TOFU</v>
          </cell>
        </row>
        <row r="170">
          <cell r="B170" t="str">
            <v>DD10 1301:DUMPLING</v>
          </cell>
        </row>
        <row r="171">
          <cell r="B171" t="str">
            <v>DD11 1302:NUGGET</v>
          </cell>
        </row>
        <row r="172">
          <cell r="B172" t="str">
            <v>DD12 1303:CHK WING</v>
          </cell>
        </row>
        <row r="173">
          <cell r="B173" t="str">
            <v>DD13 1304:IKAN BILIS</v>
          </cell>
        </row>
        <row r="174">
          <cell r="B174" t="str">
            <v>DD14 1305:THAI RL</v>
          </cell>
        </row>
        <row r="175">
          <cell r="B175" t="str">
            <v>DD15 1306:SLVR FISH</v>
          </cell>
        </row>
        <row r="176">
          <cell r="B176" t="str">
            <v>DD16 McCain AlaCarte</v>
          </cell>
        </row>
        <row r="177">
          <cell r="B177" t="str">
            <v>DD17 McC Beer Platter</v>
          </cell>
        </row>
        <row r="178">
          <cell r="B178" t="str">
            <v>DD18 CNY LUNCH PLATER</v>
          </cell>
        </row>
        <row r="179">
          <cell r="B179" t="str">
            <v>DD19 CNY BEER PLATER</v>
          </cell>
        </row>
        <row r="180">
          <cell r="B180" t="str">
            <v>DD20 CNY ALA CARTE</v>
          </cell>
        </row>
        <row r="181">
          <cell r="B181" t="str">
            <v>DF01 ADD RICE</v>
          </cell>
        </row>
        <row r="182">
          <cell r="B182" t="str">
            <v>DF02 ADD F.EGG</v>
          </cell>
        </row>
        <row r="183">
          <cell r="B183" t="str">
            <v>DF03 ADD SAUCE 1000</v>
          </cell>
        </row>
        <row r="184">
          <cell r="B184" t="str">
            <v>DF04 ADD SAUCE BOLO</v>
          </cell>
        </row>
        <row r="185">
          <cell r="B185" t="str">
            <v>DF05 ADD SAUCE BP</v>
          </cell>
        </row>
        <row r="186">
          <cell r="B186" t="str">
            <v>DF06 ADD SAUCE BUTTER</v>
          </cell>
        </row>
        <row r="187">
          <cell r="B187" t="str">
            <v>DF07 ADD SAUCE C.PADI</v>
          </cell>
        </row>
        <row r="188">
          <cell r="B188" t="str">
            <v>DF08 ADD SAUCE GS</v>
          </cell>
        </row>
        <row r="189">
          <cell r="B189" t="str">
            <v>DF09 ADD SAUCE MAYO</v>
          </cell>
        </row>
        <row r="190">
          <cell r="B190" t="str">
            <v>DF10 ADD SAUCE MMITE</v>
          </cell>
        </row>
        <row r="191">
          <cell r="B191" t="str">
            <v>DF11 ADD SAUCE MR</v>
          </cell>
        </row>
        <row r="192">
          <cell r="B192" t="str">
            <v>DF12 ADD SAUCE SAMBAL</v>
          </cell>
        </row>
        <row r="193">
          <cell r="B193" t="str">
            <v>DF13 ADD SAUCE THAI</v>
          </cell>
        </row>
        <row r="194">
          <cell r="B194" t="str">
            <v>DF14 ADD SAUCE TOMATO</v>
          </cell>
        </row>
        <row r="195">
          <cell r="B195" t="str">
            <v>DF15 ADD TARTAR SAUCE</v>
          </cell>
        </row>
        <row r="196">
          <cell r="B196" t="str">
            <v>DF16 ADD SAUCE CHEESE</v>
          </cell>
        </row>
        <row r="197">
          <cell r="B197" t="str">
            <v>DG01 91001:BP CHK CP</v>
          </cell>
        </row>
        <row r="198">
          <cell r="B198" t="str">
            <v>DG02 91002:GVY CHK CP</v>
          </cell>
        </row>
        <row r="199">
          <cell r="B199" t="str">
            <v>DG03 91003:MSR CHK CP</v>
          </cell>
        </row>
        <row r="200">
          <cell r="B200" t="str">
            <v>DG04 91004:CKN MARY</v>
          </cell>
        </row>
        <row r="201">
          <cell r="B201" t="str">
            <v>DG05 91005:FISH&amp;CHIP</v>
          </cell>
        </row>
        <row r="202">
          <cell r="B202" t="str">
            <v>DG06 91006:SPAGHETTI</v>
          </cell>
        </row>
        <row r="203">
          <cell r="B203" t="str">
            <v>DG07 91007:CHK SALAD</v>
          </cell>
        </row>
        <row r="204">
          <cell r="B204" t="str">
            <v>DH01 91101:THAI CHK</v>
          </cell>
        </row>
        <row r="205">
          <cell r="B205" t="str">
            <v>DH02 91102:MAMITE CHK</v>
          </cell>
        </row>
        <row r="206">
          <cell r="B206" t="str">
            <v>DH03 91103:KO PO CHK</v>
          </cell>
        </row>
        <row r="207">
          <cell r="B207" t="str">
            <v>DH04 91104:S&amp;S CHK</v>
          </cell>
        </row>
        <row r="208">
          <cell r="B208" t="str">
            <v>DH05 91105:BUTTER CHK</v>
          </cell>
        </row>
        <row r="209">
          <cell r="B209" t="str">
            <v>DH06 91106:HK F.RICE</v>
          </cell>
        </row>
        <row r="210">
          <cell r="B210" t="str">
            <v>DH07 91107:SBL F.RICE</v>
          </cell>
        </row>
        <row r="211">
          <cell r="B211" t="str">
            <v>DH08 91108:SBL F.MEE</v>
          </cell>
        </row>
        <row r="212">
          <cell r="B212" t="str">
            <v>DH09 91109:BP UDON</v>
          </cell>
        </row>
        <row r="213">
          <cell r="B213" t="str">
            <v>DH10 91110:NISSIN</v>
          </cell>
        </row>
        <row r="214">
          <cell r="B214" t="str">
            <v>DH11 91111:VEG RICE</v>
          </cell>
        </row>
        <row r="215">
          <cell r="B215" t="str">
            <v>DH12 91112:NASI LEMAK</v>
          </cell>
        </row>
        <row r="216">
          <cell r="B216" t="str">
            <v>DH13 91113:KUEY TEOW</v>
          </cell>
        </row>
        <row r="217">
          <cell r="B217" t="str">
            <v>DH14 91114:F.BALL MEE</v>
          </cell>
        </row>
        <row r="218">
          <cell r="B218" t="str">
            <v>DH15 91115:CHK NOODLE</v>
          </cell>
        </row>
        <row r="219">
          <cell r="B219" t="str">
            <v>DI01 91201:SFD STICK</v>
          </cell>
        </row>
        <row r="220">
          <cell r="B220" t="str">
            <v>DI02 91202:FREN FRIES</v>
          </cell>
        </row>
        <row r="221">
          <cell r="B221" t="str">
            <v>DI03 91203:GOLD MROOM</v>
          </cell>
        </row>
        <row r="222">
          <cell r="B222" t="str">
            <v>DI04 91204:FISHBALL</v>
          </cell>
        </row>
        <row r="223">
          <cell r="B223" t="str">
            <v>DI05 91205:RAINBOW RL</v>
          </cell>
        </row>
        <row r="224">
          <cell r="B224" t="str">
            <v>DI06 91206:SPRING RL</v>
          </cell>
        </row>
        <row r="225">
          <cell r="B225" t="str">
            <v>DI07 91207:SAUSAGE</v>
          </cell>
        </row>
        <row r="226">
          <cell r="B226" t="str">
            <v>DI08 91208:HOTDOG BUN</v>
          </cell>
        </row>
        <row r="227">
          <cell r="B227" t="str">
            <v>DI09 91209:SFD TOFU</v>
          </cell>
        </row>
        <row r="228">
          <cell r="B228" t="str">
            <v>DI10 91301:DUMPLING</v>
          </cell>
        </row>
        <row r="229">
          <cell r="B229" t="str">
            <v>DI11 91302:NUGGET</v>
          </cell>
        </row>
        <row r="230">
          <cell r="B230" t="str">
            <v>DI12 91303:CHK WING</v>
          </cell>
        </row>
        <row r="231">
          <cell r="B231" t="str">
            <v>DI13 91304:IKAN BILIS</v>
          </cell>
        </row>
        <row r="232">
          <cell r="B232" t="str">
            <v>DI14 91305:THAI RL</v>
          </cell>
        </row>
        <row r="233">
          <cell r="B233" t="str">
            <v>DI15 91306:SLVR FISH</v>
          </cell>
        </row>
        <row r="234">
          <cell r="B234"/>
        </row>
        <row r="235">
          <cell r="B235"/>
        </row>
        <row r="236">
          <cell r="B236" t="str">
            <v>BA23 SOMERSBY BTL</v>
          </cell>
        </row>
        <row r="237">
          <cell r="B237" t="str">
            <v>BA24 SOMERSBY BKT</v>
          </cell>
        </row>
        <row r="238">
          <cell r="B238" t="str">
            <v>BA25 STRONGBOW</v>
          </cell>
        </row>
        <row r="239">
          <cell r="B239" t="str">
            <v>BA26 STRONGBOW BKT</v>
          </cell>
        </row>
        <row r="240">
          <cell r="B240" t="str">
            <v>BA27 HOEGAARDEN BTL</v>
          </cell>
        </row>
        <row r="241">
          <cell r="B241" t="str">
            <v>BA28 HOEGAARDEN BKT</v>
          </cell>
        </row>
        <row r="242">
          <cell r="B242" t="str">
            <v>GA01 DUNHILL</v>
          </cell>
        </row>
        <row r="243">
          <cell r="B243" t="str">
            <v>GA02 KENT</v>
          </cell>
        </row>
        <row r="244">
          <cell r="B244" t="str">
            <v>GE01 DUNHILL</v>
          </cell>
        </row>
        <row r="245">
          <cell r="B245" t="str">
            <v>GE02 DUNHILL LITE</v>
          </cell>
        </row>
        <row r="246">
          <cell r="B246" t="str">
            <v>GE03 DUNHILL MT</v>
          </cell>
        </row>
        <row r="247">
          <cell r="B247" t="str">
            <v>GE04 DUNHILL MT LITE</v>
          </cell>
        </row>
        <row r="248">
          <cell r="B248" t="str">
            <v>GE05 DUNHILL BOOST</v>
          </cell>
        </row>
        <row r="249">
          <cell r="B249" t="str">
            <v>GE06 DUNHILL SWITCH</v>
          </cell>
        </row>
        <row r="250">
          <cell r="B250" t="str">
            <v>GE07 DUNHILL ICE</v>
          </cell>
        </row>
        <row r="251">
          <cell r="B251" t="str">
            <v>GF01 KENT ORIGINAL</v>
          </cell>
        </row>
        <row r="252">
          <cell r="B252" t="str">
            <v>GF02 KENT FUTURA</v>
          </cell>
        </row>
        <row r="253">
          <cell r="B253" t="str">
            <v>GF03 KENT MINTEK</v>
          </cell>
        </row>
        <row r="254">
          <cell r="B254" t="str">
            <v>GF04 KENT NEO</v>
          </cell>
        </row>
        <row r="255">
          <cell r="B255" t="str">
            <v>ZAB01 1201:SFD STICK</v>
          </cell>
        </row>
        <row r="256">
          <cell r="B256" t="str">
            <v>ZAB02 1202:FRIES</v>
          </cell>
        </row>
        <row r="257">
          <cell r="B257" t="str">
            <v>ZAB03 1203:GOLD MROOM</v>
          </cell>
        </row>
        <row r="258">
          <cell r="B258" t="str">
            <v>ZAB04 1204:F.BALL</v>
          </cell>
        </row>
        <row r="259">
          <cell r="B259" t="str">
            <v>ZAB05 1205:RAINBOW RL</v>
          </cell>
        </row>
        <row r="260">
          <cell r="B260" t="str">
            <v>ZAB06 1206:SPRING RL</v>
          </cell>
        </row>
        <row r="261">
          <cell r="B261" t="str">
            <v>ZAB07 1207:SAUSAGE</v>
          </cell>
        </row>
        <row r="262">
          <cell r="B262" t="str">
            <v>ZAC01 1301:DUMPLING</v>
          </cell>
        </row>
        <row r="263">
          <cell r="B263" t="str">
            <v>ZAC02 1302:NUGGET</v>
          </cell>
        </row>
        <row r="264">
          <cell r="B264" t="str">
            <v>ZAC03 1303:CHK WING</v>
          </cell>
        </row>
        <row r="265">
          <cell r="B265" t="str">
            <v>ZAC04 1304:IKAN BILIS</v>
          </cell>
        </row>
        <row r="266">
          <cell r="B266" t="str">
            <v>ZAC05 1305:THAI RL</v>
          </cell>
        </row>
        <row r="267">
          <cell r="B267" t="str">
            <v>DD19 CNY BEER PLATER</v>
          </cell>
        </row>
        <row r="268">
          <cell r="B268" t="str">
            <v>DD20 CNY ALA CARTE</v>
          </cell>
        </row>
        <row r="269">
          <cell r="B269" t="str">
            <v>ZAA01 GUINNESS EX BKT</v>
          </cell>
        </row>
        <row r="270">
          <cell r="B270" t="str">
            <v>AA01 K : REGULAR</v>
          </cell>
        </row>
        <row r="271">
          <cell r="B271" t="str">
            <v>AA04 K-LUNCH</v>
          </cell>
        </row>
        <row r="272">
          <cell r="B272" t="str">
            <v>AA05 K : CHILDREN</v>
          </cell>
        </row>
        <row r="273">
          <cell r="B273" t="str">
            <v>AA06 K : MEMBER B'DAY</v>
          </cell>
        </row>
        <row r="274">
          <cell r="B274" t="str">
            <v>AA07 K : STAFF B'DAY</v>
          </cell>
        </row>
        <row r="275">
          <cell r="B275" t="str">
            <v>AA08 K : FOC HEAD</v>
          </cell>
        </row>
        <row r="276">
          <cell r="B276" t="str">
            <v>AA16 K : XTD S ROOM</v>
          </cell>
        </row>
        <row r="277">
          <cell r="B277" t="str">
            <v>AA17 K : XTD M ROOM</v>
          </cell>
        </row>
        <row r="278">
          <cell r="B278" t="str">
            <v>AA26 K : XTD VIP ROOM</v>
          </cell>
        </row>
        <row r="279">
          <cell r="B279" t="str">
            <v>AB01 H : REGULAR</v>
          </cell>
        </row>
        <row r="280">
          <cell r="B280" t="str">
            <v>AB02 H : MEMBER</v>
          </cell>
        </row>
        <row r="281">
          <cell r="B281" t="str">
            <v>AB03 H : MEMBER 30%</v>
          </cell>
        </row>
        <row r="282">
          <cell r="B282" t="str">
            <v>AB05 H : STUDENT</v>
          </cell>
        </row>
        <row r="283">
          <cell r="B283" t="str">
            <v>AB06 H : SENIOR</v>
          </cell>
        </row>
        <row r="284">
          <cell r="B284" t="str">
            <v>AB07 H : CHILDREN</v>
          </cell>
        </row>
        <row r="285">
          <cell r="B285" t="str">
            <v>AB08 H : MEMBER B'DAY</v>
          </cell>
        </row>
        <row r="286">
          <cell r="B286" t="str">
            <v>AB10 H : FOC HEAD</v>
          </cell>
        </row>
        <row r="287">
          <cell r="B287" t="str">
            <v>AB11 H : FREEHEAD (B)</v>
          </cell>
        </row>
        <row r="288">
          <cell r="B288" t="str">
            <v>AB16 H : EVENT</v>
          </cell>
        </row>
        <row r="289">
          <cell r="B289" t="str">
            <v>AB17 H : XTD S ROOM</v>
          </cell>
        </row>
        <row r="290">
          <cell r="B290" t="str">
            <v>AB18 H : XTD M ROOM</v>
          </cell>
        </row>
        <row r="291">
          <cell r="B291" t="str">
            <v>AB19 H : XTD B ROOM</v>
          </cell>
        </row>
        <row r="292">
          <cell r="B292" t="str">
            <v>AB50 H : STUDENT MEM</v>
          </cell>
        </row>
        <row r="293">
          <cell r="B293" t="str">
            <v>AB51 STUDENT FHC</v>
          </cell>
        </row>
        <row r="294">
          <cell r="B294" t="str">
            <v>AC01 N : REGULAR</v>
          </cell>
        </row>
        <row r="295">
          <cell r="B295" t="str">
            <v>AC02 N : MEMBER</v>
          </cell>
        </row>
        <row r="296">
          <cell r="B296" t="str">
            <v>AC03 N : MEMBER 30%</v>
          </cell>
        </row>
        <row r="297">
          <cell r="B297" t="str">
            <v>AC05 K-DINNER</v>
          </cell>
        </row>
        <row r="298">
          <cell r="B298" t="str">
            <v>AC06 N : CHILDREN</v>
          </cell>
        </row>
        <row r="299">
          <cell r="B299" t="str">
            <v>AC07 N : MEMBER B'DAY</v>
          </cell>
        </row>
        <row r="300">
          <cell r="B300" t="str">
            <v>AC08 N : STAFF B'DAY</v>
          </cell>
        </row>
        <row r="301">
          <cell r="B301" t="str">
            <v>AC10 N : FREEHEAD (B)</v>
          </cell>
        </row>
        <row r="302">
          <cell r="B302" t="str">
            <v>AC16 N : EVENT</v>
          </cell>
        </row>
        <row r="303">
          <cell r="B303" t="str">
            <v>AC17 N : XTD S ROOM</v>
          </cell>
        </row>
        <row r="304">
          <cell r="B304" t="str">
            <v>AC18 N : XTD M ROOM</v>
          </cell>
        </row>
        <row r="305">
          <cell r="B305" t="str">
            <v>AC19 N : XTD B ROOM</v>
          </cell>
        </row>
        <row r="306">
          <cell r="B306" t="str">
            <v>AC24 N : STUDENT</v>
          </cell>
        </row>
        <row r="307">
          <cell r="B307" t="str">
            <v>AC28 N : XTD VIP ROOM</v>
          </cell>
        </row>
        <row r="308">
          <cell r="B308" t="str">
            <v>AC29 N : 5.8</v>
          </cell>
        </row>
        <row r="309">
          <cell r="B309" t="str">
            <v>AD01 M : REGULAR</v>
          </cell>
        </row>
        <row r="310">
          <cell r="B310" t="str">
            <v>AD02 M : MEMBER</v>
          </cell>
        </row>
        <row r="311">
          <cell r="B311" t="str">
            <v>AD03 M : MEMBER 30%</v>
          </cell>
        </row>
        <row r="312">
          <cell r="B312" t="str">
            <v>AD05 M : LADIES</v>
          </cell>
        </row>
        <row r="313">
          <cell r="B313" t="str">
            <v>AD06 M : CHILDREN</v>
          </cell>
        </row>
        <row r="314">
          <cell r="B314" t="str">
            <v>AD07 M : MEMBER B'DAY</v>
          </cell>
        </row>
        <row r="315">
          <cell r="B315" t="str">
            <v>AD08 M : STAFF B'DAY</v>
          </cell>
        </row>
        <row r="316">
          <cell r="B316" t="str">
            <v>AD09 M : FREEHEAD (B)</v>
          </cell>
        </row>
        <row r="317">
          <cell r="B317" t="str">
            <v>AD14 M : EVENT</v>
          </cell>
        </row>
        <row r="318">
          <cell r="B318" t="str">
            <v>DE01 SET 990</v>
          </cell>
        </row>
        <row r="319">
          <cell r="B319" t="str">
            <v>DE02 SET 1390</v>
          </cell>
        </row>
        <row r="320">
          <cell r="B320" t="str">
            <v>DF17 CHRGE SAUCE</v>
          </cell>
        </row>
        <row r="321">
          <cell r="B321" t="str">
            <v>EA01 TIDBITS</v>
          </cell>
        </row>
        <row r="322">
          <cell r="B322" t="str">
            <v>FA07 Cus Cake</v>
          </cell>
        </row>
        <row r="323">
          <cell r="B323" t="str">
            <v>GA09 LIGHTER</v>
          </cell>
        </row>
        <row r="324">
          <cell r="B324" t="str">
            <v>GC01 CARD NEW</v>
          </cell>
        </row>
        <row r="325">
          <cell r="B325" t="str">
            <v>GC02 CARD REPLACE</v>
          </cell>
        </row>
        <row r="326">
          <cell r="B326" t="str">
            <v>GC03 STUDENT MEMBER</v>
          </cell>
        </row>
        <row r="327">
          <cell r="B327" t="str">
            <v>GD02 MIC COVER 03</v>
          </cell>
        </row>
        <row r="328">
          <cell r="B328" t="str">
            <v>ZAA02 HEINEKEN EX BKT</v>
          </cell>
        </row>
        <row r="329">
          <cell r="B329" t="str">
            <v>ZAA03 McC Beer Platter</v>
          </cell>
        </row>
        <row r="330">
          <cell r="B330" t="str">
            <v>ZAA04 TIDBITS</v>
          </cell>
        </row>
        <row r="331">
          <cell r="B331" t="str">
            <v>ZAD01 COLD</v>
          </cell>
        </row>
        <row r="332">
          <cell r="B332" t="str">
            <v>ZAD02 HOT</v>
          </cell>
        </row>
        <row r="333">
          <cell r="B333" t="str">
            <v>ZAD03 WARM</v>
          </cell>
        </row>
        <row r="334">
          <cell r="B334" t="str">
            <v>ZAD04 LESS ICE</v>
          </cell>
        </row>
        <row r="335">
          <cell r="B335" t="str">
            <v>ZAD05 MORE ICE</v>
          </cell>
        </row>
        <row r="336">
          <cell r="B336" t="str">
            <v>ZAD06 NO ICE</v>
          </cell>
        </row>
        <row r="337">
          <cell r="B337" t="str">
            <v>ZAD07 LESS SWEET</v>
          </cell>
        </row>
        <row r="338">
          <cell r="B338" t="str">
            <v>ZAD10 LESS SPICY</v>
          </cell>
        </row>
        <row r="339">
          <cell r="B339" t="str">
            <v>ZAD11 MORE SPICY</v>
          </cell>
        </row>
        <row r="340">
          <cell r="B340" t="str">
            <v>ZAD12 NO VEGGIE</v>
          </cell>
        </row>
        <row r="341">
          <cell r="B341" t="str">
            <v>ZAD13 ADD LEMON</v>
          </cell>
        </row>
        <row r="342">
          <cell r="B342" t="str">
            <v>ZAD14 MORE SWEET</v>
          </cell>
        </row>
        <row r="343">
          <cell r="B343" t="str">
            <v>ZAD15 VEGGIE ONLY</v>
          </cell>
        </row>
        <row r="344">
          <cell r="B344" t="str">
            <v>ZAD16 CUS ANGRY KAU2</v>
          </cell>
        </row>
        <row r="345">
          <cell r="B345" t="str">
            <v>ZAD17 WITHOUT SUGAR</v>
          </cell>
        </row>
        <row r="346">
          <cell r="B346" t="str">
            <v>ZAD18 KAU KAU</v>
          </cell>
        </row>
        <row r="347">
          <cell r="B347" t="str">
            <v>ZAD19 JUG</v>
          </cell>
        </row>
        <row r="348">
          <cell r="B348" t="str">
            <v>ZAD22 SAUCE BP</v>
          </cell>
        </row>
        <row r="349">
          <cell r="B349" t="str">
            <v>ZAD23 SAUCE BUTTER</v>
          </cell>
        </row>
        <row r="350">
          <cell r="B350" t="str">
            <v>ZAD24 CILLI PADI</v>
          </cell>
        </row>
        <row r="351">
          <cell r="B351" t="str">
            <v>ZAD28 SAUCE MR</v>
          </cell>
        </row>
        <row r="352">
          <cell r="B352" t="str">
            <v>ZAD29 SAUCE SAMBAL</v>
          </cell>
        </row>
        <row r="353">
          <cell r="B353" t="str">
            <v>ZAD34 for Nasi Lemak</v>
          </cell>
        </row>
        <row r="354">
          <cell r="B354" t="str">
            <v>ZAD35 Take Away</v>
          </cell>
        </row>
        <row r="355">
          <cell r="B355" t="str">
            <v>ZAE01 GUI MEM EX BKT</v>
          </cell>
        </row>
        <row r="356">
          <cell r="B356" t="str">
            <v>ZAE02 HEI MEM EX BKT</v>
          </cell>
        </row>
        <row r="357">
          <cell r="B357" t="str">
            <v>ZAE04 TIBBITS</v>
          </cell>
        </row>
        <row r="358">
          <cell r="B358" t="str">
            <v>AD15 M : XTD S ROOM</v>
          </cell>
        </row>
        <row r="359">
          <cell r="B359" t="str">
            <v>BA21 ICE BUCKET BIG</v>
          </cell>
        </row>
        <row r="360">
          <cell r="B360" t="str">
            <v>ZAD16 BP sause</v>
          </cell>
        </row>
        <row r="361">
          <cell r="B361" t="str">
            <v>ZAD16 COLD</v>
          </cell>
        </row>
        <row r="362">
          <cell r="B362" t="str">
            <v>ZAD16 all warm</v>
          </cell>
        </row>
        <row r="363">
          <cell r="B363" t="str">
            <v>ZAD16 hot</v>
          </cell>
        </row>
        <row r="364">
          <cell r="B364" t="str">
            <v>ZAD16 warm</v>
          </cell>
        </row>
        <row r="365">
          <cell r="B365" t="str">
            <v>ZAD16 warm</v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>K-LUNCH</v>
          </cell>
        </row>
        <row r="378">
          <cell r="B378" t="str">
            <v>K-LUNCH</v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>K-DINNER</v>
          </cell>
        </row>
        <row r="402">
          <cell r="B402" t="str">
            <v>K-DINNER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>ZZZZZ WRONG KEY</v>
          </cell>
        </row>
        <row r="430">
          <cell r="B430" t="str">
            <v>BA21 M :TIGER PROMO</v>
          </cell>
        </row>
        <row r="431">
          <cell r="B431" t="str">
            <v>AC29 N : 7.0 VER</v>
          </cell>
        </row>
        <row r="432">
          <cell r="B432" t="str">
            <v>ZAD16 LESS SALTY</v>
          </cell>
        </row>
        <row r="433">
          <cell r="B433" t="str">
            <v>ZZZZZ CHANGE TO CHARGE</v>
          </cell>
        </row>
        <row r="434">
          <cell r="B434" t="str">
            <v>BA22 M:HENEIKEN PROMO</v>
          </cell>
        </row>
        <row r="435">
          <cell r="B435" t="str">
            <v>ZAE01 GUI MEM EX BKT</v>
          </cell>
        </row>
        <row r="436">
          <cell r="B436" t="str">
            <v>ZAE02 HEI MEM EX BKT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</sheetNames>
    <sheetDataSet>
      <sheetData sheetId="0"/>
      <sheetData sheetId="1">
        <row r="10">
          <cell r="C10" t="str">
            <v>NOVEMBER</v>
          </cell>
        </row>
        <row r="27">
          <cell r="G27">
            <v>41579</v>
          </cell>
          <cell r="H27">
            <v>41580</v>
          </cell>
          <cell r="I27">
            <v>41581</v>
          </cell>
          <cell r="J27">
            <v>41582</v>
          </cell>
          <cell r="K27">
            <v>41583</v>
          </cell>
          <cell r="L27">
            <v>41584</v>
          </cell>
          <cell r="M27">
            <v>41585</v>
          </cell>
          <cell r="N27">
            <v>41586</v>
          </cell>
          <cell r="O27">
            <v>41587</v>
          </cell>
          <cell r="P27">
            <v>41588</v>
          </cell>
          <cell r="Q27">
            <v>41589</v>
          </cell>
          <cell r="R27">
            <v>41590</v>
          </cell>
          <cell r="S27">
            <v>41591</v>
          </cell>
          <cell r="T27">
            <v>41592</v>
          </cell>
          <cell r="U27">
            <v>41593</v>
          </cell>
          <cell r="V27">
            <v>41594</v>
          </cell>
          <cell r="W27">
            <v>41595</v>
          </cell>
          <cell r="X27">
            <v>41596</v>
          </cell>
          <cell r="Y27">
            <v>41597</v>
          </cell>
          <cell r="Z27">
            <v>41598</v>
          </cell>
          <cell r="AA27">
            <v>41599</v>
          </cell>
          <cell r="AB27">
            <v>41600</v>
          </cell>
          <cell r="AC27">
            <v>41601</v>
          </cell>
          <cell r="AD27">
            <v>41602</v>
          </cell>
          <cell r="AE27">
            <v>41603</v>
          </cell>
          <cell r="AF27">
            <v>41604</v>
          </cell>
          <cell r="AG27">
            <v>41605</v>
          </cell>
          <cell r="AH27">
            <v>41606</v>
          </cell>
          <cell r="AI27">
            <v>41607</v>
          </cell>
          <cell r="AJ27">
            <v>41608</v>
          </cell>
          <cell r="AK2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3:F58"/>
  <sheetViews>
    <sheetView showGridLines="0" topLeftCell="A42" workbookViewId="0">
      <selection activeCell="G59" sqref="G59"/>
    </sheetView>
  </sheetViews>
  <sheetFormatPr defaultRowHeight="15"/>
  <cols>
    <col min="2" max="2" width="39.42578125" customWidth="1"/>
    <col min="3" max="3" width="9.140625" style="688"/>
    <col min="5" max="5" width="32.5703125" customWidth="1"/>
    <col min="6" max="6" width="9.140625" style="688"/>
  </cols>
  <sheetData>
    <row r="3" spans="2:6">
      <c r="C3" s="687" t="s">
        <v>45</v>
      </c>
      <c r="F3" s="687" t="s">
        <v>45</v>
      </c>
    </row>
    <row r="4" spans="2:6">
      <c r="B4" t="s">
        <v>243</v>
      </c>
      <c r="C4" s="688">
        <v>3.29</v>
      </c>
      <c r="E4" t="s">
        <v>186</v>
      </c>
      <c r="F4" s="688">
        <f>+C4</f>
        <v>3.29</v>
      </c>
    </row>
    <row r="5" spans="2:6">
      <c r="B5" t="s">
        <v>244</v>
      </c>
      <c r="C5" s="688">
        <v>3.02</v>
      </c>
      <c r="E5" t="s">
        <v>187</v>
      </c>
      <c r="F5" s="688">
        <f t="shared" ref="F5:F26" si="0">+C5</f>
        <v>3.02</v>
      </c>
    </row>
    <row r="6" spans="2:6">
      <c r="B6" t="s">
        <v>245</v>
      </c>
      <c r="C6" s="688">
        <v>3.45</v>
      </c>
      <c r="E6" t="s">
        <v>188</v>
      </c>
      <c r="F6" s="688">
        <f t="shared" si="0"/>
        <v>3.45</v>
      </c>
    </row>
    <row r="7" spans="2:6">
      <c r="B7" t="s">
        <v>246</v>
      </c>
      <c r="C7" s="688">
        <v>3.45</v>
      </c>
      <c r="E7" t="s">
        <v>189</v>
      </c>
      <c r="F7" s="688">
        <f t="shared" si="0"/>
        <v>3.45</v>
      </c>
    </row>
    <row r="8" spans="2:6">
      <c r="B8" t="s">
        <v>247</v>
      </c>
      <c r="C8" s="688">
        <v>3.32</v>
      </c>
      <c r="E8" t="s">
        <v>190</v>
      </c>
      <c r="F8" s="688">
        <f t="shared" si="0"/>
        <v>3.32</v>
      </c>
    </row>
    <row r="9" spans="2:6">
      <c r="B9" t="s">
        <v>248</v>
      </c>
      <c r="C9" s="688">
        <v>3.16</v>
      </c>
      <c r="E9" t="s">
        <v>191</v>
      </c>
      <c r="F9" s="688">
        <f t="shared" si="0"/>
        <v>3.16</v>
      </c>
    </row>
    <row r="10" spans="2:6">
      <c r="B10" t="s">
        <v>249</v>
      </c>
      <c r="C10" s="688">
        <v>2.41</v>
      </c>
      <c r="E10" t="s">
        <v>311</v>
      </c>
      <c r="F10" s="688">
        <f t="shared" si="0"/>
        <v>2.41</v>
      </c>
    </row>
    <row r="11" spans="2:6">
      <c r="B11" t="s">
        <v>250</v>
      </c>
      <c r="C11" s="688">
        <v>2.8</v>
      </c>
      <c r="E11" t="s">
        <v>192</v>
      </c>
      <c r="F11" s="688">
        <f t="shared" si="0"/>
        <v>2.8</v>
      </c>
    </row>
    <row r="12" spans="2:6">
      <c r="B12" t="s">
        <v>251</v>
      </c>
      <c r="C12" s="688">
        <v>2.08</v>
      </c>
      <c r="E12" t="s">
        <v>193</v>
      </c>
      <c r="F12" s="688">
        <f t="shared" si="0"/>
        <v>2.08</v>
      </c>
    </row>
    <row r="13" spans="2:6">
      <c r="B13" t="s">
        <v>252</v>
      </c>
      <c r="C13" s="688">
        <v>2.3199999999999998</v>
      </c>
      <c r="E13" t="s">
        <v>194</v>
      </c>
      <c r="F13" s="688">
        <f t="shared" si="0"/>
        <v>2.3199999999999998</v>
      </c>
    </row>
    <row r="14" spans="2:6">
      <c r="B14" t="s">
        <v>253</v>
      </c>
      <c r="C14" s="688">
        <v>1.6</v>
      </c>
      <c r="E14" t="s">
        <v>195</v>
      </c>
      <c r="F14" s="688">
        <f t="shared" si="0"/>
        <v>1.6</v>
      </c>
    </row>
    <row r="15" spans="2:6">
      <c r="B15" t="s">
        <v>254</v>
      </c>
      <c r="C15" s="688">
        <v>3.56</v>
      </c>
      <c r="E15" t="s">
        <v>196</v>
      </c>
      <c r="F15" s="688">
        <f t="shared" si="0"/>
        <v>3.56</v>
      </c>
    </row>
    <row r="16" spans="2:6">
      <c r="B16" t="s">
        <v>255</v>
      </c>
      <c r="C16" s="688">
        <v>3.16</v>
      </c>
      <c r="E16" t="s">
        <v>197</v>
      </c>
      <c r="F16" s="688">
        <f t="shared" si="0"/>
        <v>3.16</v>
      </c>
    </row>
    <row r="17" spans="2:6">
      <c r="B17" t="s">
        <v>256</v>
      </c>
      <c r="C17" s="688">
        <v>2.59</v>
      </c>
      <c r="E17" t="s">
        <v>198</v>
      </c>
      <c r="F17" s="688">
        <f t="shared" si="0"/>
        <v>2.59</v>
      </c>
    </row>
    <row r="18" spans="2:6">
      <c r="B18" t="s">
        <v>257</v>
      </c>
      <c r="C18" s="688">
        <v>4.71</v>
      </c>
      <c r="E18" t="s">
        <v>199</v>
      </c>
      <c r="F18" s="688">
        <f t="shared" si="0"/>
        <v>4.71</v>
      </c>
    </row>
    <row r="19" spans="2:6">
      <c r="B19" t="s">
        <v>236</v>
      </c>
      <c r="C19" s="688">
        <v>4.41</v>
      </c>
      <c r="E19" t="s">
        <v>179</v>
      </c>
      <c r="F19" s="688">
        <f t="shared" si="0"/>
        <v>4.41</v>
      </c>
    </row>
    <row r="20" spans="2:6">
      <c r="B20" t="s">
        <v>237</v>
      </c>
      <c r="C20" s="688">
        <v>4.43</v>
      </c>
      <c r="E20" t="s">
        <v>180</v>
      </c>
      <c r="F20" s="688">
        <f t="shared" si="0"/>
        <v>4.43</v>
      </c>
    </row>
    <row r="21" spans="2:6">
      <c r="B21" t="s">
        <v>238</v>
      </c>
      <c r="C21" s="688">
        <v>4.75</v>
      </c>
      <c r="E21" t="s">
        <v>181</v>
      </c>
      <c r="F21" s="688">
        <f t="shared" si="0"/>
        <v>4.75</v>
      </c>
    </row>
    <row r="22" spans="2:6">
      <c r="B22" t="s">
        <v>239</v>
      </c>
      <c r="C22" s="688">
        <v>5.98</v>
      </c>
      <c r="E22" t="s">
        <v>182</v>
      </c>
      <c r="F22" s="688">
        <f t="shared" si="0"/>
        <v>5.98</v>
      </c>
    </row>
    <row r="23" spans="2:6">
      <c r="B23" t="s">
        <v>240</v>
      </c>
      <c r="C23" s="688">
        <v>4.29</v>
      </c>
      <c r="E23" t="s">
        <v>183</v>
      </c>
      <c r="F23" s="688">
        <f t="shared" si="0"/>
        <v>4.29</v>
      </c>
    </row>
    <row r="24" spans="2:6">
      <c r="B24" t="s">
        <v>241</v>
      </c>
      <c r="C24" s="688">
        <v>2.1</v>
      </c>
      <c r="E24" t="s">
        <v>184</v>
      </c>
      <c r="F24" s="688">
        <f t="shared" si="0"/>
        <v>2.1</v>
      </c>
    </row>
    <row r="25" spans="2:6">
      <c r="B25" t="s">
        <v>242</v>
      </c>
      <c r="C25" s="688">
        <v>4.9400000000000004</v>
      </c>
      <c r="E25" t="s">
        <v>185</v>
      </c>
      <c r="F25" s="688">
        <f t="shared" si="0"/>
        <v>4.9400000000000004</v>
      </c>
    </row>
    <row r="26" spans="2:6">
      <c r="B26" t="s">
        <v>258</v>
      </c>
      <c r="C26" s="688">
        <v>2</v>
      </c>
      <c r="E26" t="s">
        <v>200</v>
      </c>
      <c r="F26" s="688">
        <f t="shared" si="0"/>
        <v>2</v>
      </c>
    </row>
    <row r="29" spans="2:6">
      <c r="B29" t="s">
        <v>259</v>
      </c>
      <c r="C29" s="688">
        <v>1.76</v>
      </c>
      <c r="E29" t="s">
        <v>201</v>
      </c>
      <c r="F29" s="688">
        <f t="shared" ref="F29:F39" si="1">+C29</f>
        <v>1.76</v>
      </c>
    </row>
    <row r="30" spans="2:6">
      <c r="B30" t="s">
        <v>260</v>
      </c>
      <c r="C30" s="688">
        <v>2.15</v>
      </c>
      <c r="E30" t="s">
        <v>202</v>
      </c>
      <c r="F30" s="688">
        <f t="shared" si="1"/>
        <v>2.15</v>
      </c>
    </row>
    <row r="31" spans="2:6">
      <c r="B31" t="s">
        <v>261</v>
      </c>
      <c r="C31" s="688">
        <v>1.56</v>
      </c>
      <c r="E31" t="s">
        <v>203</v>
      </c>
      <c r="F31" s="688">
        <f t="shared" si="1"/>
        <v>1.56</v>
      </c>
    </row>
    <row r="32" spans="2:6">
      <c r="B32" t="s">
        <v>262</v>
      </c>
      <c r="C32" s="688">
        <v>2.5</v>
      </c>
      <c r="E32" t="s">
        <v>204</v>
      </c>
      <c r="F32" s="688">
        <f t="shared" si="1"/>
        <v>2.5</v>
      </c>
    </row>
    <row r="33" spans="2:6">
      <c r="B33" t="s">
        <v>263</v>
      </c>
      <c r="C33" s="688">
        <v>2.67</v>
      </c>
      <c r="E33" t="s">
        <v>205</v>
      </c>
      <c r="F33" s="688">
        <f t="shared" si="1"/>
        <v>2.67</v>
      </c>
    </row>
    <row r="34" spans="2:6">
      <c r="B34" t="s">
        <v>264</v>
      </c>
      <c r="C34" s="688">
        <v>1.24</v>
      </c>
      <c r="E34" t="s">
        <v>206</v>
      </c>
      <c r="F34" s="688">
        <f t="shared" si="1"/>
        <v>1.24</v>
      </c>
    </row>
    <row r="35" spans="2:6">
      <c r="B35" t="s">
        <v>267</v>
      </c>
      <c r="C35" s="688">
        <v>4.5</v>
      </c>
      <c r="E35" t="s">
        <v>209</v>
      </c>
      <c r="F35" s="688">
        <f t="shared" si="1"/>
        <v>4.5</v>
      </c>
    </row>
    <row r="36" spans="2:6">
      <c r="B36" t="s">
        <v>268</v>
      </c>
      <c r="C36" s="688">
        <v>2.4300000000000002</v>
      </c>
      <c r="E36" t="s">
        <v>210</v>
      </c>
      <c r="F36" s="688">
        <f t="shared" si="1"/>
        <v>2.4300000000000002</v>
      </c>
    </row>
    <row r="37" spans="2:6">
      <c r="B37" t="s">
        <v>269</v>
      </c>
      <c r="C37" s="688">
        <v>3.97</v>
      </c>
      <c r="E37" t="s">
        <v>211</v>
      </c>
      <c r="F37" s="688">
        <f t="shared" si="1"/>
        <v>3.97</v>
      </c>
    </row>
    <row r="38" spans="2:6">
      <c r="B38" t="s">
        <v>270</v>
      </c>
      <c r="C38" s="688">
        <v>2.1800000000000002</v>
      </c>
      <c r="E38" t="s">
        <v>212</v>
      </c>
      <c r="F38" s="688">
        <f t="shared" si="1"/>
        <v>2.1800000000000002</v>
      </c>
    </row>
    <row r="39" spans="2:6">
      <c r="B39" t="s">
        <v>271</v>
      </c>
      <c r="C39" s="688">
        <v>3.61</v>
      </c>
      <c r="E39" t="s">
        <v>213</v>
      </c>
      <c r="F39" s="688">
        <f t="shared" si="1"/>
        <v>3.61</v>
      </c>
    </row>
    <row r="40" spans="2:6">
      <c r="E40" t="s">
        <v>214</v>
      </c>
    </row>
    <row r="41" spans="2:6">
      <c r="E41" t="s">
        <v>313</v>
      </c>
      <c r="F41" s="688">
        <v>2</v>
      </c>
    </row>
    <row r="42" spans="2:6">
      <c r="E42" t="s">
        <v>314</v>
      </c>
      <c r="F42" s="688">
        <v>1.76</v>
      </c>
    </row>
    <row r="43" spans="2:6">
      <c r="E43" t="s">
        <v>315</v>
      </c>
      <c r="F43" s="688">
        <v>2.15</v>
      </c>
    </row>
    <row r="44" spans="2:6">
      <c r="E44" t="s">
        <v>316</v>
      </c>
      <c r="F44" s="688">
        <v>1.56</v>
      </c>
    </row>
    <row r="45" spans="2:6">
      <c r="E45" t="s">
        <v>370</v>
      </c>
      <c r="F45" s="688">
        <v>2.5</v>
      </c>
    </row>
    <row r="46" spans="2:6">
      <c r="E46" t="s">
        <v>317</v>
      </c>
      <c r="F46" s="688">
        <v>2.5</v>
      </c>
    </row>
    <row r="47" spans="2:6">
      <c r="E47" t="s">
        <v>318</v>
      </c>
      <c r="F47" s="688">
        <v>2.67</v>
      </c>
    </row>
    <row r="48" spans="2:6">
      <c r="E48" t="s">
        <v>371</v>
      </c>
      <c r="F48" s="688">
        <v>1.24</v>
      </c>
    </row>
    <row r="49" spans="5:6">
      <c r="E49" t="s">
        <v>319</v>
      </c>
      <c r="F49" s="688">
        <v>1.24</v>
      </c>
    </row>
    <row r="50" spans="5:6">
      <c r="E50" t="s">
        <v>320</v>
      </c>
      <c r="F50" s="688">
        <v>3.97</v>
      </c>
    </row>
    <row r="51" spans="5:6">
      <c r="E51" t="s">
        <v>321</v>
      </c>
      <c r="F51" s="688">
        <v>2.1800000000000002</v>
      </c>
    </row>
    <row r="52" spans="5:6">
      <c r="E52" t="s">
        <v>322</v>
      </c>
      <c r="F52" s="688">
        <v>3.61</v>
      </c>
    </row>
    <row r="53" spans="5:6">
      <c r="E53" t="s">
        <v>218</v>
      </c>
      <c r="F53" s="688">
        <v>9.81</v>
      </c>
    </row>
    <row r="54" spans="5:6">
      <c r="E54" t="s">
        <v>219</v>
      </c>
      <c r="F54" s="688">
        <v>9.81</v>
      </c>
    </row>
    <row r="55" spans="5:6">
      <c r="E55" t="s">
        <v>215</v>
      </c>
      <c r="F55" s="688">
        <v>4.5999999999999996</v>
      </c>
    </row>
    <row r="56" spans="5:6">
      <c r="E56" t="s">
        <v>216</v>
      </c>
      <c r="F56" s="688">
        <v>4.5999999999999996</v>
      </c>
    </row>
    <row r="57" spans="5:6">
      <c r="E57" t="s">
        <v>220</v>
      </c>
      <c r="F57" s="688">
        <v>0.5</v>
      </c>
    </row>
    <row r="58" spans="5:6">
      <c r="E58" t="s">
        <v>221</v>
      </c>
      <c r="F58" s="688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70C0"/>
  </sheetPr>
  <dimension ref="A1:AL394"/>
  <sheetViews>
    <sheetView showGridLines="0" showZeros="0" topLeftCell="A11" zoomScale="75" zoomScaleNormal="75" workbookViewId="0">
      <selection activeCell="Q145" sqref="Q145"/>
    </sheetView>
  </sheetViews>
  <sheetFormatPr defaultColWidth="0" defaultRowHeight="33.75" customHeight="1"/>
  <cols>
    <col min="1" max="1" width="5.7109375" style="159" customWidth="1"/>
    <col min="2" max="2" width="30.5703125" style="159" customWidth="1"/>
    <col min="3" max="3" width="6.7109375" style="159" customWidth="1"/>
    <col min="4" max="4" width="34.7109375" style="159" customWidth="1"/>
    <col min="5" max="5" width="13.7109375" style="160" customWidth="1"/>
    <col min="6" max="6" width="10.7109375" style="161" customWidth="1"/>
    <col min="7" max="37" width="10.7109375" style="159" customWidth="1"/>
    <col min="38" max="38" width="0" style="159" hidden="1" customWidth="1"/>
    <col min="39" max="16384" width="20.7109375" style="159" hidden="1"/>
  </cols>
  <sheetData>
    <row r="1" spans="1:37" ht="33.75" customHeight="1" thickBot="1"/>
    <row r="2" spans="1:37" s="163" customFormat="1" ht="33.75" customHeight="1">
      <c r="A2" s="159"/>
      <c r="B2" s="162"/>
      <c r="E2" s="164"/>
      <c r="F2" s="165"/>
      <c r="AK2" s="166"/>
    </row>
    <row r="3" spans="1:37" s="169" customFormat="1" ht="33.75" customHeight="1">
      <c r="A3" s="159"/>
      <c r="B3" s="167"/>
      <c r="C3" s="168" t="s">
        <v>20</v>
      </c>
      <c r="E3" s="170"/>
      <c r="F3" s="171"/>
      <c r="AK3" s="172"/>
    </row>
    <row r="4" spans="1:37" s="174" customFormat="1" ht="33.75" customHeight="1" thickBot="1">
      <c r="A4" s="159"/>
      <c r="B4" s="173"/>
      <c r="E4" s="175"/>
      <c r="F4" s="176"/>
      <c r="AK4" s="177"/>
    </row>
    <row r="5" spans="1:37" s="163" customFormat="1" ht="33.75" customHeight="1" thickBot="1">
      <c r="A5" s="159"/>
      <c r="B5" s="162"/>
      <c r="E5" s="164"/>
      <c r="F5" s="165"/>
      <c r="AK5" s="166"/>
    </row>
    <row r="6" spans="1:37" s="169" customFormat="1" ht="33.75" customHeight="1" thickBot="1">
      <c r="A6" s="159"/>
      <c r="B6" s="167" t="s">
        <v>4</v>
      </c>
      <c r="C6" s="771" t="str">
        <f ca="1">MID(CELL("FILENAME",$A$1),FIND("[",CELL("FILENAME",$A$1))+1,3)</f>
        <v>KDA</v>
      </c>
      <c r="D6" s="772"/>
      <c r="E6" s="170"/>
      <c r="F6" s="171"/>
      <c r="AK6" s="172"/>
    </row>
    <row r="7" spans="1:37" s="169" customFormat="1" ht="33.75" customHeight="1" thickBot="1">
      <c r="A7" s="159"/>
      <c r="B7" s="167"/>
      <c r="E7" s="170"/>
      <c r="F7" s="171"/>
      <c r="AK7" s="172"/>
    </row>
    <row r="8" spans="1:37" s="169" customFormat="1" ht="33.75" customHeight="1" thickBot="1">
      <c r="A8" s="159"/>
      <c r="B8" s="167" t="s">
        <v>5</v>
      </c>
      <c r="C8" s="771" t="str">
        <f ca="1">MID(CELL("FILENAME",$A$1),FIND("[",CELL("FILENAME",$A$1))+4,4)</f>
        <v>2013</v>
      </c>
      <c r="D8" s="773"/>
      <c r="E8" s="170"/>
      <c r="F8" s="171"/>
      <c r="AK8" s="172"/>
    </row>
    <row r="9" spans="1:37" s="169" customFormat="1" ht="33.75" customHeight="1" thickBot="1">
      <c r="A9" s="159"/>
      <c r="B9" s="167"/>
      <c r="E9" s="170"/>
      <c r="F9" s="171"/>
      <c r="AK9" s="172"/>
    </row>
    <row r="10" spans="1:37" s="169" customFormat="1" ht="33.75" customHeight="1" thickBot="1">
      <c r="A10" s="159"/>
      <c r="B10" s="167" t="s">
        <v>6</v>
      </c>
      <c r="C10" s="771" t="str">
        <f ca="1">INDEX($C$12:$C$23,MID(CELL("FILENAME",$A$1),FIND("[",CELL("FILENAME",$A$1))+8,2),1)</f>
        <v>NOVEMBER</v>
      </c>
      <c r="D10" s="773"/>
      <c r="E10" s="170"/>
      <c r="F10" s="171"/>
      <c r="AK10" s="172"/>
    </row>
    <row r="11" spans="1:37" s="174" customFormat="1" ht="33.75" customHeight="1" thickBot="1">
      <c r="A11" s="159"/>
      <c r="B11" s="173"/>
      <c r="E11" s="175"/>
      <c r="F11" s="176"/>
      <c r="AK11" s="177"/>
    </row>
    <row r="12" spans="1:37" ht="33.75" hidden="1" customHeight="1">
      <c r="B12" s="178" t="s">
        <v>6</v>
      </c>
      <c r="C12" s="169" t="s">
        <v>7</v>
      </c>
      <c r="D12" s="169"/>
      <c r="E12" s="170"/>
      <c r="F12" s="171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72"/>
    </row>
    <row r="13" spans="1:37" ht="33.75" hidden="1" customHeight="1">
      <c r="B13" s="178"/>
      <c r="C13" s="169" t="s">
        <v>8</v>
      </c>
      <c r="D13" s="169"/>
      <c r="E13" s="170"/>
      <c r="F13" s="17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72"/>
    </row>
    <row r="14" spans="1:37" ht="33.75" hidden="1" customHeight="1">
      <c r="B14" s="178"/>
      <c r="C14" s="169" t="s">
        <v>9</v>
      </c>
      <c r="D14" s="169"/>
      <c r="E14" s="170"/>
      <c r="F14" s="171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2"/>
    </row>
    <row r="15" spans="1:37" ht="33.75" hidden="1" customHeight="1">
      <c r="B15" s="178"/>
      <c r="C15" s="169" t="s">
        <v>10</v>
      </c>
      <c r="D15" s="169"/>
      <c r="E15" s="170"/>
      <c r="F15" s="171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2"/>
    </row>
    <row r="16" spans="1:37" ht="33.75" hidden="1" customHeight="1">
      <c r="B16" s="178"/>
      <c r="C16" s="169" t="s">
        <v>11</v>
      </c>
      <c r="D16" s="169"/>
      <c r="E16" s="170"/>
      <c r="F16" s="171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2"/>
    </row>
    <row r="17" spans="1:37" ht="33.75" hidden="1" customHeight="1">
      <c r="B17" s="178"/>
      <c r="C17" s="169" t="s">
        <v>12</v>
      </c>
      <c r="D17" s="169"/>
      <c r="E17" s="170"/>
      <c r="F17" s="17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2"/>
    </row>
    <row r="18" spans="1:37" ht="33.75" hidden="1" customHeight="1">
      <c r="B18" s="178"/>
      <c r="C18" s="169" t="s">
        <v>13</v>
      </c>
      <c r="D18" s="169"/>
      <c r="E18" s="170"/>
      <c r="F18" s="171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2"/>
    </row>
    <row r="19" spans="1:37" ht="33.75" hidden="1" customHeight="1">
      <c r="B19" s="178"/>
      <c r="C19" s="169" t="s">
        <v>14</v>
      </c>
      <c r="D19" s="169"/>
      <c r="E19" s="170"/>
      <c r="F19" s="171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2"/>
    </row>
    <row r="20" spans="1:37" ht="33.75" hidden="1" customHeight="1">
      <c r="B20" s="178"/>
      <c r="C20" s="169" t="s">
        <v>15</v>
      </c>
      <c r="D20" s="169"/>
      <c r="E20" s="170"/>
      <c r="F20" s="171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2"/>
    </row>
    <row r="21" spans="1:37" ht="33.75" hidden="1" customHeight="1">
      <c r="B21" s="178"/>
      <c r="C21" s="169" t="s">
        <v>16</v>
      </c>
      <c r="D21" s="169"/>
      <c r="E21" s="170"/>
      <c r="F21" s="17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2"/>
    </row>
    <row r="22" spans="1:37" ht="33.75" hidden="1" customHeight="1">
      <c r="B22" s="178"/>
      <c r="C22" s="169" t="s">
        <v>17</v>
      </c>
      <c r="D22" s="169"/>
      <c r="E22" s="170"/>
      <c r="F22" s="171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2"/>
    </row>
    <row r="23" spans="1:37" ht="33.75" hidden="1" customHeight="1">
      <c r="B23" s="178"/>
      <c r="C23" s="169" t="s">
        <v>18</v>
      </c>
      <c r="D23" s="169"/>
      <c r="E23" s="170"/>
      <c r="F23" s="171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72"/>
    </row>
    <row r="24" spans="1:37" ht="33.75" hidden="1" customHeight="1">
      <c r="B24" s="179"/>
      <c r="C24" s="180"/>
      <c r="D24" s="180"/>
      <c r="E24" s="181"/>
      <c r="F24" s="18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3"/>
    </row>
    <row r="25" spans="1:37" ht="33.75" customHeight="1" thickBot="1"/>
    <row r="26" spans="1:37" s="188" customFormat="1" ht="33.75" customHeight="1">
      <c r="A26" s="159"/>
      <c r="B26" s="162" t="s">
        <v>0</v>
      </c>
      <c r="C26" s="414"/>
      <c r="D26" s="415" t="s">
        <v>2</v>
      </c>
      <c r="E26" s="408" t="s">
        <v>23</v>
      </c>
      <c r="F26" s="184" t="s">
        <v>3</v>
      </c>
      <c r="G26" s="185"/>
      <c r="H26" s="185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s="169" customFormat="1" ht="33.75" customHeight="1">
      <c r="A27" s="159"/>
      <c r="B27" s="167"/>
      <c r="C27" s="189"/>
      <c r="D27" s="416"/>
      <c r="E27" s="409" t="s">
        <v>24</v>
      </c>
      <c r="F27" s="190" t="s">
        <v>19</v>
      </c>
      <c r="G27" s="191">
        <f ca="1">DATE(C8,MID(CELL("FILENAME",$A$1),FIND("[",CELL("FILENAME",$A$1))+8,2),1)</f>
        <v>41579</v>
      </c>
      <c r="H27" s="191">
        <f ca="1">IFERROR(IF(MONTH(G27+1)&lt;=MONTH($G$27),G27+1,""),"")</f>
        <v>41580</v>
      </c>
      <c r="I27" s="191">
        <f t="shared" ref="I27:AK27" ca="1" si="0">IFERROR(IF(MONTH(H27+1)&lt;=MONTH($G$27),H27+1,""),"")</f>
        <v>41581</v>
      </c>
      <c r="J27" s="191">
        <f t="shared" ca="1" si="0"/>
        <v>41582</v>
      </c>
      <c r="K27" s="191">
        <f t="shared" ca="1" si="0"/>
        <v>41583</v>
      </c>
      <c r="L27" s="191">
        <f t="shared" ca="1" si="0"/>
        <v>41584</v>
      </c>
      <c r="M27" s="191">
        <f t="shared" ca="1" si="0"/>
        <v>41585</v>
      </c>
      <c r="N27" s="191">
        <f t="shared" ca="1" si="0"/>
        <v>41586</v>
      </c>
      <c r="O27" s="191">
        <f t="shared" ca="1" si="0"/>
        <v>41587</v>
      </c>
      <c r="P27" s="191">
        <f t="shared" ca="1" si="0"/>
        <v>41588</v>
      </c>
      <c r="Q27" s="191">
        <f t="shared" ca="1" si="0"/>
        <v>41589</v>
      </c>
      <c r="R27" s="191">
        <f t="shared" ca="1" si="0"/>
        <v>41590</v>
      </c>
      <c r="S27" s="191">
        <f t="shared" ca="1" si="0"/>
        <v>41591</v>
      </c>
      <c r="T27" s="191">
        <f t="shared" ca="1" si="0"/>
        <v>41592</v>
      </c>
      <c r="U27" s="191">
        <f t="shared" ca="1" si="0"/>
        <v>41593</v>
      </c>
      <c r="V27" s="191">
        <f t="shared" ca="1" si="0"/>
        <v>41594</v>
      </c>
      <c r="W27" s="191">
        <f t="shared" ca="1" si="0"/>
        <v>41595</v>
      </c>
      <c r="X27" s="191">
        <f t="shared" ca="1" si="0"/>
        <v>41596</v>
      </c>
      <c r="Y27" s="191">
        <f t="shared" ca="1" si="0"/>
        <v>41597</v>
      </c>
      <c r="Z27" s="191">
        <f t="shared" ca="1" si="0"/>
        <v>41598</v>
      </c>
      <c r="AA27" s="191">
        <f t="shared" ca="1" si="0"/>
        <v>41599</v>
      </c>
      <c r="AB27" s="191">
        <f t="shared" ca="1" si="0"/>
        <v>41600</v>
      </c>
      <c r="AC27" s="191">
        <f t="shared" ca="1" si="0"/>
        <v>41601</v>
      </c>
      <c r="AD27" s="191">
        <f t="shared" ca="1" si="0"/>
        <v>41602</v>
      </c>
      <c r="AE27" s="191">
        <f t="shared" ca="1" si="0"/>
        <v>41603</v>
      </c>
      <c r="AF27" s="191">
        <f t="shared" ca="1" si="0"/>
        <v>41604</v>
      </c>
      <c r="AG27" s="191">
        <f t="shared" ca="1" si="0"/>
        <v>41605</v>
      </c>
      <c r="AH27" s="191">
        <f t="shared" ca="1" si="0"/>
        <v>41606</v>
      </c>
      <c r="AI27" s="191">
        <f t="shared" ca="1" si="0"/>
        <v>41607</v>
      </c>
      <c r="AJ27" s="191">
        <f t="shared" ca="1" si="0"/>
        <v>41608</v>
      </c>
      <c r="AK27" s="191" t="str">
        <f t="shared" ca="1" si="0"/>
        <v/>
      </c>
    </row>
    <row r="28" spans="1:37" s="169" customFormat="1" ht="33.75" customHeight="1">
      <c r="A28" s="159"/>
      <c r="B28" s="167"/>
      <c r="C28" s="189"/>
      <c r="D28" s="416"/>
      <c r="E28" s="409" t="s">
        <v>25</v>
      </c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94" customFormat="1" ht="33.75" customHeight="1" thickBot="1">
      <c r="A29" s="159"/>
      <c r="B29" s="774"/>
      <c r="C29" s="775"/>
      <c r="D29" s="417"/>
      <c r="E29" s="410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</row>
    <row r="30" spans="1:37" ht="33.75" hidden="1" customHeight="1">
      <c r="B30" s="411" t="s">
        <v>377</v>
      </c>
      <c r="C30" s="412"/>
      <c r="D30" s="413" t="s">
        <v>26</v>
      </c>
      <c r="E30" s="399">
        <v>12</v>
      </c>
      <c r="F30" s="195">
        <f t="shared" ref="F30:F93" si="1">SUM($G30:$AK30)</f>
        <v>0</v>
      </c>
      <c r="G30" s="196">
        <f>IFERROR($E30*SUMIF('Daily Log'!$B$18:$B$1017,$B30,'Daily Log'!$C$18:$C$1017),0)</f>
        <v>0</v>
      </c>
      <c r="H30" s="196">
        <f>IFERROR($E30*SUMIF('Daily Log'!$E$18:$E$1017,$B30,'Daily Log'!$F$18:$F$1017),0)</f>
        <v>0</v>
      </c>
      <c r="I30" s="196">
        <f>IFERROR($E30*SUMIF('Daily Log'!$H$18:$H$1017,$B30,'Daily Log'!$I$18:$I$1017),0)</f>
        <v>0</v>
      </c>
      <c r="J30" s="196">
        <f>IFERROR($E30*SUMIF('Daily Log'!$K$18:$K$1017,$B30,'Daily Log'!$L$18:$L$1017),0)</f>
        <v>0</v>
      </c>
      <c r="K30" s="196">
        <f>IFERROR($E30*SUMIF('Daily Log'!$N$18:$N$1017,$B30,'Daily Log'!$O$18:$O$1017),0)</f>
        <v>0</v>
      </c>
      <c r="L30" s="196">
        <f>IFERROR($E30*SUMIF('Daily Log'!$Q$18:$Q$1017,$B30,'Daily Log'!$R$18:$R$1017),0)</f>
        <v>0</v>
      </c>
      <c r="M30" s="196">
        <f>IFERROR($E30*SUMIF('Daily Log'!$T$18:$T$1017,$B30,'Daily Log'!$U$18:$U$1017),0)</f>
        <v>0</v>
      </c>
      <c r="N30" s="196">
        <f>IFERROR($E30*SUMIF('Daily Log'!$W$18:$W$1017,$B30,'Daily Log'!$X$18:$X$1017),0)</f>
        <v>0</v>
      </c>
      <c r="O30" s="196">
        <f>IFERROR($E30*SUMIF('Daily Log'!$Z$18:$Z$1017,$B30,'Daily Log'!$AA$18:$AA$1017),0)</f>
        <v>0</v>
      </c>
      <c r="P30" s="196">
        <f>IFERROR($E30*SUMIF('Daily Log'!$AC$18:$AC$1017,$B30,'Daily Log'!$AD$18:$AD$1017),0)</f>
        <v>0</v>
      </c>
      <c r="Q30" s="196">
        <f>IFERROR($E30*SUMIF('Daily Log'!$AF$18:$AF$1017,$B30,'Daily Log'!$AG$18:$AG$1017),0)</f>
        <v>0</v>
      </c>
      <c r="R30" s="196">
        <f>IFERROR($E30*SUMIF('Daily Log'!$AI$18:$AI$1017,$B30,'Daily Log'!$AJ$18:$AJ$1017),0)</f>
        <v>0</v>
      </c>
      <c r="S30" s="196">
        <f>IFERROR($E30*SUMIF('Daily Log'!$AL$18:$AL$1017,$B30,'Daily Log'!$AM$18:$AM$1017),0)</f>
        <v>0</v>
      </c>
      <c r="T30" s="196">
        <f>IFERROR($E30*SUMIF('Daily Log'!$AO$18:$AO$1017,$B30,'Daily Log'!$AP$18:$AP$1017),0)</f>
        <v>0</v>
      </c>
      <c r="U30" s="196">
        <f>IFERROR($E30*SUMIF('Daily Log'!$AR$18:$AR$1017,$B30,'Daily Log'!$AS$18:$AS$1017),0)</f>
        <v>0</v>
      </c>
      <c r="V30" s="196">
        <f>IFERROR($E30*SUMIF('Daily Log'!$AU$18:$AU$1017,$B30,'Daily Log'!$AV$18:$AV$1017),0)</f>
        <v>0</v>
      </c>
      <c r="W30" s="196">
        <f>IFERROR($E30*SUMIF('Daily Log'!$AX$18:$AX$1017,$B30,'Daily Log'!$AY$18:$AY$1017),0)</f>
        <v>0</v>
      </c>
      <c r="X30" s="196">
        <f>IFERROR($E30*SUMIF('Daily Log'!$BA$18:$BA$1017,$B30,'Daily Log'!$BB$18:$BB$1017),0)</f>
        <v>0</v>
      </c>
      <c r="Y30" s="196">
        <f>IFERROR($E30*SUMIF('Daily Log'!$BD$18:$BD$1017,$B30,'Daily Log'!$BE$18:$BE$1017),0)</f>
        <v>0</v>
      </c>
      <c r="Z30" s="196">
        <f>IFERROR($E30*SUMIF('Daily Log'!$BG$18:$BG$1017,$B30,'Daily Log'!$BH$18:$BH$1017),0)</f>
        <v>0</v>
      </c>
      <c r="AA30" s="196">
        <f>IFERROR($E30*SUMIF('Daily Log'!$BJ$18:$BJ$1017,$B30,'Daily Log'!$BK$18:$BK$1017),0)</f>
        <v>0</v>
      </c>
      <c r="AB30" s="196">
        <f>IFERROR($E30*SUMIF('Daily Log'!$BM$18:$BM$1017,$B30,'Daily Log'!$BN$18:$BN$1017),0)</f>
        <v>0</v>
      </c>
      <c r="AC30" s="196">
        <f>IFERROR($E30*SUMIF('Daily Log'!$BP$18:$BP$1017,$B30,'Daily Log'!$BQ$18:$BQ$1017),0)</f>
        <v>0</v>
      </c>
      <c r="AD30" s="196">
        <f>IFERROR($E30*SUMIF('Daily Log'!$BS$18:$BS$1017,$B30,'Daily Log'!$BT$18:$BT$1017),0)</f>
        <v>0</v>
      </c>
      <c r="AE30" s="196">
        <f>IFERROR($E30*SUMIF('Daily Log'!$BV$18:$BV$1017,$B30,'Daily Log'!$BW$18:$BW$1017),0)</f>
        <v>0</v>
      </c>
      <c r="AF30" s="196">
        <f>IFERROR($E30*SUMIF('Daily Log'!$BY$18:$BY$1017,$B30,'Daily Log'!$BZ$18:$BZ$1017),0)</f>
        <v>0</v>
      </c>
      <c r="AG30" s="196">
        <f>IFERROR($E30*SUMIF('Daily Log'!$CB$18:$CB$1017,$B30,'Daily Log'!$CC$18:$CC$1017),0)</f>
        <v>0</v>
      </c>
      <c r="AH30" s="196">
        <f>IFERROR($E30*SUMIF('Daily Log'!$CE$18:$CE$1017,$B30,'Daily Log'!$CF$18:$CF$1017),0)</f>
        <v>0</v>
      </c>
      <c r="AI30" s="196">
        <f>IFERROR($E30*SUMIF('Daily Log'!$CH$18:$CH$1017,$B30,'Daily Log'!$CI$18:$CI$1017),0)</f>
        <v>0</v>
      </c>
      <c r="AJ30" s="196">
        <f>IFERROR($E30*SUMIF('Daily Log'!$CK$18:$CK$1017,$B30,'Daily Log'!$CL$18:$CL$1017),0)</f>
        <v>0</v>
      </c>
      <c r="AK30" s="196">
        <f>IFERROR($E30*SUMIF('Daily Log'!$CN$18:$CN$1017,$B30,'Daily Log'!$CO$18:$CO$1017),0)</f>
        <v>0</v>
      </c>
    </row>
    <row r="31" spans="1:37" ht="33.75" hidden="1" customHeight="1">
      <c r="B31" s="401" t="s">
        <v>71</v>
      </c>
      <c r="C31" s="402"/>
      <c r="D31" s="403" t="s">
        <v>26</v>
      </c>
      <c r="E31" s="399">
        <v>12</v>
      </c>
      <c r="F31" s="197">
        <f t="shared" si="1"/>
        <v>36</v>
      </c>
      <c r="G31" s="198">
        <f>IFERROR($E31*SUMIF('Daily Log'!$B$18:$B$1017,$B31,'Daily Log'!$C$18:$C$1017),0)</f>
        <v>0</v>
      </c>
      <c r="H31" s="198">
        <f>IFERROR($E31*SUMIF('Daily Log'!$E$18:$E$1017,$B31,'Daily Log'!$F$18:$F$1017),0)</f>
        <v>24</v>
      </c>
      <c r="I31" s="198">
        <f>IFERROR($E31*SUMIF('Daily Log'!$H$18:$H$1017,$B31,'Daily Log'!$I$18:$I$1017),0)</f>
        <v>12</v>
      </c>
      <c r="J31" s="198">
        <f>IFERROR($E31*SUMIF('Daily Log'!$K$18:$K$1017,$B31,'Daily Log'!$L$18:$L$1017),0)</f>
        <v>0</v>
      </c>
      <c r="K31" s="198">
        <f>IFERROR($E31*SUMIF('Daily Log'!$N$18:$N$1017,$B31,'Daily Log'!$O$18:$O$1017),0)</f>
        <v>0</v>
      </c>
      <c r="L31" s="198">
        <f>IFERROR($E31*SUMIF('Daily Log'!$Q$18:$Q$1017,$B31,'Daily Log'!$R$18:$R$1017),0)</f>
        <v>0</v>
      </c>
      <c r="M31" s="198">
        <f>IFERROR($E31*SUMIF('Daily Log'!$T$18:$T$1017,$B31,'Daily Log'!$U$18:$U$1017),0)</f>
        <v>0</v>
      </c>
      <c r="N31" s="198">
        <f>IFERROR($E31*SUMIF('Daily Log'!$W$18:$W$1017,$B31,'Daily Log'!$X$18:$X$1017),0)</f>
        <v>0</v>
      </c>
      <c r="O31" s="198">
        <f>IFERROR($E31*SUMIF('Daily Log'!$Z$18:$Z$1017,$B31,'Daily Log'!$AA$18:$AA$1017),0)</f>
        <v>0</v>
      </c>
      <c r="P31" s="198">
        <f>IFERROR($E31*SUMIF('Daily Log'!$AC$18:$AC$1017,$B31,'Daily Log'!$AD$18:$AD$1017),0)</f>
        <v>0</v>
      </c>
      <c r="Q31" s="198">
        <f>IFERROR($E31*SUMIF('Daily Log'!$AF$18:$AF$1017,$B31,'Daily Log'!$AG$18:$AG$1017),0)</f>
        <v>0</v>
      </c>
      <c r="R31" s="198">
        <f>IFERROR($E31*SUMIF('Daily Log'!$AI$18:$AI$1017,$B31,'Daily Log'!$AJ$18:$AJ$1017),0)</f>
        <v>0</v>
      </c>
      <c r="S31" s="198">
        <f>IFERROR($E31*SUMIF('Daily Log'!$AL$18:$AL$1017,$B31,'Daily Log'!$AM$18:$AM$1017),0)</f>
        <v>0</v>
      </c>
      <c r="T31" s="198">
        <f>IFERROR($E31*SUMIF('Daily Log'!$AO$18:$AO$1017,$B31,'Daily Log'!$AP$18:$AP$1017),0)</f>
        <v>0</v>
      </c>
      <c r="U31" s="198">
        <f>IFERROR($E31*SUMIF('Daily Log'!$AR$18:$AR$1017,$B31,'Daily Log'!$AS$18:$AS$1017),0)</f>
        <v>0</v>
      </c>
      <c r="V31" s="198">
        <f>IFERROR($E31*SUMIF('Daily Log'!$AU$18:$AU$1017,$B31,'Daily Log'!$AV$18:$AV$1017),0)</f>
        <v>0</v>
      </c>
      <c r="W31" s="198">
        <f>IFERROR($E31*SUMIF('Daily Log'!$AX$18:$AX$1017,$B31,'Daily Log'!$AY$18:$AY$1017),0)</f>
        <v>0</v>
      </c>
      <c r="X31" s="198">
        <f>IFERROR($E31*SUMIF('Daily Log'!$BA$18:$BA$1017,$B31,'Daily Log'!$BB$18:$BB$1017),0)</f>
        <v>0</v>
      </c>
      <c r="Y31" s="198">
        <f>IFERROR($E31*SUMIF('Daily Log'!$BD$18:$BD$1017,$B31,'Daily Log'!$BE$18:$BE$1017),0)</f>
        <v>0</v>
      </c>
      <c r="Z31" s="198">
        <f>IFERROR($E31*SUMIF('Daily Log'!$BG$18:$BG$1017,$B31,'Daily Log'!$BH$18:$BH$1017),0)</f>
        <v>0</v>
      </c>
      <c r="AA31" s="198">
        <f>IFERROR($E31*SUMIF('Daily Log'!$BJ$18:$BJ$1017,$B31,'Daily Log'!$BK$18:$BK$1017),0)</f>
        <v>0</v>
      </c>
      <c r="AB31" s="198">
        <f>IFERROR($E31*SUMIF('Daily Log'!$BM$18:$BM$1017,$B31,'Daily Log'!$BN$18:$BN$1017),0)</f>
        <v>0</v>
      </c>
      <c r="AC31" s="198">
        <f>IFERROR($E31*SUMIF('Daily Log'!$BP$18:$BP$1017,$B31,'Daily Log'!$BQ$18:$BQ$1017),0)</f>
        <v>0</v>
      </c>
      <c r="AD31" s="198">
        <f>IFERROR($E31*SUMIF('Daily Log'!$BS$18:$BS$1017,$B31,'Daily Log'!$BT$18:$BT$1017),0)</f>
        <v>0</v>
      </c>
      <c r="AE31" s="198">
        <f>IFERROR($E31*SUMIF('Daily Log'!$BV$18:$BV$1017,$B31,'Daily Log'!$BW$18:$BW$1017),0)</f>
        <v>0</v>
      </c>
      <c r="AF31" s="198">
        <f>IFERROR($E31*SUMIF('Daily Log'!$BY$18:$BY$1017,$B31,'Daily Log'!$BZ$18:$BZ$1017),0)</f>
        <v>0</v>
      </c>
      <c r="AG31" s="198">
        <f>IFERROR($E31*SUMIF('Daily Log'!$CB$18:$CB$1017,$B31,'Daily Log'!$CC$18:$CC$1017),0)</f>
        <v>0</v>
      </c>
      <c r="AH31" s="198">
        <f>IFERROR($E31*SUMIF('Daily Log'!$CE$18:$CE$1017,$B31,'Daily Log'!$CF$18:$CF$1017),0)</f>
        <v>0</v>
      </c>
      <c r="AI31" s="198">
        <f>IFERROR($E31*SUMIF('Daily Log'!$CH$18:$CH$1017,$B31,'Daily Log'!$CI$18:$CI$1017),0)</f>
        <v>0</v>
      </c>
      <c r="AJ31" s="198">
        <f>IFERROR($E31*SUMIF('Daily Log'!$CK$18:$CK$1017,$B31,'Daily Log'!$CL$18:$CL$1017),0)</f>
        <v>0</v>
      </c>
      <c r="AK31" s="198">
        <f>IFERROR($E31*SUMIF('Daily Log'!$CN$18:$CN$1017,$B31,'Daily Log'!$CO$18:$CO$1017),0)</f>
        <v>0</v>
      </c>
    </row>
    <row r="32" spans="1:37" ht="33.75" hidden="1" customHeight="1">
      <c r="B32" s="401" t="s">
        <v>72</v>
      </c>
      <c r="C32" s="402"/>
      <c r="D32" s="403" t="s">
        <v>26</v>
      </c>
      <c r="E32" s="399">
        <v>12</v>
      </c>
      <c r="F32" s="197">
        <f t="shared" si="1"/>
        <v>0</v>
      </c>
      <c r="G32" s="198">
        <f>IFERROR($E32*SUMIF('Daily Log'!$B$18:$B$1017,$B32,'Daily Log'!$C$18:$C$1017),0)</f>
        <v>0</v>
      </c>
      <c r="H32" s="198">
        <f>IFERROR($E32*SUMIF('Daily Log'!$E$18:$E$1017,$B32,'Daily Log'!$F$18:$F$1017),0)</f>
        <v>0</v>
      </c>
      <c r="I32" s="198">
        <f>IFERROR($E32*SUMIF('Daily Log'!$H$18:$H$1017,$B32,'Daily Log'!$I$18:$I$1017),0)</f>
        <v>0</v>
      </c>
      <c r="J32" s="198">
        <f>IFERROR($E32*SUMIF('Daily Log'!$K$18:$K$1017,$B32,'Daily Log'!$L$18:$L$1017),0)</f>
        <v>0</v>
      </c>
      <c r="K32" s="198">
        <f>IFERROR($E32*SUMIF('Daily Log'!$N$18:$N$1017,$B32,'Daily Log'!$O$18:$O$1017),0)</f>
        <v>0</v>
      </c>
      <c r="L32" s="198">
        <f>IFERROR($E32*SUMIF('Daily Log'!$Q$18:$Q$1017,$B32,'Daily Log'!$R$18:$R$1017),0)</f>
        <v>0</v>
      </c>
      <c r="M32" s="198">
        <f>IFERROR($E32*SUMIF('Daily Log'!$T$18:$T$1017,$B32,'Daily Log'!$U$18:$U$1017),0)</f>
        <v>0</v>
      </c>
      <c r="N32" s="198">
        <f>IFERROR($E32*SUMIF('Daily Log'!$W$18:$W$1017,$B32,'Daily Log'!$X$18:$X$1017),0)</f>
        <v>0</v>
      </c>
      <c r="O32" s="198">
        <f>IFERROR($E32*SUMIF('Daily Log'!$Z$18:$Z$1017,$B32,'Daily Log'!$AA$18:$AA$1017),0)</f>
        <v>0</v>
      </c>
      <c r="P32" s="198">
        <f>IFERROR($E32*SUMIF('Daily Log'!$AC$18:$AC$1017,$B32,'Daily Log'!$AD$18:$AD$1017),0)</f>
        <v>0</v>
      </c>
      <c r="Q32" s="198">
        <f>IFERROR($E32*SUMIF('Daily Log'!$AF$18:$AF$1017,$B32,'Daily Log'!$AG$18:$AG$1017),0)</f>
        <v>0</v>
      </c>
      <c r="R32" s="198">
        <f>IFERROR($E32*SUMIF('Daily Log'!$AI$18:$AI$1017,$B32,'Daily Log'!$AJ$18:$AJ$1017),0)</f>
        <v>0</v>
      </c>
      <c r="S32" s="198">
        <f>IFERROR($E32*SUMIF('Daily Log'!$AL$18:$AL$1017,$B32,'Daily Log'!$AM$18:$AM$1017),0)</f>
        <v>0</v>
      </c>
      <c r="T32" s="198">
        <f>IFERROR($E32*SUMIF('Daily Log'!$AO$18:$AO$1017,$B32,'Daily Log'!$AP$18:$AP$1017),0)</f>
        <v>0</v>
      </c>
      <c r="U32" s="198">
        <f>IFERROR($E32*SUMIF('Daily Log'!$AR$18:$AR$1017,$B32,'Daily Log'!$AS$18:$AS$1017),0)</f>
        <v>0</v>
      </c>
      <c r="V32" s="198">
        <f>IFERROR($E32*SUMIF('Daily Log'!$AU$18:$AU$1017,$B32,'Daily Log'!$AV$18:$AV$1017),0)</f>
        <v>0</v>
      </c>
      <c r="W32" s="198">
        <f>IFERROR($E32*SUMIF('Daily Log'!$AX$18:$AX$1017,$B32,'Daily Log'!$AY$18:$AY$1017),0)</f>
        <v>0</v>
      </c>
      <c r="X32" s="198">
        <f>IFERROR($E32*SUMIF('Daily Log'!$BA$18:$BA$1017,$B32,'Daily Log'!$BB$18:$BB$1017),0)</f>
        <v>0</v>
      </c>
      <c r="Y32" s="198">
        <f>IFERROR($E32*SUMIF('Daily Log'!$BD$18:$BD$1017,$B32,'Daily Log'!$BE$18:$BE$1017),0)</f>
        <v>0</v>
      </c>
      <c r="Z32" s="198">
        <f>IFERROR($E32*SUMIF('Daily Log'!$BG$18:$BG$1017,$B32,'Daily Log'!$BH$18:$BH$1017),0)</f>
        <v>0</v>
      </c>
      <c r="AA32" s="198">
        <f>IFERROR($E32*SUMIF('Daily Log'!$BJ$18:$BJ$1017,$B32,'Daily Log'!$BK$18:$BK$1017),0)</f>
        <v>0</v>
      </c>
      <c r="AB32" s="198">
        <f>IFERROR($E32*SUMIF('Daily Log'!$BM$18:$BM$1017,$B32,'Daily Log'!$BN$18:$BN$1017),0)</f>
        <v>0</v>
      </c>
      <c r="AC32" s="198">
        <f>IFERROR($E32*SUMIF('Daily Log'!$BP$18:$BP$1017,$B32,'Daily Log'!$BQ$18:$BQ$1017),0)</f>
        <v>0</v>
      </c>
      <c r="AD32" s="198">
        <f>IFERROR($E32*SUMIF('Daily Log'!$BS$18:$BS$1017,$B32,'Daily Log'!$BT$18:$BT$1017),0)</f>
        <v>0</v>
      </c>
      <c r="AE32" s="198">
        <f>IFERROR($E32*SUMIF('Daily Log'!$BV$18:$BV$1017,$B32,'Daily Log'!$BW$18:$BW$1017),0)</f>
        <v>0</v>
      </c>
      <c r="AF32" s="198">
        <f>IFERROR($E32*SUMIF('Daily Log'!$BY$18:$BY$1017,$B32,'Daily Log'!$BZ$18:$BZ$1017),0)</f>
        <v>0</v>
      </c>
      <c r="AG32" s="198">
        <f>IFERROR($E32*SUMIF('Daily Log'!$CB$18:$CB$1017,$B32,'Daily Log'!$CC$18:$CC$1017),0)</f>
        <v>0</v>
      </c>
      <c r="AH32" s="198">
        <f>IFERROR($E32*SUMIF('Daily Log'!$CE$18:$CE$1017,$B32,'Daily Log'!$CF$18:$CF$1017),0)</f>
        <v>0</v>
      </c>
      <c r="AI32" s="198">
        <f>IFERROR($E32*SUMIF('Daily Log'!$CH$18:$CH$1017,$B32,'Daily Log'!$CI$18:$CI$1017),0)</f>
        <v>0</v>
      </c>
      <c r="AJ32" s="198">
        <f>IFERROR($E32*SUMIF('Daily Log'!$CK$18:$CK$1017,$B32,'Daily Log'!$CL$18:$CL$1017),0)</f>
        <v>0</v>
      </c>
      <c r="AK32" s="198">
        <f>IFERROR($E32*SUMIF('Daily Log'!$CN$18:$CN$1017,$B32,'Daily Log'!$CO$18:$CO$1017),0)</f>
        <v>0</v>
      </c>
    </row>
    <row r="33" spans="2:37" ht="33.75" hidden="1" customHeight="1">
      <c r="B33" s="401" t="s">
        <v>73</v>
      </c>
      <c r="C33" s="402"/>
      <c r="D33" s="403" t="s">
        <v>26</v>
      </c>
      <c r="E33" s="399">
        <v>12</v>
      </c>
      <c r="F33" s="197">
        <f t="shared" si="1"/>
        <v>408</v>
      </c>
      <c r="G33" s="198">
        <f>IFERROR($E33*SUMIF('Daily Log'!$B$18:$B$1017,$B33,'Daily Log'!$C$18:$C$1017),0)</f>
        <v>180</v>
      </c>
      <c r="H33" s="198">
        <f>IFERROR($E33*SUMIF('Daily Log'!$E$18:$E$1017,$B33,'Daily Log'!$F$18:$F$1017),0)</f>
        <v>144</v>
      </c>
      <c r="I33" s="198">
        <f>IFERROR($E33*SUMIF('Daily Log'!$H$18:$H$1017,$B33,'Daily Log'!$I$18:$I$1017),0)</f>
        <v>84</v>
      </c>
      <c r="J33" s="198">
        <f>IFERROR($E33*SUMIF('Daily Log'!$K$18:$K$1017,$B33,'Daily Log'!$L$18:$L$1017),0)</f>
        <v>0</v>
      </c>
      <c r="K33" s="198">
        <f>IFERROR($E33*SUMIF('Daily Log'!$N$18:$N$1017,$B33,'Daily Log'!$O$18:$O$1017),0)</f>
        <v>0</v>
      </c>
      <c r="L33" s="198">
        <f>IFERROR($E33*SUMIF('Daily Log'!$Q$18:$Q$1017,$B33,'Daily Log'!$R$18:$R$1017),0)</f>
        <v>0</v>
      </c>
      <c r="M33" s="198">
        <f>IFERROR($E33*SUMIF('Daily Log'!$T$18:$T$1017,$B33,'Daily Log'!$U$18:$U$1017),0)</f>
        <v>0</v>
      </c>
      <c r="N33" s="198">
        <f>IFERROR($E33*SUMIF('Daily Log'!$W$18:$W$1017,$B33,'Daily Log'!$X$18:$X$1017),0)</f>
        <v>0</v>
      </c>
      <c r="O33" s="198">
        <f>IFERROR($E33*SUMIF('Daily Log'!$Z$18:$Z$1017,$B33,'Daily Log'!$AA$18:$AA$1017),0)</f>
        <v>0</v>
      </c>
      <c r="P33" s="198">
        <f>IFERROR($E33*SUMIF('Daily Log'!$AC$18:$AC$1017,$B33,'Daily Log'!$AD$18:$AD$1017),0)</f>
        <v>0</v>
      </c>
      <c r="Q33" s="198">
        <f>IFERROR($E33*SUMIF('Daily Log'!$AF$18:$AF$1017,$B33,'Daily Log'!$AG$18:$AG$1017),0)</f>
        <v>0</v>
      </c>
      <c r="R33" s="198">
        <f>IFERROR($E33*SUMIF('Daily Log'!$AI$18:$AI$1017,$B33,'Daily Log'!$AJ$18:$AJ$1017),0)</f>
        <v>0</v>
      </c>
      <c r="S33" s="198">
        <f>IFERROR($E33*SUMIF('Daily Log'!$AL$18:$AL$1017,$B33,'Daily Log'!$AM$18:$AM$1017),0)</f>
        <v>0</v>
      </c>
      <c r="T33" s="198">
        <f>IFERROR($E33*SUMIF('Daily Log'!$AO$18:$AO$1017,$B33,'Daily Log'!$AP$18:$AP$1017),0)</f>
        <v>0</v>
      </c>
      <c r="U33" s="198">
        <f>IFERROR($E33*SUMIF('Daily Log'!$AR$18:$AR$1017,$B33,'Daily Log'!$AS$18:$AS$1017),0)</f>
        <v>0</v>
      </c>
      <c r="V33" s="198">
        <f>IFERROR($E33*SUMIF('Daily Log'!$AU$18:$AU$1017,$B33,'Daily Log'!$AV$18:$AV$1017),0)</f>
        <v>0</v>
      </c>
      <c r="W33" s="198">
        <f>IFERROR($E33*SUMIF('Daily Log'!$AX$18:$AX$1017,$B33,'Daily Log'!$AY$18:$AY$1017),0)</f>
        <v>0</v>
      </c>
      <c r="X33" s="198">
        <f>IFERROR($E33*SUMIF('Daily Log'!$BA$18:$BA$1017,$B33,'Daily Log'!$BB$18:$BB$1017),0)</f>
        <v>0</v>
      </c>
      <c r="Y33" s="198">
        <f>IFERROR($E33*SUMIF('Daily Log'!$BD$18:$BD$1017,$B33,'Daily Log'!$BE$18:$BE$1017),0)</f>
        <v>0</v>
      </c>
      <c r="Z33" s="198">
        <f>IFERROR($E33*SUMIF('Daily Log'!$BG$18:$BG$1017,$B33,'Daily Log'!$BH$18:$BH$1017),0)</f>
        <v>0</v>
      </c>
      <c r="AA33" s="198">
        <f>IFERROR($E33*SUMIF('Daily Log'!$BJ$18:$BJ$1017,$B33,'Daily Log'!$BK$18:$BK$1017),0)</f>
        <v>0</v>
      </c>
      <c r="AB33" s="198">
        <f>IFERROR($E33*SUMIF('Daily Log'!$BM$18:$BM$1017,$B33,'Daily Log'!$BN$18:$BN$1017),0)</f>
        <v>0</v>
      </c>
      <c r="AC33" s="198">
        <f>IFERROR($E33*SUMIF('Daily Log'!$BP$18:$BP$1017,$B33,'Daily Log'!$BQ$18:$BQ$1017),0)</f>
        <v>0</v>
      </c>
      <c r="AD33" s="198">
        <f>IFERROR($E33*SUMIF('Daily Log'!$BS$18:$BS$1017,$B33,'Daily Log'!$BT$18:$BT$1017),0)</f>
        <v>0</v>
      </c>
      <c r="AE33" s="198">
        <f>IFERROR($E33*SUMIF('Daily Log'!$BV$18:$BV$1017,$B33,'Daily Log'!$BW$18:$BW$1017),0)</f>
        <v>0</v>
      </c>
      <c r="AF33" s="198">
        <f>IFERROR($E33*SUMIF('Daily Log'!$BY$18:$BY$1017,$B33,'Daily Log'!$BZ$18:$BZ$1017),0)</f>
        <v>0</v>
      </c>
      <c r="AG33" s="198">
        <f>IFERROR($E33*SUMIF('Daily Log'!$CB$18:$CB$1017,$B33,'Daily Log'!$CC$18:$CC$1017),0)</f>
        <v>0</v>
      </c>
      <c r="AH33" s="198">
        <f>IFERROR($E33*SUMIF('Daily Log'!$CE$18:$CE$1017,$B33,'Daily Log'!$CF$18:$CF$1017),0)</f>
        <v>0</v>
      </c>
      <c r="AI33" s="198">
        <f>IFERROR($E33*SUMIF('Daily Log'!$CH$18:$CH$1017,$B33,'Daily Log'!$CI$18:$CI$1017),0)</f>
        <v>0</v>
      </c>
      <c r="AJ33" s="198">
        <f>IFERROR($E33*SUMIF('Daily Log'!$CK$18:$CK$1017,$B33,'Daily Log'!$CL$18:$CL$1017),0)</f>
        <v>0</v>
      </c>
      <c r="AK33" s="198">
        <f>IFERROR($E33*SUMIF('Daily Log'!$CN$18:$CN$1017,$B33,'Daily Log'!$CO$18:$CO$1017),0)</f>
        <v>0</v>
      </c>
    </row>
    <row r="34" spans="2:37" ht="33.75" hidden="1" customHeight="1">
      <c r="B34" s="401" t="s">
        <v>74</v>
      </c>
      <c r="C34" s="402"/>
      <c r="D34" s="403" t="s">
        <v>26</v>
      </c>
      <c r="E34" s="399">
        <v>12</v>
      </c>
      <c r="F34" s="197">
        <f t="shared" si="1"/>
        <v>0</v>
      </c>
      <c r="G34" s="198">
        <f>IFERROR($E34*SUMIF('Daily Log'!$B$18:$B$1017,$B34,'Daily Log'!$C$18:$C$1017),0)</f>
        <v>0</v>
      </c>
      <c r="H34" s="198">
        <f>IFERROR($E34*SUMIF('Daily Log'!$E$18:$E$1017,$B34,'Daily Log'!$F$18:$F$1017),0)</f>
        <v>0</v>
      </c>
      <c r="I34" s="198">
        <f>IFERROR($E34*SUMIF('Daily Log'!$H$18:$H$1017,$B34,'Daily Log'!$I$18:$I$1017),0)</f>
        <v>0</v>
      </c>
      <c r="J34" s="198">
        <f>IFERROR($E34*SUMIF('Daily Log'!$K$18:$K$1017,$B34,'Daily Log'!$L$18:$L$1017),0)</f>
        <v>0</v>
      </c>
      <c r="K34" s="198">
        <f>IFERROR($E34*SUMIF('Daily Log'!$N$18:$N$1017,$B34,'Daily Log'!$O$18:$O$1017),0)</f>
        <v>0</v>
      </c>
      <c r="L34" s="198">
        <f>IFERROR($E34*SUMIF('Daily Log'!$Q$18:$Q$1017,$B34,'Daily Log'!$R$18:$R$1017),0)</f>
        <v>0</v>
      </c>
      <c r="M34" s="198">
        <f>IFERROR($E34*SUMIF('Daily Log'!$T$18:$T$1017,$B34,'Daily Log'!$U$18:$U$1017),0)</f>
        <v>0</v>
      </c>
      <c r="N34" s="198">
        <f>IFERROR($E34*SUMIF('Daily Log'!$W$18:$W$1017,$B34,'Daily Log'!$X$18:$X$1017),0)</f>
        <v>0</v>
      </c>
      <c r="O34" s="198">
        <f>IFERROR($E34*SUMIF('Daily Log'!$Z$18:$Z$1017,$B34,'Daily Log'!$AA$18:$AA$1017),0)</f>
        <v>0</v>
      </c>
      <c r="P34" s="198">
        <f>IFERROR($E34*SUMIF('Daily Log'!$AC$18:$AC$1017,$B34,'Daily Log'!$AD$18:$AD$1017),0)</f>
        <v>0</v>
      </c>
      <c r="Q34" s="198">
        <f>IFERROR($E34*SUMIF('Daily Log'!$AF$18:$AF$1017,$B34,'Daily Log'!$AG$18:$AG$1017),0)</f>
        <v>0</v>
      </c>
      <c r="R34" s="198">
        <f>IFERROR($E34*SUMIF('Daily Log'!$AI$18:$AI$1017,$B34,'Daily Log'!$AJ$18:$AJ$1017),0)</f>
        <v>0</v>
      </c>
      <c r="S34" s="198">
        <f>IFERROR($E34*SUMIF('Daily Log'!$AL$18:$AL$1017,$B34,'Daily Log'!$AM$18:$AM$1017),0)</f>
        <v>0</v>
      </c>
      <c r="T34" s="198">
        <f>IFERROR($E34*SUMIF('Daily Log'!$AO$18:$AO$1017,$B34,'Daily Log'!$AP$18:$AP$1017),0)</f>
        <v>0</v>
      </c>
      <c r="U34" s="198">
        <f>IFERROR($E34*SUMIF('Daily Log'!$AR$18:$AR$1017,$B34,'Daily Log'!$AS$18:$AS$1017),0)</f>
        <v>0</v>
      </c>
      <c r="V34" s="198">
        <f>IFERROR($E34*SUMIF('Daily Log'!$AU$18:$AU$1017,$B34,'Daily Log'!$AV$18:$AV$1017),0)</f>
        <v>0</v>
      </c>
      <c r="W34" s="198">
        <f>IFERROR($E34*SUMIF('Daily Log'!$AX$18:$AX$1017,$B34,'Daily Log'!$AY$18:$AY$1017),0)</f>
        <v>0</v>
      </c>
      <c r="X34" s="198">
        <f>IFERROR($E34*SUMIF('Daily Log'!$BA$18:$BA$1017,$B34,'Daily Log'!$BB$18:$BB$1017),0)</f>
        <v>0</v>
      </c>
      <c r="Y34" s="198">
        <f>IFERROR($E34*SUMIF('Daily Log'!$BD$18:$BD$1017,$B34,'Daily Log'!$BE$18:$BE$1017),0)</f>
        <v>0</v>
      </c>
      <c r="Z34" s="198">
        <f>IFERROR($E34*SUMIF('Daily Log'!$BG$18:$BG$1017,$B34,'Daily Log'!$BH$18:$BH$1017),0)</f>
        <v>0</v>
      </c>
      <c r="AA34" s="198">
        <f>IFERROR($E34*SUMIF('Daily Log'!$BJ$18:$BJ$1017,$B34,'Daily Log'!$BK$18:$BK$1017),0)</f>
        <v>0</v>
      </c>
      <c r="AB34" s="198">
        <f>IFERROR($E34*SUMIF('Daily Log'!$BM$18:$BM$1017,$B34,'Daily Log'!$BN$18:$BN$1017),0)</f>
        <v>0</v>
      </c>
      <c r="AC34" s="198">
        <f>IFERROR($E34*SUMIF('Daily Log'!$BP$18:$BP$1017,$B34,'Daily Log'!$BQ$18:$BQ$1017),0)</f>
        <v>0</v>
      </c>
      <c r="AD34" s="198">
        <f>IFERROR($E34*SUMIF('Daily Log'!$BS$18:$BS$1017,$B34,'Daily Log'!$BT$18:$BT$1017),0)</f>
        <v>0</v>
      </c>
      <c r="AE34" s="198">
        <f>IFERROR($E34*SUMIF('Daily Log'!$BV$18:$BV$1017,$B34,'Daily Log'!$BW$18:$BW$1017),0)</f>
        <v>0</v>
      </c>
      <c r="AF34" s="198">
        <f>IFERROR($E34*SUMIF('Daily Log'!$BY$18:$BY$1017,$B34,'Daily Log'!$BZ$18:$BZ$1017),0)</f>
        <v>0</v>
      </c>
      <c r="AG34" s="198">
        <f>IFERROR($E34*SUMIF('Daily Log'!$CB$18:$CB$1017,$B34,'Daily Log'!$CC$18:$CC$1017),0)</f>
        <v>0</v>
      </c>
      <c r="AH34" s="198">
        <f>IFERROR($E34*SUMIF('Daily Log'!$CE$18:$CE$1017,$B34,'Daily Log'!$CF$18:$CF$1017),0)</f>
        <v>0</v>
      </c>
      <c r="AI34" s="198">
        <f>IFERROR($E34*SUMIF('Daily Log'!$CH$18:$CH$1017,$B34,'Daily Log'!$CI$18:$CI$1017),0)</f>
        <v>0</v>
      </c>
      <c r="AJ34" s="198">
        <f>IFERROR($E34*SUMIF('Daily Log'!$CK$18:$CK$1017,$B34,'Daily Log'!$CL$18:$CL$1017),0)</f>
        <v>0</v>
      </c>
      <c r="AK34" s="198">
        <f>IFERROR($E34*SUMIF('Daily Log'!$CN$18:$CN$1017,$B34,'Daily Log'!$CO$18:$CO$1017),0)</f>
        <v>0</v>
      </c>
    </row>
    <row r="35" spans="2:37" ht="33.75" hidden="1" customHeight="1">
      <c r="B35" s="401" t="s">
        <v>75</v>
      </c>
      <c r="C35" s="402"/>
      <c r="D35" s="403" t="s">
        <v>26</v>
      </c>
      <c r="E35" s="399">
        <v>12</v>
      </c>
      <c r="F35" s="197">
        <f t="shared" si="1"/>
        <v>120</v>
      </c>
      <c r="G35" s="198">
        <f>IFERROR($E35*SUMIF('Daily Log'!$B$18:$B$1017,$B35,'Daily Log'!$C$18:$C$1017),0)</f>
        <v>72</v>
      </c>
      <c r="H35" s="198">
        <f>IFERROR($E35*SUMIF('Daily Log'!$E$18:$E$1017,$B35,'Daily Log'!$F$18:$F$1017),0)</f>
        <v>24</v>
      </c>
      <c r="I35" s="198">
        <f>IFERROR($E35*SUMIF('Daily Log'!$H$18:$H$1017,$B35,'Daily Log'!$I$18:$I$1017),0)</f>
        <v>24</v>
      </c>
      <c r="J35" s="198">
        <f>IFERROR($E35*SUMIF('Daily Log'!$K$18:$K$1017,$B35,'Daily Log'!$L$18:$L$1017),0)</f>
        <v>0</v>
      </c>
      <c r="K35" s="198">
        <f>IFERROR($E35*SUMIF('Daily Log'!$N$18:$N$1017,$B35,'Daily Log'!$O$18:$O$1017),0)</f>
        <v>0</v>
      </c>
      <c r="L35" s="198">
        <f>IFERROR($E35*SUMIF('Daily Log'!$Q$18:$Q$1017,$B35,'Daily Log'!$R$18:$R$1017),0)</f>
        <v>0</v>
      </c>
      <c r="M35" s="198">
        <f>IFERROR($E35*SUMIF('Daily Log'!$T$18:$T$1017,$B35,'Daily Log'!$U$18:$U$1017),0)</f>
        <v>0</v>
      </c>
      <c r="N35" s="198">
        <f>IFERROR($E35*SUMIF('Daily Log'!$W$18:$W$1017,$B35,'Daily Log'!$X$18:$X$1017),0)</f>
        <v>0</v>
      </c>
      <c r="O35" s="198">
        <f>IFERROR($E35*SUMIF('Daily Log'!$Z$18:$Z$1017,$B35,'Daily Log'!$AA$18:$AA$1017),0)</f>
        <v>0</v>
      </c>
      <c r="P35" s="198">
        <f>IFERROR($E35*SUMIF('Daily Log'!$AC$18:$AC$1017,$B35,'Daily Log'!$AD$18:$AD$1017),0)</f>
        <v>0</v>
      </c>
      <c r="Q35" s="198">
        <f>IFERROR($E35*SUMIF('Daily Log'!$AF$18:$AF$1017,$B35,'Daily Log'!$AG$18:$AG$1017),0)</f>
        <v>0</v>
      </c>
      <c r="R35" s="198">
        <f>IFERROR($E35*SUMIF('Daily Log'!$AI$18:$AI$1017,$B35,'Daily Log'!$AJ$18:$AJ$1017),0)</f>
        <v>0</v>
      </c>
      <c r="S35" s="198">
        <f>IFERROR($E35*SUMIF('Daily Log'!$AL$18:$AL$1017,$B35,'Daily Log'!$AM$18:$AM$1017),0)</f>
        <v>0</v>
      </c>
      <c r="T35" s="198">
        <f>IFERROR($E35*SUMIF('Daily Log'!$AO$18:$AO$1017,$B35,'Daily Log'!$AP$18:$AP$1017),0)</f>
        <v>0</v>
      </c>
      <c r="U35" s="198">
        <f>IFERROR($E35*SUMIF('Daily Log'!$AR$18:$AR$1017,$B35,'Daily Log'!$AS$18:$AS$1017),0)</f>
        <v>0</v>
      </c>
      <c r="V35" s="198">
        <f>IFERROR($E35*SUMIF('Daily Log'!$AU$18:$AU$1017,$B35,'Daily Log'!$AV$18:$AV$1017),0)</f>
        <v>0</v>
      </c>
      <c r="W35" s="198">
        <f>IFERROR($E35*SUMIF('Daily Log'!$AX$18:$AX$1017,$B35,'Daily Log'!$AY$18:$AY$1017),0)</f>
        <v>0</v>
      </c>
      <c r="X35" s="198">
        <f>IFERROR($E35*SUMIF('Daily Log'!$BA$18:$BA$1017,$B35,'Daily Log'!$BB$18:$BB$1017),0)</f>
        <v>0</v>
      </c>
      <c r="Y35" s="198">
        <f>IFERROR($E35*SUMIF('Daily Log'!$BD$18:$BD$1017,$B35,'Daily Log'!$BE$18:$BE$1017),0)</f>
        <v>0</v>
      </c>
      <c r="Z35" s="198">
        <f>IFERROR($E35*SUMIF('Daily Log'!$BG$18:$BG$1017,$B35,'Daily Log'!$BH$18:$BH$1017),0)</f>
        <v>0</v>
      </c>
      <c r="AA35" s="198">
        <f>IFERROR($E35*SUMIF('Daily Log'!$BJ$18:$BJ$1017,$B35,'Daily Log'!$BK$18:$BK$1017),0)</f>
        <v>0</v>
      </c>
      <c r="AB35" s="198">
        <f>IFERROR($E35*SUMIF('Daily Log'!$BM$18:$BM$1017,$B35,'Daily Log'!$BN$18:$BN$1017),0)</f>
        <v>0</v>
      </c>
      <c r="AC35" s="198">
        <f>IFERROR($E35*SUMIF('Daily Log'!$BP$18:$BP$1017,$B35,'Daily Log'!$BQ$18:$BQ$1017),0)</f>
        <v>0</v>
      </c>
      <c r="AD35" s="198">
        <f>IFERROR($E35*SUMIF('Daily Log'!$BS$18:$BS$1017,$B35,'Daily Log'!$BT$18:$BT$1017),0)</f>
        <v>0</v>
      </c>
      <c r="AE35" s="198">
        <f>IFERROR($E35*SUMIF('Daily Log'!$BV$18:$BV$1017,$B35,'Daily Log'!$BW$18:$BW$1017),0)</f>
        <v>0</v>
      </c>
      <c r="AF35" s="198">
        <f>IFERROR($E35*SUMIF('Daily Log'!$BY$18:$BY$1017,$B35,'Daily Log'!$BZ$18:$BZ$1017),0)</f>
        <v>0</v>
      </c>
      <c r="AG35" s="198">
        <f>IFERROR($E35*SUMIF('Daily Log'!$CB$18:$CB$1017,$B35,'Daily Log'!$CC$18:$CC$1017),0)</f>
        <v>0</v>
      </c>
      <c r="AH35" s="198">
        <f>IFERROR($E35*SUMIF('Daily Log'!$CE$18:$CE$1017,$B35,'Daily Log'!$CF$18:$CF$1017),0)</f>
        <v>0</v>
      </c>
      <c r="AI35" s="198">
        <f>IFERROR($E35*SUMIF('Daily Log'!$CH$18:$CH$1017,$B35,'Daily Log'!$CI$18:$CI$1017),0)</f>
        <v>0</v>
      </c>
      <c r="AJ35" s="198">
        <f>IFERROR($E35*SUMIF('Daily Log'!$CK$18:$CK$1017,$B35,'Daily Log'!$CL$18:$CL$1017),0)</f>
        <v>0</v>
      </c>
      <c r="AK35" s="198">
        <f>IFERROR($E35*SUMIF('Daily Log'!$CN$18:$CN$1017,$B35,'Daily Log'!$CO$18:$CO$1017),0)</f>
        <v>0</v>
      </c>
    </row>
    <row r="36" spans="2:37" ht="33.75" hidden="1" customHeight="1">
      <c r="B36" s="401" t="s">
        <v>76</v>
      </c>
      <c r="C36" s="402"/>
      <c r="D36" s="403" t="s">
        <v>26</v>
      </c>
      <c r="E36" s="399">
        <v>12</v>
      </c>
      <c r="F36" s="197">
        <f t="shared" si="1"/>
        <v>0</v>
      </c>
      <c r="G36" s="198">
        <f>IFERROR($E36*SUMIF('Daily Log'!$B$18:$B$1017,$B36,'Daily Log'!$C$18:$C$1017),0)</f>
        <v>0</v>
      </c>
      <c r="H36" s="198">
        <f>IFERROR($E36*SUMIF('Daily Log'!$E$18:$E$1017,$B36,'Daily Log'!$F$18:$F$1017),0)</f>
        <v>0</v>
      </c>
      <c r="I36" s="198">
        <f>IFERROR($E36*SUMIF('Daily Log'!$H$18:$H$1017,$B36,'Daily Log'!$I$18:$I$1017),0)</f>
        <v>0</v>
      </c>
      <c r="J36" s="198">
        <f>IFERROR($E36*SUMIF('Daily Log'!$K$18:$K$1017,$B36,'Daily Log'!$L$18:$L$1017),0)</f>
        <v>0</v>
      </c>
      <c r="K36" s="198">
        <f>IFERROR($E36*SUMIF('Daily Log'!$N$18:$N$1017,$B36,'Daily Log'!$O$18:$O$1017),0)</f>
        <v>0</v>
      </c>
      <c r="L36" s="198">
        <f>IFERROR($E36*SUMIF('Daily Log'!$Q$18:$Q$1017,$B36,'Daily Log'!$R$18:$R$1017),0)</f>
        <v>0</v>
      </c>
      <c r="M36" s="198">
        <f>IFERROR($E36*SUMIF('Daily Log'!$T$18:$T$1017,$B36,'Daily Log'!$U$18:$U$1017),0)</f>
        <v>0</v>
      </c>
      <c r="N36" s="198">
        <f>IFERROR($E36*SUMIF('Daily Log'!$W$18:$W$1017,$B36,'Daily Log'!$X$18:$X$1017),0)</f>
        <v>0</v>
      </c>
      <c r="O36" s="198">
        <f>IFERROR($E36*SUMIF('Daily Log'!$Z$18:$Z$1017,$B36,'Daily Log'!$AA$18:$AA$1017),0)</f>
        <v>0</v>
      </c>
      <c r="P36" s="198">
        <f>IFERROR($E36*SUMIF('Daily Log'!$AC$18:$AC$1017,$B36,'Daily Log'!$AD$18:$AD$1017),0)</f>
        <v>0</v>
      </c>
      <c r="Q36" s="198">
        <f>IFERROR($E36*SUMIF('Daily Log'!$AF$18:$AF$1017,$B36,'Daily Log'!$AG$18:$AG$1017),0)</f>
        <v>0</v>
      </c>
      <c r="R36" s="198">
        <f>IFERROR($E36*SUMIF('Daily Log'!$AI$18:$AI$1017,$B36,'Daily Log'!$AJ$18:$AJ$1017),0)</f>
        <v>0</v>
      </c>
      <c r="S36" s="198">
        <f>IFERROR($E36*SUMIF('Daily Log'!$AL$18:$AL$1017,$B36,'Daily Log'!$AM$18:$AM$1017),0)</f>
        <v>0</v>
      </c>
      <c r="T36" s="198">
        <f>IFERROR($E36*SUMIF('Daily Log'!$AO$18:$AO$1017,$B36,'Daily Log'!$AP$18:$AP$1017),0)</f>
        <v>0</v>
      </c>
      <c r="U36" s="198">
        <f>IFERROR($E36*SUMIF('Daily Log'!$AR$18:$AR$1017,$B36,'Daily Log'!$AS$18:$AS$1017),0)</f>
        <v>0</v>
      </c>
      <c r="V36" s="198">
        <f>IFERROR($E36*SUMIF('Daily Log'!$AU$18:$AU$1017,$B36,'Daily Log'!$AV$18:$AV$1017),0)</f>
        <v>0</v>
      </c>
      <c r="W36" s="198">
        <f>IFERROR($E36*SUMIF('Daily Log'!$AX$18:$AX$1017,$B36,'Daily Log'!$AY$18:$AY$1017),0)</f>
        <v>0</v>
      </c>
      <c r="X36" s="198">
        <f>IFERROR($E36*SUMIF('Daily Log'!$BA$18:$BA$1017,$B36,'Daily Log'!$BB$18:$BB$1017),0)</f>
        <v>0</v>
      </c>
      <c r="Y36" s="198">
        <f>IFERROR($E36*SUMIF('Daily Log'!$BD$18:$BD$1017,$B36,'Daily Log'!$BE$18:$BE$1017),0)</f>
        <v>0</v>
      </c>
      <c r="Z36" s="198">
        <f>IFERROR($E36*SUMIF('Daily Log'!$BG$18:$BG$1017,$B36,'Daily Log'!$BH$18:$BH$1017),0)</f>
        <v>0</v>
      </c>
      <c r="AA36" s="198">
        <f>IFERROR($E36*SUMIF('Daily Log'!$BJ$18:$BJ$1017,$B36,'Daily Log'!$BK$18:$BK$1017),0)</f>
        <v>0</v>
      </c>
      <c r="AB36" s="198">
        <f>IFERROR($E36*SUMIF('Daily Log'!$BM$18:$BM$1017,$B36,'Daily Log'!$BN$18:$BN$1017),0)</f>
        <v>0</v>
      </c>
      <c r="AC36" s="198">
        <f>IFERROR($E36*SUMIF('Daily Log'!$BP$18:$BP$1017,$B36,'Daily Log'!$BQ$18:$BQ$1017),0)</f>
        <v>0</v>
      </c>
      <c r="AD36" s="198">
        <f>IFERROR($E36*SUMIF('Daily Log'!$BS$18:$BS$1017,$B36,'Daily Log'!$BT$18:$BT$1017),0)</f>
        <v>0</v>
      </c>
      <c r="AE36" s="198">
        <f>IFERROR($E36*SUMIF('Daily Log'!$BV$18:$BV$1017,$B36,'Daily Log'!$BW$18:$BW$1017),0)</f>
        <v>0</v>
      </c>
      <c r="AF36" s="198">
        <f>IFERROR($E36*SUMIF('Daily Log'!$BY$18:$BY$1017,$B36,'Daily Log'!$BZ$18:$BZ$1017),0)</f>
        <v>0</v>
      </c>
      <c r="AG36" s="198">
        <f>IFERROR($E36*SUMIF('Daily Log'!$CB$18:$CB$1017,$B36,'Daily Log'!$CC$18:$CC$1017),0)</f>
        <v>0</v>
      </c>
      <c r="AH36" s="198">
        <f>IFERROR($E36*SUMIF('Daily Log'!$CE$18:$CE$1017,$B36,'Daily Log'!$CF$18:$CF$1017),0)</f>
        <v>0</v>
      </c>
      <c r="AI36" s="198">
        <f>IFERROR($E36*SUMIF('Daily Log'!$CH$18:$CH$1017,$B36,'Daily Log'!$CI$18:$CI$1017),0)</f>
        <v>0</v>
      </c>
      <c r="AJ36" s="198">
        <f>IFERROR($E36*SUMIF('Daily Log'!$CK$18:$CK$1017,$B36,'Daily Log'!$CL$18:$CL$1017),0)</f>
        <v>0</v>
      </c>
      <c r="AK36" s="198">
        <f>IFERROR($E36*SUMIF('Daily Log'!$CN$18:$CN$1017,$B36,'Daily Log'!$CO$18:$CO$1017),0)</f>
        <v>0</v>
      </c>
    </row>
    <row r="37" spans="2:37" ht="33.75" hidden="1" customHeight="1">
      <c r="B37" s="401" t="s">
        <v>77</v>
      </c>
      <c r="C37" s="402"/>
      <c r="D37" s="403" t="s">
        <v>26</v>
      </c>
      <c r="E37" s="400">
        <v>1</v>
      </c>
      <c r="F37" s="197">
        <f t="shared" si="1"/>
        <v>4</v>
      </c>
      <c r="G37" s="198">
        <f>IFERROR($E37*SUMIF('Daily Log'!$B$18:$B$1017,$B37,'Daily Log'!$C$18:$C$1017),0)</f>
        <v>1</v>
      </c>
      <c r="H37" s="198">
        <f>IFERROR($E37*SUMIF('Daily Log'!$E$18:$E$1017,$B37,'Daily Log'!$F$18:$F$1017),0)</f>
        <v>0</v>
      </c>
      <c r="I37" s="198">
        <f>IFERROR($E37*SUMIF('Daily Log'!$H$18:$H$1017,$B37,'Daily Log'!$I$18:$I$1017),0)</f>
        <v>3</v>
      </c>
      <c r="J37" s="198">
        <f>IFERROR($E37*SUMIF('Daily Log'!$K$18:$K$1017,$B37,'Daily Log'!$L$18:$L$1017),0)</f>
        <v>0</v>
      </c>
      <c r="K37" s="198">
        <f>IFERROR($E37*SUMIF('Daily Log'!$N$18:$N$1017,$B37,'Daily Log'!$O$18:$O$1017),0)</f>
        <v>0</v>
      </c>
      <c r="L37" s="198">
        <f>IFERROR($E37*SUMIF('Daily Log'!$Q$18:$Q$1017,$B37,'Daily Log'!$R$18:$R$1017),0)</f>
        <v>0</v>
      </c>
      <c r="M37" s="198">
        <f>IFERROR($E37*SUMIF('Daily Log'!$T$18:$T$1017,$B37,'Daily Log'!$U$18:$U$1017),0)</f>
        <v>0</v>
      </c>
      <c r="N37" s="198">
        <f>IFERROR($E37*SUMIF('Daily Log'!$W$18:$W$1017,$B37,'Daily Log'!$X$18:$X$1017),0)</f>
        <v>0</v>
      </c>
      <c r="O37" s="198">
        <f>IFERROR($E37*SUMIF('Daily Log'!$Z$18:$Z$1017,$B37,'Daily Log'!$AA$18:$AA$1017),0)</f>
        <v>0</v>
      </c>
      <c r="P37" s="198">
        <f>IFERROR($E37*SUMIF('Daily Log'!$AC$18:$AC$1017,$B37,'Daily Log'!$AD$18:$AD$1017),0)</f>
        <v>0</v>
      </c>
      <c r="Q37" s="198">
        <f>IFERROR($E37*SUMIF('Daily Log'!$AF$18:$AF$1017,$B37,'Daily Log'!$AG$18:$AG$1017),0)</f>
        <v>0</v>
      </c>
      <c r="R37" s="198">
        <f>IFERROR($E37*SUMIF('Daily Log'!$AI$18:$AI$1017,$B37,'Daily Log'!$AJ$18:$AJ$1017),0)</f>
        <v>0</v>
      </c>
      <c r="S37" s="198">
        <f>IFERROR($E37*SUMIF('Daily Log'!$AL$18:$AL$1017,$B37,'Daily Log'!$AM$18:$AM$1017),0)</f>
        <v>0</v>
      </c>
      <c r="T37" s="198">
        <f>IFERROR($E37*SUMIF('Daily Log'!$AO$18:$AO$1017,$B37,'Daily Log'!$AP$18:$AP$1017),0)</f>
        <v>0</v>
      </c>
      <c r="U37" s="198">
        <f>IFERROR($E37*SUMIF('Daily Log'!$AR$18:$AR$1017,$B37,'Daily Log'!$AS$18:$AS$1017),0)</f>
        <v>0</v>
      </c>
      <c r="V37" s="198">
        <f>IFERROR($E37*SUMIF('Daily Log'!$AU$18:$AU$1017,$B37,'Daily Log'!$AV$18:$AV$1017),0)</f>
        <v>0</v>
      </c>
      <c r="W37" s="198">
        <f>IFERROR($E37*SUMIF('Daily Log'!$AX$18:$AX$1017,$B37,'Daily Log'!$AY$18:$AY$1017),0)</f>
        <v>0</v>
      </c>
      <c r="X37" s="198">
        <f>IFERROR($E37*SUMIF('Daily Log'!$BA$18:$BA$1017,$B37,'Daily Log'!$BB$18:$BB$1017),0)</f>
        <v>0</v>
      </c>
      <c r="Y37" s="198">
        <f>IFERROR($E37*SUMIF('Daily Log'!$BD$18:$BD$1017,$B37,'Daily Log'!$BE$18:$BE$1017),0)</f>
        <v>0</v>
      </c>
      <c r="Z37" s="198">
        <f>IFERROR($E37*SUMIF('Daily Log'!$BG$18:$BG$1017,$B37,'Daily Log'!$BH$18:$BH$1017),0)</f>
        <v>0</v>
      </c>
      <c r="AA37" s="198">
        <f>IFERROR($E37*SUMIF('Daily Log'!$BJ$18:$BJ$1017,$B37,'Daily Log'!$BK$18:$BK$1017),0)</f>
        <v>0</v>
      </c>
      <c r="AB37" s="198">
        <f>IFERROR($E37*SUMIF('Daily Log'!$BM$18:$BM$1017,$B37,'Daily Log'!$BN$18:$BN$1017),0)</f>
        <v>0</v>
      </c>
      <c r="AC37" s="198">
        <f>IFERROR($E37*SUMIF('Daily Log'!$BP$18:$BP$1017,$B37,'Daily Log'!$BQ$18:$BQ$1017),0)</f>
        <v>0</v>
      </c>
      <c r="AD37" s="198">
        <f>IFERROR($E37*SUMIF('Daily Log'!$BS$18:$BS$1017,$B37,'Daily Log'!$BT$18:$BT$1017),0)</f>
        <v>0</v>
      </c>
      <c r="AE37" s="198">
        <f>IFERROR($E37*SUMIF('Daily Log'!$BV$18:$BV$1017,$B37,'Daily Log'!$BW$18:$BW$1017),0)</f>
        <v>0</v>
      </c>
      <c r="AF37" s="198">
        <f>IFERROR($E37*SUMIF('Daily Log'!$BY$18:$BY$1017,$B37,'Daily Log'!$BZ$18:$BZ$1017),0)</f>
        <v>0</v>
      </c>
      <c r="AG37" s="198">
        <f>IFERROR($E37*SUMIF('Daily Log'!$CB$18:$CB$1017,$B37,'Daily Log'!$CC$18:$CC$1017),0)</f>
        <v>0</v>
      </c>
      <c r="AH37" s="198">
        <f>IFERROR($E37*SUMIF('Daily Log'!$CE$18:$CE$1017,$B37,'Daily Log'!$CF$18:$CF$1017),0)</f>
        <v>0</v>
      </c>
      <c r="AI37" s="198">
        <f>IFERROR($E37*SUMIF('Daily Log'!$CH$18:$CH$1017,$B37,'Daily Log'!$CI$18:$CI$1017),0)</f>
        <v>0</v>
      </c>
      <c r="AJ37" s="198">
        <f>IFERROR($E37*SUMIF('Daily Log'!$CK$18:$CK$1017,$B37,'Daily Log'!$CL$18:$CL$1017),0)</f>
        <v>0</v>
      </c>
      <c r="AK37" s="198">
        <f>IFERROR($E37*SUMIF('Daily Log'!$CN$18:$CN$1017,$B37,'Daily Log'!$CO$18:$CO$1017),0)</f>
        <v>0</v>
      </c>
    </row>
    <row r="38" spans="2:37" ht="33.75" hidden="1" customHeight="1">
      <c r="B38" s="401" t="s">
        <v>78</v>
      </c>
      <c r="C38" s="402"/>
      <c r="D38" s="403" t="s">
        <v>26</v>
      </c>
      <c r="E38" s="400">
        <v>4</v>
      </c>
      <c r="F38" s="197">
        <f t="shared" si="1"/>
        <v>12</v>
      </c>
      <c r="G38" s="198">
        <f>IFERROR($E38*SUMIF('Daily Log'!$B$18:$B$1017,$B38,'Daily Log'!$C$18:$C$1017),0)</f>
        <v>4</v>
      </c>
      <c r="H38" s="198">
        <f>IFERROR($E38*SUMIF('Daily Log'!$E$18:$E$1017,$B38,'Daily Log'!$F$18:$F$1017),0)</f>
        <v>4</v>
      </c>
      <c r="I38" s="198">
        <f>IFERROR($E38*SUMIF('Daily Log'!$H$18:$H$1017,$B38,'Daily Log'!$I$18:$I$1017),0)</f>
        <v>4</v>
      </c>
      <c r="J38" s="198">
        <f>IFERROR($E38*SUMIF('Daily Log'!$K$18:$K$1017,$B38,'Daily Log'!$L$18:$L$1017),0)</f>
        <v>0</v>
      </c>
      <c r="K38" s="198">
        <f>IFERROR($E38*SUMIF('Daily Log'!$N$18:$N$1017,$B38,'Daily Log'!$O$18:$O$1017),0)</f>
        <v>0</v>
      </c>
      <c r="L38" s="198">
        <f>IFERROR($E38*SUMIF('Daily Log'!$Q$18:$Q$1017,$B38,'Daily Log'!$R$18:$R$1017),0)</f>
        <v>0</v>
      </c>
      <c r="M38" s="198">
        <f>IFERROR($E38*SUMIF('Daily Log'!$T$18:$T$1017,$B38,'Daily Log'!$U$18:$U$1017),0)</f>
        <v>0</v>
      </c>
      <c r="N38" s="198">
        <f>IFERROR($E38*SUMIF('Daily Log'!$W$18:$W$1017,$B38,'Daily Log'!$X$18:$X$1017),0)</f>
        <v>0</v>
      </c>
      <c r="O38" s="198">
        <f>IFERROR($E38*SUMIF('Daily Log'!$Z$18:$Z$1017,$B38,'Daily Log'!$AA$18:$AA$1017),0)</f>
        <v>0</v>
      </c>
      <c r="P38" s="198">
        <f>IFERROR($E38*SUMIF('Daily Log'!$AC$18:$AC$1017,$B38,'Daily Log'!$AD$18:$AD$1017),0)</f>
        <v>0</v>
      </c>
      <c r="Q38" s="198">
        <f>IFERROR($E38*SUMIF('Daily Log'!$AF$18:$AF$1017,$B38,'Daily Log'!$AG$18:$AG$1017),0)</f>
        <v>0</v>
      </c>
      <c r="R38" s="198">
        <f>IFERROR($E38*SUMIF('Daily Log'!$AI$18:$AI$1017,$B38,'Daily Log'!$AJ$18:$AJ$1017),0)</f>
        <v>0</v>
      </c>
      <c r="S38" s="198">
        <f>IFERROR($E38*SUMIF('Daily Log'!$AL$18:$AL$1017,$B38,'Daily Log'!$AM$18:$AM$1017),0)</f>
        <v>0</v>
      </c>
      <c r="T38" s="198">
        <f>IFERROR($E38*SUMIF('Daily Log'!$AO$18:$AO$1017,$B38,'Daily Log'!$AP$18:$AP$1017),0)</f>
        <v>0</v>
      </c>
      <c r="U38" s="198">
        <f>IFERROR($E38*SUMIF('Daily Log'!$AR$18:$AR$1017,$B38,'Daily Log'!$AS$18:$AS$1017),0)</f>
        <v>0</v>
      </c>
      <c r="V38" s="198">
        <f>IFERROR($E38*SUMIF('Daily Log'!$AU$18:$AU$1017,$B38,'Daily Log'!$AV$18:$AV$1017),0)</f>
        <v>0</v>
      </c>
      <c r="W38" s="198">
        <f>IFERROR($E38*SUMIF('Daily Log'!$AX$18:$AX$1017,$B38,'Daily Log'!$AY$18:$AY$1017),0)</f>
        <v>0</v>
      </c>
      <c r="X38" s="198">
        <f>IFERROR($E38*SUMIF('Daily Log'!$BA$18:$BA$1017,$B38,'Daily Log'!$BB$18:$BB$1017),0)</f>
        <v>0</v>
      </c>
      <c r="Y38" s="198">
        <f>IFERROR($E38*SUMIF('Daily Log'!$BD$18:$BD$1017,$B38,'Daily Log'!$BE$18:$BE$1017),0)</f>
        <v>0</v>
      </c>
      <c r="Z38" s="198">
        <f>IFERROR($E38*SUMIF('Daily Log'!$BG$18:$BG$1017,$B38,'Daily Log'!$BH$18:$BH$1017),0)</f>
        <v>0</v>
      </c>
      <c r="AA38" s="198">
        <f>IFERROR($E38*SUMIF('Daily Log'!$BJ$18:$BJ$1017,$B38,'Daily Log'!$BK$18:$BK$1017),0)</f>
        <v>0</v>
      </c>
      <c r="AB38" s="198">
        <f>IFERROR($E38*SUMIF('Daily Log'!$BM$18:$BM$1017,$B38,'Daily Log'!$BN$18:$BN$1017),0)</f>
        <v>0</v>
      </c>
      <c r="AC38" s="198">
        <f>IFERROR($E38*SUMIF('Daily Log'!$BP$18:$BP$1017,$B38,'Daily Log'!$BQ$18:$BQ$1017),0)</f>
        <v>0</v>
      </c>
      <c r="AD38" s="198">
        <f>IFERROR($E38*SUMIF('Daily Log'!$BS$18:$BS$1017,$B38,'Daily Log'!$BT$18:$BT$1017),0)</f>
        <v>0</v>
      </c>
      <c r="AE38" s="198">
        <f>IFERROR($E38*SUMIF('Daily Log'!$BV$18:$BV$1017,$B38,'Daily Log'!$BW$18:$BW$1017),0)</f>
        <v>0</v>
      </c>
      <c r="AF38" s="198">
        <f>IFERROR($E38*SUMIF('Daily Log'!$BY$18:$BY$1017,$B38,'Daily Log'!$BZ$18:$BZ$1017),0)</f>
        <v>0</v>
      </c>
      <c r="AG38" s="198">
        <f>IFERROR($E38*SUMIF('Daily Log'!$CB$18:$CB$1017,$B38,'Daily Log'!$CC$18:$CC$1017),0)</f>
        <v>0</v>
      </c>
      <c r="AH38" s="198">
        <f>IFERROR($E38*SUMIF('Daily Log'!$CE$18:$CE$1017,$B38,'Daily Log'!$CF$18:$CF$1017),0)</f>
        <v>0</v>
      </c>
      <c r="AI38" s="198">
        <f>IFERROR($E38*SUMIF('Daily Log'!$CH$18:$CH$1017,$B38,'Daily Log'!$CI$18:$CI$1017),0)</f>
        <v>0</v>
      </c>
      <c r="AJ38" s="198">
        <f>IFERROR($E38*SUMIF('Daily Log'!$CK$18:$CK$1017,$B38,'Daily Log'!$CL$18:$CL$1017),0)</f>
        <v>0</v>
      </c>
      <c r="AK38" s="198">
        <f>IFERROR($E38*SUMIF('Daily Log'!$CN$18:$CN$1017,$B38,'Daily Log'!$CO$18:$CO$1017),0)</f>
        <v>0</v>
      </c>
    </row>
    <row r="39" spans="2:37" ht="33.75" hidden="1" customHeight="1">
      <c r="B39" s="401" t="s">
        <v>79</v>
      </c>
      <c r="C39" s="402"/>
      <c r="D39" s="403" t="s">
        <v>26</v>
      </c>
      <c r="E39" s="400">
        <v>12</v>
      </c>
      <c r="F39" s="197">
        <f t="shared" si="1"/>
        <v>12</v>
      </c>
      <c r="G39" s="198">
        <f>IFERROR($E39*SUMIF('Daily Log'!$B$18:$B$1017,$B39,'Daily Log'!$C$18:$C$1017),0)</f>
        <v>12</v>
      </c>
      <c r="H39" s="198">
        <f>IFERROR($E39*SUMIF('Daily Log'!$E$18:$E$1017,$B39,'Daily Log'!$F$18:$F$1017),0)</f>
        <v>0</v>
      </c>
      <c r="I39" s="198">
        <f>IFERROR($E39*SUMIF('Daily Log'!$H$18:$H$1017,$B39,'Daily Log'!$I$18:$I$1017),0)</f>
        <v>0</v>
      </c>
      <c r="J39" s="198">
        <f>IFERROR($E39*SUMIF('Daily Log'!$K$18:$K$1017,$B39,'Daily Log'!$L$18:$L$1017),0)</f>
        <v>0</v>
      </c>
      <c r="K39" s="198">
        <f>IFERROR($E39*SUMIF('Daily Log'!$N$18:$N$1017,$B39,'Daily Log'!$O$18:$O$1017),0)</f>
        <v>0</v>
      </c>
      <c r="L39" s="198">
        <f>IFERROR($E39*SUMIF('Daily Log'!$Q$18:$Q$1017,$B39,'Daily Log'!$R$18:$R$1017),0)</f>
        <v>0</v>
      </c>
      <c r="M39" s="198">
        <f>IFERROR($E39*SUMIF('Daily Log'!$T$18:$T$1017,$B39,'Daily Log'!$U$18:$U$1017),0)</f>
        <v>0</v>
      </c>
      <c r="N39" s="198">
        <f>IFERROR($E39*SUMIF('Daily Log'!$W$18:$W$1017,$B39,'Daily Log'!$X$18:$X$1017),0)</f>
        <v>0</v>
      </c>
      <c r="O39" s="198">
        <f>IFERROR($E39*SUMIF('Daily Log'!$Z$18:$Z$1017,$B39,'Daily Log'!$AA$18:$AA$1017),0)</f>
        <v>0</v>
      </c>
      <c r="P39" s="198">
        <f>IFERROR($E39*SUMIF('Daily Log'!$AC$18:$AC$1017,$B39,'Daily Log'!$AD$18:$AD$1017),0)</f>
        <v>0</v>
      </c>
      <c r="Q39" s="198">
        <f>IFERROR($E39*SUMIF('Daily Log'!$AF$18:$AF$1017,$B39,'Daily Log'!$AG$18:$AG$1017),0)</f>
        <v>0</v>
      </c>
      <c r="R39" s="198">
        <f>IFERROR($E39*SUMIF('Daily Log'!$AI$18:$AI$1017,$B39,'Daily Log'!$AJ$18:$AJ$1017),0)</f>
        <v>0</v>
      </c>
      <c r="S39" s="198">
        <f>IFERROR($E39*SUMIF('Daily Log'!$AL$18:$AL$1017,$B39,'Daily Log'!$AM$18:$AM$1017),0)</f>
        <v>0</v>
      </c>
      <c r="T39" s="198">
        <f>IFERROR($E39*SUMIF('Daily Log'!$AO$18:$AO$1017,$B39,'Daily Log'!$AP$18:$AP$1017),0)</f>
        <v>0</v>
      </c>
      <c r="U39" s="198">
        <f>IFERROR($E39*SUMIF('Daily Log'!$AR$18:$AR$1017,$B39,'Daily Log'!$AS$18:$AS$1017),0)</f>
        <v>0</v>
      </c>
      <c r="V39" s="198">
        <f>IFERROR($E39*SUMIF('Daily Log'!$AU$18:$AU$1017,$B39,'Daily Log'!$AV$18:$AV$1017),0)</f>
        <v>0</v>
      </c>
      <c r="W39" s="198">
        <f>IFERROR($E39*SUMIF('Daily Log'!$AX$18:$AX$1017,$B39,'Daily Log'!$AY$18:$AY$1017),0)</f>
        <v>0</v>
      </c>
      <c r="X39" s="198">
        <f>IFERROR($E39*SUMIF('Daily Log'!$BA$18:$BA$1017,$B39,'Daily Log'!$BB$18:$BB$1017),0)</f>
        <v>0</v>
      </c>
      <c r="Y39" s="198">
        <f>IFERROR($E39*SUMIF('Daily Log'!$BD$18:$BD$1017,$B39,'Daily Log'!$BE$18:$BE$1017),0)</f>
        <v>0</v>
      </c>
      <c r="Z39" s="198">
        <f>IFERROR($E39*SUMIF('Daily Log'!$BG$18:$BG$1017,$B39,'Daily Log'!$BH$18:$BH$1017),0)</f>
        <v>0</v>
      </c>
      <c r="AA39" s="198">
        <f>IFERROR($E39*SUMIF('Daily Log'!$BJ$18:$BJ$1017,$B39,'Daily Log'!$BK$18:$BK$1017),0)</f>
        <v>0</v>
      </c>
      <c r="AB39" s="198">
        <f>IFERROR($E39*SUMIF('Daily Log'!$BM$18:$BM$1017,$B39,'Daily Log'!$BN$18:$BN$1017),0)</f>
        <v>0</v>
      </c>
      <c r="AC39" s="198">
        <f>IFERROR($E39*SUMIF('Daily Log'!$BP$18:$BP$1017,$B39,'Daily Log'!$BQ$18:$BQ$1017),0)</f>
        <v>0</v>
      </c>
      <c r="AD39" s="198">
        <f>IFERROR($E39*SUMIF('Daily Log'!$BS$18:$BS$1017,$B39,'Daily Log'!$BT$18:$BT$1017),0)</f>
        <v>0</v>
      </c>
      <c r="AE39" s="198">
        <f>IFERROR($E39*SUMIF('Daily Log'!$BV$18:$BV$1017,$B39,'Daily Log'!$BW$18:$BW$1017),0)</f>
        <v>0</v>
      </c>
      <c r="AF39" s="198">
        <f>IFERROR($E39*SUMIF('Daily Log'!$BY$18:$BY$1017,$B39,'Daily Log'!$BZ$18:$BZ$1017),0)</f>
        <v>0</v>
      </c>
      <c r="AG39" s="198">
        <f>IFERROR($E39*SUMIF('Daily Log'!$CB$18:$CB$1017,$B39,'Daily Log'!$CC$18:$CC$1017),0)</f>
        <v>0</v>
      </c>
      <c r="AH39" s="198">
        <f>IFERROR($E39*SUMIF('Daily Log'!$CE$18:$CE$1017,$B39,'Daily Log'!$CF$18:$CF$1017),0)</f>
        <v>0</v>
      </c>
      <c r="AI39" s="198">
        <f>IFERROR($E39*SUMIF('Daily Log'!$CH$18:$CH$1017,$B39,'Daily Log'!$CI$18:$CI$1017),0)</f>
        <v>0</v>
      </c>
      <c r="AJ39" s="198">
        <f>IFERROR($E39*SUMIF('Daily Log'!$CK$18:$CK$1017,$B39,'Daily Log'!$CL$18:$CL$1017),0)</f>
        <v>0</v>
      </c>
      <c r="AK39" s="198">
        <f>IFERROR($E39*SUMIF('Daily Log'!$CN$18:$CN$1017,$B39,'Daily Log'!$CO$18:$CO$1017),0)</f>
        <v>0</v>
      </c>
    </row>
    <row r="40" spans="2:37" ht="33.75" hidden="1" customHeight="1">
      <c r="B40" s="401" t="s">
        <v>80</v>
      </c>
      <c r="C40" s="402"/>
      <c r="D40" s="403" t="s">
        <v>26</v>
      </c>
      <c r="E40" s="400">
        <v>1</v>
      </c>
      <c r="F40" s="197">
        <f t="shared" si="1"/>
        <v>3</v>
      </c>
      <c r="G40" s="198">
        <f>IFERROR($E40*SUMIF('Daily Log'!$B$18:$B$1017,$B40,'Daily Log'!$C$18:$C$1017),0)</f>
        <v>3</v>
      </c>
      <c r="H40" s="198">
        <f>IFERROR($E40*SUMIF('Daily Log'!$E$18:$E$1017,$B40,'Daily Log'!$F$18:$F$1017),0)</f>
        <v>0</v>
      </c>
      <c r="I40" s="198">
        <f>IFERROR($E40*SUMIF('Daily Log'!$H$18:$H$1017,$B40,'Daily Log'!$I$18:$I$1017),0)</f>
        <v>0</v>
      </c>
      <c r="J40" s="198">
        <f>IFERROR($E40*SUMIF('Daily Log'!$K$18:$K$1017,$B40,'Daily Log'!$L$18:$L$1017),0)</f>
        <v>0</v>
      </c>
      <c r="K40" s="198">
        <f>IFERROR($E40*SUMIF('Daily Log'!$N$18:$N$1017,$B40,'Daily Log'!$O$18:$O$1017),0)</f>
        <v>0</v>
      </c>
      <c r="L40" s="198">
        <f>IFERROR($E40*SUMIF('Daily Log'!$Q$18:$Q$1017,$B40,'Daily Log'!$R$18:$R$1017),0)</f>
        <v>0</v>
      </c>
      <c r="M40" s="198">
        <f>IFERROR($E40*SUMIF('Daily Log'!$T$18:$T$1017,$B40,'Daily Log'!$U$18:$U$1017),0)</f>
        <v>0</v>
      </c>
      <c r="N40" s="198">
        <f>IFERROR($E40*SUMIF('Daily Log'!$W$18:$W$1017,$B40,'Daily Log'!$X$18:$X$1017),0)</f>
        <v>0</v>
      </c>
      <c r="O40" s="198">
        <f>IFERROR($E40*SUMIF('Daily Log'!$Z$18:$Z$1017,$B40,'Daily Log'!$AA$18:$AA$1017),0)</f>
        <v>0</v>
      </c>
      <c r="P40" s="198">
        <f>IFERROR($E40*SUMIF('Daily Log'!$AC$18:$AC$1017,$B40,'Daily Log'!$AD$18:$AD$1017),0)</f>
        <v>0</v>
      </c>
      <c r="Q40" s="198">
        <f>IFERROR($E40*SUMIF('Daily Log'!$AF$18:$AF$1017,$B40,'Daily Log'!$AG$18:$AG$1017),0)</f>
        <v>0</v>
      </c>
      <c r="R40" s="198">
        <f>IFERROR($E40*SUMIF('Daily Log'!$AI$18:$AI$1017,$B40,'Daily Log'!$AJ$18:$AJ$1017),0)</f>
        <v>0</v>
      </c>
      <c r="S40" s="198">
        <f>IFERROR($E40*SUMIF('Daily Log'!$AL$18:$AL$1017,$B40,'Daily Log'!$AM$18:$AM$1017),0)</f>
        <v>0</v>
      </c>
      <c r="T40" s="198">
        <f>IFERROR($E40*SUMIF('Daily Log'!$AO$18:$AO$1017,$B40,'Daily Log'!$AP$18:$AP$1017),0)</f>
        <v>0</v>
      </c>
      <c r="U40" s="198">
        <f>IFERROR($E40*SUMIF('Daily Log'!$AR$18:$AR$1017,$B40,'Daily Log'!$AS$18:$AS$1017),0)</f>
        <v>0</v>
      </c>
      <c r="V40" s="198">
        <f>IFERROR($E40*SUMIF('Daily Log'!$AU$18:$AU$1017,$B40,'Daily Log'!$AV$18:$AV$1017),0)</f>
        <v>0</v>
      </c>
      <c r="W40" s="198">
        <f>IFERROR($E40*SUMIF('Daily Log'!$AX$18:$AX$1017,$B40,'Daily Log'!$AY$18:$AY$1017),0)</f>
        <v>0</v>
      </c>
      <c r="X40" s="198">
        <f>IFERROR($E40*SUMIF('Daily Log'!$BA$18:$BA$1017,$B40,'Daily Log'!$BB$18:$BB$1017),0)</f>
        <v>0</v>
      </c>
      <c r="Y40" s="198">
        <f>IFERROR($E40*SUMIF('Daily Log'!$BD$18:$BD$1017,$B40,'Daily Log'!$BE$18:$BE$1017),0)</f>
        <v>0</v>
      </c>
      <c r="Z40" s="198">
        <f>IFERROR($E40*SUMIF('Daily Log'!$BG$18:$BG$1017,$B40,'Daily Log'!$BH$18:$BH$1017),0)</f>
        <v>0</v>
      </c>
      <c r="AA40" s="198">
        <f>IFERROR($E40*SUMIF('Daily Log'!$BJ$18:$BJ$1017,$B40,'Daily Log'!$BK$18:$BK$1017),0)</f>
        <v>0</v>
      </c>
      <c r="AB40" s="198">
        <f>IFERROR($E40*SUMIF('Daily Log'!$BM$18:$BM$1017,$B40,'Daily Log'!$BN$18:$BN$1017),0)</f>
        <v>0</v>
      </c>
      <c r="AC40" s="198">
        <f>IFERROR($E40*SUMIF('Daily Log'!$BP$18:$BP$1017,$B40,'Daily Log'!$BQ$18:$BQ$1017),0)</f>
        <v>0</v>
      </c>
      <c r="AD40" s="198">
        <f>IFERROR($E40*SUMIF('Daily Log'!$BS$18:$BS$1017,$B40,'Daily Log'!$BT$18:$BT$1017),0)</f>
        <v>0</v>
      </c>
      <c r="AE40" s="198">
        <f>IFERROR($E40*SUMIF('Daily Log'!$BV$18:$BV$1017,$B40,'Daily Log'!$BW$18:$BW$1017),0)</f>
        <v>0</v>
      </c>
      <c r="AF40" s="198">
        <f>IFERROR($E40*SUMIF('Daily Log'!$BY$18:$BY$1017,$B40,'Daily Log'!$BZ$18:$BZ$1017),0)</f>
        <v>0</v>
      </c>
      <c r="AG40" s="198">
        <f>IFERROR($E40*SUMIF('Daily Log'!$CB$18:$CB$1017,$B40,'Daily Log'!$CC$18:$CC$1017),0)</f>
        <v>0</v>
      </c>
      <c r="AH40" s="198">
        <f>IFERROR($E40*SUMIF('Daily Log'!$CE$18:$CE$1017,$B40,'Daily Log'!$CF$18:$CF$1017),0)</f>
        <v>0</v>
      </c>
      <c r="AI40" s="198">
        <f>IFERROR($E40*SUMIF('Daily Log'!$CH$18:$CH$1017,$B40,'Daily Log'!$CI$18:$CI$1017),0)</f>
        <v>0</v>
      </c>
      <c r="AJ40" s="198">
        <f>IFERROR($E40*SUMIF('Daily Log'!$CK$18:$CK$1017,$B40,'Daily Log'!$CL$18:$CL$1017),0)</f>
        <v>0</v>
      </c>
      <c r="AK40" s="198">
        <f>IFERROR($E40*SUMIF('Daily Log'!$CN$18:$CN$1017,$B40,'Daily Log'!$CO$18:$CO$1017),0)</f>
        <v>0</v>
      </c>
    </row>
    <row r="41" spans="2:37" ht="33.75" hidden="1" customHeight="1">
      <c r="B41" s="401" t="s">
        <v>81</v>
      </c>
      <c r="C41" s="402"/>
      <c r="D41" s="403" t="s">
        <v>26</v>
      </c>
      <c r="E41" s="400">
        <v>4</v>
      </c>
      <c r="F41" s="197">
        <f t="shared" si="1"/>
        <v>24</v>
      </c>
      <c r="G41" s="198">
        <f>IFERROR($E41*SUMIF('Daily Log'!$B$18:$B$1017,$B41,'Daily Log'!$C$18:$C$1017),0)</f>
        <v>8</v>
      </c>
      <c r="H41" s="198">
        <f>IFERROR($E41*SUMIF('Daily Log'!$E$18:$E$1017,$B41,'Daily Log'!$F$18:$F$1017),0)</f>
        <v>16</v>
      </c>
      <c r="I41" s="198">
        <f>IFERROR($E41*SUMIF('Daily Log'!$H$18:$H$1017,$B41,'Daily Log'!$I$18:$I$1017),0)</f>
        <v>0</v>
      </c>
      <c r="J41" s="198">
        <f>IFERROR($E41*SUMIF('Daily Log'!$K$18:$K$1017,$B41,'Daily Log'!$L$18:$L$1017),0)</f>
        <v>0</v>
      </c>
      <c r="K41" s="198">
        <f>IFERROR($E41*SUMIF('Daily Log'!$N$18:$N$1017,$B41,'Daily Log'!$O$18:$O$1017),0)</f>
        <v>0</v>
      </c>
      <c r="L41" s="198">
        <f>IFERROR($E41*SUMIF('Daily Log'!$Q$18:$Q$1017,$B41,'Daily Log'!$R$18:$R$1017),0)</f>
        <v>0</v>
      </c>
      <c r="M41" s="198">
        <f>IFERROR($E41*SUMIF('Daily Log'!$T$18:$T$1017,$B41,'Daily Log'!$U$18:$U$1017),0)</f>
        <v>0</v>
      </c>
      <c r="N41" s="198">
        <f>IFERROR($E41*SUMIF('Daily Log'!$W$18:$W$1017,$B41,'Daily Log'!$X$18:$X$1017),0)</f>
        <v>0</v>
      </c>
      <c r="O41" s="198">
        <f>IFERROR($E41*SUMIF('Daily Log'!$Z$18:$Z$1017,$B41,'Daily Log'!$AA$18:$AA$1017),0)</f>
        <v>0</v>
      </c>
      <c r="P41" s="198">
        <f>IFERROR($E41*SUMIF('Daily Log'!$AC$18:$AC$1017,$B41,'Daily Log'!$AD$18:$AD$1017),0)</f>
        <v>0</v>
      </c>
      <c r="Q41" s="198">
        <f>IFERROR($E41*SUMIF('Daily Log'!$AF$18:$AF$1017,$B41,'Daily Log'!$AG$18:$AG$1017),0)</f>
        <v>0</v>
      </c>
      <c r="R41" s="198">
        <f>IFERROR($E41*SUMIF('Daily Log'!$AI$18:$AI$1017,$B41,'Daily Log'!$AJ$18:$AJ$1017),0)</f>
        <v>0</v>
      </c>
      <c r="S41" s="198">
        <f>IFERROR($E41*SUMIF('Daily Log'!$AL$18:$AL$1017,$B41,'Daily Log'!$AM$18:$AM$1017),0)</f>
        <v>0</v>
      </c>
      <c r="T41" s="198">
        <f>IFERROR($E41*SUMIF('Daily Log'!$AO$18:$AO$1017,$B41,'Daily Log'!$AP$18:$AP$1017),0)</f>
        <v>0</v>
      </c>
      <c r="U41" s="198">
        <f>IFERROR($E41*SUMIF('Daily Log'!$AR$18:$AR$1017,$B41,'Daily Log'!$AS$18:$AS$1017),0)</f>
        <v>0</v>
      </c>
      <c r="V41" s="198">
        <f>IFERROR($E41*SUMIF('Daily Log'!$AU$18:$AU$1017,$B41,'Daily Log'!$AV$18:$AV$1017),0)</f>
        <v>0</v>
      </c>
      <c r="W41" s="198">
        <f>IFERROR($E41*SUMIF('Daily Log'!$AX$18:$AX$1017,$B41,'Daily Log'!$AY$18:$AY$1017),0)</f>
        <v>0</v>
      </c>
      <c r="X41" s="198">
        <f>IFERROR($E41*SUMIF('Daily Log'!$BA$18:$BA$1017,$B41,'Daily Log'!$BB$18:$BB$1017),0)</f>
        <v>0</v>
      </c>
      <c r="Y41" s="198">
        <f>IFERROR($E41*SUMIF('Daily Log'!$BD$18:$BD$1017,$B41,'Daily Log'!$BE$18:$BE$1017),0)</f>
        <v>0</v>
      </c>
      <c r="Z41" s="198">
        <f>IFERROR($E41*SUMIF('Daily Log'!$BG$18:$BG$1017,$B41,'Daily Log'!$BH$18:$BH$1017),0)</f>
        <v>0</v>
      </c>
      <c r="AA41" s="198">
        <f>IFERROR($E41*SUMIF('Daily Log'!$BJ$18:$BJ$1017,$B41,'Daily Log'!$BK$18:$BK$1017),0)</f>
        <v>0</v>
      </c>
      <c r="AB41" s="198">
        <f>IFERROR($E41*SUMIF('Daily Log'!$BM$18:$BM$1017,$B41,'Daily Log'!$BN$18:$BN$1017),0)</f>
        <v>0</v>
      </c>
      <c r="AC41" s="198">
        <f>IFERROR($E41*SUMIF('Daily Log'!$BP$18:$BP$1017,$B41,'Daily Log'!$BQ$18:$BQ$1017),0)</f>
        <v>0</v>
      </c>
      <c r="AD41" s="198">
        <f>IFERROR($E41*SUMIF('Daily Log'!$BS$18:$BS$1017,$B41,'Daily Log'!$BT$18:$BT$1017),0)</f>
        <v>0</v>
      </c>
      <c r="AE41" s="198">
        <f>IFERROR($E41*SUMIF('Daily Log'!$BV$18:$BV$1017,$B41,'Daily Log'!$BW$18:$BW$1017),0)</f>
        <v>0</v>
      </c>
      <c r="AF41" s="198">
        <f>IFERROR($E41*SUMIF('Daily Log'!$BY$18:$BY$1017,$B41,'Daily Log'!$BZ$18:$BZ$1017),0)</f>
        <v>0</v>
      </c>
      <c r="AG41" s="198">
        <f>IFERROR($E41*SUMIF('Daily Log'!$CB$18:$CB$1017,$B41,'Daily Log'!$CC$18:$CC$1017),0)</f>
        <v>0</v>
      </c>
      <c r="AH41" s="198">
        <f>IFERROR($E41*SUMIF('Daily Log'!$CE$18:$CE$1017,$B41,'Daily Log'!$CF$18:$CF$1017),0)</f>
        <v>0</v>
      </c>
      <c r="AI41" s="198">
        <f>IFERROR($E41*SUMIF('Daily Log'!$CH$18:$CH$1017,$B41,'Daily Log'!$CI$18:$CI$1017),0)</f>
        <v>0</v>
      </c>
      <c r="AJ41" s="198">
        <f>IFERROR($E41*SUMIF('Daily Log'!$CK$18:$CK$1017,$B41,'Daily Log'!$CL$18:$CL$1017),0)</f>
        <v>0</v>
      </c>
      <c r="AK41" s="198">
        <f>IFERROR($E41*SUMIF('Daily Log'!$CN$18:$CN$1017,$B41,'Daily Log'!$CO$18:$CO$1017),0)</f>
        <v>0</v>
      </c>
    </row>
    <row r="42" spans="2:37" ht="33.75" hidden="1" customHeight="1">
      <c r="B42" s="401" t="s">
        <v>82</v>
      </c>
      <c r="C42" s="402"/>
      <c r="D42" s="403" t="s">
        <v>26</v>
      </c>
      <c r="E42" s="400">
        <v>12</v>
      </c>
      <c r="F42" s="197">
        <f t="shared" si="1"/>
        <v>24</v>
      </c>
      <c r="G42" s="198">
        <f>IFERROR($E42*SUMIF('Daily Log'!$B$18:$B$1017,$B42,'Daily Log'!$C$18:$C$1017),0)</f>
        <v>0</v>
      </c>
      <c r="H42" s="198">
        <f>IFERROR($E42*SUMIF('Daily Log'!$E$18:$E$1017,$B42,'Daily Log'!$F$18:$F$1017),0)</f>
        <v>24</v>
      </c>
      <c r="I42" s="198">
        <f>IFERROR($E42*SUMIF('Daily Log'!$H$18:$H$1017,$B42,'Daily Log'!$I$18:$I$1017),0)</f>
        <v>0</v>
      </c>
      <c r="J42" s="198">
        <f>IFERROR($E42*SUMIF('Daily Log'!$K$18:$K$1017,$B42,'Daily Log'!$L$18:$L$1017),0)</f>
        <v>0</v>
      </c>
      <c r="K42" s="198">
        <f>IFERROR($E42*SUMIF('Daily Log'!$N$18:$N$1017,$B42,'Daily Log'!$O$18:$O$1017),0)</f>
        <v>0</v>
      </c>
      <c r="L42" s="198">
        <f>IFERROR($E42*SUMIF('Daily Log'!$Q$18:$Q$1017,$B42,'Daily Log'!$R$18:$R$1017),0)</f>
        <v>0</v>
      </c>
      <c r="M42" s="198">
        <f>IFERROR($E42*SUMIF('Daily Log'!$T$18:$T$1017,$B42,'Daily Log'!$U$18:$U$1017),0)</f>
        <v>0</v>
      </c>
      <c r="N42" s="198">
        <f>IFERROR($E42*SUMIF('Daily Log'!$W$18:$W$1017,$B42,'Daily Log'!$X$18:$X$1017),0)</f>
        <v>0</v>
      </c>
      <c r="O42" s="198">
        <f>IFERROR($E42*SUMIF('Daily Log'!$Z$18:$Z$1017,$B42,'Daily Log'!$AA$18:$AA$1017),0)</f>
        <v>0</v>
      </c>
      <c r="P42" s="198">
        <f>IFERROR($E42*SUMIF('Daily Log'!$AC$18:$AC$1017,$B42,'Daily Log'!$AD$18:$AD$1017),0)</f>
        <v>0</v>
      </c>
      <c r="Q42" s="198">
        <f>IFERROR($E42*SUMIF('Daily Log'!$AF$18:$AF$1017,$B42,'Daily Log'!$AG$18:$AG$1017),0)</f>
        <v>0</v>
      </c>
      <c r="R42" s="198">
        <f>IFERROR($E42*SUMIF('Daily Log'!$AI$18:$AI$1017,$B42,'Daily Log'!$AJ$18:$AJ$1017),0)</f>
        <v>0</v>
      </c>
      <c r="S42" s="198">
        <f>IFERROR($E42*SUMIF('Daily Log'!$AL$18:$AL$1017,$B42,'Daily Log'!$AM$18:$AM$1017),0)</f>
        <v>0</v>
      </c>
      <c r="T42" s="198">
        <f>IFERROR($E42*SUMIF('Daily Log'!$AO$18:$AO$1017,$B42,'Daily Log'!$AP$18:$AP$1017),0)</f>
        <v>0</v>
      </c>
      <c r="U42" s="198">
        <f>IFERROR($E42*SUMIF('Daily Log'!$AR$18:$AR$1017,$B42,'Daily Log'!$AS$18:$AS$1017),0)</f>
        <v>0</v>
      </c>
      <c r="V42" s="198">
        <f>IFERROR($E42*SUMIF('Daily Log'!$AU$18:$AU$1017,$B42,'Daily Log'!$AV$18:$AV$1017),0)</f>
        <v>0</v>
      </c>
      <c r="W42" s="198">
        <f>IFERROR($E42*SUMIF('Daily Log'!$AX$18:$AX$1017,$B42,'Daily Log'!$AY$18:$AY$1017),0)</f>
        <v>0</v>
      </c>
      <c r="X42" s="198">
        <f>IFERROR($E42*SUMIF('Daily Log'!$BA$18:$BA$1017,$B42,'Daily Log'!$BB$18:$BB$1017),0)</f>
        <v>0</v>
      </c>
      <c r="Y42" s="198">
        <f>IFERROR($E42*SUMIF('Daily Log'!$BD$18:$BD$1017,$B42,'Daily Log'!$BE$18:$BE$1017),0)</f>
        <v>0</v>
      </c>
      <c r="Z42" s="198">
        <f>IFERROR($E42*SUMIF('Daily Log'!$BG$18:$BG$1017,$B42,'Daily Log'!$BH$18:$BH$1017),0)</f>
        <v>0</v>
      </c>
      <c r="AA42" s="198">
        <f>IFERROR($E42*SUMIF('Daily Log'!$BJ$18:$BJ$1017,$B42,'Daily Log'!$BK$18:$BK$1017),0)</f>
        <v>0</v>
      </c>
      <c r="AB42" s="198">
        <f>IFERROR($E42*SUMIF('Daily Log'!$BM$18:$BM$1017,$B42,'Daily Log'!$BN$18:$BN$1017),0)</f>
        <v>0</v>
      </c>
      <c r="AC42" s="198">
        <f>IFERROR($E42*SUMIF('Daily Log'!$BP$18:$BP$1017,$B42,'Daily Log'!$BQ$18:$BQ$1017),0)</f>
        <v>0</v>
      </c>
      <c r="AD42" s="198">
        <f>IFERROR($E42*SUMIF('Daily Log'!$BS$18:$BS$1017,$B42,'Daily Log'!$BT$18:$BT$1017),0)</f>
        <v>0</v>
      </c>
      <c r="AE42" s="198">
        <f>IFERROR($E42*SUMIF('Daily Log'!$BV$18:$BV$1017,$B42,'Daily Log'!$BW$18:$BW$1017),0)</f>
        <v>0</v>
      </c>
      <c r="AF42" s="198">
        <f>IFERROR($E42*SUMIF('Daily Log'!$BY$18:$BY$1017,$B42,'Daily Log'!$BZ$18:$BZ$1017),0)</f>
        <v>0</v>
      </c>
      <c r="AG42" s="198">
        <f>IFERROR($E42*SUMIF('Daily Log'!$CB$18:$CB$1017,$B42,'Daily Log'!$CC$18:$CC$1017),0)</f>
        <v>0</v>
      </c>
      <c r="AH42" s="198">
        <f>IFERROR($E42*SUMIF('Daily Log'!$CE$18:$CE$1017,$B42,'Daily Log'!$CF$18:$CF$1017),0)</f>
        <v>0</v>
      </c>
      <c r="AI42" s="198">
        <f>IFERROR($E42*SUMIF('Daily Log'!$CH$18:$CH$1017,$B42,'Daily Log'!$CI$18:$CI$1017),0)</f>
        <v>0</v>
      </c>
      <c r="AJ42" s="198">
        <f>IFERROR($E42*SUMIF('Daily Log'!$CK$18:$CK$1017,$B42,'Daily Log'!$CL$18:$CL$1017),0)</f>
        <v>0</v>
      </c>
      <c r="AK42" s="198">
        <f>IFERROR($E42*SUMIF('Daily Log'!$CN$18:$CN$1017,$B42,'Daily Log'!$CO$18:$CO$1017),0)</f>
        <v>0</v>
      </c>
    </row>
    <row r="43" spans="2:37" ht="33.75" hidden="1" customHeight="1">
      <c r="B43" s="401" t="s">
        <v>83</v>
      </c>
      <c r="C43" s="402"/>
      <c r="D43" s="403" t="s">
        <v>26</v>
      </c>
      <c r="E43" s="400">
        <v>1</v>
      </c>
      <c r="F43" s="197">
        <f t="shared" si="1"/>
        <v>0</v>
      </c>
      <c r="G43" s="198">
        <f>IFERROR($E43*SUMIF('Daily Log'!$B$18:$B$1017,$B43,'Daily Log'!$C$18:$C$1017),0)</f>
        <v>0</v>
      </c>
      <c r="H43" s="198">
        <f>IFERROR($E43*SUMIF('Daily Log'!$E$18:$E$1017,$B43,'Daily Log'!$F$18:$F$1017),0)</f>
        <v>0</v>
      </c>
      <c r="I43" s="198">
        <f>IFERROR($E43*SUMIF('Daily Log'!$H$18:$H$1017,$B43,'Daily Log'!$I$18:$I$1017),0)</f>
        <v>0</v>
      </c>
      <c r="J43" s="198">
        <f>IFERROR($E43*SUMIF('Daily Log'!$K$18:$K$1017,$B43,'Daily Log'!$L$18:$L$1017),0)</f>
        <v>0</v>
      </c>
      <c r="K43" s="198">
        <f>IFERROR($E43*SUMIF('Daily Log'!$N$18:$N$1017,$B43,'Daily Log'!$O$18:$O$1017),0)</f>
        <v>0</v>
      </c>
      <c r="L43" s="198">
        <f>IFERROR($E43*SUMIF('Daily Log'!$Q$18:$Q$1017,$B43,'Daily Log'!$R$18:$R$1017),0)</f>
        <v>0</v>
      </c>
      <c r="M43" s="198">
        <f>IFERROR($E43*SUMIF('Daily Log'!$T$18:$T$1017,$B43,'Daily Log'!$U$18:$U$1017),0)</f>
        <v>0</v>
      </c>
      <c r="N43" s="198">
        <f>IFERROR($E43*SUMIF('Daily Log'!$W$18:$W$1017,$B43,'Daily Log'!$X$18:$X$1017),0)</f>
        <v>0</v>
      </c>
      <c r="O43" s="198">
        <f>IFERROR($E43*SUMIF('Daily Log'!$Z$18:$Z$1017,$B43,'Daily Log'!$AA$18:$AA$1017),0)</f>
        <v>0</v>
      </c>
      <c r="P43" s="198">
        <f>IFERROR($E43*SUMIF('Daily Log'!$AC$18:$AC$1017,$B43,'Daily Log'!$AD$18:$AD$1017),0)</f>
        <v>0</v>
      </c>
      <c r="Q43" s="198">
        <f>IFERROR($E43*SUMIF('Daily Log'!$AF$18:$AF$1017,$B43,'Daily Log'!$AG$18:$AG$1017),0)</f>
        <v>0</v>
      </c>
      <c r="R43" s="198">
        <f>IFERROR($E43*SUMIF('Daily Log'!$AI$18:$AI$1017,$B43,'Daily Log'!$AJ$18:$AJ$1017),0)</f>
        <v>0</v>
      </c>
      <c r="S43" s="198">
        <f>IFERROR($E43*SUMIF('Daily Log'!$AL$18:$AL$1017,$B43,'Daily Log'!$AM$18:$AM$1017),0)</f>
        <v>0</v>
      </c>
      <c r="T43" s="198">
        <f>IFERROR($E43*SUMIF('Daily Log'!$AO$18:$AO$1017,$B43,'Daily Log'!$AP$18:$AP$1017),0)</f>
        <v>0</v>
      </c>
      <c r="U43" s="198">
        <f>IFERROR($E43*SUMIF('Daily Log'!$AR$18:$AR$1017,$B43,'Daily Log'!$AS$18:$AS$1017),0)</f>
        <v>0</v>
      </c>
      <c r="V43" s="198">
        <f>IFERROR($E43*SUMIF('Daily Log'!$AU$18:$AU$1017,$B43,'Daily Log'!$AV$18:$AV$1017),0)</f>
        <v>0</v>
      </c>
      <c r="W43" s="198">
        <f>IFERROR($E43*SUMIF('Daily Log'!$AX$18:$AX$1017,$B43,'Daily Log'!$AY$18:$AY$1017),0)</f>
        <v>0</v>
      </c>
      <c r="X43" s="198">
        <f>IFERROR($E43*SUMIF('Daily Log'!$BA$18:$BA$1017,$B43,'Daily Log'!$BB$18:$BB$1017),0)</f>
        <v>0</v>
      </c>
      <c r="Y43" s="198">
        <f>IFERROR($E43*SUMIF('Daily Log'!$BD$18:$BD$1017,$B43,'Daily Log'!$BE$18:$BE$1017),0)</f>
        <v>0</v>
      </c>
      <c r="Z43" s="198">
        <f>IFERROR($E43*SUMIF('Daily Log'!$BG$18:$BG$1017,$B43,'Daily Log'!$BH$18:$BH$1017),0)</f>
        <v>0</v>
      </c>
      <c r="AA43" s="198">
        <f>IFERROR($E43*SUMIF('Daily Log'!$BJ$18:$BJ$1017,$B43,'Daily Log'!$BK$18:$BK$1017),0)</f>
        <v>0</v>
      </c>
      <c r="AB43" s="198">
        <f>IFERROR($E43*SUMIF('Daily Log'!$BM$18:$BM$1017,$B43,'Daily Log'!$BN$18:$BN$1017),0)</f>
        <v>0</v>
      </c>
      <c r="AC43" s="198">
        <f>IFERROR($E43*SUMIF('Daily Log'!$BP$18:$BP$1017,$B43,'Daily Log'!$BQ$18:$BQ$1017),0)</f>
        <v>0</v>
      </c>
      <c r="AD43" s="198">
        <f>IFERROR($E43*SUMIF('Daily Log'!$BS$18:$BS$1017,$B43,'Daily Log'!$BT$18:$BT$1017),0)</f>
        <v>0</v>
      </c>
      <c r="AE43" s="198">
        <f>IFERROR($E43*SUMIF('Daily Log'!$BV$18:$BV$1017,$B43,'Daily Log'!$BW$18:$BW$1017),0)</f>
        <v>0</v>
      </c>
      <c r="AF43" s="198">
        <f>IFERROR($E43*SUMIF('Daily Log'!$BY$18:$BY$1017,$B43,'Daily Log'!$BZ$18:$BZ$1017),0)</f>
        <v>0</v>
      </c>
      <c r="AG43" s="198">
        <f>IFERROR($E43*SUMIF('Daily Log'!$CB$18:$CB$1017,$B43,'Daily Log'!$CC$18:$CC$1017),0)</f>
        <v>0</v>
      </c>
      <c r="AH43" s="198">
        <f>IFERROR($E43*SUMIF('Daily Log'!$CE$18:$CE$1017,$B43,'Daily Log'!$CF$18:$CF$1017),0)</f>
        <v>0</v>
      </c>
      <c r="AI43" s="198">
        <f>IFERROR($E43*SUMIF('Daily Log'!$CH$18:$CH$1017,$B43,'Daily Log'!$CI$18:$CI$1017),0)</f>
        <v>0</v>
      </c>
      <c r="AJ43" s="198">
        <f>IFERROR($E43*SUMIF('Daily Log'!$CK$18:$CK$1017,$B43,'Daily Log'!$CL$18:$CL$1017),0)</f>
        <v>0</v>
      </c>
      <c r="AK43" s="198">
        <f>IFERROR($E43*SUMIF('Daily Log'!$CN$18:$CN$1017,$B43,'Daily Log'!$CO$18:$CO$1017),0)</f>
        <v>0</v>
      </c>
    </row>
    <row r="44" spans="2:37" ht="33.75" hidden="1" customHeight="1">
      <c r="B44" s="401" t="s">
        <v>84</v>
      </c>
      <c r="C44" s="402"/>
      <c r="D44" s="403" t="s">
        <v>26</v>
      </c>
      <c r="E44" s="400">
        <v>4</v>
      </c>
      <c r="F44" s="197">
        <f t="shared" si="1"/>
        <v>44</v>
      </c>
      <c r="G44" s="198">
        <f>IFERROR($E44*SUMIF('Daily Log'!$B$18:$B$1017,$B44,'Daily Log'!$C$18:$C$1017),0)</f>
        <v>16</v>
      </c>
      <c r="H44" s="198">
        <f>IFERROR($E44*SUMIF('Daily Log'!$E$18:$E$1017,$B44,'Daily Log'!$F$18:$F$1017),0)</f>
        <v>24</v>
      </c>
      <c r="I44" s="198">
        <f>IFERROR($E44*SUMIF('Daily Log'!$H$18:$H$1017,$B44,'Daily Log'!$I$18:$I$1017),0)</f>
        <v>4</v>
      </c>
      <c r="J44" s="198">
        <f>IFERROR($E44*SUMIF('Daily Log'!$K$18:$K$1017,$B44,'Daily Log'!$L$18:$L$1017),0)</f>
        <v>0</v>
      </c>
      <c r="K44" s="198">
        <f>IFERROR($E44*SUMIF('Daily Log'!$N$18:$N$1017,$B44,'Daily Log'!$O$18:$O$1017),0)</f>
        <v>0</v>
      </c>
      <c r="L44" s="198">
        <f>IFERROR($E44*SUMIF('Daily Log'!$Q$18:$Q$1017,$B44,'Daily Log'!$R$18:$R$1017),0)</f>
        <v>0</v>
      </c>
      <c r="M44" s="198">
        <f>IFERROR($E44*SUMIF('Daily Log'!$T$18:$T$1017,$B44,'Daily Log'!$U$18:$U$1017),0)</f>
        <v>0</v>
      </c>
      <c r="N44" s="198">
        <f>IFERROR($E44*SUMIF('Daily Log'!$W$18:$W$1017,$B44,'Daily Log'!$X$18:$X$1017),0)</f>
        <v>0</v>
      </c>
      <c r="O44" s="198">
        <f>IFERROR($E44*SUMIF('Daily Log'!$Z$18:$Z$1017,$B44,'Daily Log'!$AA$18:$AA$1017),0)</f>
        <v>0</v>
      </c>
      <c r="P44" s="198">
        <f>IFERROR($E44*SUMIF('Daily Log'!$AC$18:$AC$1017,$B44,'Daily Log'!$AD$18:$AD$1017),0)</f>
        <v>0</v>
      </c>
      <c r="Q44" s="198">
        <f>IFERROR($E44*SUMIF('Daily Log'!$AF$18:$AF$1017,$B44,'Daily Log'!$AG$18:$AG$1017),0)</f>
        <v>0</v>
      </c>
      <c r="R44" s="198">
        <f>IFERROR($E44*SUMIF('Daily Log'!$AI$18:$AI$1017,$B44,'Daily Log'!$AJ$18:$AJ$1017),0)</f>
        <v>0</v>
      </c>
      <c r="S44" s="198">
        <f>IFERROR($E44*SUMIF('Daily Log'!$AL$18:$AL$1017,$B44,'Daily Log'!$AM$18:$AM$1017),0)</f>
        <v>0</v>
      </c>
      <c r="T44" s="198">
        <f>IFERROR($E44*SUMIF('Daily Log'!$AO$18:$AO$1017,$B44,'Daily Log'!$AP$18:$AP$1017),0)</f>
        <v>0</v>
      </c>
      <c r="U44" s="198">
        <f>IFERROR($E44*SUMIF('Daily Log'!$AR$18:$AR$1017,$B44,'Daily Log'!$AS$18:$AS$1017),0)</f>
        <v>0</v>
      </c>
      <c r="V44" s="198">
        <f>IFERROR($E44*SUMIF('Daily Log'!$AU$18:$AU$1017,$B44,'Daily Log'!$AV$18:$AV$1017),0)</f>
        <v>0</v>
      </c>
      <c r="W44" s="198">
        <f>IFERROR($E44*SUMIF('Daily Log'!$AX$18:$AX$1017,$B44,'Daily Log'!$AY$18:$AY$1017),0)</f>
        <v>0</v>
      </c>
      <c r="X44" s="198">
        <f>IFERROR($E44*SUMIF('Daily Log'!$BA$18:$BA$1017,$B44,'Daily Log'!$BB$18:$BB$1017),0)</f>
        <v>0</v>
      </c>
      <c r="Y44" s="198">
        <f>IFERROR($E44*SUMIF('Daily Log'!$BD$18:$BD$1017,$B44,'Daily Log'!$BE$18:$BE$1017),0)</f>
        <v>0</v>
      </c>
      <c r="Z44" s="198">
        <f>IFERROR($E44*SUMIF('Daily Log'!$BG$18:$BG$1017,$B44,'Daily Log'!$BH$18:$BH$1017),0)</f>
        <v>0</v>
      </c>
      <c r="AA44" s="198">
        <f>IFERROR($E44*SUMIF('Daily Log'!$BJ$18:$BJ$1017,$B44,'Daily Log'!$BK$18:$BK$1017),0)</f>
        <v>0</v>
      </c>
      <c r="AB44" s="198">
        <f>IFERROR($E44*SUMIF('Daily Log'!$BM$18:$BM$1017,$B44,'Daily Log'!$BN$18:$BN$1017),0)</f>
        <v>0</v>
      </c>
      <c r="AC44" s="198">
        <f>IFERROR($E44*SUMIF('Daily Log'!$BP$18:$BP$1017,$B44,'Daily Log'!$BQ$18:$BQ$1017),0)</f>
        <v>0</v>
      </c>
      <c r="AD44" s="198">
        <f>IFERROR($E44*SUMIF('Daily Log'!$BS$18:$BS$1017,$B44,'Daily Log'!$BT$18:$BT$1017),0)</f>
        <v>0</v>
      </c>
      <c r="AE44" s="198">
        <f>IFERROR($E44*SUMIF('Daily Log'!$BV$18:$BV$1017,$B44,'Daily Log'!$BW$18:$BW$1017),0)</f>
        <v>0</v>
      </c>
      <c r="AF44" s="198">
        <f>IFERROR($E44*SUMIF('Daily Log'!$BY$18:$BY$1017,$B44,'Daily Log'!$BZ$18:$BZ$1017),0)</f>
        <v>0</v>
      </c>
      <c r="AG44" s="198">
        <f>IFERROR($E44*SUMIF('Daily Log'!$CB$18:$CB$1017,$B44,'Daily Log'!$CC$18:$CC$1017),0)</f>
        <v>0</v>
      </c>
      <c r="AH44" s="198">
        <f>IFERROR($E44*SUMIF('Daily Log'!$CE$18:$CE$1017,$B44,'Daily Log'!$CF$18:$CF$1017),0)</f>
        <v>0</v>
      </c>
      <c r="AI44" s="198">
        <f>IFERROR($E44*SUMIF('Daily Log'!$CH$18:$CH$1017,$B44,'Daily Log'!$CI$18:$CI$1017),0)</f>
        <v>0</v>
      </c>
      <c r="AJ44" s="198">
        <f>IFERROR($E44*SUMIF('Daily Log'!$CK$18:$CK$1017,$B44,'Daily Log'!$CL$18:$CL$1017),0)</f>
        <v>0</v>
      </c>
      <c r="AK44" s="198">
        <f>IFERROR($E44*SUMIF('Daily Log'!$CN$18:$CN$1017,$B44,'Daily Log'!$CO$18:$CO$1017),0)</f>
        <v>0</v>
      </c>
    </row>
    <row r="45" spans="2:37" ht="33.75" hidden="1" customHeight="1">
      <c r="B45" s="401" t="s">
        <v>85</v>
      </c>
      <c r="C45" s="402"/>
      <c r="D45" s="403" t="s">
        <v>26</v>
      </c>
      <c r="E45" s="400">
        <v>12</v>
      </c>
      <c r="F45" s="197">
        <f t="shared" si="1"/>
        <v>240</v>
      </c>
      <c r="G45" s="198">
        <f>IFERROR($E45*SUMIF('Daily Log'!$B$18:$B$1017,$B45,'Daily Log'!$C$18:$C$1017),0)</f>
        <v>96</v>
      </c>
      <c r="H45" s="198">
        <f>IFERROR($E45*SUMIF('Daily Log'!$E$18:$E$1017,$B45,'Daily Log'!$F$18:$F$1017),0)</f>
        <v>72</v>
      </c>
      <c r="I45" s="198">
        <f>IFERROR($E45*SUMIF('Daily Log'!$H$18:$H$1017,$B45,'Daily Log'!$I$18:$I$1017),0)</f>
        <v>72</v>
      </c>
      <c r="J45" s="198">
        <f>IFERROR($E45*SUMIF('Daily Log'!$K$18:$K$1017,$B45,'Daily Log'!$L$18:$L$1017),0)</f>
        <v>0</v>
      </c>
      <c r="K45" s="198">
        <f>IFERROR($E45*SUMIF('Daily Log'!$N$18:$N$1017,$B45,'Daily Log'!$O$18:$O$1017),0)</f>
        <v>0</v>
      </c>
      <c r="L45" s="198">
        <f>IFERROR($E45*SUMIF('Daily Log'!$Q$18:$Q$1017,$B45,'Daily Log'!$R$18:$R$1017),0)</f>
        <v>0</v>
      </c>
      <c r="M45" s="198">
        <f>IFERROR($E45*SUMIF('Daily Log'!$T$18:$T$1017,$B45,'Daily Log'!$U$18:$U$1017),0)</f>
        <v>0</v>
      </c>
      <c r="N45" s="198">
        <f>IFERROR($E45*SUMIF('Daily Log'!$W$18:$W$1017,$B45,'Daily Log'!$X$18:$X$1017),0)</f>
        <v>0</v>
      </c>
      <c r="O45" s="198">
        <f>IFERROR($E45*SUMIF('Daily Log'!$Z$18:$Z$1017,$B45,'Daily Log'!$AA$18:$AA$1017),0)</f>
        <v>0</v>
      </c>
      <c r="P45" s="198">
        <f>IFERROR($E45*SUMIF('Daily Log'!$AC$18:$AC$1017,$B45,'Daily Log'!$AD$18:$AD$1017),0)</f>
        <v>0</v>
      </c>
      <c r="Q45" s="198">
        <f>IFERROR($E45*SUMIF('Daily Log'!$AF$18:$AF$1017,$B45,'Daily Log'!$AG$18:$AG$1017),0)</f>
        <v>0</v>
      </c>
      <c r="R45" s="198">
        <f>IFERROR($E45*SUMIF('Daily Log'!$AI$18:$AI$1017,$B45,'Daily Log'!$AJ$18:$AJ$1017),0)</f>
        <v>0</v>
      </c>
      <c r="S45" s="198">
        <f>IFERROR($E45*SUMIF('Daily Log'!$AL$18:$AL$1017,$B45,'Daily Log'!$AM$18:$AM$1017),0)</f>
        <v>0</v>
      </c>
      <c r="T45" s="198">
        <f>IFERROR($E45*SUMIF('Daily Log'!$AO$18:$AO$1017,$B45,'Daily Log'!$AP$18:$AP$1017),0)</f>
        <v>0</v>
      </c>
      <c r="U45" s="198">
        <f>IFERROR($E45*SUMIF('Daily Log'!$AR$18:$AR$1017,$B45,'Daily Log'!$AS$18:$AS$1017),0)</f>
        <v>0</v>
      </c>
      <c r="V45" s="198">
        <f>IFERROR($E45*SUMIF('Daily Log'!$AU$18:$AU$1017,$B45,'Daily Log'!$AV$18:$AV$1017),0)</f>
        <v>0</v>
      </c>
      <c r="W45" s="198">
        <f>IFERROR($E45*SUMIF('Daily Log'!$AX$18:$AX$1017,$B45,'Daily Log'!$AY$18:$AY$1017),0)</f>
        <v>0</v>
      </c>
      <c r="X45" s="198">
        <f>IFERROR($E45*SUMIF('Daily Log'!$BA$18:$BA$1017,$B45,'Daily Log'!$BB$18:$BB$1017),0)</f>
        <v>0</v>
      </c>
      <c r="Y45" s="198">
        <f>IFERROR($E45*SUMIF('Daily Log'!$BD$18:$BD$1017,$B45,'Daily Log'!$BE$18:$BE$1017),0)</f>
        <v>0</v>
      </c>
      <c r="Z45" s="198">
        <f>IFERROR($E45*SUMIF('Daily Log'!$BG$18:$BG$1017,$B45,'Daily Log'!$BH$18:$BH$1017),0)</f>
        <v>0</v>
      </c>
      <c r="AA45" s="198">
        <f>IFERROR($E45*SUMIF('Daily Log'!$BJ$18:$BJ$1017,$B45,'Daily Log'!$BK$18:$BK$1017),0)</f>
        <v>0</v>
      </c>
      <c r="AB45" s="198">
        <f>IFERROR($E45*SUMIF('Daily Log'!$BM$18:$BM$1017,$B45,'Daily Log'!$BN$18:$BN$1017),0)</f>
        <v>0</v>
      </c>
      <c r="AC45" s="198">
        <f>IFERROR($E45*SUMIF('Daily Log'!$BP$18:$BP$1017,$B45,'Daily Log'!$BQ$18:$BQ$1017),0)</f>
        <v>0</v>
      </c>
      <c r="AD45" s="198">
        <f>IFERROR($E45*SUMIF('Daily Log'!$BS$18:$BS$1017,$B45,'Daily Log'!$BT$18:$BT$1017),0)</f>
        <v>0</v>
      </c>
      <c r="AE45" s="198">
        <f>IFERROR($E45*SUMIF('Daily Log'!$BV$18:$BV$1017,$B45,'Daily Log'!$BW$18:$BW$1017),0)</f>
        <v>0</v>
      </c>
      <c r="AF45" s="198">
        <f>IFERROR($E45*SUMIF('Daily Log'!$BY$18:$BY$1017,$B45,'Daily Log'!$BZ$18:$BZ$1017),0)</f>
        <v>0</v>
      </c>
      <c r="AG45" s="198">
        <f>IFERROR($E45*SUMIF('Daily Log'!$CB$18:$CB$1017,$B45,'Daily Log'!$CC$18:$CC$1017),0)</f>
        <v>0</v>
      </c>
      <c r="AH45" s="198">
        <f>IFERROR($E45*SUMIF('Daily Log'!$CE$18:$CE$1017,$B45,'Daily Log'!$CF$18:$CF$1017),0)</f>
        <v>0</v>
      </c>
      <c r="AI45" s="198">
        <f>IFERROR($E45*SUMIF('Daily Log'!$CH$18:$CH$1017,$B45,'Daily Log'!$CI$18:$CI$1017),0)</f>
        <v>0</v>
      </c>
      <c r="AJ45" s="198">
        <f>IFERROR($E45*SUMIF('Daily Log'!$CK$18:$CK$1017,$B45,'Daily Log'!$CL$18:$CL$1017),0)</f>
        <v>0</v>
      </c>
      <c r="AK45" s="198">
        <f>IFERROR($E45*SUMIF('Daily Log'!$CN$18:$CN$1017,$B45,'Daily Log'!$CO$18:$CO$1017),0)</f>
        <v>0</v>
      </c>
    </row>
    <row r="46" spans="2:37" ht="33.75" hidden="1" customHeight="1">
      <c r="B46" s="401" t="s">
        <v>86</v>
      </c>
      <c r="C46" s="402"/>
      <c r="D46" s="403" t="s">
        <v>26</v>
      </c>
      <c r="E46" s="400"/>
      <c r="F46" s="197">
        <f t="shared" si="1"/>
        <v>0</v>
      </c>
      <c r="G46" s="198">
        <f>IFERROR($E46*SUMIF('Daily Log'!$B$18:$B$1017,$B46,'Daily Log'!$C$18:$C$1017),0)</f>
        <v>0</v>
      </c>
      <c r="H46" s="198">
        <f>IFERROR($E46*SUMIF('Daily Log'!$E$18:$E$1017,$B46,'Daily Log'!$F$18:$F$1017),0)</f>
        <v>0</v>
      </c>
      <c r="I46" s="198">
        <f>IFERROR($E46*SUMIF('Daily Log'!$H$18:$H$1017,$B46,'Daily Log'!$I$18:$I$1017),0)</f>
        <v>0</v>
      </c>
      <c r="J46" s="198">
        <f>IFERROR($E46*SUMIF('Daily Log'!$K$18:$K$1017,$B46,'Daily Log'!$L$18:$L$1017),0)</f>
        <v>0</v>
      </c>
      <c r="K46" s="198">
        <f>IFERROR($E46*SUMIF('Daily Log'!$N$18:$N$1017,$B46,'Daily Log'!$O$18:$O$1017),0)</f>
        <v>0</v>
      </c>
      <c r="L46" s="198">
        <f>IFERROR($E46*SUMIF('Daily Log'!$Q$18:$Q$1017,$B46,'Daily Log'!$R$18:$R$1017),0)</f>
        <v>0</v>
      </c>
      <c r="M46" s="198">
        <f>IFERROR($E46*SUMIF('Daily Log'!$T$18:$T$1017,$B46,'Daily Log'!$U$18:$U$1017),0)</f>
        <v>0</v>
      </c>
      <c r="N46" s="198">
        <f>IFERROR($E46*SUMIF('Daily Log'!$W$18:$W$1017,$B46,'Daily Log'!$X$18:$X$1017),0)</f>
        <v>0</v>
      </c>
      <c r="O46" s="198">
        <f>IFERROR($E46*SUMIF('Daily Log'!$Z$18:$Z$1017,$B46,'Daily Log'!$AA$18:$AA$1017),0)</f>
        <v>0</v>
      </c>
      <c r="P46" s="198">
        <f>IFERROR($E46*SUMIF('Daily Log'!$AC$18:$AC$1017,$B46,'Daily Log'!$AD$18:$AD$1017),0)</f>
        <v>0</v>
      </c>
      <c r="Q46" s="198">
        <f>IFERROR($E46*SUMIF('Daily Log'!$AF$18:$AF$1017,$B46,'Daily Log'!$AG$18:$AG$1017),0)</f>
        <v>0</v>
      </c>
      <c r="R46" s="198">
        <f>IFERROR($E46*SUMIF('Daily Log'!$AI$18:$AI$1017,$B46,'Daily Log'!$AJ$18:$AJ$1017),0)</f>
        <v>0</v>
      </c>
      <c r="S46" s="198">
        <f>IFERROR($E46*SUMIF('Daily Log'!$AL$18:$AL$1017,$B46,'Daily Log'!$AM$18:$AM$1017),0)</f>
        <v>0</v>
      </c>
      <c r="T46" s="198">
        <f>IFERROR($E46*SUMIF('Daily Log'!$AO$18:$AO$1017,$B46,'Daily Log'!$AP$18:$AP$1017),0)</f>
        <v>0</v>
      </c>
      <c r="U46" s="198">
        <f>IFERROR($E46*SUMIF('Daily Log'!$AR$18:$AR$1017,$B46,'Daily Log'!$AS$18:$AS$1017),0)</f>
        <v>0</v>
      </c>
      <c r="V46" s="198">
        <f>IFERROR($E46*SUMIF('Daily Log'!$AU$18:$AU$1017,$B46,'Daily Log'!$AV$18:$AV$1017),0)</f>
        <v>0</v>
      </c>
      <c r="W46" s="198">
        <f>IFERROR($E46*SUMIF('Daily Log'!$AX$18:$AX$1017,$B46,'Daily Log'!$AY$18:$AY$1017),0)</f>
        <v>0</v>
      </c>
      <c r="X46" s="198">
        <f>IFERROR($E46*SUMIF('Daily Log'!$BA$18:$BA$1017,$B46,'Daily Log'!$BB$18:$BB$1017),0)</f>
        <v>0</v>
      </c>
      <c r="Y46" s="198">
        <f>IFERROR($E46*SUMIF('Daily Log'!$BD$18:$BD$1017,$B46,'Daily Log'!$BE$18:$BE$1017),0)</f>
        <v>0</v>
      </c>
      <c r="Z46" s="198">
        <f>IFERROR($E46*SUMIF('Daily Log'!$BG$18:$BG$1017,$B46,'Daily Log'!$BH$18:$BH$1017),0)</f>
        <v>0</v>
      </c>
      <c r="AA46" s="198">
        <f>IFERROR($E46*SUMIF('Daily Log'!$BJ$18:$BJ$1017,$B46,'Daily Log'!$BK$18:$BK$1017),0)</f>
        <v>0</v>
      </c>
      <c r="AB46" s="198">
        <f>IFERROR($E46*SUMIF('Daily Log'!$BM$18:$BM$1017,$B46,'Daily Log'!$BN$18:$BN$1017),0)</f>
        <v>0</v>
      </c>
      <c r="AC46" s="198">
        <f>IFERROR($E46*SUMIF('Daily Log'!$BP$18:$BP$1017,$B46,'Daily Log'!$BQ$18:$BQ$1017),0)</f>
        <v>0</v>
      </c>
      <c r="AD46" s="198">
        <f>IFERROR($E46*SUMIF('Daily Log'!$BS$18:$BS$1017,$B46,'Daily Log'!$BT$18:$BT$1017),0)</f>
        <v>0</v>
      </c>
      <c r="AE46" s="198">
        <f>IFERROR($E46*SUMIF('Daily Log'!$BV$18:$BV$1017,$B46,'Daily Log'!$BW$18:$BW$1017),0)</f>
        <v>0</v>
      </c>
      <c r="AF46" s="198">
        <f>IFERROR($E46*SUMIF('Daily Log'!$BY$18:$BY$1017,$B46,'Daily Log'!$BZ$18:$BZ$1017),0)</f>
        <v>0</v>
      </c>
      <c r="AG46" s="198">
        <f>IFERROR($E46*SUMIF('Daily Log'!$CB$18:$CB$1017,$B46,'Daily Log'!$CC$18:$CC$1017),0)</f>
        <v>0</v>
      </c>
      <c r="AH46" s="198">
        <f>IFERROR($E46*SUMIF('Daily Log'!$CE$18:$CE$1017,$B46,'Daily Log'!$CF$18:$CF$1017),0)</f>
        <v>0</v>
      </c>
      <c r="AI46" s="198">
        <f>IFERROR($E46*SUMIF('Daily Log'!$CH$18:$CH$1017,$B46,'Daily Log'!$CI$18:$CI$1017),0)</f>
        <v>0</v>
      </c>
      <c r="AJ46" s="198">
        <f>IFERROR($E46*SUMIF('Daily Log'!$CK$18:$CK$1017,$B46,'Daily Log'!$CL$18:$CL$1017),0)</f>
        <v>0</v>
      </c>
      <c r="AK46" s="198">
        <f>IFERROR($E46*SUMIF('Daily Log'!$CN$18:$CN$1017,$B46,'Daily Log'!$CO$18:$CO$1017),0)</f>
        <v>0</v>
      </c>
    </row>
    <row r="47" spans="2:37" ht="33.75" hidden="1" customHeight="1">
      <c r="B47" s="401" t="s">
        <v>87</v>
      </c>
      <c r="C47" s="402"/>
      <c r="D47" s="403" t="s">
        <v>26</v>
      </c>
      <c r="E47" s="400"/>
      <c r="F47" s="197">
        <f t="shared" si="1"/>
        <v>0</v>
      </c>
      <c r="G47" s="198">
        <f>IFERROR($E47*SUMIF('Daily Log'!$B$18:$B$1017,$B47,'Daily Log'!$C$18:$C$1017),0)</f>
        <v>0</v>
      </c>
      <c r="H47" s="198">
        <f>IFERROR($E47*SUMIF('Daily Log'!$E$18:$E$1017,$B47,'Daily Log'!$F$18:$F$1017),0)</f>
        <v>0</v>
      </c>
      <c r="I47" s="198">
        <f>IFERROR($E47*SUMIF('Daily Log'!$H$18:$H$1017,$B47,'Daily Log'!$I$18:$I$1017),0)</f>
        <v>0</v>
      </c>
      <c r="J47" s="198">
        <f>IFERROR($E47*SUMIF('Daily Log'!$K$18:$K$1017,$B47,'Daily Log'!$L$18:$L$1017),0)</f>
        <v>0</v>
      </c>
      <c r="K47" s="198">
        <f>IFERROR($E47*SUMIF('Daily Log'!$N$18:$N$1017,$B47,'Daily Log'!$O$18:$O$1017),0)</f>
        <v>0</v>
      </c>
      <c r="L47" s="198">
        <f>IFERROR($E47*SUMIF('Daily Log'!$Q$18:$Q$1017,$B47,'Daily Log'!$R$18:$R$1017),0)</f>
        <v>0</v>
      </c>
      <c r="M47" s="198">
        <f>IFERROR($E47*SUMIF('Daily Log'!$T$18:$T$1017,$B47,'Daily Log'!$U$18:$U$1017),0)</f>
        <v>0</v>
      </c>
      <c r="N47" s="198">
        <f>IFERROR($E47*SUMIF('Daily Log'!$W$18:$W$1017,$B47,'Daily Log'!$X$18:$X$1017),0)</f>
        <v>0</v>
      </c>
      <c r="O47" s="198">
        <f>IFERROR($E47*SUMIF('Daily Log'!$Z$18:$Z$1017,$B47,'Daily Log'!$AA$18:$AA$1017),0)</f>
        <v>0</v>
      </c>
      <c r="P47" s="198">
        <f>IFERROR($E47*SUMIF('Daily Log'!$AC$18:$AC$1017,$B47,'Daily Log'!$AD$18:$AD$1017),0)</f>
        <v>0</v>
      </c>
      <c r="Q47" s="198">
        <f>IFERROR($E47*SUMIF('Daily Log'!$AF$18:$AF$1017,$B47,'Daily Log'!$AG$18:$AG$1017),0)</f>
        <v>0</v>
      </c>
      <c r="R47" s="198">
        <f>IFERROR($E47*SUMIF('Daily Log'!$AI$18:$AI$1017,$B47,'Daily Log'!$AJ$18:$AJ$1017),0)</f>
        <v>0</v>
      </c>
      <c r="S47" s="198">
        <f>IFERROR($E47*SUMIF('Daily Log'!$AL$18:$AL$1017,$B47,'Daily Log'!$AM$18:$AM$1017),0)</f>
        <v>0</v>
      </c>
      <c r="T47" s="198">
        <f>IFERROR($E47*SUMIF('Daily Log'!$AO$18:$AO$1017,$B47,'Daily Log'!$AP$18:$AP$1017),0)</f>
        <v>0</v>
      </c>
      <c r="U47" s="198">
        <f>IFERROR($E47*SUMIF('Daily Log'!$AR$18:$AR$1017,$B47,'Daily Log'!$AS$18:$AS$1017),0)</f>
        <v>0</v>
      </c>
      <c r="V47" s="198">
        <f>IFERROR($E47*SUMIF('Daily Log'!$AU$18:$AU$1017,$B47,'Daily Log'!$AV$18:$AV$1017),0)</f>
        <v>0</v>
      </c>
      <c r="W47" s="198">
        <f>IFERROR($E47*SUMIF('Daily Log'!$AX$18:$AX$1017,$B47,'Daily Log'!$AY$18:$AY$1017),0)</f>
        <v>0</v>
      </c>
      <c r="X47" s="198">
        <f>IFERROR($E47*SUMIF('Daily Log'!$BA$18:$BA$1017,$B47,'Daily Log'!$BB$18:$BB$1017),0)</f>
        <v>0</v>
      </c>
      <c r="Y47" s="198">
        <f>IFERROR($E47*SUMIF('Daily Log'!$BD$18:$BD$1017,$B47,'Daily Log'!$BE$18:$BE$1017),0)</f>
        <v>0</v>
      </c>
      <c r="Z47" s="198">
        <f>IFERROR($E47*SUMIF('Daily Log'!$BG$18:$BG$1017,$B47,'Daily Log'!$BH$18:$BH$1017),0)</f>
        <v>0</v>
      </c>
      <c r="AA47" s="198">
        <f>IFERROR($E47*SUMIF('Daily Log'!$BJ$18:$BJ$1017,$B47,'Daily Log'!$BK$18:$BK$1017),0)</f>
        <v>0</v>
      </c>
      <c r="AB47" s="198">
        <f>IFERROR($E47*SUMIF('Daily Log'!$BM$18:$BM$1017,$B47,'Daily Log'!$BN$18:$BN$1017),0)</f>
        <v>0</v>
      </c>
      <c r="AC47" s="198">
        <f>IFERROR($E47*SUMIF('Daily Log'!$BP$18:$BP$1017,$B47,'Daily Log'!$BQ$18:$BQ$1017),0)</f>
        <v>0</v>
      </c>
      <c r="AD47" s="198">
        <f>IFERROR($E47*SUMIF('Daily Log'!$BS$18:$BS$1017,$B47,'Daily Log'!$BT$18:$BT$1017),0)</f>
        <v>0</v>
      </c>
      <c r="AE47" s="198">
        <f>IFERROR($E47*SUMIF('Daily Log'!$BV$18:$BV$1017,$B47,'Daily Log'!$BW$18:$BW$1017),0)</f>
        <v>0</v>
      </c>
      <c r="AF47" s="198">
        <f>IFERROR($E47*SUMIF('Daily Log'!$BY$18:$BY$1017,$B47,'Daily Log'!$BZ$18:$BZ$1017),0)</f>
        <v>0</v>
      </c>
      <c r="AG47" s="198">
        <f>IFERROR($E47*SUMIF('Daily Log'!$CB$18:$CB$1017,$B47,'Daily Log'!$CC$18:$CC$1017),0)</f>
        <v>0</v>
      </c>
      <c r="AH47" s="198">
        <f>IFERROR($E47*SUMIF('Daily Log'!$CE$18:$CE$1017,$B47,'Daily Log'!$CF$18:$CF$1017),0)</f>
        <v>0</v>
      </c>
      <c r="AI47" s="198">
        <f>IFERROR($E47*SUMIF('Daily Log'!$CH$18:$CH$1017,$B47,'Daily Log'!$CI$18:$CI$1017),0)</f>
        <v>0</v>
      </c>
      <c r="AJ47" s="198">
        <f>IFERROR($E47*SUMIF('Daily Log'!$CK$18:$CK$1017,$B47,'Daily Log'!$CL$18:$CL$1017),0)</f>
        <v>0</v>
      </c>
      <c r="AK47" s="198">
        <f>IFERROR($E47*SUMIF('Daily Log'!$CN$18:$CN$1017,$B47,'Daily Log'!$CO$18:$CO$1017),0)</f>
        <v>0</v>
      </c>
    </row>
    <row r="48" spans="2:37" ht="33.75" hidden="1" customHeight="1">
      <c r="B48" s="401" t="s">
        <v>88</v>
      </c>
      <c r="C48" s="402"/>
      <c r="D48" s="403" t="s">
        <v>26</v>
      </c>
      <c r="E48" s="400"/>
      <c r="F48" s="197">
        <f t="shared" si="1"/>
        <v>0</v>
      </c>
      <c r="G48" s="198">
        <f>IFERROR($E48*SUMIF('Daily Log'!$B$18:$B$1017,$B48,'Daily Log'!$C$18:$C$1017),0)</f>
        <v>0</v>
      </c>
      <c r="H48" s="198">
        <f>IFERROR($E48*SUMIF('Daily Log'!$E$18:$E$1017,$B48,'Daily Log'!$F$18:$F$1017),0)</f>
        <v>0</v>
      </c>
      <c r="I48" s="198">
        <f>IFERROR($E48*SUMIF('Daily Log'!$H$18:$H$1017,$B48,'Daily Log'!$I$18:$I$1017),0)</f>
        <v>0</v>
      </c>
      <c r="J48" s="198">
        <f>IFERROR($E48*SUMIF('Daily Log'!$K$18:$K$1017,$B48,'Daily Log'!$L$18:$L$1017),0)</f>
        <v>0</v>
      </c>
      <c r="K48" s="198">
        <f>IFERROR($E48*SUMIF('Daily Log'!$N$18:$N$1017,$B48,'Daily Log'!$O$18:$O$1017),0)</f>
        <v>0</v>
      </c>
      <c r="L48" s="198">
        <f>IFERROR($E48*SUMIF('Daily Log'!$Q$18:$Q$1017,$B48,'Daily Log'!$R$18:$R$1017),0)</f>
        <v>0</v>
      </c>
      <c r="M48" s="198">
        <f>IFERROR($E48*SUMIF('Daily Log'!$T$18:$T$1017,$B48,'Daily Log'!$U$18:$U$1017),0)</f>
        <v>0</v>
      </c>
      <c r="N48" s="198">
        <f>IFERROR($E48*SUMIF('Daily Log'!$W$18:$W$1017,$B48,'Daily Log'!$X$18:$X$1017),0)</f>
        <v>0</v>
      </c>
      <c r="O48" s="198">
        <f>IFERROR($E48*SUMIF('Daily Log'!$Z$18:$Z$1017,$B48,'Daily Log'!$AA$18:$AA$1017),0)</f>
        <v>0</v>
      </c>
      <c r="P48" s="198">
        <f>IFERROR($E48*SUMIF('Daily Log'!$AC$18:$AC$1017,$B48,'Daily Log'!$AD$18:$AD$1017),0)</f>
        <v>0</v>
      </c>
      <c r="Q48" s="198">
        <f>IFERROR($E48*SUMIF('Daily Log'!$AF$18:$AF$1017,$B48,'Daily Log'!$AG$18:$AG$1017),0)</f>
        <v>0</v>
      </c>
      <c r="R48" s="198">
        <f>IFERROR($E48*SUMIF('Daily Log'!$AI$18:$AI$1017,$B48,'Daily Log'!$AJ$18:$AJ$1017),0)</f>
        <v>0</v>
      </c>
      <c r="S48" s="198">
        <f>IFERROR($E48*SUMIF('Daily Log'!$AL$18:$AL$1017,$B48,'Daily Log'!$AM$18:$AM$1017),0)</f>
        <v>0</v>
      </c>
      <c r="T48" s="198">
        <f>IFERROR($E48*SUMIF('Daily Log'!$AO$18:$AO$1017,$B48,'Daily Log'!$AP$18:$AP$1017),0)</f>
        <v>0</v>
      </c>
      <c r="U48" s="198">
        <f>IFERROR($E48*SUMIF('Daily Log'!$AR$18:$AR$1017,$B48,'Daily Log'!$AS$18:$AS$1017),0)</f>
        <v>0</v>
      </c>
      <c r="V48" s="198">
        <f>IFERROR($E48*SUMIF('Daily Log'!$AU$18:$AU$1017,$B48,'Daily Log'!$AV$18:$AV$1017),0)</f>
        <v>0</v>
      </c>
      <c r="W48" s="198">
        <f>IFERROR($E48*SUMIF('Daily Log'!$AX$18:$AX$1017,$B48,'Daily Log'!$AY$18:$AY$1017),0)</f>
        <v>0</v>
      </c>
      <c r="X48" s="198">
        <f>IFERROR($E48*SUMIF('Daily Log'!$BA$18:$BA$1017,$B48,'Daily Log'!$BB$18:$BB$1017),0)</f>
        <v>0</v>
      </c>
      <c r="Y48" s="198">
        <f>IFERROR($E48*SUMIF('Daily Log'!$BD$18:$BD$1017,$B48,'Daily Log'!$BE$18:$BE$1017),0)</f>
        <v>0</v>
      </c>
      <c r="Z48" s="198">
        <f>IFERROR($E48*SUMIF('Daily Log'!$BG$18:$BG$1017,$B48,'Daily Log'!$BH$18:$BH$1017),0)</f>
        <v>0</v>
      </c>
      <c r="AA48" s="198">
        <f>IFERROR($E48*SUMIF('Daily Log'!$BJ$18:$BJ$1017,$B48,'Daily Log'!$BK$18:$BK$1017),0)</f>
        <v>0</v>
      </c>
      <c r="AB48" s="198">
        <f>IFERROR($E48*SUMIF('Daily Log'!$BM$18:$BM$1017,$B48,'Daily Log'!$BN$18:$BN$1017),0)</f>
        <v>0</v>
      </c>
      <c r="AC48" s="198">
        <f>IFERROR($E48*SUMIF('Daily Log'!$BP$18:$BP$1017,$B48,'Daily Log'!$BQ$18:$BQ$1017),0)</f>
        <v>0</v>
      </c>
      <c r="AD48" s="198">
        <f>IFERROR($E48*SUMIF('Daily Log'!$BS$18:$BS$1017,$B48,'Daily Log'!$BT$18:$BT$1017),0)</f>
        <v>0</v>
      </c>
      <c r="AE48" s="198">
        <f>IFERROR($E48*SUMIF('Daily Log'!$BV$18:$BV$1017,$B48,'Daily Log'!$BW$18:$BW$1017),0)</f>
        <v>0</v>
      </c>
      <c r="AF48" s="198">
        <f>IFERROR($E48*SUMIF('Daily Log'!$BY$18:$BY$1017,$B48,'Daily Log'!$BZ$18:$BZ$1017),0)</f>
        <v>0</v>
      </c>
      <c r="AG48" s="198">
        <f>IFERROR($E48*SUMIF('Daily Log'!$CB$18:$CB$1017,$B48,'Daily Log'!$CC$18:$CC$1017),0)</f>
        <v>0</v>
      </c>
      <c r="AH48" s="198">
        <f>IFERROR($E48*SUMIF('Daily Log'!$CE$18:$CE$1017,$B48,'Daily Log'!$CF$18:$CF$1017),0)</f>
        <v>0</v>
      </c>
      <c r="AI48" s="198">
        <f>IFERROR($E48*SUMIF('Daily Log'!$CH$18:$CH$1017,$B48,'Daily Log'!$CI$18:$CI$1017),0)</f>
        <v>0</v>
      </c>
      <c r="AJ48" s="198">
        <f>IFERROR($E48*SUMIF('Daily Log'!$CK$18:$CK$1017,$B48,'Daily Log'!$CL$18:$CL$1017),0)</f>
        <v>0</v>
      </c>
      <c r="AK48" s="198">
        <f>IFERROR($E48*SUMIF('Daily Log'!$CN$18:$CN$1017,$B48,'Daily Log'!$CO$18:$CO$1017),0)</f>
        <v>0</v>
      </c>
    </row>
    <row r="49" spans="2:37" ht="33.75" hidden="1" customHeight="1">
      <c r="B49" s="401" t="s">
        <v>89</v>
      </c>
      <c r="C49" s="402"/>
      <c r="D49" s="403" t="s">
        <v>26</v>
      </c>
      <c r="E49" s="400"/>
      <c r="F49" s="197">
        <f t="shared" si="1"/>
        <v>0</v>
      </c>
      <c r="G49" s="198">
        <f>IFERROR($E49*SUMIF('Daily Log'!$B$18:$B$1017,$B49,'Daily Log'!$C$18:$C$1017),0)</f>
        <v>0</v>
      </c>
      <c r="H49" s="198">
        <f>IFERROR($E49*SUMIF('Daily Log'!$E$18:$E$1017,$B49,'Daily Log'!$F$18:$F$1017),0)</f>
        <v>0</v>
      </c>
      <c r="I49" s="198">
        <f>IFERROR($E49*SUMIF('Daily Log'!$H$18:$H$1017,$B49,'Daily Log'!$I$18:$I$1017),0)</f>
        <v>0</v>
      </c>
      <c r="J49" s="198">
        <f>IFERROR($E49*SUMIF('Daily Log'!$K$18:$K$1017,$B49,'Daily Log'!$L$18:$L$1017),0)</f>
        <v>0</v>
      </c>
      <c r="K49" s="198">
        <f>IFERROR($E49*SUMIF('Daily Log'!$N$18:$N$1017,$B49,'Daily Log'!$O$18:$O$1017),0)</f>
        <v>0</v>
      </c>
      <c r="L49" s="198">
        <f>IFERROR($E49*SUMIF('Daily Log'!$Q$18:$Q$1017,$B49,'Daily Log'!$R$18:$R$1017),0)</f>
        <v>0</v>
      </c>
      <c r="M49" s="198">
        <f>IFERROR($E49*SUMIF('Daily Log'!$T$18:$T$1017,$B49,'Daily Log'!$U$18:$U$1017),0)</f>
        <v>0</v>
      </c>
      <c r="N49" s="198">
        <f>IFERROR($E49*SUMIF('Daily Log'!$W$18:$W$1017,$B49,'Daily Log'!$X$18:$X$1017),0)</f>
        <v>0</v>
      </c>
      <c r="O49" s="198">
        <f>IFERROR($E49*SUMIF('Daily Log'!$Z$18:$Z$1017,$B49,'Daily Log'!$AA$18:$AA$1017),0)</f>
        <v>0</v>
      </c>
      <c r="P49" s="198">
        <f>IFERROR($E49*SUMIF('Daily Log'!$AC$18:$AC$1017,$B49,'Daily Log'!$AD$18:$AD$1017),0)</f>
        <v>0</v>
      </c>
      <c r="Q49" s="198">
        <f>IFERROR($E49*SUMIF('Daily Log'!$AF$18:$AF$1017,$B49,'Daily Log'!$AG$18:$AG$1017),0)</f>
        <v>0</v>
      </c>
      <c r="R49" s="198">
        <f>IFERROR($E49*SUMIF('Daily Log'!$AI$18:$AI$1017,$B49,'Daily Log'!$AJ$18:$AJ$1017),0)</f>
        <v>0</v>
      </c>
      <c r="S49" s="198">
        <f>IFERROR($E49*SUMIF('Daily Log'!$AL$18:$AL$1017,$B49,'Daily Log'!$AM$18:$AM$1017),0)</f>
        <v>0</v>
      </c>
      <c r="T49" s="198">
        <f>IFERROR($E49*SUMIF('Daily Log'!$AO$18:$AO$1017,$B49,'Daily Log'!$AP$18:$AP$1017),0)</f>
        <v>0</v>
      </c>
      <c r="U49" s="198">
        <f>IFERROR($E49*SUMIF('Daily Log'!$AR$18:$AR$1017,$B49,'Daily Log'!$AS$18:$AS$1017),0)</f>
        <v>0</v>
      </c>
      <c r="V49" s="198">
        <f>IFERROR($E49*SUMIF('Daily Log'!$AU$18:$AU$1017,$B49,'Daily Log'!$AV$18:$AV$1017),0)</f>
        <v>0</v>
      </c>
      <c r="W49" s="198">
        <f>IFERROR($E49*SUMIF('Daily Log'!$AX$18:$AX$1017,$B49,'Daily Log'!$AY$18:$AY$1017),0)</f>
        <v>0</v>
      </c>
      <c r="X49" s="198">
        <f>IFERROR($E49*SUMIF('Daily Log'!$BA$18:$BA$1017,$B49,'Daily Log'!$BB$18:$BB$1017),0)</f>
        <v>0</v>
      </c>
      <c r="Y49" s="198">
        <f>IFERROR($E49*SUMIF('Daily Log'!$BD$18:$BD$1017,$B49,'Daily Log'!$BE$18:$BE$1017),0)</f>
        <v>0</v>
      </c>
      <c r="Z49" s="198">
        <f>IFERROR($E49*SUMIF('Daily Log'!$BG$18:$BG$1017,$B49,'Daily Log'!$BH$18:$BH$1017),0)</f>
        <v>0</v>
      </c>
      <c r="AA49" s="198">
        <f>IFERROR($E49*SUMIF('Daily Log'!$BJ$18:$BJ$1017,$B49,'Daily Log'!$BK$18:$BK$1017),0)</f>
        <v>0</v>
      </c>
      <c r="AB49" s="198">
        <f>IFERROR($E49*SUMIF('Daily Log'!$BM$18:$BM$1017,$B49,'Daily Log'!$BN$18:$BN$1017),0)</f>
        <v>0</v>
      </c>
      <c r="AC49" s="198">
        <f>IFERROR($E49*SUMIF('Daily Log'!$BP$18:$BP$1017,$B49,'Daily Log'!$BQ$18:$BQ$1017),0)</f>
        <v>0</v>
      </c>
      <c r="AD49" s="198">
        <f>IFERROR($E49*SUMIF('Daily Log'!$BS$18:$BS$1017,$B49,'Daily Log'!$BT$18:$BT$1017),0)</f>
        <v>0</v>
      </c>
      <c r="AE49" s="198">
        <f>IFERROR($E49*SUMIF('Daily Log'!$BV$18:$BV$1017,$B49,'Daily Log'!$BW$18:$BW$1017),0)</f>
        <v>0</v>
      </c>
      <c r="AF49" s="198">
        <f>IFERROR($E49*SUMIF('Daily Log'!$BY$18:$BY$1017,$B49,'Daily Log'!$BZ$18:$BZ$1017),0)</f>
        <v>0</v>
      </c>
      <c r="AG49" s="198">
        <f>IFERROR($E49*SUMIF('Daily Log'!$CB$18:$CB$1017,$B49,'Daily Log'!$CC$18:$CC$1017),0)</f>
        <v>0</v>
      </c>
      <c r="AH49" s="198">
        <f>IFERROR($E49*SUMIF('Daily Log'!$CE$18:$CE$1017,$B49,'Daily Log'!$CF$18:$CF$1017),0)</f>
        <v>0</v>
      </c>
      <c r="AI49" s="198">
        <f>IFERROR($E49*SUMIF('Daily Log'!$CH$18:$CH$1017,$B49,'Daily Log'!$CI$18:$CI$1017),0)</f>
        <v>0</v>
      </c>
      <c r="AJ49" s="198">
        <f>IFERROR($E49*SUMIF('Daily Log'!$CK$18:$CK$1017,$B49,'Daily Log'!$CL$18:$CL$1017),0)</f>
        <v>0</v>
      </c>
      <c r="AK49" s="198">
        <f>IFERROR($E49*SUMIF('Daily Log'!$CN$18:$CN$1017,$B49,'Daily Log'!$CO$18:$CO$1017),0)</f>
        <v>0</v>
      </c>
    </row>
    <row r="50" spans="2:37" ht="33.75" hidden="1" customHeight="1">
      <c r="B50" s="401" t="s">
        <v>90</v>
      </c>
      <c r="C50" s="402"/>
      <c r="D50" s="403" t="s">
        <v>286</v>
      </c>
      <c r="E50" s="400">
        <v>1</v>
      </c>
      <c r="F50" s="197">
        <f t="shared" si="1"/>
        <v>0</v>
      </c>
      <c r="G50" s="198">
        <f>IFERROR($E50*SUMIF('Daily Log'!$B$18:$B$1017,$B50,'Daily Log'!$C$18:$C$1017),0)</f>
        <v>0</v>
      </c>
      <c r="H50" s="198">
        <f>IFERROR($E50*SUMIF('Daily Log'!$E$18:$E$1017,$B50,'Daily Log'!$F$18:$F$1017),0)</f>
        <v>0</v>
      </c>
      <c r="I50" s="198">
        <f>IFERROR($E50*SUMIF('Daily Log'!$H$18:$H$1017,$B50,'Daily Log'!$I$18:$I$1017),0)</f>
        <v>0</v>
      </c>
      <c r="J50" s="198">
        <f>IFERROR($E50*SUMIF('Daily Log'!$K$18:$K$1017,$B50,'Daily Log'!$L$18:$L$1017),0)</f>
        <v>0</v>
      </c>
      <c r="K50" s="198">
        <f>IFERROR($E50*SUMIF('Daily Log'!$N$18:$N$1017,$B50,'Daily Log'!$O$18:$O$1017),0)</f>
        <v>0</v>
      </c>
      <c r="L50" s="198">
        <f>IFERROR($E50*SUMIF('Daily Log'!$Q$18:$Q$1017,$B50,'Daily Log'!$R$18:$R$1017),0)</f>
        <v>0</v>
      </c>
      <c r="M50" s="198">
        <f>IFERROR($E50*SUMIF('Daily Log'!$T$18:$T$1017,$B50,'Daily Log'!$U$18:$U$1017),0)</f>
        <v>0</v>
      </c>
      <c r="N50" s="198">
        <f>IFERROR($E50*SUMIF('Daily Log'!$W$18:$W$1017,$B50,'Daily Log'!$X$18:$X$1017),0)</f>
        <v>0</v>
      </c>
      <c r="O50" s="198">
        <f>IFERROR($E50*SUMIF('Daily Log'!$Z$18:$Z$1017,$B50,'Daily Log'!$AA$18:$AA$1017),0)</f>
        <v>0</v>
      </c>
      <c r="P50" s="198">
        <f>IFERROR($E50*SUMIF('Daily Log'!$AC$18:$AC$1017,$B50,'Daily Log'!$AD$18:$AD$1017),0)</f>
        <v>0</v>
      </c>
      <c r="Q50" s="198">
        <f>IFERROR($E50*SUMIF('Daily Log'!$AF$18:$AF$1017,$B50,'Daily Log'!$AG$18:$AG$1017),0)</f>
        <v>0</v>
      </c>
      <c r="R50" s="198">
        <f>IFERROR($E50*SUMIF('Daily Log'!$AI$18:$AI$1017,$B50,'Daily Log'!$AJ$18:$AJ$1017),0)</f>
        <v>0</v>
      </c>
      <c r="S50" s="198">
        <f>IFERROR($E50*SUMIF('Daily Log'!$AL$18:$AL$1017,$B50,'Daily Log'!$AM$18:$AM$1017),0)</f>
        <v>0</v>
      </c>
      <c r="T50" s="198">
        <f>IFERROR($E50*SUMIF('Daily Log'!$AO$18:$AO$1017,$B50,'Daily Log'!$AP$18:$AP$1017),0)</f>
        <v>0</v>
      </c>
      <c r="U50" s="198">
        <f>IFERROR($E50*SUMIF('Daily Log'!$AR$18:$AR$1017,$B50,'Daily Log'!$AS$18:$AS$1017),0)</f>
        <v>0</v>
      </c>
      <c r="V50" s="198">
        <f>IFERROR($E50*SUMIF('Daily Log'!$AU$18:$AU$1017,$B50,'Daily Log'!$AV$18:$AV$1017),0)</f>
        <v>0</v>
      </c>
      <c r="W50" s="198">
        <f>IFERROR($E50*SUMIF('Daily Log'!$AX$18:$AX$1017,$B50,'Daily Log'!$AY$18:$AY$1017),0)</f>
        <v>0</v>
      </c>
      <c r="X50" s="198">
        <f>IFERROR($E50*SUMIF('Daily Log'!$BA$18:$BA$1017,$B50,'Daily Log'!$BB$18:$BB$1017),0)</f>
        <v>0</v>
      </c>
      <c r="Y50" s="198">
        <f>IFERROR($E50*SUMIF('Daily Log'!$BD$18:$BD$1017,$B50,'Daily Log'!$BE$18:$BE$1017),0)</f>
        <v>0</v>
      </c>
      <c r="Z50" s="198">
        <f>IFERROR($E50*SUMIF('Daily Log'!$BG$18:$BG$1017,$B50,'Daily Log'!$BH$18:$BH$1017),0)</f>
        <v>0</v>
      </c>
      <c r="AA50" s="198">
        <f>IFERROR($E50*SUMIF('Daily Log'!$BJ$18:$BJ$1017,$B50,'Daily Log'!$BK$18:$BK$1017),0)</f>
        <v>0</v>
      </c>
      <c r="AB50" s="198">
        <f>IFERROR($E50*SUMIF('Daily Log'!$BM$18:$BM$1017,$B50,'Daily Log'!$BN$18:$BN$1017),0)</f>
        <v>0</v>
      </c>
      <c r="AC50" s="198">
        <f>IFERROR($E50*SUMIF('Daily Log'!$BP$18:$BP$1017,$B50,'Daily Log'!$BQ$18:$BQ$1017),0)</f>
        <v>0</v>
      </c>
      <c r="AD50" s="198">
        <f>IFERROR($E50*SUMIF('Daily Log'!$BS$18:$BS$1017,$B50,'Daily Log'!$BT$18:$BT$1017),0)</f>
        <v>0</v>
      </c>
      <c r="AE50" s="198">
        <f>IFERROR($E50*SUMIF('Daily Log'!$BV$18:$BV$1017,$B50,'Daily Log'!$BW$18:$BW$1017),0)</f>
        <v>0</v>
      </c>
      <c r="AF50" s="198">
        <f>IFERROR($E50*SUMIF('Daily Log'!$BY$18:$BY$1017,$B50,'Daily Log'!$BZ$18:$BZ$1017),0)</f>
        <v>0</v>
      </c>
      <c r="AG50" s="198">
        <f>IFERROR($E50*SUMIF('Daily Log'!$CB$18:$CB$1017,$B50,'Daily Log'!$CC$18:$CC$1017),0)</f>
        <v>0</v>
      </c>
      <c r="AH50" s="198">
        <f>IFERROR($E50*SUMIF('Daily Log'!$CE$18:$CE$1017,$B50,'Daily Log'!$CF$18:$CF$1017),0)</f>
        <v>0</v>
      </c>
      <c r="AI50" s="198">
        <f>IFERROR($E50*SUMIF('Daily Log'!$CH$18:$CH$1017,$B50,'Daily Log'!$CI$18:$CI$1017),0)</f>
        <v>0</v>
      </c>
      <c r="AJ50" s="198">
        <f>IFERROR($E50*SUMIF('Daily Log'!$CK$18:$CK$1017,$B50,'Daily Log'!$CL$18:$CL$1017),0)</f>
        <v>0</v>
      </c>
      <c r="AK50" s="198">
        <f>IFERROR($E50*SUMIF('Daily Log'!$CN$18:$CN$1017,$B50,'Daily Log'!$CO$18:$CO$1017),0)</f>
        <v>0</v>
      </c>
    </row>
    <row r="51" spans="2:37" ht="33.75" hidden="1" customHeight="1">
      <c r="B51" s="401" t="s">
        <v>91</v>
      </c>
      <c r="C51" s="402"/>
      <c r="D51" s="403" t="s">
        <v>286</v>
      </c>
      <c r="E51" s="400">
        <v>1</v>
      </c>
      <c r="F51" s="197">
        <f t="shared" si="1"/>
        <v>0</v>
      </c>
      <c r="G51" s="198">
        <f>IFERROR($E51*SUMIF('Daily Log'!$B$18:$B$1017,$B51,'Daily Log'!$C$18:$C$1017),0)</f>
        <v>0</v>
      </c>
      <c r="H51" s="198">
        <f>IFERROR($E51*SUMIF('Daily Log'!$E$18:$E$1017,$B51,'Daily Log'!$F$18:$F$1017),0)</f>
        <v>0</v>
      </c>
      <c r="I51" s="198">
        <f>IFERROR($E51*SUMIF('Daily Log'!$H$18:$H$1017,$B51,'Daily Log'!$I$18:$I$1017),0)</f>
        <v>0</v>
      </c>
      <c r="J51" s="198">
        <f>IFERROR($E51*SUMIF('Daily Log'!$K$18:$K$1017,$B51,'Daily Log'!$L$18:$L$1017),0)</f>
        <v>0</v>
      </c>
      <c r="K51" s="198">
        <f>IFERROR($E51*SUMIF('Daily Log'!$N$18:$N$1017,$B51,'Daily Log'!$O$18:$O$1017),0)</f>
        <v>0</v>
      </c>
      <c r="L51" s="198">
        <f>IFERROR($E51*SUMIF('Daily Log'!$Q$18:$Q$1017,$B51,'Daily Log'!$R$18:$R$1017),0)</f>
        <v>0</v>
      </c>
      <c r="M51" s="198">
        <f>IFERROR($E51*SUMIF('Daily Log'!$T$18:$T$1017,$B51,'Daily Log'!$U$18:$U$1017),0)</f>
        <v>0</v>
      </c>
      <c r="N51" s="198">
        <f>IFERROR($E51*SUMIF('Daily Log'!$W$18:$W$1017,$B51,'Daily Log'!$X$18:$X$1017),0)</f>
        <v>0</v>
      </c>
      <c r="O51" s="198">
        <f>IFERROR($E51*SUMIF('Daily Log'!$Z$18:$Z$1017,$B51,'Daily Log'!$AA$18:$AA$1017),0)</f>
        <v>0</v>
      </c>
      <c r="P51" s="198">
        <f>IFERROR($E51*SUMIF('Daily Log'!$AC$18:$AC$1017,$B51,'Daily Log'!$AD$18:$AD$1017),0)</f>
        <v>0</v>
      </c>
      <c r="Q51" s="198">
        <f>IFERROR($E51*SUMIF('Daily Log'!$AF$18:$AF$1017,$B51,'Daily Log'!$AG$18:$AG$1017),0)</f>
        <v>0</v>
      </c>
      <c r="R51" s="198">
        <f>IFERROR($E51*SUMIF('Daily Log'!$AI$18:$AI$1017,$B51,'Daily Log'!$AJ$18:$AJ$1017),0)</f>
        <v>0</v>
      </c>
      <c r="S51" s="198">
        <f>IFERROR($E51*SUMIF('Daily Log'!$AL$18:$AL$1017,$B51,'Daily Log'!$AM$18:$AM$1017),0)</f>
        <v>0</v>
      </c>
      <c r="T51" s="198">
        <f>IFERROR($E51*SUMIF('Daily Log'!$AO$18:$AO$1017,$B51,'Daily Log'!$AP$18:$AP$1017),0)</f>
        <v>0</v>
      </c>
      <c r="U51" s="198">
        <f>IFERROR($E51*SUMIF('Daily Log'!$AR$18:$AR$1017,$B51,'Daily Log'!$AS$18:$AS$1017),0)</f>
        <v>0</v>
      </c>
      <c r="V51" s="198">
        <f>IFERROR($E51*SUMIF('Daily Log'!$AU$18:$AU$1017,$B51,'Daily Log'!$AV$18:$AV$1017),0)</f>
        <v>0</v>
      </c>
      <c r="W51" s="198">
        <f>IFERROR($E51*SUMIF('Daily Log'!$AX$18:$AX$1017,$B51,'Daily Log'!$AY$18:$AY$1017),0)</f>
        <v>0</v>
      </c>
      <c r="X51" s="198">
        <f>IFERROR($E51*SUMIF('Daily Log'!$BA$18:$BA$1017,$B51,'Daily Log'!$BB$18:$BB$1017),0)</f>
        <v>0</v>
      </c>
      <c r="Y51" s="198">
        <f>IFERROR($E51*SUMIF('Daily Log'!$BD$18:$BD$1017,$B51,'Daily Log'!$BE$18:$BE$1017),0)</f>
        <v>0</v>
      </c>
      <c r="Z51" s="198">
        <f>IFERROR($E51*SUMIF('Daily Log'!$BG$18:$BG$1017,$B51,'Daily Log'!$BH$18:$BH$1017),0)</f>
        <v>0</v>
      </c>
      <c r="AA51" s="198">
        <f>IFERROR($E51*SUMIF('Daily Log'!$BJ$18:$BJ$1017,$B51,'Daily Log'!$BK$18:$BK$1017),0)</f>
        <v>0</v>
      </c>
      <c r="AB51" s="198">
        <f>IFERROR($E51*SUMIF('Daily Log'!$BM$18:$BM$1017,$B51,'Daily Log'!$BN$18:$BN$1017),0)</f>
        <v>0</v>
      </c>
      <c r="AC51" s="198">
        <f>IFERROR($E51*SUMIF('Daily Log'!$BP$18:$BP$1017,$B51,'Daily Log'!$BQ$18:$BQ$1017),0)</f>
        <v>0</v>
      </c>
      <c r="AD51" s="198">
        <f>IFERROR($E51*SUMIF('Daily Log'!$BS$18:$BS$1017,$B51,'Daily Log'!$BT$18:$BT$1017),0)</f>
        <v>0</v>
      </c>
      <c r="AE51" s="198">
        <f>IFERROR($E51*SUMIF('Daily Log'!$BV$18:$BV$1017,$B51,'Daily Log'!$BW$18:$BW$1017),0)</f>
        <v>0</v>
      </c>
      <c r="AF51" s="198">
        <f>IFERROR($E51*SUMIF('Daily Log'!$BY$18:$BY$1017,$B51,'Daily Log'!$BZ$18:$BZ$1017),0)</f>
        <v>0</v>
      </c>
      <c r="AG51" s="198">
        <f>IFERROR($E51*SUMIF('Daily Log'!$CB$18:$CB$1017,$B51,'Daily Log'!$CC$18:$CC$1017),0)</f>
        <v>0</v>
      </c>
      <c r="AH51" s="198">
        <f>IFERROR($E51*SUMIF('Daily Log'!$CE$18:$CE$1017,$B51,'Daily Log'!$CF$18:$CF$1017),0)</f>
        <v>0</v>
      </c>
      <c r="AI51" s="198">
        <f>IFERROR($E51*SUMIF('Daily Log'!$CH$18:$CH$1017,$B51,'Daily Log'!$CI$18:$CI$1017),0)</f>
        <v>0</v>
      </c>
      <c r="AJ51" s="198">
        <f>IFERROR($E51*SUMIF('Daily Log'!$CK$18:$CK$1017,$B51,'Daily Log'!$CL$18:$CL$1017),0)</f>
        <v>0</v>
      </c>
      <c r="AK51" s="198">
        <f>IFERROR($E51*SUMIF('Daily Log'!$CN$18:$CN$1017,$B51,'Daily Log'!$CO$18:$CO$1017),0)</f>
        <v>0</v>
      </c>
    </row>
    <row r="52" spans="2:37" ht="33.75" hidden="1" customHeight="1">
      <c r="B52" s="401" t="s">
        <v>92</v>
      </c>
      <c r="C52" s="402"/>
      <c r="D52" s="403" t="s">
        <v>286</v>
      </c>
      <c r="E52" s="400">
        <v>1</v>
      </c>
      <c r="F52" s="197">
        <f t="shared" si="1"/>
        <v>0</v>
      </c>
      <c r="G52" s="198">
        <f>IFERROR($E52*SUMIF('Daily Log'!$B$18:$B$1017,$B52,'Daily Log'!$C$18:$C$1017),0)</f>
        <v>0</v>
      </c>
      <c r="H52" s="198">
        <f>IFERROR($E52*SUMIF('Daily Log'!$E$18:$E$1017,$B52,'Daily Log'!$F$18:$F$1017),0)</f>
        <v>0</v>
      </c>
      <c r="I52" s="198">
        <f>IFERROR($E52*SUMIF('Daily Log'!$H$18:$H$1017,$B52,'Daily Log'!$I$18:$I$1017),0)</f>
        <v>0</v>
      </c>
      <c r="J52" s="198">
        <f>IFERROR($E52*SUMIF('Daily Log'!$K$18:$K$1017,$B52,'Daily Log'!$L$18:$L$1017),0)</f>
        <v>0</v>
      </c>
      <c r="K52" s="198">
        <f>IFERROR($E52*SUMIF('Daily Log'!$N$18:$N$1017,$B52,'Daily Log'!$O$18:$O$1017),0)</f>
        <v>0</v>
      </c>
      <c r="L52" s="198">
        <f>IFERROR($E52*SUMIF('Daily Log'!$Q$18:$Q$1017,$B52,'Daily Log'!$R$18:$R$1017),0)</f>
        <v>0</v>
      </c>
      <c r="M52" s="198">
        <f>IFERROR($E52*SUMIF('Daily Log'!$T$18:$T$1017,$B52,'Daily Log'!$U$18:$U$1017),0)</f>
        <v>0</v>
      </c>
      <c r="N52" s="198">
        <f>IFERROR($E52*SUMIF('Daily Log'!$W$18:$W$1017,$B52,'Daily Log'!$X$18:$X$1017),0)</f>
        <v>0</v>
      </c>
      <c r="O52" s="198">
        <f>IFERROR($E52*SUMIF('Daily Log'!$Z$18:$Z$1017,$B52,'Daily Log'!$AA$18:$AA$1017),0)</f>
        <v>0</v>
      </c>
      <c r="P52" s="198">
        <f>IFERROR($E52*SUMIF('Daily Log'!$AC$18:$AC$1017,$B52,'Daily Log'!$AD$18:$AD$1017),0)</f>
        <v>0</v>
      </c>
      <c r="Q52" s="198">
        <f>IFERROR($E52*SUMIF('Daily Log'!$AF$18:$AF$1017,$B52,'Daily Log'!$AG$18:$AG$1017),0)</f>
        <v>0</v>
      </c>
      <c r="R52" s="198">
        <f>IFERROR($E52*SUMIF('Daily Log'!$AI$18:$AI$1017,$B52,'Daily Log'!$AJ$18:$AJ$1017),0)</f>
        <v>0</v>
      </c>
      <c r="S52" s="198">
        <f>IFERROR($E52*SUMIF('Daily Log'!$AL$18:$AL$1017,$B52,'Daily Log'!$AM$18:$AM$1017),0)</f>
        <v>0</v>
      </c>
      <c r="T52" s="198">
        <f>IFERROR($E52*SUMIF('Daily Log'!$AO$18:$AO$1017,$B52,'Daily Log'!$AP$18:$AP$1017),0)</f>
        <v>0</v>
      </c>
      <c r="U52" s="198">
        <f>IFERROR($E52*SUMIF('Daily Log'!$AR$18:$AR$1017,$B52,'Daily Log'!$AS$18:$AS$1017),0)</f>
        <v>0</v>
      </c>
      <c r="V52" s="198">
        <f>IFERROR($E52*SUMIF('Daily Log'!$AU$18:$AU$1017,$B52,'Daily Log'!$AV$18:$AV$1017),0)</f>
        <v>0</v>
      </c>
      <c r="W52" s="198">
        <f>IFERROR($E52*SUMIF('Daily Log'!$AX$18:$AX$1017,$B52,'Daily Log'!$AY$18:$AY$1017),0)</f>
        <v>0</v>
      </c>
      <c r="X52" s="198">
        <f>IFERROR($E52*SUMIF('Daily Log'!$BA$18:$BA$1017,$B52,'Daily Log'!$BB$18:$BB$1017),0)</f>
        <v>0</v>
      </c>
      <c r="Y52" s="198">
        <f>IFERROR($E52*SUMIF('Daily Log'!$BD$18:$BD$1017,$B52,'Daily Log'!$BE$18:$BE$1017),0)</f>
        <v>0</v>
      </c>
      <c r="Z52" s="198">
        <f>IFERROR($E52*SUMIF('Daily Log'!$BG$18:$BG$1017,$B52,'Daily Log'!$BH$18:$BH$1017),0)</f>
        <v>0</v>
      </c>
      <c r="AA52" s="198">
        <f>IFERROR($E52*SUMIF('Daily Log'!$BJ$18:$BJ$1017,$B52,'Daily Log'!$BK$18:$BK$1017),0)</f>
        <v>0</v>
      </c>
      <c r="AB52" s="198">
        <f>IFERROR($E52*SUMIF('Daily Log'!$BM$18:$BM$1017,$B52,'Daily Log'!$BN$18:$BN$1017),0)</f>
        <v>0</v>
      </c>
      <c r="AC52" s="198">
        <f>IFERROR($E52*SUMIF('Daily Log'!$BP$18:$BP$1017,$B52,'Daily Log'!$BQ$18:$BQ$1017),0)</f>
        <v>0</v>
      </c>
      <c r="AD52" s="198">
        <f>IFERROR($E52*SUMIF('Daily Log'!$BS$18:$BS$1017,$B52,'Daily Log'!$BT$18:$BT$1017),0)</f>
        <v>0</v>
      </c>
      <c r="AE52" s="198">
        <f>IFERROR($E52*SUMIF('Daily Log'!$BV$18:$BV$1017,$B52,'Daily Log'!$BW$18:$BW$1017),0)</f>
        <v>0</v>
      </c>
      <c r="AF52" s="198">
        <f>IFERROR($E52*SUMIF('Daily Log'!$BY$18:$BY$1017,$B52,'Daily Log'!$BZ$18:$BZ$1017),0)</f>
        <v>0</v>
      </c>
      <c r="AG52" s="198">
        <f>IFERROR($E52*SUMIF('Daily Log'!$CB$18:$CB$1017,$B52,'Daily Log'!$CC$18:$CC$1017),0)</f>
        <v>0</v>
      </c>
      <c r="AH52" s="198">
        <f>IFERROR($E52*SUMIF('Daily Log'!$CE$18:$CE$1017,$B52,'Daily Log'!$CF$18:$CF$1017),0)</f>
        <v>0</v>
      </c>
      <c r="AI52" s="198">
        <f>IFERROR($E52*SUMIF('Daily Log'!$CH$18:$CH$1017,$B52,'Daily Log'!$CI$18:$CI$1017),0)</f>
        <v>0</v>
      </c>
      <c r="AJ52" s="198">
        <f>IFERROR($E52*SUMIF('Daily Log'!$CK$18:$CK$1017,$B52,'Daily Log'!$CL$18:$CL$1017),0)</f>
        <v>0</v>
      </c>
      <c r="AK52" s="198">
        <f>IFERROR($E52*SUMIF('Daily Log'!$CN$18:$CN$1017,$B52,'Daily Log'!$CO$18:$CO$1017),0)</f>
        <v>0</v>
      </c>
    </row>
    <row r="53" spans="2:37" ht="33.75" hidden="1" customHeight="1">
      <c r="B53" s="401" t="s">
        <v>93</v>
      </c>
      <c r="C53" s="402"/>
      <c r="D53" s="403" t="s">
        <v>286</v>
      </c>
      <c r="E53" s="400">
        <v>1</v>
      </c>
      <c r="F53" s="197">
        <f t="shared" si="1"/>
        <v>0</v>
      </c>
      <c r="G53" s="198">
        <f>IFERROR($E53*SUMIF('Daily Log'!$B$18:$B$1017,$B53,'Daily Log'!$C$18:$C$1017),0)</f>
        <v>0</v>
      </c>
      <c r="H53" s="198">
        <f>IFERROR($E53*SUMIF('Daily Log'!$E$18:$E$1017,$B53,'Daily Log'!$F$18:$F$1017),0)</f>
        <v>0</v>
      </c>
      <c r="I53" s="198">
        <f>IFERROR($E53*SUMIF('Daily Log'!$H$18:$H$1017,$B53,'Daily Log'!$I$18:$I$1017),0)</f>
        <v>0</v>
      </c>
      <c r="J53" s="198">
        <f>IFERROR($E53*SUMIF('Daily Log'!$K$18:$K$1017,$B53,'Daily Log'!$L$18:$L$1017),0)</f>
        <v>0</v>
      </c>
      <c r="K53" s="198">
        <f>IFERROR($E53*SUMIF('Daily Log'!$N$18:$N$1017,$B53,'Daily Log'!$O$18:$O$1017),0)</f>
        <v>0</v>
      </c>
      <c r="L53" s="198">
        <f>IFERROR($E53*SUMIF('Daily Log'!$Q$18:$Q$1017,$B53,'Daily Log'!$R$18:$R$1017),0)</f>
        <v>0</v>
      </c>
      <c r="M53" s="198">
        <f>IFERROR($E53*SUMIF('Daily Log'!$T$18:$T$1017,$B53,'Daily Log'!$U$18:$U$1017),0)</f>
        <v>0</v>
      </c>
      <c r="N53" s="198">
        <f>IFERROR($E53*SUMIF('Daily Log'!$W$18:$W$1017,$B53,'Daily Log'!$X$18:$X$1017),0)</f>
        <v>0</v>
      </c>
      <c r="O53" s="198">
        <f>IFERROR($E53*SUMIF('Daily Log'!$Z$18:$Z$1017,$B53,'Daily Log'!$AA$18:$AA$1017),0)</f>
        <v>0</v>
      </c>
      <c r="P53" s="198">
        <f>IFERROR($E53*SUMIF('Daily Log'!$AC$18:$AC$1017,$B53,'Daily Log'!$AD$18:$AD$1017),0)</f>
        <v>0</v>
      </c>
      <c r="Q53" s="198">
        <f>IFERROR($E53*SUMIF('Daily Log'!$AF$18:$AF$1017,$B53,'Daily Log'!$AG$18:$AG$1017),0)</f>
        <v>0</v>
      </c>
      <c r="R53" s="198">
        <f>IFERROR($E53*SUMIF('Daily Log'!$AI$18:$AI$1017,$B53,'Daily Log'!$AJ$18:$AJ$1017),0)</f>
        <v>0</v>
      </c>
      <c r="S53" s="198">
        <f>IFERROR($E53*SUMIF('Daily Log'!$AL$18:$AL$1017,$B53,'Daily Log'!$AM$18:$AM$1017),0)</f>
        <v>0</v>
      </c>
      <c r="T53" s="198">
        <f>IFERROR($E53*SUMIF('Daily Log'!$AO$18:$AO$1017,$B53,'Daily Log'!$AP$18:$AP$1017),0)</f>
        <v>0</v>
      </c>
      <c r="U53" s="198">
        <f>IFERROR($E53*SUMIF('Daily Log'!$AR$18:$AR$1017,$B53,'Daily Log'!$AS$18:$AS$1017),0)</f>
        <v>0</v>
      </c>
      <c r="V53" s="198">
        <f>IFERROR($E53*SUMIF('Daily Log'!$AU$18:$AU$1017,$B53,'Daily Log'!$AV$18:$AV$1017),0)</f>
        <v>0</v>
      </c>
      <c r="W53" s="198">
        <f>IFERROR($E53*SUMIF('Daily Log'!$AX$18:$AX$1017,$B53,'Daily Log'!$AY$18:$AY$1017),0)</f>
        <v>0</v>
      </c>
      <c r="X53" s="198">
        <f>IFERROR($E53*SUMIF('Daily Log'!$BA$18:$BA$1017,$B53,'Daily Log'!$BB$18:$BB$1017),0)</f>
        <v>0</v>
      </c>
      <c r="Y53" s="198">
        <f>IFERROR($E53*SUMIF('Daily Log'!$BD$18:$BD$1017,$B53,'Daily Log'!$BE$18:$BE$1017),0)</f>
        <v>0</v>
      </c>
      <c r="Z53" s="198">
        <f>IFERROR($E53*SUMIF('Daily Log'!$BG$18:$BG$1017,$B53,'Daily Log'!$BH$18:$BH$1017),0)</f>
        <v>0</v>
      </c>
      <c r="AA53" s="198">
        <f>IFERROR($E53*SUMIF('Daily Log'!$BJ$18:$BJ$1017,$B53,'Daily Log'!$BK$18:$BK$1017),0)</f>
        <v>0</v>
      </c>
      <c r="AB53" s="198">
        <f>IFERROR($E53*SUMIF('Daily Log'!$BM$18:$BM$1017,$B53,'Daily Log'!$BN$18:$BN$1017),0)</f>
        <v>0</v>
      </c>
      <c r="AC53" s="198">
        <f>IFERROR($E53*SUMIF('Daily Log'!$BP$18:$BP$1017,$B53,'Daily Log'!$BQ$18:$BQ$1017),0)</f>
        <v>0</v>
      </c>
      <c r="AD53" s="198">
        <f>IFERROR($E53*SUMIF('Daily Log'!$BS$18:$BS$1017,$B53,'Daily Log'!$BT$18:$BT$1017),0)</f>
        <v>0</v>
      </c>
      <c r="AE53" s="198">
        <f>IFERROR($E53*SUMIF('Daily Log'!$BV$18:$BV$1017,$B53,'Daily Log'!$BW$18:$BW$1017),0)</f>
        <v>0</v>
      </c>
      <c r="AF53" s="198">
        <f>IFERROR($E53*SUMIF('Daily Log'!$BY$18:$BY$1017,$B53,'Daily Log'!$BZ$18:$BZ$1017),0)</f>
        <v>0</v>
      </c>
      <c r="AG53" s="198">
        <f>IFERROR($E53*SUMIF('Daily Log'!$CB$18:$CB$1017,$B53,'Daily Log'!$CC$18:$CC$1017),0)</f>
        <v>0</v>
      </c>
      <c r="AH53" s="198">
        <f>IFERROR($E53*SUMIF('Daily Log'!$CE$18:$CE$1017,$B53,'Daily Log'!$CF$18:$CF$1017),0)</f>
        <v>0</v>
      </c>
      <c r="AI53" s="198">
        <f>IFERROR($E53*SUMIF('Daily Log'!$CH$18:$CH$1017,$B53,'Daily Log'!$CI$18:$CI$1017),0)</f>
        <v>0</v>
      </c>
      <c r="AJ53" s="198">
        <f>IFERROR($E53*SUMIF('Daily Log'!$CK$18:$CK$1017,$B53,'Daily Log'!$CL$18:$CL$1017),0)</f>
        <v>0</v>
      </c>
      <c r="AK53" s="198">
        <f>IFERROR($E53*SUMIF('Daily Log'!$CN$18:$CN$1017,$B53,'Daily Log'!$CO$18:$CO$1017),0)</f>
        <v>0</v>
      </c>
    </row>
    <row r="54" spans="2:37" ht="33.75" hidden="1" customHeight="1">
      <c r="B54" s="401" t="s">
        <v>94</v>
      </c>
      <c r="C54" s="402"/>
      <c r="D54" s="403" t="s">
        <v>286</v>
      </c>
      <c r="E54" s="400">
        <v>1</v>
      </c>
      <c r="F54" s="197">
        <f t="shared" si="1"/>
        <v>1</v>
      </c>
      <c r="G54" s="198">
        <f>IFERROR($E54*SUMIF('Daily Log'!$B$18:$B$1017,$B54,'Daily Log'!$C$18:$C$1017),0)</f>
        <v>0</v>
      </c>
      <c r="H54" s="198">
        <f>IFERROR($E54*SUMIF('Daily Log'!$E$18:$E$1017,$B54,'Daily Log'!$F$18:$F$1017),0)</f>
        <v>1</v>
      </c>
      <c r="I54" s="198">
        <f>IFERROR($E54*SUMIF('Daily Log'!$H$18:$H$1017,$B54,'Daily Log'!$I$18:$I$1017),0)</f>
        <v>0</v>
      </c>
      <c r="J54" s="198">
        <f>IFERROR($E54*SUMIF('Daily Log'!$K$18:$K$1017,$B54,'Daily Log'!$L$18:$L$1017),0)</f>
        <v>0</v>
      </c>
      <c r="K54" s="198">
        <f>IFERROR($E54*SUMIF('Daily Log'!$N$18:$N$1017,$B54,'Daily Log'!$O$18:$O$1017),0)</f>
        <v>0</v>
      </c>
      <c r="L54" s="198">
        <f>IFERROR($E54*SUMIF('Daily Log'!$Q$18:$Q$1017,$B54,'Daily Log'!$R$18:$R$1017),0)</f>
        <v>0</v>
      </c>
      <c r="M54" s="198">
        <f>IFERROR($E54*SUMIF('Daily Log'!$T$18:$T$1017,$B54,'Daily Log'!$U$18:$U$1017),0)</f>
        <v>0</v>
      </c>
      <c r="N54" s="198">
        <f>IFERROR($E54*SUMIF('Daily Log'!$W$18:$W$1017,$B54,'Daily Log'!$X$18:$X$1017),0)</f>
        <v>0</v>
      </c>
      <c r="O54" s="198">
        <f>IFERROR($E54*SUMIF('Daily Log'!$Z$18:$Z$1017,$B54,'Daily Log'!$AA$18:$AA$1017),0)</f>
        <v>0</v>
      </c>
      <c r="P54" s="198">
        <f>IFERROR($E54*SUMIF('Daily Log'!$AC$18:$AC$1017,$B54,'Daily Log'!$AD$18:$AD$1017),0)</f>
        <v>0</v>
      </c>
      <c r="Q54" s="198">
        <f>IFERROR($E54*SUMIF('Daily Log'!$AF$18:$AF$1017,$B54,'Daily Log'!$AG$18:$AG$1017),0)</f>
        <v>0</v>
      </c>
      <c r="R54" s="198">
        <f>IFERROR($E54*SUMIF('Daily Log'!$AI$18:$AI$1017,$B54,'Daily Log'!$AJ$18:$AJ$1017),0)</f>
        <v>0</v>
      </c>
      <c r="S54" s="198">
        <f>IFERROR($E54*SUMIF('Daily Log'!$AL$18:$AL$1017,$B54,'Daily Log'!$AM$18:$AM$1017),0)</f>
        <v>0</v>
      </c>
      <c r="T54" s="198">
        <f>IFERROR($E54*SUMIF('Daily Log'!$AO$18:$AO$1017,$B54,'Daily Log'!$AP$18:$AP$1017),0)</f>
        <v>0</v>
      </c>
      <c r="U54" s="198">
        <f>IFERROR($E54*SUMIF('Daily Log'!$AR$18:$AR$1017,$B54,'Daily Log'!$AS$18:$AS$1017),0)</f>
        <v>0</v>
      </c>
      <c r="V54" s="198">
        <f>IFERROR($E54*SUMIF('Daily Log'!$AU$18:$AU$1017,$B54,'Daily Log'!$AV$18:$AV$1017),0)</f>
        <v>0</v>
      </c>
      <c r="W54" s="198">
        <f>IFERROR($E54*SUMIF('Daily Log'!$AX$18:$AX$1017,$B54,'Daily Log'!$AY$18:$AY$1017),0)</f>
        <v>0</v>
      </c>
      <c r="X54" s="198">
        <f>IFERROR($E54*SUMIF('Daily Log'!$BA$18:$BA$1017,$B54,'Daily Log'!$BB$18:$BB$1017),0)</f>
        <v>0</v>
      </c>
      <c r="Y54" s="198">
        <f>IFERROR($E54*SUMIF('Daily Log'!$BD$18:$BD$1017,$B54,'Daily Log'!$BE$18:$BE$1017),0)</f>
        <v>0</v>
      </c>
      <c r="Z54" s="198">
        <f>IFERROR($E54*SUMIF('Daily Log'!$BG$18:$BG$1017,$B54,'Daily Log'!$BH$18:$BH$1017),0)</f>
        <v>0</v>
      </c>
      <c r="AA54" s="198">
        <f>IFERROR($E54*SUMIF('Daily Log'!$BJ$18:$BJ$1017,$B54,'Daily Log'!$BK$18:$BK$1017),0)</f>
        <v>0</v>
      </c>
      <c r="AB54" s="198">
        <f>IFERROR($E54*SUMIF('Daily Log'!$BM$18:$BM$1017,$B54,'Daily Log'!$BN$18:$BN$1017),0)</f>
        <v>0</v>
      </c>
      <c r="AC54" s="198">
        <f>IFERROR($E54*SUMIF('Daily Log'!$BP$18:$BP$1017,$B54,'Daily Log'!$BQ$18:$BQ$1017),0)</f>
        <v>0</v>
      </c>
      <c r="AD54" s="198">
        <f>IFERROR($E54*SUMIF('Daily Log'!$BS$18:$BS$1017,$B54,'Daily Log'!$BT$18:$BT$1017),0)</f>
        <v>0</v>
      </c>
      <c r="AE54" s="198">
        <f>IFERROR($E54*SUMIF('Daily Log'!$BV$18:$BV$1017,$B54,'Daily Log'!$BW$18:$BW$1017),0)</f>
        <v>0</v>
      </c>
      <c r="AF54" s="198">
        <f>IFERROR($E54*SUMIF('Daily Log'!$BY$18:$BY$1017,$B54,'Daily Log'!$BZ$18:$BZ$1017),0)</f>
        <v>0</v>
      </c>
      <c r="AG54" s="198">
        <f>IFERROR($E54*SUMIF('Daily Log'!$CB$18:$CB$1017,$B54,'Daily Log'!$CC$18:$CC$1017),0)</f>
        <v>0</v>
      </c>
      <c r="AH54" s="198">
        <f>IFERROR($E54*SUMIF('Daily Log'!$CE$18:$CE$1017,$B54,'Daily Log'!$CF$18:$CF$1017),0)</f>
        <v>0</v>
      </c>
      <c r="AI54" s="198">
        <f>IFERROR($E54*SUMIF('Daily Log'!$CH$18:$CH$1017,$B54,'Daily Log'!$CI$18:$CI$1017),0)</f>
        <v>0</v>
      </c>
      <c r="AJ54" s="198">
        <f>IFERROR($E54*SUMIF('Daily Log'!$CK$18:$CK$1017,$B54,'Daily Log'!$CL$18:$CL$1017),0)</f>
        <v>0</v>
      </c>
      <c r="AK54" s="198">
        <f>IFERROR($E54*SUMIF('Daily Log'!$CN$18:$CN$1017,$B54,'Daily Log'!$CO$18:$CO$1017),0)</f>
        <v>0</v>
      </c>
    </row>
    <row r="55" spans="2:37" ht="33.75" hidden="1" customHeight="1">
      <c r="B55" s="401" t="s">
        <v>95</v>
      </c>
      <c r="C55" s="402"/>
      <c r="D55" s="403" t="s">
        <v>286</v>
      </c>
      <c r="E55" s="400">
        <v>1</v>
      </c>
      <c r="F55" s="197">
        <f t="shared" si="1"/>
        <v>0</v>
      </c>
      <c r="G55" s="198">
        <f>IFERROR($E55*SUMIF('Daily Log'!$B$18:$B$1017,$B55,'Daily Log'!$C$18:$C$1017),0)</f>
        <v>0</v>
      </c>
      <c r="H55" s="198">
        <f>IFERROR($E55*SUMIF('Daily Log'!$E$18:$E$1017,$B55,'Daily Log'!$F$18:$F$1017),0)</f>
        <v>0</v>
      </c>
      <c r="I55" s="198">
        <f>IFERROR($E55*SUMIF('Daily Log'!$H$18:$H$1017,$B55,'Daily Log'!$I$18:$I$1017),0)</f>
        <v>0</v>
      </c>
      <c r="J55" s="198">
        <f>IFERROR($E55*SUMIF('Daily Log'!$K$18:$K$1017,$B55,'Daily Log'!$L$18:$L$1017),0)</f>
        <v>0</v>
      </c>
      <c r="K55" s="198">
        <f>IFERROR($E55*SUMIF('Daily Log'!$N$18:$N$1017,$B55,'Daily Log'!$O$18:$O$1017),0)</f>
        <v>0</v>
      </c>
      <c r="L55" s="198">
        <f>IFERROR($E55*SUMIF('Daily Log'!$Q$18:$Q$1017,$B55,'Daily Log'!$R$18:$R$1017),0)</f>
        <v>0</v>
      </c>
      <c r="M55" s="198">
        <f>IFERROR($E55*SUMIF('Daily Log'!$T$18:$T$1017,$B55,'Daily Log'!$U$18:$U$1017),0)</f>
        <v>0</v>
      </c>
      <c r="N55" s="198">
        <f>IFERROR($E55*SUMIF('Daily Log'!$W$18:$W$1017,$B55,'Daily Log'!$X$18:$X$1017),0)</f>
        <v>0</v>
      </c>
      <c r="O55" s="198">
        <f>IFERROR($E55*SUMIF('Daily Log'!$Z$18:$Z$1017,$B55,'Daily Log'!$AA$18:$AA$1017),0)</f>
        <v>0</v>
      </c>
      <c r="P55" s="198">
        <f>IFERROR($E55*SUMIF('Daily Log'!$AC$18:$AC$1017,$B55,'Daily Log'!$AD$18:$AD$1017),0)</f>
        <v>0</v>
      </c>
      <c r="Q55" s="198">
        <f>IFERROR($E55*SUMIF('Daily Log'!$AF$18:$AF$1017,$B55,'Daily Log'!$AG$18:$AG$1017),0)</f>
        <v>0</v>
      </c>
      <c r="R55" s="198">
        <f>IFERROR($E55*SUMIF('Daily Log'!$AI$18:$AI$1017,$B55,'Daily Log'!$AJ$18:$AJ$1017),0)</f>
        <v>0</v>
      </c>
      <c r="S55" s="198">
        <f>IFERROR($E55*SUMIF('Daily Log'!$AL$18:$AL$1017,$B55,'Daily Log'!$AM$18:$AM$1017),0)</f>
        <v>0</v>
      </c>
      <c r="T55" s="198">
        <f>IFERROR($E55*SUMIF('Daily Log'!$AO$18:$AO$1017,$B55,'Daily Log'!$AP$18:$AP$1017),0)</f>
        <v>0</v>
      </c>
      <c r="U55" s="198">
        <f>IFERROR($E55*SUMIF('Daily Log'!$AR$18:$AR$1017,$B55,'Daily Log'!$AS$18:$AS$1017),0)</f>
        <v>0</v>
      </c>
      <c r="V55" s="198">
        <f>IFERROR($E55*SUMIF('Daily Log'!$AU$18:$AU$1017,$B55,'Daily Log'!$AV$18:$AV$1017),0)</f>
        <v>0</v>
      </c>
      <c r="W55" s="198">
        <f>IFERROR($E55*SUMIF('Daily Log'!$AX$18:$AX$1017,$B55,'Daily Log'!$AY$18:$AY$1017),0)</f>
        <v>0</v>
      </c>
      <c r="X55" s="198">
        <f>IFERROR($E55*SUMIF('Daily Log'!$BA$18:$BA$1017,$B55,'Daily Log'!$BB$18:$BB$1017),0)</f>
        <v>0</v>
      </c>
      <c r="Y55" s="198">
        <f>IFERROR($E55*SUMIF('Daily Log'!$BD$18:$BD$1017,$B55,'Daily Log'!$BE$18:$BE$1017),0)</f>
        <v>0</v>
      </c>
      <c r="Z55" s="198">
        <f>IFERROR($E55*SUMIF('Daily Log'!$BG$18:$BG$1017,$B55,'Daily Log'!$BH$18:$BH$1017),0)</f>
        <v>0</v>
      </c>
      <c r="AA55" s="198">
        <f>IFERROR($E55*SUMIF('Daily Log'!$BJ$18:$BJ$1017,$B55,'Daily Log'!$BK$18:$BK$1017),0)</f>
        <v>0</v>
      </c>
      <c r="AB55" s="198">
        <f>IFERROR($E55*SUMIF('Daily Log'!$BM$18:$BM$1017,$B55,'Daily Log'!$BN$18:$BN$1017),0)</f>
        <v>0</v>
      </c>
      <c r="AC55" s="198">
        <f>IFERROR($E55*SUMIF('Daily Log'!$BP$18:$BP$1017,$B55,'Daily Log'!$BQ$18:$BQ$1017),0)</f>
        <v>0</v>
      </c>
      <c r="AD55" s="198">
        <f>IFERROR($E55*SUMIF('Daily Log'!$BS$18:$BS$1017,$B55,'Daily Log'!$BT$18:$BT$1017),0)</f>
        <v>0</v>
      </c>
      <c r="AE55" s="198">
        <f>IFERROR($E55*SUMIF('Daily Log'!$BV$18:$BV$1017,$B55,'Daily Log'!$BW$18:$BW$1017),0)</f>
        <v>0</v>
      </c>
      <c r="AF55" s="198">
        <f>IFERROR($E55*SUMIF('Daily Log'!$BY$18:$BY$1017,$B55,'Daily Log'!$BZ$18:$BZ$1017),0)</f>
        <v>0</v>
      </c>
      <c r="AG55" s="198">
        <f>IFERROR($E55*SUMIF('Daily Log'!$CB$18:$CB$1017,$B55,'Daily Log'!$CC$18:$CC$1017),0)</f>
        <v>0</v>
      </c>
      <c r="AH55" s="198">
        <f>IFERROR($E55*SUMIF('Daily Log'!$CE$18:$CE$1017,$B55,'Daily Log'!$CF$18:$CF$1017),0)</f>
        <v>0</v>
      </c>
      <c r="AI55" s="198">
        <f>IFERROR($E55*SUMIF('Daily Log'!$CH$18:$CH$1017,$B55,'Daily Log'!$CI$18:$CI$1017),0)</f>
        <v>0</v>
      </c>
      <c r="AJ55" s="198">
        <f>IFERROR($E55*SUMIF('Daily Log'!$CK$18:$CK$1017,$B55,'Daily Log'!$CL$18:$CL$1017),0)</f>
        <v>0</v>
      </c>
      <c r="AK55" s="198">
        <f>IFERROR($E55*SUMIF('Daily Log'!$CN$18:$CN$1017,$B55,'Daily Log'!$CO$18:$CO$1017),0)</f>
        <v>0</v>
      </c>
    </row>
    <row r="56" spans="2:37" ht="33.75" hidden="1" customHeight="1">
      <c r="B56" s="401" t="s">
        <v>96</v>
      </c>
      <c r="C56" s="402"/>
      <c r="D56" s="403" t="s">
        <v>286</v>
      </c>
      <c r="E56" s="400">
        <v>1</v>
      </c>
      <c r="F56" s="197">
        <f t="shared" si="1"/>
        <v>0</v>
      </c>
      <c r="G56" s="198">
        <f>IFERROR($E56*SUMIF('Daily Log'!$B$18:$B$1017,$B56,'Daily Log'!$C$18:$C$1017),0)</f>
        <v>0</v>
      </c>
      <c r="H56" s="198">
        <f>IFERROR($E56*SUMIF('Daily Log'!$E$18:$E$1017,$B56,'Daily Log'!$F$18:$F$1017),0)</f>
        <v>0</v>
      </c>
      <c r="I56" s="198">
        <f>IFERROR($E56*SUMIF('Daily Log'!$H$18:$H$1017,$B56,'Daily Log'!$I$18:$I$1017),0)</f>
        <v>0</v>
      </c>
      <c r="J56" s="198">
        <f>IFERROR($E56*SUMIF('Daily Log'!$K$18:$K$1017,$B56,'Daily Log'!$L$18:$L$1017),0)</f>
        <v>0</v>
      </c>
      <c r="K56" s="198">
        <f>IFERROR($E56*SUMIF('Daily Log'!$N$18:$N$1017,$B56,'Daily Log'!$O$18:$O$1017),0)</f>
        <v>0</v>
      </c>
      <c r="L56" s="198">
        <f>IFERROR($E56*SUMIF('Daily Log'!$Q$18:$Q$1017,$B56,'Daily Log'!$R$18:$R$1017),0)</f>
        <v>0</v>
      </c>
      <c r="M56" s="198">
        <f>IFERROR($E56*SUMIF('Daily Log'!$T$18:$T$1017,$B56,'Daily Log'!$U$18:$U$1017),0)</f>
        <v>0</v>
      </c>
      <c r="N56" s="198">
        <f>IFERROR($E56*SUMIF('Daily Log'!$W$18:$W$1017,$B56,'Daily Log'!$X$18:$X$1017),0)</f>
        <v>0</v>
      </c>
      <c r="O56" s="198">
        <f>IFERROR($E56*SUMIF('Daily Log'!$Z$18:$Z$1017,$B56,'Daily Log'!$AA$18:$AA$1017),0)</f>
        <v>0</v>
      </c>
      <c r="P56" s="198">
        <f>IFERROR($E56*SUMIF('Daily Log'!$AC$18:$AC$1017,$B56,'Daily Log'!$AD$18:$AD$1017),0)</f>
        <v>0</v>
      </c>
      <c r="Q56" s="198">
        <f>IFERROR($E56*SUMIF('Daily Log'!$AF$18:$AF$1017,$B56,'Daily Log'!$AG$18:$AG$1017),0)</f>
        <v>0</v>
      </c>
      <c r="R56" s="198">
        <f>IFERROR($E56*SUMIF('Daily Log'!$AI$18:$AI$1017,$B56,'Daily Log'!$AJ$18:$AJ$1017),0)</f>
        <v>0</v>
      </c>
      <c r="S56" s="198">
        <f>IFERROR($E56*SUMIF('Daily Log'!$AL$18:$AL$1017,$B56,'Daily Log'!$AM$18:$AM$1017),0)</f>
        <v>0</v>
      </c>
      <c r="T56" s="198">
        <f>IFERROR($E56*SUMIF('Daily Log'!$AO$18:$AO$1017,$B56,'Daily Log'!$AP$18:$AP$1017),0)</f>
        <v>0</v>
      </c>
      <c r="U56" s="198">
        <f>IFERROR($E56*SUMIF('Daily Log'!$AR$18:$AR$1017,$B56,'Daily Log'!$AS$18:$AS$1017),0)</f>
        <v>0</v>
      </c>
      <c r="V56" s="198">
        <f>IFERROR($E56*SUMIF('Daily Log'!$AU$18:$AU$1017,$B56,'Daily Log'!$AV$18:$AV$1017),0)</f>
        <v>0</v>
      </c>
      <c r="W56" s="198">
        <f>IFERROR($E56*SUMIF('Daily Log'!$AX$18:$AX$1017,$B56,'Daily Log'!$AY$18:$AY$1017),0)</f>
        <v>0</v>
      </c>
      <c r="X56" s="198">
        <f>IFERROR($E56*SUMIF('Daily Log'!$BA$18:$BA$1017,$B56,'Daily Log'!$BB$18:$BB$1017),0)</f>
        <v>0</v>
      </c>
      <c r="Y56" s="198">
        <f>IFERROR($E56*SUMIF('Daily Log'!$BD$18:$BD$1017,$B56,'Daily Log'!$BE$18:$BE$1017),0)</f>
        <v>0</v>
      </c>
      <c r="Z56" s="198">
        <f>IFERROR($E56*SUMIF('Daily Log'!$BG$18:$BG$1017,$B56,'Daily Log'!$BH$18:$BH$1017),0)</f>
        <v>0</v>
      </c>
      <c r="AA56" s="198">
        <f>IFERROR($E56*SUMIF('Daily Log'!$BJ$18:$BJ$1017,$B56,'Daily Log'!$BK$18:$BK$1017),0)</f>
        <v>0</v>
      </c>
      <c r="AB56" s="198">
        <f>IFERROR($E56*SUMIF('Daily Log'!$BM$18:$BM$1017,$B56,'Daily Log'!$BN$18:$BN$1017),0)</f>
        <v>0</v>
      </c>
      <c r="AC56" s="198">
        <f>IFERROR($E56*SUMIF('Daily Log'!$BP$18:$BP$1017,$B56,'Daily Log'!$BQ$18:$BQ$1017),0)</f>
        <v>0</v>
      </c>
      <c r="AD56" s="198">
        <f>IFERROR($E56*SUMIF('Daily Log'!$BS$18:$BS$1017,$B56,'Daily Log'!$BT$18:$BT$1017),0)</f>
        <v>0</v>
      </c>
      <c r="AE56" s="198">
        <f>IFERROR($E56*SUMIF('Daily Log'!$BV$18:$BV$1017,$B56,'Daily Log'!$BW$18:$BW$1017),0)</f>
        <v>0</v>
      </c>
      <c r="AF56" s="198">
        <f>IFERROR($E56*SUMIF('Daily Log'!$BY$18:$BY$1017,$B56,'Daily Log'!$BZ$18:$BZ$1017),0)</f>
        <v>0</v>
      </c>
      <c r="AG56" s="198">
        <f>IFERROR($E56*SUMIF('Daily Log'!$CB$18:$CB$1017,$B56,'Daily Log'!$CC$18:$CC$1017),0)</f>
        <v>0</v>
      </c>
      <c r="AH56" s="198">
        <f>IFERROR($E56*SUMIF('Daily Log'!$CE$18:$CE$1017,$B56,'Daily Log'!$CF$18:$CF$1017),0)</f>
        <v>0</v>
      </c>
      <c r="AI56" s="198">
        <f>IFERROR($E56*SUMIF('Daily Log'!$CH$18:$CH$1017,$B56,'Daily Log'!$CI$18:$CI$1017),0)</f>
        <v>0</v>
      </c>
      <c r="AJ56" s="198">
        <f>IFERROR($E56*SUMIF('Daily Log'!$CK$18:$CK$1017,$B56,'Daily Log'!$CL$18:$CL$1017),0)</f>
        <v>0</v>
      </c>
      <c r="AK56" s="198">
        <f>IFERROR($E56*SUMIF('Daily Log'!$CN$18:$CN$1017,$B56,'Daily Log'!$CO$18:$CO$1017),0)</f>
        <v>0</v>
      </c>
    </row>
    <row r="57" spans="2:37" ht="33.75" hidden="1" customHeight="1">
      <c r="B57" s="401" t="s">
        <v>97</v>
      </c>
      <c r="C57" s="402"/>
      <c r="D57" s="403" t="s">
        <v>286</v>
      </c>
      <c r="E57" s="400">
        <v>1</v>
      </c>
      <c r="F57" s="197">
        <f t="shared" si="1"/>
        <v>0</v>
      </c>
      <c r="G57" s="198">
        <f>IFERROR($E57*SUMIF('Daily Log'!$B$18:$B$1017,$B57,'Daily Log'!$C$18:$C$1017),0)</f>
        <v>0</v>
      </c>
      <c r="H57" s="198">
        <f>IFERROR($E57*SUMIF('Daily Log'!$E$18:$E$1017,$B57,'Daily Log'!$F$18:$F$1017),0)</f>
        <v>0</v>
      </c>
      <c r="I57" s="198">
        <f>IFERROR($E57*SUMIF('Daily Log'!$H$18:$H$1017,$B57,'Daily Log'!$I$18:$I$1017),0)</f>
        <v>0</v>
      </c>
      <c r="J57" s="198">
        <f>IFERROR($E57*SUMIF('Daily Log'!$K$18:$K$1017,$B57,'Daily Log'!$L$18:$L$1017),0)</f>
        <v>0</v>
      </c>
      <c r="K57" s="198">
        <f>IFERROR($E57*SUMIF('Daily Log'!$N$18:$N$1017,$B57,'Daily Log'!$O$18:$O$1017),0)</f>
        <v>0</v>
      </c>
      <c r="L57" s="198">
        <f>IFERROR($E57*SUMIF('Daily Log'!$Q$18:$Q$1017,$B57,'Daily Log'!$R$18:$R$1017),0)</f>
        <v>0</v>
      </c>
      <c r="M57" s="198">
        <f>IFERROR($E57*SUMIF('Daily Log'!$T$18:$T$1017,$B57,'Daily Log'!$U$18:$U$1017),0)</f>
        <v>0</v>
      </c>
      <c r="N57" s="198">
        <f>IFERROR($E57*SUMIF('Daily Log'!$W$18:$W$1017,$B57,'Daily Log'!$X$18:$X$1017),0)</f>
        <v>0</v>
      </c>
      <c r="O57" s="198">
        <f>IFERROR($E57*SUMIF('Daily Log'!$Z$18:$Z$1017,$B57,'Daily Log'!$AA$18:$AA$1017),0)</f>
        <v>0</v>
      </c>
      <c r="P57" s="198">
        <f>IFERROR($E57*SUMIF('Daily Log'!$AC$18:$AC$1017,$B57,'Daily Log'!$AD$18:$AD$1017),0)</f>
        <v>0</v>
      </c>
      <c r="Q57" s="198">
        <f>IFERROR($E57*SUMIF('Daily Log'!$AF$18:$AF$1017,$B57,'Daily Log'!$AG$18:$AG$1017),0)</f>
        <v>0</v>
      </c>
      <c r="R57" s="198">
        <f>IFERROR($E57*SUMIF('Daily Log'!$AI$18:$AI$1017,$B57,'Daily Log'!$AJ$18:$AJ$1017),0)</f>
        <v>0</v>
      </c>
      <c r="S57" s="198">
        <f>IFERROR($E57*SUMIF('Daily Log'!$AL$18:$AL$1017,$B57,'Daily Log'!$AM$18:$AM$1017),0)</f>
        <v>0</v>
      </c>
      <c r="T57" s="198">
        <f>IFERROR($E57*SUMIF('Daily Log'!$AO$18:$AO$1017,$B57,'Daily Log'!$AP$18:$AP$1017),0)</f>
        <v>0</v>
      </c>
      <c r="U57" s="198">
        <f>IFERROR($E57*SUMIF('Daily Log'!$AR$18:$AR$1017,$B57,'Daily Log'!$AS$18:$AS$1017),0)</f>
        <v>0</v>
      </c>
      <c r="V57" s="198">
        <f>IFERROR($E57*SUMIF('Daily Log'!$AU$18:$AU$1017,$B57,'Daily Log'!$AV$18:$AV$1017),0)</f>
        <v>0</v>
      </c>
      <c r="W57" s="198">
        <f>IFERROR($E57*SUMIF('Daily Log'!$AX$18:$AX$1017,$B57,'Daily Log'!$AY$18:$AY$1017),0)</f>
        <v>0</v>
      </c>
      <c r="X57" s="198">
        <f>IFERROR($E57*SUMIF('Daily Log'!$BA$18:$BA$1017,$B57,'Daily Log'!$BB$18:$BB$1017),0)</f>
        <v>0</v>
      </c>
      <c r="Y57" s="198">
        <f>IFERROR($E57*SUMIF('Daily Log'!$BD$18:$BD$1017,$B57,'Daily Log'!$BE$18:$BE$1017),0)</f>
        <v>0</v>
      </c>
      <c r="Z57" s="198">
        <f>IFERROR($E57*SUMIF('Daily Log'!$BG$18:$BG$1017,$B57,'Daily Log'!$BH$18:$BH$1017),0)</f>
        <v>0</v>
      </c>
      <c r="AA57" s="198">
        <f>IFERROR($E57*SUMIF('Daily Log'!$BJ$18:$BJ$1017,$B57,'Daily Log'!$BK$18:$BK$1017),0)</f>
        <v>0</v>
      </c>
      <c r="AB57" s="198">
        <f>IFERROR($E57*SUMIF('Daily Log'!$BM$18:$BM$1017,$B57,'Daily Log'!$BN$18:$BN$1017),0)</f>
        <v>0</v>
      </c>
      <c r="AC57" s="198">
        <f>IFERROR($E57*SUMIF('Daily Log'!$BP$18:$BP$1017,$B57,'Daily Log'!$BQ$18:$BQ$1017),0)</f>
        <v>0</v>
      </c>
      <c r="AD57" s="198">
        <f>IFERROR($E57*SUMIF('Daily Log'!$BS$18:$BS$1017,$B57,'Daily Log'!$BT$18:$BT$1017),0)</f>
        <v>0</v>
      </c>
      <c r="AE57" s="198">
        <f>IFERROR($E57*SUMIF('Daily Log'!$BV$18:$BV$1017,$B57,'Daily Log'!$BW$18:$BW$1017),0)</f>
        <v>0</v>
      </c>
      <c r="AF57" s="198">
        <f>IFERROR($E57*SUMIF('Daily Log'!$BY$18:$BY$1017,$B57,'Daily Log'!$BZ$18:$BZ$1017),0)</f>
        <v>0</v>
      </c>
      <c r="AG57" s="198">
        <f>IFERROR($E57*SUMIF('Daily Log'!$CB$18:$CB$1017,$B57,'Daily Log'!$CC$18:$CC$1017),0)</f>
        <v>0</v>
      </c>
      <c r="AH57" s="198">
        <f>IFERROR($E57*SUMIF('Daily Log'!$CE$18:$CE$1017,$B57,'Daily Log'!$CF$18:$CF$1017),0)</f>
        <v>0</v>
      </c>
      <c r="AI57" s="198">
        <f>IFERROR($E57*SUMIF('Daily Log'!$CH$18:$CH$1017,$B57,'Daily Log'!$CI$18:$CI$1017),0)</f>
        <v>0</v>
      </c>
      <c r="AJ57" s="198">
        <f>IFERROR($E57*SUMIF('Daily Log'!$CK$18:$CK$1017,$B57,'Daily Log'!$CL$18:$CL$1017),0)</f>
        <v>0</v>
      </c>
      <c r="AK57" s="198">
        <f>IFERROR($E57*SUMIF('Daily Log'!$CN$18:$CN$1017,$B57,'Daily Log'!$CO$18:$CO$1017),0)</f>
        <v>0</v>
      </c>
    </row>
    <row r="58" spans="2:37" ht="33.75" hidden="1" customHeight="1">
      <c r="B58" s="401" t="s">
        <v>98</v>
      </c>
      <c r="C58" s="402"/>
      <c r="D58" s="403" t="s">
        <v>286</v>
      </c>
      <c r="E58" s="400">
        <v>1</v>
      </c>
      <c r="F58" s="197">
        <f t="shared" si="1"/>
        <v>0</v>
      </c>
      <c r="G58" s="198">
        <f>IFERROR($E58*SUMIF('Daily Log'!$B$18:$B$1017,$B58,'Daily Log'!$C$18:$C$1017),0)</f>
        <v>0</v>
      </c>
      <c r="H58" s="198">
        <f>IFERROR($E58*SUMIF('Daily Log'!$E$18:$E$1017,$B58,'Daily Log'!$F$18:$F$1017),0)</f>
        <v>0</v>
      </c>
      <c r="I58" s="198">
        <f>IFERROR($E58*SUMIF('Daily Log'!$H$18:$H$1017,$B58,'Daily Log'!$I$18:$I$1017),0)</f>
        <v>0</v>
      </c>
      <c r="J58" s="198">
        <f>IFERROR($E58*SUMIF('Daily Log'!$K$18:$K$1017,$B58,'Daily Log'!$L$18:$L$1017),0)</f>
        <v>0</v>
      </c>
      <c r="K58" s="198">
        <f>IFERROR($E58*SUMIF('Daily Log'!$N$18:$N$1017,$B58,'Daily Log'!$O$18:$O$1017),0)</f>
        <v>0</v>
      </c>
      <c r="L58" s="198">
        <f>IFERROR($E58*SUMIF('Daily Log'!$Q$18:$Q$1017,$B58,'Daily Log'!$R$18:$R$1017),0)</f>
        <v>0</v>
      </c>
      <c r="M58" s="198">
        <f>IFERROR($E58*SUMIF('Daily Log'!$T$18:$T$1017,$B58,'Daily Log'!$U$18:$U$1017),0)</f>
        <v>0</v>
      </c>
      <c r="N58" s="198">
        <f>IFERROR($E58*SUMIF('Daily Log'!$W$18:$W$1017,$B58,'Daily Log'!$X$18:$X$1017),0)</f>
        <v>0</v>
      </c>
      <c r="O58" s="198">
        <f>IFERROR($E58*SUMIF('Daily Log'!$Z$18:$Z$1017,$B58,'Daily Log'!$AA$18:$AA$1017),0)</f>
        <v>0</v>
      </c>
      <c r="P58" s="198">
        <f>IFERROR($E58*SUMIF('Daily Log'!$AC$18:$AC$1017,$B58,'Daily Log'!$AD$18:$AD$1017),0)</f>
        <v>0</v>
      </c>
      <c r="Q58" s="198">
        <f>IFERROR($E58*SUMIF('Daily Log'!$AF$18:$AF$1017,$B58,'Daily Log'!$AG$18:$AG$1017),0)</f>
        <v>0</v>
      </c>
      <c r="R58" s="198">
        <f>IFERROR($E58*SUMIF('Daily Log'!$AI$18:$AI$1017,$B58,'Daily Log'!$AJ$18:$AJ$1017),0)</f>
        <v>0</v>
      </c>
      <c r="S58" s="198">
        <f>IFERROR($E58*SUMIF('Daily Log'!$AL$18:$AL$1017,$B58,'Daily Log'!$AM$18:$AM$1017),0)</f>
        <v>0</v>
      </c>
      <c r="T58" s="198">
        <f>IFERROR($E58*SUMIF('Daily Log'!$AO$18:$AO$1017,$B58,'Daily Log'!$AP$18:$AP$1017),0)</f>
        <v>0</v>
      </c>
      <c r="U58" s="198">
        <f>IFERROR($E58*SUMIF('Daily Log'!$AR$18:$AR$1017,$B58,'Daily Log'!$AS$18:$AS$1017),0)</f>
        <v>0</v>
      </c>
      <c r="V58" s="198">
        <f>IFERROR($E58*SUMIF('Daily Log'!$AU$18:$AU$1017,$B58,'Daily Log'!$AV$18:$AV$1017),0)</f>
        <v>0</v>
      </c>
      <c r="W58" s="198">
        <f>IFERROR($E58*SUMIF('Daily Log'!$AX$18:$AX$1017,$B58,'Daily Log'!$AY$18:$AY$1017),0)</f>
        <v>0</v>
      </c>
      <c r="X58" s="198">
        <f>IFERROR($E58*SUMIF('Daily Log'!$BA$18:$BA$1017,$B58,'Daily Log'!$BB$18:$BB$1017),0)</f>
        <v>0</v>
      </c>
      <c r="Y58" s="198">
        <f>IFERROR($E58*SUMIF('Daily Log'!$BD$18:$BD$1017,$B58,'Daily Log'!$BE$18:$BE$1017),0)</f>
        <v>0</v>
      </c>
      <c r="Z58" s="198">
        <f>IFERROR($E58*SUMIF('Daily Log'!$BG$18:$BG$1017,$B58,'Daily Log'!$BH$18:$BH$1017),0)</f>
        <v>0</v>
      </c>
      <c r="AA58" s="198">
        <f>IFERROR($E58*SUMIF('Daily Log'!$BJ$18:$BJ$1017,$B58,'Daily Log'!$BK$18:$BK$1017),0)</f>
        <v>0</v>
      </c>
      <c r="AB58" s="198">
        <f>IFERROR($E58*SUMIF('Daily Log'!$BM$18:$BM$1017,$B58,'Daily Log'!$BN$18:$BN$1017),0)</f>
        <v>0</v>
      </c>
      <c r="AC58" s="198">
        <f>IFERROR($E58*SUMIF('Daily Log'!$BP$18:$BP$1017,$B58,'Daily Log'!$BQ$18:$BQ$1017),0)</f>
        <v>0</v>
      </c>
      <c r="AD58" s="198">
        <f>IFERROR($E58*SUMIF('Daily Log'!$BS$18:$BS$1017,$B58,'Daily Log'!$BT$18:$BT$1017),0)</f>
        <v>0</v>
      </c>
      <c r="AE58" s="198">
        <f>IFERROR($E58*SUMIF('Daily Log'!$BV$18:$BV$1017,$B58,'Daily Log'!$BW$18:$BW$1017),0)</f>
        <v>0</v>
      </c>
      <c r="AF58" s="198">
        <f>IFERROR($E58*SUMIF('Daily Log'!$BY$18:$BY$1017,$B58,'Daily Log'!$BZ$18:$BZ$1017),0)</f>
        <v>0</v>
      </c>
      <c r="AG58" s="198">
        <f>IFERROR($E58*SUMIF('Daily Log'!$CB$18:$CB$1017,$B58,'Daily Log'!$CC$18:$CC$1017),0)</f>
        <v>0</v>
      </c>
      <c r="AH58" s="198">
        <f>IFERROR($E58*SUMIF('Daily Log'!$CE$18:$CE$1017,$B58,'Daily Log'!$CF$18:$CF$1017),0)</f>
        <v>0</v>
      </c>
      <c r="AI58" s="198">
        <f>IFERROR($E58*SUMIF('Daily Log'!$CH$18:$CH$1017,$B58,'Daily Log'!$CI$18:$CI$1017),0)</f>
        <v>0</v>
      </c>
      <c r="AJ58" s="198">
        <f>IFERROR($E58*SUMIF('Daily Log'!$CK$18:$CK$1017,$B58,'Daily Log'!$CL$18:$CL$1017),0)</f>
        <v>0</v>
      </c>
      <c r="AK58" s="198">
        <f>IFERROR($E58*SUMIF('Daily Log'!$CN$18:$CN$1017,$B58,'Daily Log'!$CO$18:$CO$1017),0)</f>
        <v>0</v>
      </c>
    </row>
    <row r="59" spans="2:37" ht="33.75" hidden="1" customHeight="1">
      <c r="B59" s="401" t="s">
        <v>99</v>
      </c>
      <c r="C59" s="402"/>
      <c r="D59" s="403" t="s">
        <v>286</v>
      </c>
      <c r="E59" s="400">
        <v>1</v>
      </c>
      <c r="F59" s="197">
        <f t="shared" si="1"/>
        <v>0</v>
      </c>
      <c r="G59" s="198">
        <f>IFERROR($E59*SUMIF('Daily Log'!$B$18:$B$1017,$B59,'Daily Log'!$C$18:$C$1017),0)</f>
        <v>0</v>
      </c>
      <c r="H59" s="198">
        <f>IFERROR($E59*SUMIF('Daily Log'!$E$18:$E$1017,$B59,'Daily Log'!$F$18:$F$1017),0)</f>
        <v>0</v>
      </c>
      <c r="I59" s="198">
        <f>IFERROR($E59*SUMIF('Daily Log'!$H$18:$H$1017,$B59,'Daily Log'!$I$18:$I$1017),0)</f>
        <v>0</v>
      </c>
      <c r="J59" s="198">
        <f>IFERROR($E59*SUMIF('Daily Log'!$K$18:$K$1017,$B59,'Daily Log'!$L$18:$L$1017),0)</f>
        <v>0</v>
      </c>
      <c r="K59" s="198">
        <f>IFERROR($E59*SUMIF('Daily Log'!$N$18:$N$1017,$B59,'Daily Log'!$O$18:$O$1017),0)</f>
        <v>0</v>
      </c>
      <c r="L59" s="198">
        <f>IFERROR($E59*SUMIF('Daily Log'!$Q$18:$Q$1017,$B59,'Daily Log'!$R$18:$R$1017),0)</f>
        <v>0</v>
      </c>
      <c r="M59" s="198">
        <f>IFERROR($E59*SUMIF('Daily Log'!$T$18:$T$1017,$B59,'Daily Log'!$U$18:$U$1017),0)</f>
        <v>0</v>
      </c>
      <c r="N59" s="198">
        <f>IFERROR($E59*SUMIF('Daily Log'!$W$18:$W$1017,$B59,'Daily Log'!$X$18:$X$1017),0)</f>
        <v>0</v>
      </c>
      <c r="O59" s="198">
        <f>IFERROR($E59*SUMIF('Daily Log'!$Z$18:$Z$1017,$B59,'Daily Log'!$AA$18:$AA$1017),0)</f>
        <v>0</v>
      </c>
      <c r="P59" s="198">
        <f>IFERROR($E59*SUMIF('Daily Log'!$AC$18:$AC$1017,$B59,'Daily Log'!$AD$18:$AD$1017),0)</f>
        <v>0</v>
      </c>
      <c r="Q59" s="198">
        <f>IFERROR($E59*SUMIF('Daily Log'!$AF$18:$AF$1017,$B59,'Daily Log'!$AG$18:$AG$1017),0)</f>
        <v>0</v>
      </c>
      <c r="R59" s="198">
        <f>IFERROR($E59*SUMIF('Daily Log'!$AI$18:$AI$1017,$B59,'Daily Log'!$AJ$18:$AJ$1017),0)</f>
        <v>0</v>
      </c>
      <c r="S59" s="198">
        <f>IFERROR($E59*SUMIF('Daily Log'!$AL$18:$AL$1017,$B59,'Daily Log'!$AM$18:$AM$1017),0)</f>
        <v>0</v>
      </c>
      <c r="T59" s="198">
        <f>IFERROR($E59*SUMIF('Daily Log'!$AO$18:$AO$1017,$B59,'Daily Log'!$AP$18:$AP$1017),0)</f>
        <v>0</v>
      </c>
      <c r="U59" s="198">
        <f>IFERROR($E59*SUMIF('Daily Log'!$AR$18:$AR$1017,$B59,'Daily Log'!$AS$18:$AS$1017),0)</f>
        <v>0</v>
      </c>
      <c r="V59" s="198">
        <f>IFERROR($E59*SUMIF('Daily Log'!$AU$18:$AU$1017,$B59,'Daily Log'!$AV$18:$AV$1017),0)</f>
        <v>0</v>
      </c>
      <c r="W59" s="198">
        <f>IFERROR($E59*SUMIF('Daily Log'!$AX$18:$AX$1017,$B59,'Daily Log'!$AY$18:$AY$1017),0)</f>
        <v>0</v>
      </c>
      <c r="X59" s="198">
        <f>IFERROR($E59*SUMIF('Daily Log'!$BA$18:$BA$1017,$B59,'Daily Log'!$BB$18:$BB$1017),0)</f>
        <v>0</v>
      </c>
      <c r="Y59" s="198">
        <f>IFERROR($E59*SUMIF('Daily Log'!$BD$18:$BD$1017,$B59,'Daily Log'!$BE$18:$BE$1017),0)</f>
        <v>0</v>
      </c>
      <c r="Z59" s="198">
        <f>IFERROR($E59*SUMIF('Daily Log'!$BG$18:$BG$1017,$B59,'Daily Log'!$BH$18:$BH$1017),0)</f>
        <v>0</v>
      </c>
      <c r="AA59" s="198">
        <f>IFERROR($E59*SUMIF('Daily Log'!$BJ$18:$BJ$1017,$B59,'Daily Log'!$BK$18:$BK$1017),0)</f>
        <v>0</v>
      </c>
      <c r="AB59" s="198">
        <f>IFERROR($E59*SUMIF('Daily Log'!$BM$18:$BM$1017,$B59,'Daily Log'!$BN$18:$BN$1017),0)</f>
        <v>0</v>
      </c>
      <c r="AC59" s="198">
        <f>IFERROR($E59*SUMIF('Daily Log'!$BP$18:$BP$1017,$B59,'Daily Log'!$BQ$18:$BQ$1017),0)</f>
        <v>0</v>
      </c>
      <c r="AD59" s="198">
        <f>IFERROR($E59*SUMIF('Daily Log'!$BS$18:$BS$1017,$B59,'Daily Log'!$BT$18:$BT$1017),0)</f>
        <v>0</v>
      </c>
      <c r="AE59" s="198">
        <f>IFERROR($E59*SUMIF('Daily Log'!$BV$18:$BV$1017,$B59,'Daily Log'!$BW$18:$BW$1017),0)</f>
        <v>0</v>
      </c>
      <c r="AF59" s="198">
        <f>IFERROR($E59*SUMIF('Daily Log'!$BY$18:$BY$1017,$B59,'Daily Log'!$BZ$18:$BZ$1017),0)</f>
        <v>0</v>
      </c>
      <c r="AG59" s="198">
        <f>IFERROR($E59*SUMIF('Daily Log'!$CB$18:$CB$1017,$B59,'Daily Log'!$CC$18:$CC$1017),0)</f>
        <v>0</v>
      </c>
      <c r="AH59" s="198">
        <f>IFERROR($E59*SUMIF('Daily Log'!$CE$18:$CE$1017,$B59,'Daily Log'!$CF$18:$CF$1017),0)</f>
        <v>0</v>
      </c>
      <c r="AI59" s="198">
        <f>IFERROR($E59*SUMIF('Daily Log'!$CH$18:$CH$1017,$B59,'Daily Log'!$CI$18:$CI$1017),0)</f>
        <v>0</v>
      </c>
      <c r="AJ59" s="198">
        <f>IFERROR($E59*SUMIF('Daily Log'!$CK$18:$CK$1017,$B59,'Daily Log'!$CL$18:$CL$1017),0)</f>
        <v>0</v>
      </c>
      <c r="AK59" s="198">
        <f>IFERROR($E59*SUMIF('Daily Log'!$CN$18:$CN$1017,$B59,'Daily Log'!$CO$18:$CO$1017),0)</f>
        <v>0</v>
      </c>
    </row>
    <row r="60" spans="2:37" ht="33.75" hidden="1" customHeight="1">
      <c r="B60" s="401" t="s">
        <v>100</v>
      </c>
      <c r="C60" s="402"/>
      <c r="D60" s="403" t="s">
        <v>286</v>
      </c>
      <c r="E60" s="400">
        <v>1</v>
      </c>
      <c r="F60" s="197">
        <f t="shared" si="1"/>
        <v>0</v>
      </c>
      <c r="G60" s="198">
        <f>IFERROR($E60*SUMIF('Daily Log'!$B$18:$B$1017,$B60,'Daily Log'!$C$18:$C$1017),0)</f>
        <v>0</v>
      </c>
      <c r="H60" s="198">
        <f>IFERROR($E60*SUMIF('Daily Log'!$E$18:$E$1017,$B60,'Daily Log'!$F$18:$F$1017),0)</f>
        <v>0</v>
      </c>
      <c r="I60" s="198">
        <f>IFERROR($E60*SUMIF('Daily Log'!$H$18:$H$1017,$B60,'Daily Log'!$I$18:$I$1017),0)</f>
        <v>0</v>
      </c>
      <c r="J60" s="198">
        <f>IFERROR($E60*SUMIF('Daily Log'!$K$18:$K$1017,$B60,'Daily Log'!$L$18:$L$1017),0)</f>
        <v>0</v>
      </c>
      <c r="K60" s="198">
        <f>IFERROR($E60*SUMIF('Daily Log'!$N$18:$N$1017,$B60,'Daily Log'!$O$18:$O$1017),0)</f>
        <v>0</v>
      </c>
      <c r="L60" s="198">
        <f>IFERROR($E60*SUMIF('Daily Log'!$Q$18:$Q$1017,$B60,'Daily Log'!$R$18:$R$1017),0)</f>
        <v>0</v>
      </c>
      <c r="M60" s="198">
        <f>IFERROR($E60*SUMIF('Daily Log'!$T$18:$T$1017,$B60,'Daily Log'!$U$18:$U$1017),0)</f>
        <v>0</v>
      </c>
      <c r="N60" s="198">
        <f>IFERROR($E60*SUMIF('Daily Log'!$W$18:$W$1017,$B60,'Daily Log'!$X$18:$X$1017),0)</f>
        <v>0</v>
      </c>
      <c r="O60" s="198">
        <f>IFERROR($E60*SUMIF('Daily Log'!$Z$18:$Z$1017,$B60,'Daily Log'!$AA$18:$AA$1017),0)</f>
        <v>0</v>
      </c>
      <c r="P60" s="198">
        <f>IFERROR($E60*SUMIF('Daily Log'!$AC$18:$AC$1017,$B60,'Daily Log'!$AD$18:$AD$1017),0)</f>
        <v>0</v>
      </c>
      <c r="Q60" s="198">
        <f>IFERROR($E60*SUMIF('Daily Log'!$AF$18:$AF$1017,$B60,'Daily Log'!$AG$18:$AG$1017),0)</f>
        <v>0</v>
      </c>
      <c r="R60" s="198">
        <f>IFERROR($E60*SUMIF('Daily Log'!$AI$18:$AI$1017,$B60,'Daily Log'!$AJ$18:$AJ$1017),0)</f>
        <v>0</v>
      </c>
      <c r="S60" s="198">
        <f>IFERROR($E60*SUMIF('Daily Log'!$AL$18:$AL$1017,$B60,'Daily Log'!$AM$18:$AM$1017),0)</f>
        <v>0</v>
      </c>
      <c r="T60" s="198">
        <f>IFERROR($E60*SUMIF('Daily Log'!$AO$18:$AO$1017,$B60,'Daily Log'!$AP$18:$AP$1017),0)</f>
        <v>0</v>
      </c>
      <c r="U60" s="198">
        <f>IFERROR($E60*SUMIF('Daily Log'!$AR$18:$AR$1017,$B60,'Daily Log'!$AS$18:$AS$1017),0)</f>
        <v>0</v>
      </c>
      <c r="V60" s="198">
        <f>IFERROR($E60*SUMIF('Daily Log'!$AU$18:$AU$1017,$B60,'Daily Log'!$AV$18:$AV$1017),0)</f>
        <v>0</v>
      </c>
      <c r="W60" s="198">
        <f>IFERROR($E60*SUMIF('Daily Log'!$AX$18:$AX$1017,$B60,'Daily Log'!$AY$18:$AY$1017),0)</f>
        <v>0</v>
      </c>
      <c r="X60" s="198">
        <f>IFERROR($E60*SUMIF('Daily Log'!$BA$18:$BA$1017,$B60,'Daily Log'!$BB$18:$BB$1017),0)</f>
        <v>0</v>
      </c>
      <c r="Y60" s="198">
        <f>IFERROR($E60*SUMIF('Daily Log'!$BD$18:$BD$1017,$B60,'Daily Log'!$BE$18:$BE$1017),0)</f>
        <v>0</v>
      </c>
      <c r="Z60" s="198">
        <f>IFERROR($E60*SUMIF('Daily Log'!$BG$18:$BG$1017,$B60,'Daily Log'!$BH$18:$BH$1017),0)</f>
        <v>0</v>
      </c>
      <c r="AA60" s="198">
        <f>IFERROR($E60*SUMIF('Daily Log'!$BJ$18:$BJ$1017,$B60,'Daily Log'!$BK$18:$BK$1017),0)</f>
        <v>0</v>
      </c>
      <c r="AB60" s="198">
        <f>IFERROR($E60*SUMIF('Daily Log'!$BM$18:$BM$1017,$B60,'Daily Log'!$BN$18:$BN$1017),0)</f>
        <v>0</v>
      </c>
      <c r="AC60" s="198">
        <f>IFERROR($E60*SUMIF('Daily Log'!$BP$18:$BP$1017,$B60,'Daily Log'!$BQ$18:$BQ$1017),0)</f>
        <v>0</v>
      </c>
      <c r="AD60" s="198">
        <f>IFERROR($E60*SUMIF('Daily Log'!$BS$18:$BS$1017,$B60,'Daily Log'!$BT$18:$BT$1017),0)</f>
        <v>0</v>
      </c>
      <c r="AE60" s="198">
        <f>IFERROR($E60*SUMIF('Daily Log'!$BV$18:$BV$1017,$B60,'Daily Log'!$BW$18:$BW$1017),0)</f>
        <v>0</v>
      </c>
      <c r="AF60" s="198">
        <f>IFERROR($E60*SUMIF('Daily Log'!$BY$18:$BY$1017,$B60,'Daily Log'!$BZ$18:$BZ$1017),0)</f>
        <v>0</v>
      </c>
      <c r="AG60" s="198">
        <f>IFERROR($E60*SUMIF('Daily Log'!$CB$18:$CB$1017,$B60,'Daily Log'!$CC$18:$CC$1017),0)</f>
        <v>0</v>
      </c>
      <c r="AH60" s="198">
        <f>IFERROR($E60*SUMIF('Daily Log'!$CE$18:$CE$1017,$B60,'Daily Log'!$CF$18:$CF$1017),0)</f>
        <v>0</v>
      </c>
      <c r="AI60" s="198">
        <f>IFERROR($E60*SUMIF('Daily Log'!$CH$18:$CH$1017,$B60,'Daily Log'!$CI$18:$CI$1017),0)</f>
        <v>0</v>
      </c>
      <c r="AJ60" s="198">
        <f>IFERROR($E60*SUMIF('Daily Log'!$CK$18:$CK$1017,$B60,'Daily Log'!$CL$18:$CL$1017),0)</f>
        <v>0</v>
      </c>
      <c r="AK60" s="198">
        <f>IFERROR($E60*SUMIF('Daily Log'!$CN$18:$CN$1017,$B60,'Daily Log'!$CO$18:$CO$1017),0)</f>
        <v>0</v>
      </c>
    </row>
    <row r="61" spans="2:37" ht="33.75" hidden="1" customHeight="1">
      <c r="B61" s="401" t="s">
        <v>101</v>
      </c>
      <c r="C61" s="402"/>
      <c r="D61" s="403" t="s">
        <v>286</v>
      </c>
      <c r="E61" s="400">
        <v>1</v>
      </c>
      <c r="F61" s="197">
        <f t="shared" si="1"/>
        <v>0</v>
      </c>
      <c r="G61" s="198">
        <f>IFERROR($E61*SUMIF('Daily Log'!$B$18:$B$1017,$B61,'Daily Log'!$C$18:$C$1017),0)</f>
        <v>0</v>
      </c>
      <c r="H61" s="198">
        <f>IFERROR($E61*SUMIF('Daily Log'!$E$18:$E$1017,$B61,'Daily Log'!$F$18:$F$1017),0)</f>
        <v>0</v>
      </c>
      <c r="I61" s="198">
        <f>IFERROR($E61*SUMIF('Daily Log'!$H$18:$H$1017,$B61,'Daily Log'!$I$18:$I$1017),0)</f>
        <v>0</v>
      </c>
      <c r="J61" s="198">
        <f>IFERROR($E61*SUMIF('Daily Log'!$K$18:$K$1017,$B61,'Daily Log'!$L$18:$L$1017),0)</f>
        <v>0</v>
      </c>
      <c r="K61" s="198">
        <f>IFERROR($E61*SUMIF('Daily Log'!$N$18:$N$1017,$B61,'Daily Log'!$O$18:$O$1017),0)</f>
        <v>0</v>
      </c>
      <c r="L61" s="198">
        <f>IFERROR($E61*SUMIF('Daily Log'!$Q$18:$Q$1017,$B61,'Daily Log'!$R$18:$R$1017),0)</f>
        <v>0</v>
      </c>
      <c r="M61" s="198">
        <f>IFERROR($E61*SUMIF('Daily Log'!$T$18:$T$1017,$B61,'Daily Log'!$U$18:$U$1017),0)</f>
        <v>0</v>
      </c>
      <c r="N61" s="198">
        <f>IFERROR($E61*SUMIF('Daily Log'!$W$18:$W$1017,$B61,'Daily Log'!$X$18:$X$1017),0)</f>
        <v>0</v>
      </c>
      <c r="O61" s="198">
        <f>IFERROR($E61*SUMIF('Daily Log'!$Z$18:$Z$1017,$B61,'Daily Log'!$AA$18:$AA$1017),0)</f>
        <v>0</v>
      </c>
      <c r="P61" s="198">
        <f>IFERROR($E61*SUMIF('Daily Log'!$AC$18:$AC$1017,$B61,'Daily Log'!$AD$18:$AD$1017),0)</f>
        <v>0</v>
      </c>
      <c r="Q61" s="198">
        <f>IFERROR($E61*SUMIF('Daily Log'!$AF$18:$AF$1017,$B61,'Daily Log'!$AG$18:$AG$1017),0)</f>
        <v>0</v>
      </c>
      <c r="R61" s="198">
        <f>IFERROR($E61*SUMIF('Daily Log'!$AI$18:$AI$1017,$B61,'Daily Log'!$AJ$18:$AJ$1017),0)</f>
        <v>0</v>
      </c>
      <c r="S61" s="198">
        <f>IFERROR($E61*SUMIF('Daily Log'!$AL$18:$AL$1017,$B61,'Daily Log'!$AM$18:$AM$1017),0)</f>
        <v>0</v>
      </c>
      <c r="T61" s="198">
        <f>IFERROR($E61*SUMIF('Daily Log'!$AO$18:$AO$1017,$B61,'Daily Log'!$AP$18:$AP$1017),0)</f>
        <v>0</v>
      </c>
      <c r="U61" s="198">
        <f>IFERROR($E61*SUMIF('Daily Log'!$AR$18:$AR$1017,$B61,'Daily Log'!$AS$18:$AS$1017),0)</f>
        <v>0</v>
      </c>
      <c r="V61" s="198">
        <f>IFERROR($E61*SUMIF('Daily Log'!$AU$18:$AU$1017,$B61,'Daily Log'!$AV$18:$AV$1017),0)</f>
        <v>0</v>
      </c>
      <c r="W61" s="198">
        <f>IFERROR($E61*SUMIF('Daily Log'!$AX$18:$AX$1017,$B61,'Daily Log'!$AY$18:$AY$1017),0)</f>
        <v>0</v>
      </c>
      <c r="X61" s="198">
        <f>IFERROR($E61*SUMIF('Daily Log'!$BA$18:$BA$1017,$B61,'Daily Log'!$BB$18:$BB$1017),0)</f>
        <v>0</v>
      </c>
      <c r="Y61" s="198">
        <f>IFERROR($E61*SUMIF('Daily Log'!$BD$18:$BD$1017,$B61,'Daily Log'!$BE$18:$BE$1017),0)</f>
        <v>0</v>
      </c>
      <c r="Z61" s="198">
        <f>IFERROR($E61*SUMIF('Daily Log'!$BG$18:$BG$1017,$B61,'Daily Log'!$BH$18:$BH$1017),0)</f>
        <v>0</v>
      </c>
      <c r="AA61" s="198">
        <f>IFERROR($E61*SUMIF('Daily Log'!$BJ$18:$BJ$1017,$B61,'Daily Log'!$BK$18:$BK$1017),0)</f>
        <v>0</v>
      </c>
      <c r="AB61" s="198">
        <f>IFERROR($E61*SUMIF('Daily Log'!$BM$18:$BM$1017,$B61,'Daily Log'!$BN$18:$BN$1017),0)</f>
        <v>0</v>
      </c>
      <c r="AC61" s="198">
        <f>IFERROR($E61*SUMIF('Daily Log'!$BP$18:$BP$1017,$B61,'Daily Log'!$BQ$18:$BQ$1017),0)</f>
        <v>0</v>
      </c>
      <c r="AD61" s="198">
        <f>IFERROR($E61*SUMIF('Daily Log'!$BS$18:$BS$1017,$B61,'Daily Log'!$BT$18:$BT$1017),0)</f>
        <v>0</v>
      </c>
      <c r="AE61" s="198">
        <f>IFERROR($E61*SUMIF('Daily Log'!$BV$18:$BV$1017,$B61,'Daily Log'!$BW$18:$BW$1017),0)</f>
        <v>0</v>
      </c>
      <c r="AF61" s="198">
        <f>IFERROR($E61*SUMIF('Daily Log'!$BY$18:$BY$1017,$B61,'Daily Log'!$BZ$18:$BZ$1017),0)</f>
        <v>0</v>
      </c>
      <c r="AG61" s="198">
        <f>IFERROR($E61*SUMIF('Daily Log'!$CB$18:$CB$1017,$B61,'Daily Log'!$CC$18:$CC$1017),0)</f>
        <v>0</v>
      </c>
      <c r="AH61" s="198">
        <f>IFERROR($E61*SUMIF('Daily Log'!$CE$18:$CE$1017,$B61,'Daily Log'!$CF$18:$CF$1017),0)</f>
        <v>0</v>
      </c>
      <c r="AI61" s="198">
        <f>IFERROR($E61*SUMIF('Daily Log'!$CH$18:$CH$1017,$B61,'Daily Log'!$CI$18:$CI$1017),0)</f>
        <v>0</v>
      </c>
      <c r="AJ61" s="198">
        <f>IFERROR($E61*SUMIF('Daily Log'!$CK$18:$CK$1017,$B61,'Daily Log'!$CL$18:$CL$1017),0)</f>
        <v>0</v>
      </c>
      <c r="AK61" s="198">
        <f>IFERROR($E61*SUMIF('Daily Log'!$CN$18:$CN$1017,$B61,'Daily Log'!$CO$18:$CO$1017),0)</f>
        <v>0</v>
      </c>
    </row>
    <row r="62" spans="2:37" ht="33.75" hidden="1" customHeight="1">
      <c r="B62" s="401" t="s">
        <v>102</v>
      </c>
      <c r="C62" s="402"/>
      <c r="D62" s="403" t="s">
        <v>286</v>
      </c>
      <c r="E62" s="400">
        <v>1</v>
      </c>
      <c r="F62" s="197">
        <f t="shared" si="1"/>
        <v>0</v>
      </c>
      <c r="G62" s="198">
        <f>IFERROR($E62*SUMIF('Daily Log'!$B$18:$B$1017,$B62,'Daily Log'!$C$18:$C$1017),0)</f>
        <v>0</v>
      </c>
      <c r="H62" s="198">
        <f>IFERROR($E62*SUMIF('Daily Log'!$E$18:$E$1017,$B62,'Daily Log'!$F$18:$F$1017),0)</f>
        <v>0</v>
      </c>
      <c r="I62" s="198">
        <f>IFERROR($E62*SUMIF('Daily Log'!$H$18:$H$1017,$B62,'Daily Log'!$I$18:$I$1017),0)</f>
        <v>0</v>
      </c>
      <c r="J62" s="198">
        <f>IFERROR($E62*SUMIF('Daily Log'!$K$18:$K$1017,$B62,'Daily Log'!$L$18:$L$1017),0)</f>
        <v>0</v>
      </c>
      <c r="K62" s="198">
        <f>IFERROR($E62*SUMIF('Daily Log'!$N$18:$N$1017,$B62,'Daily Log'!$O$18:$O$1017),0)</f>
        <v>0</v>
      </c>
      <c r="L62" s="198">
        <f>IFERROR($E62*SUMIF('Daily Log'!$Q$18:$Q$1017,$B62,'Daily Log'!$R$18:$R$1017),0)</f>
        <v>0</v>
      </c>
      <c r="M62" s="198">
        <f>IFERROR($E62*SUMIF('Daily Log'!$T$18:$T$1017,$B62,'Daily Log'!$U$18:$U$1017),0)</f>
        <v>0</v>
      </c>
      <c r="N62" s="198">
        <f>IFERROR($E62*SUMIF('Daily Log'!$W$18:$W$1017,$B62,'Daily Log'!$X$18:$X$1017),0)</f>
        <v>0</v>
      </c>
      <c r="O62" s="198">
        <f>IFERROR($E62*SUMIF('Daily Log'!$Z$18:$Z$1017,$B62,'Daily Log'!$AA$18:$AA$1017),0)</f>
        <v>0</v>
      </c>
      <c r="P62" s="198">
        <f>IFERROR($E62*SUMIF('Daily Log'!$AC$18:$AC$1017,$B62,'Daily Log'!$AD$18:$AD$1017),0)</f>
        <v>0</v>
      </c>
      <c r="Q62" s="198">
        <f>IFERROR($E62*SUMIF('Daily Log'!$AF$18:$AF$1017,$B62,'Daily Log'!$AG$18:$AG$1017),0)</f>
        <v>0</v>
      </c>
      <c r="R62" s="198">
        <f>IFERROR($E62*SUMIF('Daily Log'!$AI$18:$AI$1017,$B62,'Daily Log'!$AJ$18:$AJ$1017),0)</f>
        <v>0</v>
      </c>
      <c r="S62" s="198">
        <f>IFERROR($E62*SUMIF('Daily Log'!$AL$18:$AL$1017,$B62,'Daily Log'!$AM$18:$AM$1017),0)</f>
        <v>0</v>
      </c>
      <c r="T62" s="198">
        <f>IFERROR($E62*SUMIF('Daily Log'!$AO$18:$AO$1017,$B62,'Daily Log'!$AP$18:$AP$1017),0)</f>
        <v>0</v>
      </c>
      <c r="U62" s="198">
        <f>IFERROR($E62*SUMIF('Daily Log'!$AR$18:$AR$1017,$B62,'Daily Log'!$AS$18:$AS$1017),0)</f>
        <v>0</v>
      </c>
      <c r="V62" s="198">
        <f>IFERROR($E62*SUMIF('Daily Log'!$AU$18:$AU$1017,$B62,'Daily Log'!$AV$18:$AV$1017),0)</f>
        <v>0</v>
      </c>
      <c r="W62" s="198">
        <f>IFERROR($E62*SUMIF('Daily Log'!$AX$18:$AX$1017,$B62,'Daily Log'!$AY$18:$AY$1017),0)</f>
        <v>0</v>
      </c>
      <c r="X62" s="198">
        <f>IFERROR($E62*SUMIF('Daily Log'!$BA$18:$BA$1017,$B62,'Daily Log'!$BB$18:$BB$1017),0)</f>
        <v>0</v>
      </c>
      <c r="Y62" s="198">
        <f>IFERROR($E62*SUMIF('Daily Log'!$BD$18:$BD$1017,$B62,'Daily Log'!$BE$18:$BE$1017),0)</f>
        <v>0</v>
      </c>
      <c r="Z62" s="198">
        <f>IFERROR($E62*SUMIF('Daily Log'!$BG$18:$BG$1017,$B62,'Daily Log'!$BH$18:$BH$1017),0)</f>
        <v>0</v>
      </c>
      <c r="AA62" s="198">
        <f>IFERROR($E62*SUMIF('Daily Log'!$BJ$18:$BJ$1017,$B62,'Daily Log'!$BK$18:$BK$1017),0)</f>
        <v>0</v>
      </c>
      <c r="AB62" s="198">
        <f>IFERROR($E62*SUMIF('Daily Log'!$BM$18:$BM$1017,$B62,'Daily Log'!$BN$18:$BN$1017),0)</f>
        <v>0</v>
      </c>
      <c r="AC62" s="198">
        <f>IFERROR($E62*SUMIF('Daily Log'!$BP$18:$BP$1017,$B62,'Daily Log'!$BQ$18:$BQ$1017),0)</f>
        <v>0</v>
      </c>
      <c r="AD62" s="198">
        <f>IFERROR($E62*SUMIF('Daily Log'!$BS$18:$BS$1017,$B62,'Daily Log'!$BT$18:$BT$1017),0)</f>
        <v>0</v>
      </c>
      <c r="AE62" s="198">
        <f>IFERROR($E62*SUMIF('Daily Log'!$BV$18:$BV$1017,$B62,'Daily Log'!$BW$18:$BW$1017),0)</f>
        <v>0</v>
      </c>
      <c r="AF62" s="198">
        <f>IFERROR($E62*SUMIF('Daily Log'!$BY$18:$BY$1017,$B62,'Daily Log'!$BZ$18:$BZ$1017),0)</f>
        <v>0</v>
      </c>
      <c r="AG62" s="198">
        <f>IFERROR($E62*SUMIF('Daily Log'!$CB$18:$CB$1017,$B62,'Daily Log'!$CC$18:$CC$1017),0)</f>
        <v>0</v>
      </c>
      <c r="AH62" s="198">
        <f>IFERROR($E62*SUMIF('Daily Log'!$CE$18:$CE$1017,$B62,'Daily Log'!$CF$18:$CF$1017),0)</f>
        <v>0</v>
      </c>
      <c r="AI62" s="198">
        <f>IFERROR($E62*SUMIF('Daily Log'!$CH$18:$CH$1017,$B62,'Daily Log'!$CI$18:$CI$1017),0)</f>
        <v>0</v>
      </c>
      <c r="AJ62" s="198">
        <f>IFERROR($E62*SUMIF('Daily Log'!$CK$18:$CK$1017,$B62,'Daily Log'!$CL$18:$CL$1017),0)</f>
        <v>0</v>
      </c>
      <c r="AK62" s="198">
        <f>IFERROR($E62*SUMIF('Daily Log'!$CN$18:$CN$1017,$B62,'Daily Log'!$CO$18:$CO$1017),0)</f>
        <v>0</v>
      </c>
    </row>
    <row r="63" spans="2:37" ht="33.75" hidden="1" customHeight="1">
      <c r="B63" s="401" t="s">
        <v>103</v>
      </c>
      <c r="C63" s="402"/>
      <c r="D63" s="403" t="s">
        <v>286</v>
      </c>
      <c r="E63" s="400">
        <v>1</v>
      </c>
      <c r="F63" s="197">
        <f t="shared" si="1"/>
        <v>0</v>
      </c>
      <c r="G63" s="198">
        <f>IFERROR($E63*SUMIF('Daily Log'!$B$18:$B$1017,$B63,'Daily Log'!$C$18:$C$1017),0)</f>
        <v>0</v>
      </c>
      <c r="H63" s="198">
        <f>IFERROR($E63*SUMIF('Daily Log'!$E$18:$E$1017,$B63,'Daily Log'!$F$18:$F$1017),0)</f>
        <v>0</v>
      </c>
      <c r="I63" s="198">
        <f>IFERROR($E63*SUMIF('Daily Log'!$H$18:$H$1017,$B63,'Daily Log'!$I$18:$I$1017),0)</f>
        <v>0</v>
      </c>
      <c r="J63" s="198">
        <f>IFERROR($E63*SUMIF('Daily Log'!$K$18:$K$1017,$B63,'Daily Log'!$L$18:$L$1017),0)</f>
        <v>0</v>
      </c>
      <c r="K63" s="198">
        <f>IFERROR($E63*SUMIF('Daily Log'!$N$18:$N$1017,$B63,'Daily Log'!$O$18:$O$1017),0)</f>
        <v>0</v>
      </c>
      <c r="L63" s="198">
        <f>IFERROR($E63*SUMIF('Daily Log'!$Q$18:$Q$1017,$B63,'Daily Log'!$R$18:$R$1017),0)</f>
        <v>0</v>
      </c>
      <c r="M63" s="198">
        <f>IFERROR($E63*SUMIF('Daily Log'!$T$18:$T$1017,$B63,'Daily Log'!$U$18:$U$1017),0)</f>
        <v>0</v>
      </c>
      <c r="N63" s="198">
        <f>IFERROR($E63*SUMIF('Daily Log'!$W$18:$W$1017,$B63,'Daily Log'!$X$18:$X$1017),0)</f>
        <v>0</v>
      </c>
      <c r="O63" s="198">
        <f>IFERROR($E63*SUMIF('Daily Log'!$Z$18:$Z$1017,$B63,'Daily Log'!$AA$18:$AA$1017),0)</f>
        <v>0</v>
      </c>
      <c r="P63" s="198">
        <f>IFERROR($E63*SUMIF('Daily Log'!$AC$18:$AC$1017,$B63,'Daily Log'!$AD$18:$AD$1017),0)</f>
        <v>0</v>
      </c>
      <c r="Q63" s="198">
        <f>IFERROR($E63*SUMIF('Daily Log'!$AF$18:$AF$1017,$B63,'Daily Log'!$AG$18:$AG$1017),0)</f>
        <v>0</v>
      </c>
      <c r="R63" s="198">
        <f>IFERROR($E63*SUMIF('Daily Log'!$AI$18:$AI$1017,$B63,'Daily Log'!$AJ$18:$AJ$1017),0)</f>
        <v>0</v>
      </c>
      <c r="S63" s="198">
        <f>IFERROR($E63*SUMIF('Daily Log'!$AL$18:$AL$1017,$B63,'Daily Log'!$AM$18:$AM$1017),0)</f>
        <v>0</v>
      </c>
      <c r="T63" s="198">
        <f>IFERROR($E63*SUMIF('Daily Log'!$AO$18:$AO$1017,$B63,'Daily Log'!$AP$18:$AP$1017),0)</f>
        <v>0</v>
      </c>
      <c r="U63" s="198">
        <f>IFERROR($E63*SUMIF('Daily Log'!$AR$18:$AR$1017,$B63,'Daily Log'!$AS$18:$AS$1017),0)</f>
        <v>0</v>
      </c>
      <c r="V63" s="198">
        <f>IFERROR($E63*SUMIF('Daily Log'!$AU$18:$AU$1017,$B63,'Daily Log'!$AV$18:$AV$1017),0)</f>
        <v>0</v>
      </c>
      <c r="W63" s="198">
        <f>IFERROR($E63*SUMIF('Daily Log'!$AX$18:$AX$1017,$B63,'Daily Log'!$AY$18:$AY$1017),0)</f>
        <v>0</v>
      </c>
      <c r="X63" s="198">
        <f>IFERROR($E63*SUMIF('Daily Log'!$BA$18:$BA$1017,$B63,'Daily Log'!$BB$18:$BB$1017),0)</f>
        <v>0</v>
      </c>
      <c r="Y63" s="198">
        <f>IFERROR($E63*SUMIF('Daily Log'!$BD$18:$BD$1017,$B63,'Daily Log'!$BE$18:$BE$1017),0)</f>
        <v>0</v>
      </c>
      <c r="Z63" s="198">
        <f>IFERROR($E63*SUMIF('Daily Log'!$BG$18:$BG$1017,$B63,'Daily Log'!$BH$18:$BH$1017),0)</f>
        <v>0</v>
      </c>
      <c r="AA63" s="198">
        <f>IFERROR($E63*SUMIF('Daily Log'!$BJ$18:$BJ$1017,$B63,'Daily Log'!$BK$18:$BK$1017),0)</f>
        <v>0</v>
      </c>
      <c r="AB63" s="198">
        <f>IFERROR($E63*SUMIF('Daily Log'!$BM$18:$BM$1017,$B63,'Daily Log'!$BN$18:$BN$1017),0)</f>
        <v>0</v>
      </c>
      <c r="AC63" s="198">
        <f>IFERROR($E63*SUMIF('Daily Log'!$BP$18:$BP$1017,$B63,'Daily Log'!$BQ$18:$BQ$1017),0)</f>
        <v>0</v>
      </c>
      <c r="AD63" s="198">
        <f>IFERROR($E63*SUMIF('Daily Log'!$BS$18:$BS$1017,$B63,'Daily Log'!$BT$18:$BT$1017),0)</f>
        <v>0</v>
      </c>
      <c r="AE63" s="198">
        <f>IFERROR($E63*SUMIF('Daily Log'!$BV$18:$BV$1017,$B63,'Daily Log'!$BW$18:$BW$1017),0)</f>
        <v>0</v>
      </c>
      <c r="AF63" s="198">
        <f>IFERROR($E63*SUMIF('Daily Log'!$BY$18:$BY$1017,$B63,'Daily Log'!$BZ$18:$BZ$1017),0)</f>
        <v>0</v>
      </c>
      <c r="AG63" s="198">
        <f>IFERROR($E63*SUMIF('Daily Log'!$CB$18:$CB$1017,$B63,'Daily Log'!$CC$18:$CC$1017),0)</f>
        <v>0</v>
      </c>
      <c r="AH63" s="198">
        <f>IFERROR($E63*SUMIF('Daily Log'!$CE$18:$CE$1017,$B63,'Daily Log'!$CF$18:$CF$1017),0)</f>
        <v>0</v>
      </c>
      <c r="AI63" s="198">
        <f>IFERROR($E63*SUMIF('Daily Log'!$CH$18:$CH$1017,$B63,'Daily Log'!$CI$18:$CI$1017),0)</f>
        <v>0</v>
      </c>
      <c r="AJ63" s="198">
        <f>IFERROR($E63*SUMIF('Daily Log'!$CK$18:$CK$1017,$B63,'Daily Log'!$CL$18:$CL$1017),0)</f>
        <v>0</v>
      </c>
      <c r="AK63" s="198">
        <f>IFERROR($E63*SUMIF('Daily Log'!$CN$18:$CN$1017,$B63,'Daily Log'!$CO$18:$CO$1017),0)</f>
        <v>0</v>
      </c>
    </row>
    <row r="64" spans="2:37" ht="33.75" hidden="1" customHeight="1">
      <c r="B64" s="401" t="s">
        <v>104</v>
      </c>
      <c r="C64" s="402"/>
      <c r="D64" s="403" t="s">
        <v>286</v>
      </c>
      <c r="E64" s="400">
        <v>1</v>
      </c>
      <c r="F64" s="197">
        <f t="shared" si="1"/>
        <v>0</v>
      </c>
      <c r="G64" s="198">
        <f>IFERROR($E64*SUMIF('Daily Log'!$B$18:$B$1017,$B64,'Daily Log'!$C$18:$C$1017),0)</f>
        <v>0</v>
      </c>
      <c r="H64" s="198">
        <f>IFERROR($E64*SUMIF('Daily Log'!$E$18:$E$1017,$B64,'Daily Log'!$F$18:$F$1017),0)</f>
        <v>0</v>
      </c>
      <c r="I64" s="198">
        <f>IFERROR($E64*SUMIF('Daily Log'!$H$18:$H$1017,$B64,'Daily Log'!$I$18:$I$1017),0)</f>
        <v>0</v>
      </c>
      <c r="J64" s="198">
        <f>IFERROR($E64*SUMIF('Daily Log'!$K$18:$K$1017,$B64,'Daily Log'!$L$18:$L$1017),0)</f>
        <v>0</v>
      </c>
      <c r="K64" s="198">
        <f>IFERROR($E64*SUMIF('Daily Log'!$N$18:$N$1017,$B64,'Daily Log'!$O$18:$O$1017),0)</f>
        <v>0</v>
      </c>
      <c r="L64" s="198">
        <f>IFERROR($E64*SUMIF('Daily Log'!$Q$18:$Q$1017,$B64,'Daily Log'!$R$18:$R$1017),0)</f>
        <v>0</v>
      </c>
      <c r="M64" s="198">
        <f>IFERROR($E64*SUMIF('Daily Log'!$T$18:$T$1017,$B64,'Daily Log'!$U$18:$U$1017),0)</f>
        <v>0</v>
      </c>
      <c r="N64" s="198">
        <f>IFERROR($E64*SUMIF('Daily Log'!$W$18:$W$1017,$B64,'Daily Log'!$X$18:$X$1017),0)</f>
        <v>0</v>
      </c>
      <c r="O64" s="198">
        <f>IFERROR($E64*SUMIF('Daily Log'!$Z$18:$Z$1017,$B64,'Daily Log'!$AA$18:$AA$1017),0)</f>
        <v>0</v>
      </c>
      <c r="P64" s="198">
        <f>IFERROR($E64*SUMIF('Daily Log'!$AC$18:$AC$1017,$B64,'Daily Log'!$AD$18:$AD$1017),0)</f>
        <v>0</v>
      </c>
      <c r="Q64" s="198">
        <f>IFERROR($E64*SUMIF('Daily Log'!$AF$18:$AF$1017,$B64,'Daily Log'!$AG$18:$AG$1017),0)</f>
        <v>0</v>
      </c>
      <c r="R64" s="198">
        <f>IFERROR($E64*SUMIF('Daily Log'!$AI$18:$AI$1017,$B64,'Daily Log'!$AJ$18:$AJ$1017),0)</f>
        <v>0</v>
      </c>
      <c r="S64" s="198">
        <f>IFERROR($E64*SUMIF('Daily Log'!$AL$18:$AL$1017,$B64,'Daily Log'!$AM$18:$AM$1017),0)</f>
        <v>0</v>
      </c>
      <c r="T64" s="198">
        <f>IFERROR($E64*SUMIF('Daily Log'!$AO$18:$AO$1017,$B64,'Daily Log'!$AP$18:$AP$1017),0)</f>
        <v>0</v>
      </c>
      <c r="U64" s="198">
        <f>IFERROR($E64*SUMIF('Daily Log'!$AR$18:$AR$1017,$B64,'Daily Log'!$AS$18:$AS$1017),0)</f>
        <v>0</v>
      </c>
      <c r="V64" s="198">
        <f>IFERROR($E64*SUMIF('Daily Log'!$AU$18:$AU$1017,$B64,'Daily Log'!$AV$18:$AV$1017),0)</f>
        <v>0</v>
      </c>
      <c r="W64" s="198">
        <f>IFERROR($E64*SUMIF('Daily Log'!$AX$18:$AX$1017,$B64,'Daily Log'!$AY$18:$AY$1017),0)</f>
        <v>0</v>
      </c>
      <c r="X64" s="198">
        <f>IFERROR($E64*SUMIF('Daily Log'!$BA$18:$BA$1017,$B64,'Daily Log'!$BB$18:$BB$1017),0)</f>
        <v>0</v>
      </c>
      <c r="Y64" s="198">
        <f>IFERROR($E64*SUMIF('Daily Log'!$BD$18:$BD$1017,$B64,'Daily Log'!$BE$18:$BE$1017),0)</f>
        <v>0</v>
      </c>
      <c r="Z64" s="198">
        <f>IFERROR($E64*SUMIF('Daily Log'!$BG$18:$BG$1017,$B64,'Daily Log'!$BH$18:$BH$1017),0)</f>
        <v>0</v>
      </c>
      <c r="AA64" s="198">
        <f>IFERROR($E64*SUMIF('Daily Log'!$BJ$18:$BJ$1017,$B64,'Daily Log'!$BK$18:$BK$1017),0)</f>
        <v>0</v>
      </c>
      <c r="AB64" s="198">
        <f>IFERROR($E64*SUMIF('Daily Log'!$BM$18:$BM$1017,$B64,'Daily Log'!$BN$18:$BN$1017),0)</f>
        <v>0</v>
      </c>
      <c r="AC64" s="198">
        <f>IFERROR($E64*SUMIF('Daily Log'!$BP$18:$BP$1017,$B64,'Daily Log'!$BQ$18:$BQ$1017),0)</f>
        <v>0</v>
      </c>
      <c r="AD64" s="198">
        <f>IFERROR($E64*SUMIF('Daily Log'!$BS$18:$BS$1017,$B64,'Daily Log'!$BT$18:$BT$1017),0)</f>
        <v>0</v>
      </c>
      <c r="AE64" s="198">
        <f>IFERROR($E64*SUMIF('Daily Log'!$BV$18:$BV$1017,$B64,'Daily Log'!$BW$18:$BW$1017),0)</f>
        <v>0</v>
      </c>
      <c r="AF64" s="198">
        <f>IFERROR($E64*SUMIF('Daily Log'!$BY$18:$BY$1017,$B64,'Daily Log'!$BZ$18:$BZ$1017),0)</f>
        <v>0</v>
      </c>
      <c r="AG64" s="198">
        <f>IFERROR($E64*SUMIF('Daily Log'!$CB$18:$CB$1017,$B64,'Daily Log'!$CC$18:$CC$1017),0)</f>
        <v>0</v>
      </c>
      <c r="AH64" s="198">
        <f>IFERROR($E64*SUMIF('Daily Log'!$CE$18:$CE$1017,$B64,'Daily Log'!$CF$18:$CF$1017),0)</f>
        <v>0</v>
      </c>
      <c r="AI64" s="198">
        <f>IFERROR($E64*SUMIF('Daily Log'!$CH$18:$CH$1017,$B64,'Daily Log'!$CI$18:$CI$1017),0)</f>
        <v>0</v>
      </c>
      <c r="AJ64" s="198">
        <f>IFERROR($E64*SUMIF('Daily Log'!$CK$18:$CK$1017,$B64,'Daily Log'!$CL$18:$CL$1017),0)</f>
        <v>0</v>
      </c>
      <c r="AK64" s="198">
        <f>IFERROR($E64*SUMIF('Daily Log'!$CN$18:$CN$1017,$B64,'Daily Log'!$CO$18:$CO$1017),0)</f>
        <v>0</v>
      </c>
    </row>
    <row r="65" spans="2:37" ht="33.75" hidden="1" customHeight="1">
      <c r="B65" s="401" t="s">
        <v>105</v>
      </c>
      <c r="C65" s="402"/>
      <c r="D65" s="403" t="s">
        <v>286</v>
      </c>
      <c r="E65" s="400">
        <v>1</v>
      </c>
      <c r="F65" s="197">
        <f t="shared" si="1"/>
        <v>0</v>
      </c>
      <c r="G65" s="198">
        <f>IFERROR($E65*SUMIF('Daily Log'!$B$18:$B$1017,$B65,'Daily Log'!$C$18:$C$1017),0)</f>
        <v>0</v>
      </c>
      <c r="H65" s="198">
        <f>IFERROR($E65*SUMIF('Daily Log'!$E$18:$E$1017,$B65,'Daily Log'!$F$18:$F$1017),0)</f>
        <v>0</v>
      </c>
      <c r="I65" s="198">
        <f>IFERROR($E65*SUMIF('Daily Log'!$H$18:$H$1017,$B65,'Daily Log'!$I$18:$I$1017),0)</f>
        <v>0</v>
      </c>
      <c r="J65" s="198">
        <f>IFERROR($E65*SUMIF('Daily Log'!$K$18:$K$1017,$B65,'Daily Log'!$L$18:$L$1017),0)</f>
        <v>0</v>
      </c>
      <c r="K65" s="198">
        <f>IFERROR($E65*SUMIF('Daily Log'!$N$18:$N$1017,$B65,'Daily Log'!$O$18:$O$1017),0)</f>
        <v>0</v>
      </c>
      <c r="L65" s="198">
        <f>IFERROR($E65*SUMIF('Daily Log'!$Q$18:$Q$1017,$B65,'Daily Log'!$R$18:$R$1017),0)</f>
        <v>0</v>
      </c>
      <c r="M65" s="198">
        <f>IFERROR($E65*SUMIF('Daily Log'!$T$18:$T$1017,$B65,'Daily Log'!$U$18:$U$1017),0)</f>
        <v>0</v>
      </c>
      <c r="N65" s="198">
        <f>IFERROR($E65*SUMIF('Daily Log'!$W$18:$W$1017,$B65,'Daily Log'!$X$18:$X$1017),0)</f>
        <v>0</v>
      </c>
      <c r="O65" s="198">
        <f>IFERROR($E65*SUMIF('Daily Log'!$Z$18:$Z$1017,$B65,'Daily Log'!$AA$18:$AA$1017),0)</f>
        <v>0</v>
      </c>
      <c r="P65" s="198">
        <f>IFERROR($E65*SUMIF('Daily Log'!$AC$18:$AC$1017,$B65,'Daily Log'!$AD$18:$AD$1017),0)</f>
        <v>0</v>
      </c>
      <c r="Q65" s="198">
        <f>IFERROR($E65*SUMIF('Daily Log'!$AF$18:$AF$1017,$B65,'Daily Log'!$AG$18:$AG$1017),0)</f>
        <v>0</v>
      </c>
      <c r="R65" s="198">
        <f>IFERROR($E65*SUMIF('Daily Log'!$AI$18:$AI$1017,$B65,'Daily Log'!$AJ$18:$AJ$1017),0)</f>
        <v>0</v>
      </c>
      <c r="S65" s="198">
        <f>IFERROR($E65*SUMIF('Daily Log'!$AL$18:$AL$1017,$B65,'Daily Log'!$AM$18:$AM$1017),0)</f>
        <v>0</v>
      </c>
      <c r="T65" s="198">
        <f>IFERROR($E65*SUMIF('Daily Log'!$AO$18:$AO$1017,$B65,'Daily Log'!$AP$18:$AP$1017),0)</f>
        <v>0</v>
      </c>
      <c r="U65" s="198">
        <f>IFERROR($E65*SUMIF('Daily Log'!$AR$18:$AR$1017,$B65,'Daily Log'!$AS$18:$AS$1017),0)</f>
        <v>0</v>
      </c>
      <c r="V65" s="198">
        <f>IFERROR($E65*SUMIF('Daily Log'!$AU$18:$AU$1017,$B65,'Daily Log'!$AV$18:$AV$1017),0)</f>
        <v>0</v>
      </c>
      <c r="W65" s="198">
        <f>IFERROR($E65*SUMIF('Daily Log'!$AX$18:$AX$1017,$B65,'Daily Log'!$AY$18:$AY$1017),0)</f>
        <v>0</v>
      </c>
      <c r="X65" s="198">
        <f>IFERROR($E65*SUMIF('Daily Log'!$BA$18:$BA$1017,$B65,'Daily Log'!$BB$18:$BB$1017),0)</f>
        <v>0</v>
      </c>
      <c r="Y65" s="198">
        <f>IFERROR($E65*SUMIF('Daily Log'!$BD$18:$BD$1017,$B65,'Daily Log'!$BE$18:$BE$1017),0)</f>
        <v>0</v>
      </c>
      <c r="Z65" s="198">
        <f>IFERROR($E65*SUMIF('Daily Log'!$BG$18:$BG$1017,$B65,'Daily Log'!$BH$18:$BH$1017),0)</f>
        <v>0</v>
      </c>
      <c r="AA65" s="198">
        <f>IFERROR($E65*SUMIF('Daily Log'!$BJ$18:$BJ$1017,$B65,'Daily Log'!$BK$18:$BK$1017),0)</f>
        <v>0</v>
      </c>
      <c r="AB65" s="198">
        <f>IFERROR($E65*SUMIF('Daily Log'!$BM$18:$BM$1017,$B65,'Daily Log'!$BN$18:$BN$1017),0)</f>
        <v>0</v>
      </c>
      <c r="AC65" s="198">
        <f>IFERROR($E65*SUMIF('Daily Log'!$BP$18:$BP$1017,$B65,'Daily Log'!$BQ$18:$BQ$1017),0)</f>
        <v>0</v>
      </c>
      <c r="AD65" s="198">
        <f>IFERROR($E65*SUMIF('Daily Log'!$BS$18:$BS$1017,$B65,'Daily Log'!$BT$18:$BT$1017),0)</f>
        <v>0</v>
      </c>
      <c r="AE65" s="198">
        <f>IFERROR($E65*SUMIF('Daily Log'!$BV$18:$BV$1017,$B65,'Daily Log'!$BW$18:$BW$1017),0)</f>
        <v>0</v>
      </c>
      <c r="AF65" s="198">
        <f>IFERROR($E65*SUMIF('Daily Log'!$BY$18:$BY$1017,$B65,'Daily Log'!$BZ$18:$BZ$1017),0)</f>
        <v>0</v>
      </c>
      <c r="AG65" s="198">
        <f>IFERROR($E65*SUMIF('Daily Log'!$CB$18:$CB$1017,$B65,'Daily Log'!$CC$18:$CC$1017),0)</f>
        <v>0</v>
      </c>
      <c r="AH65" s="198">
        <f>IFERROR($E65*SUMIF('Daily Log'!$CE$18:$CE$1017,$B65,'Daily Log'!$CF$18:$CF$1017),0)</f>
        <v>0</v>
      </c>
      <c r="AI65" s="198">
        <f>IFERROR($E65*SUMIF('Daily Log'!$CH$18:$CH$1017,$B65,'Daily Log'!$CI$18:$CI$1017),0)</f>
        <v>0</v>
      </c>
      <c r="AJ65" s="198">
        <f>IFERROR($E65*SUMIF('Daily Log'!$CK$18:$CK$1017,$B65,'Daily Log'!$CL$18:$CL$1017),0)</f>
        <v>0</v>
      </c>
      <c r="AK65" s="198">
        <f>IFERROR($E65*SUMIF('Daily Log'!$CN$18:$CN$1017,$B65,'Daily Log'!$CO$18:$CO$1017),0)</f>
        <v>0</v>
      </c>
    </row>
    <row r="66" spans="2:37" ht="33.75" hidden="1" customHeight="1">
      <c r="B66" s="401" t="s">
        <v>106</v>
      </c>
      <c r="C66" s="402"/>
      <c r="D66" s="403" t="s">
        <v>286</v>
      </c>
      <c r="E66" s="400">
        <v>1</v>
      </c>
      <c r="F66" s="197">
        <f t="shared" si="1"/>
        <v>0</v>
      </c>
      <c r="G66" s="198">
        <f>IFERROR($E66*SUMIF('Daily Log'!$B$18:$B$1017,$B66,'Daily Log'!$C$18:$C$1017),0)</f>
        <v>0</v>
      </c>
      <c r="H66" s="198">
        <f>IFERROR($E66*SUMIF('Daily Log'!$E$18:$E$1017,$B66,'Daily Log'!$F$18:$F$1017),0)</f>
        <v>0</v>
      </c>
      <c r="I66" s="198">
        <f>IFERROR($E66*SUMIF('Daily Log'!$H$18:$H$1017,$B66,'Daily Log'!$I$18:$I$1017),0)</f>
        <v>0</v>
      </c>
      <c r="J66" s="198">
        <f>IFERROR($E66*SUMIF('Daily Log'!$K$18:$K$1017,$B66,'Daily Log'!$L$18:$L$1017),0)</f>
        <v>0</v>
      </c>
      <c r="K66" s="198">
        <f>IFERROR($E66*SUMIF('Daily Log'!$N$18:$N$1017,$B66,'Daily Log'!$O$18:$O$1017),0)</f>
        <v>0</v>
      </c>
      <c r="L66" s="198">
        <f>IFERROR($E66*SUMIF('Daily Log'!$Q$18:$Q$1017,$B66,'Daily Log'!$R$18:$R$1017),0)</f>
        <v>0</v>
      </c>
      <c r="M66" s="198">
        <f>IFERROR($E66*SUMIF('Daily Log'!$T$18:$T$1017,$B66,'Daily Log'!$U$18:$U$1017),0)</f>
        <v>0</v>
      </c>
      <c r="N66" s="198">
        <f>IFERROR($E66*SUMIF('Daily Log'!$W$18:$W$1017,$B66,'Daily Log'!$X$18:$X$1017),0)</f>
        <v>0</v>
      </c>
      <c r="O66" s="198">
        <f>IFERROR($E66*SUMIF('Daily Log'!$Z$18:$Z$1017,$B66,'Daily Log'!$AA$18:$AA$1017),0)</f>
        <v>0</v>
      </c>
      <c r="P66" s="198">
        <f>IFERROR($E66*SUMIF('Daily Log'!$AC$18:$AC$1017,$B66,'Daily Log'!$AD$18:$AD$1017),0)</f>
        <v>0</v>
      </c>
      <c r="Q66" s="198">
        <f>IFERROR($E66*SUMIF('Daily Log'!$AF$18:$AF$1017,$B66,'Daily Log'!$AG$18:$AG$1017),0)</f>
        <v>0</v>
      </c>
      <c r="R66" s="198">
        <f>IFERROR($E66*SUMIF('Daily Log'!$AI$18:$AI$1017,$B66,'Daily Log'!$AJ$18:$AJ$1017),0)</f>
        <v>0</v>
      </c>
      <c r="S66" s="198">
        <f>IFERROR($E66*SUMIF('Daily Log'!$AL$18:$AL$1017,$B66,'Daily Log'!$AM$18:$AM$1017),0)</f>
        <v>0</v>
      </c>
      <c r="T66" s="198">
        <f>IFERROR($E66*SUMIF('Daily Log'!$AO$18:$AO$1017,$B66,'Daily Log'!$AP$18:$AP$1017),0)</f>
        <v>0</v>
      </c>
      <c r="U66" s="198">
        <f>IFERROR($E66*SUMIF('Daily Log'!$AR$18:$AR$1017,$B66,'Daily Log'!$AS$18:$AS$1017),0)</f>
        <v>0</v>
      </c>
      <c r="V66" s="198">
        <f>IFERROR($E66*SUMIF('Daily Log'!$AU$18:$AU$1017,$B66,'Daily Log'!$AV$18:$AV$1017),0)</f>
        <v>0</v>
      </c>
      <c r="W66" s="198">
        <f>IFERROR($E66*SUMIF('Daily Log'!$AX$18:$AX$1017,$B66,'Daily Log'!$AY$18:$AY$1017),0)</f>
        <v>0</v>
      </c>
      <c r="X66" s="198">
        <f>IFERROR($E66*SUMIF('Daily Log'!$BA$18:$BA$1017,$B66,'Daily Log'!$BB$18:$BB$1017),0)</f>
        <v>0</v>
      </c>
      <c r="Y66" s="198">
        <f>IFERROR($E66*SUMIF('Daily Log'!$BD$18:$BD$1017,$B66,'Daily Log'!$BE$18:$BE$1017),0)</f>
        <v>0</v>
      </c>
      <c r="Z66" s="198">
        <f>IFERROR($E66*SUMIF('Daily Log'!$BG$18:$BG$1017,$B66,'Daily Log'!$BH$18:$BH$1017),0)</f>
        <v>0</v>
      </c>
      <c r="AA66" s="198">
        <f>IFERROR($E66*SUMIF('Daily Log'!$BJ$18:$BJ$1017,$B66,'Daily Log'!$BK$18:$BK$1017),0)</f>
        <v>0</v>
      </c>
      <c r="AB66" s="198">
        <f>IFERROR($E66*SUMIF('Daily Log'!$BM$18:$BM$1017,$B66,'Daily Log'!$BN$18:$BN$1017),0)</f>
        <v>0</v>
      </c>
      <c r="AC66" s="198">
        <f>IFERROR($E66*SUMIF('Daily Log'!$BP$18:$BP$1017,$B66,'Daily Log'!$BQ$18:$BQ$1017),0)</f>
        <v>0</v>
      </c>
      <c r="AD66" s="198">
        <f>IFERROR($E66*SUMIF('Daily Log'!$BS$18:$BS$1017,$B66,'Daily Log'!$BT$18:$BT$1017),0)</f>
        <v>0</v>
      </c>
      <c r="AE66" s="198">
        <f>IFERROR($E66*SUMIF('Daily Log'!$BV$18:$BV$1017,$B66,'Daily Log'!$BW$18:$BW$1017),0)</f>
        <v>0</v>
      </c>
      <c r="AF66" s="198">
        <f>IFERROR($E66*SUMIF('Daily Log'!$BY$18:$BY$1017,$B66,'Daily Log'!$BZ$18:$BZ$1017),0)</f>
        <v>0</v>
      </c>
      <c r="AG66" s="198">
        <f>IFERROR($E66*SUMIF('Daily Log'!$CB$18:$CB$1017,$B66,'Daily Log'!$CC$18:$CC$1017),0)</f>
        <v>0</v>
      </c>
      <c r="AH66" s="198">
        <f>IFERROR($E66*SUMIF('Daily Log'!$CE$18:$CE$1017,$B66,'Daily Log'!$CF$18:$CF$1017),0)</f>
        <v>0</v>
      </c>
      <c r="AI66" s="198">
        <f>IFERROR($E66*SUMIF('Daily Log'!$CH$18:$CH$1017,$B66,'Daily Log'!$CI$18:$CI$1017),0)</f>
        <v>0</v>
      </c>
      <c r="AJ66" s="198">
        <f>IFERROR($E66*SUMIF('Daily Log'!$CK$18:$CK$1017,$B66,'Daily Log'!$CL$18:$CL$1017),0)</f>
        <v>0</v>
      </c>
      <c r="AK66" s="198">
        <f>IFERROR($E66*SUMIF('Daily Log'!$CN$18:$CN$1017,$B66,'Daily Log'!$CO$18:$CO$1017),0)</f>
        <v>0</v>
      </c>
    </row>
    <row r="67" spans="2:37" ht="33.75" hidden="1" customHeight="1">
      <c r="B67" s="401" t="s">
        <v>107</v>
      </c>
      <c r="C67" s="402"/>
      <c r="D67" s="403" t="s">
        <v>286</v>
      </c>
      <c r="E67" s="400">
        <v>1</v>
      </c>
      <c r="F67" s="197">
        <f t="shared" si="1"/>
        <v>0</v>
      </c>
      <c r="G67" s="198">
        <f>IFERROR($E67*SUMIF('Daily Log'!$B$18:$B$1017,$B67,'Daily Log'!$C$18:$C$1017),0)</f>
        <v>0</v>
      </c>
      <c r="H67" s="198">
        <f>IFERROR($E67*SUMIF('Daily Log'!$E$18:$E$1017,$B67,'Daily Log'!$F$18:$F$1017),0)</f>
        <v>0</v>
      </c>
      <c r="I67" s="198">
        <f>IFERROR($E67*SUMIF('Daily Log'!$H$18:$H$1017,$B67,'Daily Log'!$I$18:$I$1017),0)</f>
        <v>0</v>
      </c>
      <c r="J67" s="198">
        <f>IFERROR($E67*SUMIF('Daily Log'!$K$18:$K$1017,$B67,'Daily Log'!$L$18:$L$1017),0)</f>
        <v>0</v>
      </c>
      <c r="K67" s="198">
        <f>IFERROR($E67*SUMIF('Daily Log'!$N$18:$N$1017,$B67,'Daily Log'!$O$18:$O$1017),0)</f>
        <v>0</v>
      </c>
      <c r="L67" s="198">
        <f>IFERROR($E67*SUMIF('Daily Log'!$Q$18:$Q$1017,$B67,'Daily Log'!$R$18:$R$1017),0)</f>
        <v>0</v>
      </c>
      <c r="M67" s="198">
        <f>IFERROR($E67*SUMIF('Daily Log'!$T$18:$T$1017,$B67,'Daily Log'!$U$18:$U$1017),0)</f>
        <v>0</v>
      </c>
      <c r="N67" s="198">
        <f>IFERROR($E67*SUMIF('Daily Log'!$W$18:$W$1017,$B67,'Daily Log'!$X$18:$X$1017),0)</f>
        <v>0</v>
      </c>
      <c r="O67" s="198">
        <f>IFERROR($E67*SUMIF('Daily Log'!$Z$18:$Z$1017,$B67,'Daily Log'!$AA$18:$AA$1017),0)</f>
        <v>0</v>
      </c>
      <c r="P67" s="198">
        <f>IFERROR($E67*SUMIF('Daily Log'!$AC$18:$AC$1017,$B67,'Daily Log'!$AD$18:$AD$1017),0)</f>
        <v>0</v>
      </c>
      <c r="Q67" s="198">
        <f>IFERROR($E67*SUMIF('Daily Log'!$AF$18:$AF$1017,$B67,'Daily Log'!$AG$18:$AG$1017),0)</f>
        <v>0</v>
      </c>
      <c r="R67" s="198">
        <f>IFERROR($E67*SUMIF('Daily Log'!$AI$18:$AI$1017,$B67,'Daily Log'!$AJ$18:$AJ$1017),0)</f>
        <v>0</v>
      </c>
      <c r="S67" s="198">
        <f>IFERROR($E67*SUMIF('Daily Log'!$AL$18:$AL$1017,$B67,'Daily Log'!$AM$18:$AM$1017),0)</f>
        <v>0</v>
      </c>
      <c r="T67" s="198">
        <f>IFERROR($E67*SUMIF('Daily Log'!$AO$18:$AO$1017,$B67,'Daily Log'!$AP$18:$AP$1017),0)</f>
        <v>0</v>
      </c>
      <c r="U67" s="198">
        <f>IFERROR($E67*SUMIF('Daily Log'!$AR$18:$AR$1017,$B67,'Daily Log'!$AS$18:$AS$1017),0)</f>
        <v>0</v>
      </c>
      <c r="V67" s="198">
        <f>IFERROR($E67*SUMIF('Daily Log'!$AU$18:$AU$1017,$B67,'Daily Log'!$AV$18:$AV$1017),0)</f>
        <v>0</v>
      </c>
      <c r="W67" s="198">
        <f>IFERROR($E67*SUMIF('Daily Log'!$AX$18:$AX$1017,$B67,'Daily Log'!$AY$18:$AY$1017),0)</f>
        <v>0</v>
      </c>
      <c r="X67" s="198">
        <f>IFERROR($E67*SUMIF('Daily Log'!$BA$18:$BA$1017,$B67,'Daily Log'!$BB$18:$BB$1017),0)</f>
        <v>0</v>
      </c>
      <c r="Y67" s="198">
        <f>IFERROR($E67*SUMIF('Daily Log'!$BD$18:$BD$1017,$B67,'Daily Log'!$BE$18:$BE$1017),0)</f>
        <v>0</v>
      </c>
      <c r="Z67" s="198">
        <f>IFERROR($E67*SUMIF('Daily Log'!$BG$18:$BG$1017,$B67,'Daily Log'!$BH$18:$BH$1017),0)</f>
        <v>0</v>
      </c>
      <c r="AA67" s="198">
        <f>IFERROR($E67*SUMIF('Daily Log'!$BJ$18:$BJ$1017,$B67,'Daily Log'!$BK$18:$BK$1017),0)</f>
        <v>0</v>
      </c>
      <c r="AB67" s="198">
        <f>IFERROR($E67*SUMIF('Daily Log'!$BM$18:$BM$1017,$B67,'Daily Log'!$BN$18:$BN$1017),0)</f>
        <v>0</v>
      </c>
      <c r="AC67" s="198">
        <f>IFERROR($E67*SUMIF('Daily Log'!$BP$18:$BP$1017,$B67,'Daily Log'!$BQ$18:$BQ$1017),0)</f>
        <v>0</v>
      </c>
      <c r="AD67" s="198">
        <f>IFERROR($E67*SUMIF('Daily Log'!$BS$18:$BS$1017,$B67,'Daily Log'!$BT$18:$BT$1017),0)</f>
        <v>0</v>
      </c>
      <c r="AE67" s="198">
        <f>IFERROR($E67*SUMIF('Daily Log'!$BV$18:$BV$1017,$B67,'Daily Log'!$BW$18:$BW$1017),0)</f>
        <v>0</v>
      </c>
      <c r="AF67" s="198">
        <f>IFERROR($E67*SUMIF('Daily Log'!$BY$18:$BY$1017,$B67,'Daily Log'!$BZ$18:$BZ$1017),0)</f>
        <v>0</v>
      </c>
      <c r="AG67" s="198">
        <f>IFERROR($E67*SUMIF('Daily Log'!$CB$18:$CB$1017,$B67,'Daily Log'!$CC$18:$CC$1017),0)</f>
        <v>0</v>
      </c>
      <c r="AH67" s="198">
        <f>IFERROR($E67*SUMIF('Daily Log'!$CE$18:$CE$1017,$B67,'Daily Log'!$CF$18:$CF$1017),0)</f>
        <v>0</v>
      </c>
      <c r="AI67" s="198">
        <f>IFERROR($E67*SUMIF('Daily Log'!$CH$18:$CH$1017,$B67,'Daily Log'!$CI$18:$CI$1017),0)</f>
        <v>0</v>
      </c>
      <c r="AJ67" s="198">
        <f>IFERROR($E67*SUMIF('Daily Log'!$CK$18:$CK$1017,$B67,'Daily Log'!$CL$18:$CL$1017),0)</f>
        <v>0</v>
      </c>
      <c r="AK67" s="198">
        <f>IFERROR($E67*SUMIF('Daily Log'!$CN$18:$CN$1017,$B67,'Daily Log'!$CO$18:$CO$1017),0)</f>
        <v>0</v>
      </c>
    </row>
    <row r="68" spans="2:37" ht="33.75" hidden="1" customHeight="1">
      <c r="B68" s="401" t="s">
        <v>108</v>
      </c>
      <c r="C68" s="402"/>
      <c r="D68" s="403" t="s">
        <v>286</v>
      </c>
      <c r="E68" s="400">
        <v>1</v>
      </c>
      <c r="F68" s="197">
        <f t="shared" si="1"/>
        <v>0</v>
      </c>
      <c r="G68" s="198">
        <f>IFERROR($E68*SUMIF('Daily Log'!$B$18:$B$1017,$B68,'Daily Log'!$C$18:$C$1017),0)</f>
        <v>0</v>
      </c>
      <c r="H68" s="198">
        <f>IFERROR($E68*SUMIF('Daily Log'!$E$18:$E$1017,$B68,'Daily Log'!$F$18:$F$1017),0)</f>
        <v>0</v>
      </c>
      <c r="I68" s="198">
        <f>IFERROR($E68*SUMIF('Daily Log'!$H$18:$H$1017,$B68,'Daily Log'!$I$18:$I$1017),0)</f>
        <v>0</v>
      </c>
      <c r="J68" s="198">
        <f>IFERROR($E68*SUMIF('Daily Log'!$K$18:$K$1017,$B68,'Daily Log'!$L$18:$L$1017),0)</f>
        <v>0</v>
      </c>
      <c r="K68" s="198">
        <f>IFERROR($E68*SUMIF('Daily Log'!$N$18:$N$1017,$B68,'Daily Log'!$O$18:$O$1017),0)</f>
        <v>0</v>
      </c>
      <c r="L68" s="198">
        <f>IFERROR($E68*SUMIF('Daily Log'!$Q$18:$Q$1017,$B68,'Daily Log'!$R$18:$R$1017),0)</f>
        <v>0</v>
      </c>
      <c r="M68" s="198">
        <f>IFERROR($E68*SUMIF('Daily Log'!$T$18:$T$1017,$B68,'Daily Log'!$U$18:$U$1017),0)</f>
        <v>0</v>
      </c>
      <c r="N68" s="198">
        <f>IFERROR($E68*SUMIF('Daily Log'!$W$18:$W$1017,$B68,'Daily Log'!$X$18:$X$1017),0)</f>
        <v>0</v>
      </c>
      <c r="O68" s="198">
        <f>IFERROR($E68*SUMIF('Daily Log'!$Z$18:$Z$1017,$B68,'Daily Log'!$AA$18:$AA$1017),0)</f>
        <v>0</v>
      </c>
      <c r="P68" s="198">
        <f>IFERROR($E68*SUMIF('Daily Log'!$AC$18:$AC$1017,$B68,'Daily Log'!$AD$18:$AD$1017),0)</f>
        <v>0</v>
      </c>
      <c r="Q68" s="198">
        <f>IFERROR($E68*SUMIF('Daily Log'!$AF$18:$AF$1017,$B68,'Daily Log'!$AG$18:$AG$1017),0)</f>
        <v>0</v>
      </c>
      <c r="R68" s="198">
        <f>IFERROR($E68*SUMIF('Daily Log'!$AI$18:$AI$1017,$B68,'Daily Log'!$AJ$18:$AJ$1017),0)</f>
        <v>0</v>
      </c>
      <c r="S68" s="198">
        <f>IFERROR($E68*SUMIF('Daily Log'!$AL$18:$AL$1017,$B68,'Daily Log'!$AM$18:$AM$1017),0)</f>
        <v>0</v>
      </c>
      <c r="T68" s="198">
        <f>IFERROR($E68*SUMIF('Daily Log'!$AO$18:$AO$1017,$B68,'Daily Log'!$AP$18:$AP$1017),0)</f>
        <v>0</v>
      </c>
      <c r="U68" s="198">
        <f>IFERROR($E68*SUMIF('Daily Log'!$AR$18:$AR$1017,$B68,'Daily Log'!$AS$18:$AS$1017),0)</f>
        <v>0</v>
      </c>
      <c r="V68" s="198">
        <f>IFERROR($E68*SUMIF('Daily Log'!$AU$18:$AU$1017,$B68,'Daily Log'!$AV$18:$AV$1017),0)</f>
        <v>0</v>
      </c>
      <c r="W68" s="198">
        <f>IFERROR($E68*SUMIF('Daily Log'!$AX$18:$AX$1017,$B68,'Daily Log'!$AY$18:$AY$1017),0)</f>
        <v>0</v>
      </c>
      <c r="X68" s="198">
        <f>IFERROR($E68*SUMIF('Daily Log'!$BA$18:$BA$1017,$B68,'Daily Log'!$BB$18:$BB$1017),0)</f>
        <v>0</v>
      </c>
      <c r="Y68" s="198">
        <f>IFERROR($E68*SUMIF('Daily Log'!$BD$18:$BD$1017,$B68,'Daily Log'!$BE$18:$BE$1017),0)</f>
        <v>0</v>
      </c>
      <c r="Z68" s="198">
        <f>IFERROR($E68*SUMIF('Daily Log'!$BG$18:$BG$1017,$B68,'Daily Log'!$BH$18:$BH$1017),0)</f>
        <v>0</v>
      </c>
      <c r="AA68" s="198">
        <f>IFERROR($E68*SUMIF('Daily Log'!$BJ$18:$BJ$1017,$B68,'Daily Log'!$BK$18:$BK$1017),0)</f>
        <v>0</v>
      </c>
      <c r="AB68" s="198">
        <f>IFERROR($E68*SUMIF('Daily Log'!$BM$18:$BM$1017,$B68,'Daily Log'!$BN$18:$BN$1017),0)</f>
        <v>0</v>
      </c>
      <c r="AC68" s="198">
        <f>IFERROR($E68*SUMIF('Daily Log'!$BP$18:$BP$1017,$B68,'Daily Log'!$BQ$18:$BQ$1017),0)</f>
        <v>0</v>
      </c>
      <c r="AD68" s="198">
        <f>IFERROR($E68*SUMIF('Daily Log'!$BS$18:$BS$1017,$B68,'Daily Log'!$BT$18:$BT$1017),0)</f>
        <v>0</v>
      </c>
      <c r="AE68" s="198">
        <f>IFERROR($E68*SUMIF('Daily Log'!$BV$18:$BV$1017,$B68,'Daily Log'!$BW$18:$BW$1017),0)</f>
        <v>0</v>
      </c>
      <c r="AF68" s="198">
        <f>IFERROR($E68*SUMIF('Daily Log'!$BY$18:$BY$1017,$B68,'Daily Log'!$BZ$18:$BZ$1017),0)</f>
        <v>0</v>
      </c>
      <c r="AG68" s="198">
        <f>IFERROR($E68*SUMIF('Daily Log'!$CB$18:$CB$1017,$B68,'Daily Log'!$CC$18:$CC$1017),0)</f>
        <v>0</v>
      </c>
      <c r="AH68" s="198">
        <f>IFERROR($E68*SUMIF('Daily Log'!$CE$18:$CE$1017,$B68,'Daily Log'!$CF$18:$CF$1017),0)</f>
        <v>0</v>
      </c>
      <c r="AI68" s="198">
        <f>IFERROR($E68*SUMIF('Daily Log'!$CH$18:$CH$1017,$B68,'Daily Log'!$CI$18:$CI$1017),0)</f>
        <v>0</v>
      </c>
      <c r="AJ68" s="198">
        <f>IFERROR($E68*SUMIF('Daily Log'!$CK$18:$CK$1017,$B68,'Daily Log'!$CL$18:$CL$1017),0)</f>
        <v>0</v>
      </c>
      <c r="AK68" s="198">
        <f>IFERROR($E68*SUMIF('Daily Log'!$CN$18:$CN$1017,$B68,'Daily Log'!$CO$18:$CO$1017),0)</f>
        <v>0</v>
      </c>
    </row>
    <row r="69" spans="2:37" ht="33.75" hidden="1" customHeight="1">
      <c r="B69" s="401" t="s">
        <v>109</v>
      </c>
      <c r="C69" s="402"/>
      <c r="D69" s="403" t="s">
        <v>286</v>
      </c>
      <c r="E69" s="400">
        <v>1</v>
      </c>
      <c r="F69" s="197">
        <f t="shared" si="1"/>
        <v>0</v>
      </c>
      <c r="G69" s="198">
        <f>IFERROR($E69*SUMIF('Daily Log'!$B$18:$B$1017,$B69,'Daily Log'!$C$18:$C$1017),0)</f>
        <v>0</v>
      </c>
      <c r="H69" s="198">
        <f>IFERROR($E69*SUMIF('Daily Log'!$E$18:$E$1017,$B69,'Daily Log'!$F$18:$F$1017),0)</f>
        <v>0</v>
      </c>
      <c r="I69" s="198">
        <f>IFERROR($E69*SUMIF('Daily Log'!$H$18:$H$1017,$B69,'Daily Log'!$I$18:$I$1017),0)</f>
        <v>0</v>
      </c>
      <c r="J69" s="198">
        <f>IFERROR($E69*SUMIF('Daily Log'!$K$18:$K$1017,$B69,'Daily Log'!$L$18:$L$1017),0)</f>
        <v>0</v>
      </c>
      <c r="K69" s="198">
        <f>IFERROR($E69*SUMIF('Daily Log'!$N$18:$N$1017,$B69,'Daily Log'!$O$18:$O$1017),0)</f>
        <v>0</v>
      </c>
      <c r="L69" s="198">
        <f>IFERROR($E69*SUMIF('Daily Log'!$Q$18:$Q$1017,$B69,'Daily Log'!$R$18:$R$1017),0)</f>
        <v>0</v>
      </c>
      <c r="M69" s="198">
        <f>IFERROR($E69*SUMIF('Daily Log'!$T$18:$T$1017,$B69,'Daily Log'!$U$18:$U$1017),0)</f>
        <v>0</v>
      </c>
      <c r="N69" s="198">
        <f>IFERROR($E69*SUMIF('Daily Log'!$W$18:$W$1017,$B69,'Daily Log'!$X$18:$X$1017),0)</f>
        <v>0</v>
      </c>
      <c r="O69" s="198">
        <f>IFERROR($E69*SUMIF('Daily Log'!$Z$18:$Z$1017,$B69,'Daily Log'!$AA$18:$AA$1017),0)</f>
        <v>0</v>
      </c>
      <c r="P69" s="198">
        <f>IFERROR($E69*SUMIF('Daily Log'!$AC$18:$AC$1017,$B69,'Daily Log'!$AD$18:$AD$1017),0)</f>
        <v>0</v>
      </c>
      <c r="Q69" s="198">
        <f>IFERROR($E69*SUMIF('Daily Log'!$AF$18:$AF$1017,$B69,'Daily Log'!$AG$18:$AG$1017),0)</f>
        <v>0</v>
      </c>
      <c r="R69" s="198">
        <f>IFERROR($E69*SUMIF('Daily Log'!$AI$18:$AI$1017,$B69,'Daily Log'!$AJ$18:$AJ$1017),0)</f>
        <v>0</v>
      </c>
      <c r="S69" s="198">
        <f>IFERROR($E69*SUMIF('Daily Log'!$AL$18:$AL$1017,$B69,'Daily Log'!$AM$18:$AM$1017),0)</f>
        <v>0</v>
      </c>
      <c r="T69" s="198">
        <f>IFERROR($E69*SUMIF('Daily Log'!$AO$18:$AO$1017,$B69,'Daily Log'!$AP$18:$AP$1017),0)</f>
        <v>0</v>
      </c>
      <c r="U69" s="198">
        <f>IFERROR($E69*SUMIF('Daily Log'!$AR$18:$AR$1017,$B69,'Daily Log'!$AS$18:$AS$1017),0)</f>
        <v>0</v>
      </c>
      <c r="V69" s="198">
        <f>IFERROR($E69*SUMIF('Daily Log'!$AU$18:$AU$1017,$B69,'Daily Log'!$AV$18:$AV$1017),0)</f>
        <v>0</v>
      </c>
      <c r="W69" s="198">
        <f>IFERROR($E69*SUMIF('Daily Log'!$AX$18:$AX$1017,$B69,'Daily Log'!$AY$18:$AY$1017),0)</f>
        <v>0</v>
      </c>
      <c r="X69" s="198">
        <f>IFERROR($E69*SUMIF('Daily Log'!$BA$18:$BA$1017,$B69,'Daily Log'!$BB$18:$BB$1017),0)</f>
        <v>0</v>
      </c>
      <c r="Y69" s="198">
        <f>IFERROR($E69*SUMIF('Daily Log'!$BD$18:$BD$1017,$B69,'Daily Log'!$BE$18:$BE$1017),0)</f>
        <v>0</v>
      </c>
      <c r="Z69" s="198">
        <f>IFERROR($E69*SUMIF('Daily Log'!$BG$18:$BG$1017,$B69,'Daily Log'!$BH$18:$BH$1017),0)</f>
        <v>0</v>
      </c>
      <c r="AA69" s="198">
        <f>IFERROR($E69*SUMIF('Daily Log'!$BJ$18:$BJ$1017,$B69,'Daily Log'!$BK$18:$BK$1017),0)</f>
        <v>0</v>
      </c>
      <c r="AB69" s="198">
        <f>IFERROR($E69*SUMIF('Daily Log'!$BM$18:$BM$1017,$B69,'Daily Log'!$BN$18:$BN$1017),0)</f>
        <v>0</v>
      </c>
      <c r="AC69" s="198">
        <f>IFERROR($E69*SUMIF('Daily Log'!$BP$18:$BP$1017,$B69,'Daily Log'!$BQ$18:$BQ$1017),0)</f>
        <v>0</v>
      </c>
      <c r="AD69" s="198">
        <f>IFERROR($E69*SUMIF('Daily Log'!$BS$18:$BS$1017,$B69,'Daily Log'!$BT$18:$BT$1017),0)</f>
        <v>0</v>
      </c>
      <c r="AE69" s="198">
        <f>IFERROR($E69*SUMIF('Daily Log'!$BV$18:$BV$1017,$B69,'Daily Log'!$BW$18:$BW$1017),0)</f>
        <v>0</v>
      </c>
      <c r="AF69" s="198">
        <f>IFERROR($E69*SUMIF('Daily Log'!$BY$18:$BY$1017,$B69,'Daily Log'!$BZ$18:$BZ$1017),0)</f>
        <v>0</v>
      </c>
      <c r="AG69" s="198">
        <f>IFERROR($E69*SUMIF('Daily Log'!$CB$18:$CB$1017,$B69,'Daily Log'!$CC$18:$CC$1017),0)</f>
        <v>0</v>
      </c>
      <c r="AH69" s="198">
        <f>IFERROR($E69*SUMIF('Daily Log'!$CE$18:$CE$1017,$B69,'Daily Log'!$CF$18:$CF$1017),0)</f>
        <v>0</v>
      </c>
      <c r="AI69" s="198">
        <f>IFERROR($E69*SUMIF('Daily Log'!$CH$18:$CH$1017,$B69,'Daily Log'!$CI$18:$CI$1017),0)</f>
        <v>0</v>
      </c>
      <c r="AJ69" s="198">
        <f>IFERROR($E69*SUMIF('Daily Log'!$CK$18:$CK$1017,$B69,'Daily Log'!$CL$18:$CL$1017),0)</f>
        <v>0</v>
      </c>
      <c r="AK69" s="198">
        <f>IFERROR($E69*SUMIF('Daily Log'!$CN$18:$CN$1017,$B69,'Daily Log'!$CO$18:$CO$1017),0)</f>
        <v>0</v>
      </c>
    </row>
    <row r="70" spans="2:37" ht="33.75" hidden="1" customHeight="1">
      <c r="B70" s="401" t="s">
        <v>110</v>
      </c>
      <c r="C70" s="402"/>
      <c r="D70" s="403" t="s">
        <v>286</v>
      </c>
      <c r="E70" s="400">
        <v>1</v>
      </c>
      <c r="F70" s="197">
        <f t="shared" si="1"/>
        <v>0</v>
      </c>
      <c r="G70" s="198">
        <f>IFERROR($E70*SUMIF('Daily Log'!$B$18:$B$1017,$B70,'Daily Log'!$C$18:$C$1017),0)</f>
        <v>0</v>
      </c>
      <c r="H70" s="198">
        <f>IFERROR($E70*SUMIF('Daily Log'!$E$18:$E$1017,$B70,'Daily Log'!$F$18:$F$1017),0)</f>
        <v>0</v>
      </c>
      <c r="I70" s="198">
        <f>IFERROR($E70*SUMIF('Daily Log'!$H$18:$H$1017,$B70,'Daily Log'!$I$18:$I$1017),0)</f>
        <v>0</v>
      </c>
      <c r="J70" s="198">
        <f>IFERROR($E70*SUMIF('Daily Log'!$K$18:$K$1017,$B70,'Daily Log'!$L$18:$L$1017),0)</f>
        <v>0</v>
      </c>
      <c r="K70" s="198">
        <f>IFERROR($E70*SUMIF('Daily Log'!$N$18:$N$1017,$B70,'Daily Log'!$O$18:$O$1017),0)</f>
        <v>0</v>
      </c>
      <c r="L70" s="198">
        <f>IFERROR($E70*SUMIF('Daily Log'!$Q$18:$Q$1017,$B70,'Daily Log'!$R$18:$R$1017),0)</f>
        <v>0</v>
      </c>
      <c r="M70" s="198">
        <f>IFERROR($E70*SUMIF('Daily Log'!$T$18:$T$1017,$B70,'Daily Log'!$U$18:$U$1017),0)</f>
        <v>0</v>
      </c>
      <c r="N70" s="198">
        <f>IFERROR($E70*SUMIF('Daily Log'!$W$18:$W$1017,$B70,'Daily Log'!$X$18:$X$1017),0)</f>
        <v>0</v>
      </c>
      <c r="O70" s="198">
        <f>IFERROR($E70*SUMIF('Daily Log'!$Z$18:$Z$1017,$B70,'Daily Log'!$AA$18:$AA$1017),0)</f>
        <v>0</v>
      </c>
      <c r="P70" s="198">
        <f>IFERROR($E70*SUMIF('Daily Log'!$AC$18:$AC$1017,$B70,'Daily Log'!$AD$18:$AD$1017),0)</f>
        <v>0</v>
      </c>
      <c r="Q70" s="198">
        <f>IFERROR($E70*SUMIF('Daily Log'!$AF$18:$AF$1017,$B70,'Daily Log'!$AG$18:$AG$1017),0)</f>
        <v>0</v>
      </c>
      <c r="R70" s="198">
        <f>IFERROR($E70*SUMIF('Daily Log'!$AI$18:$AI$1017,$B70,'Daily Log'!$AJ$18:$AJ$1017),0)</f>
        <v>0</v>
      </c>
      <c r="S70" s="198">
        <f>IFERROR($E70*SUMIF('Daily Log'!$AL$18:$AL$1017,$B70,'Daily Log'!$AM$18:$AM$1017),0)</f>
        <v>0</v>
      </c>
      <c r="T70" s="198">
        <f>IFERROR($E70*SUMIF('Daily Log'!$AO$18:$AO$1017,$B70,'Daily Log'!$AP$18:$AP$1017),0)</f>
        <v>0</v>
      </c>
      <c r="U70" s="198">
        <f>IFERROR($E70*SUMIF('Daily Log'!$AR$18:$AR$1017,$B70,'Daily Log'!$AS$18:$AS$1017),0)</f>
        <v>0</v>
      </c>
      <c r="V70" s="198">
        <f>IFERROR($E70*SUMIF('Daily Log'!$AU$18:$AU$1017,$B70,'Daily Log'!$AV$18:$AV$1017),0)</f>
        <v>0</v>
      </c>
      <c r="W70" s="198">
        <f>IFERROR($E70*SUMIF('Daily Log'!$AX$18:$AX$1017,$B70,'Daily Log'!$AY$18:$AY$1017),0)</f>
        <v>0</v>
      </c>
      <c r="X70" s="198">
        <f>IFERROR($E70*SUMIF('Daily Log'!$BA$18:$BA$1017,$B70,'Daily Log'!$BB$18:$BB$1017),0)</f>
        <v>0</v>
      </c>
      <c r="Y70" s="198">
        <f>IFERROR($E70*SUMIF('Daily Log'!$BD$18:$BD$1017,$B70,'Daily Log'!$BE$18:$BE$1017),0)</f>
        <v>0</v>
      </c>
      <c r="Z70" s="198">
        <f>IFERROR($E70*SUMIF('Daily Log'!$BG$18:$BG$1017,$B70,'Daily Log'!$BH$18:$BH$1017),0)</f>
        <v>0</v>
      </c>
      <c r="AA70" s="198">
        <f>IFERROR($E70*SUMIF('Daily Log'!$BJ$18:$BJ$1017,$B70,'Daily Log'!$BK$18:$BK$1017),0)</f>
        <v>0</v>
      </c>
      <c r="AB70" s="198">
        <f>IFERROR($E70*SUMIF('Daily Log'!$BM$18:$BM$1017,$B70,'Daily Log'!$BN$18:$BN$1017),0)</f>
        <v>0</v>
      </c>
      <c r="AC70" s="198">
        <f>IFERROR($E70*SUMIF('Daily Log'!$BP$18:$BP$1017,$B70,'Daily Log'!$BQ$18:$BQ$1017),0)</f>
        <v>0</v>
      </c>
      <c r="AD70" s="198">
        <f>IFERROR($E70*SUMIF('Daily Log'!$BS$18:$BS$1017,$B70,'Daily Log'!$BT$18:$BT$1017),0)</f>
        <v>0</v>
      </c>
      <c r="AE70" s="198">
        <f>IFERROR($E70*SUMIF('Daily Log'!$BV$18:$BV$1017,$B70,'Daily Log'!$BW$18:$BW$1017),0)</f>
        <v>0</v>
      </c>
      <c r="AF70" s="198">
        <f>IFERROR($E70*SUMIF('Daily Log'!$BY$18:$BY$1017,$B70,'Daily Log'!$BZ$18:$BZ$1017),0)</f>
        <v>0</v>
      </c>
      <c r="AG70" s="198">
        <f>IFERROR($E70*SUMIF('Daily Log'!$CB$18:$CB$1017,$B70,'Daily Log'!$CC$18:$CC$1017),0)</f>
        <v>0</v>
      </c>
      <c r="AH70" s="198">
        <f>IFERROR($E70*SUMIF('Daily Log'!$CE$18:$CE$1017,$B70,'Daily Log'!$CF$18:$CF$1017),0)</f>
        <v>0</v>
      </c>
      <c r="AI70" s="198">
        <f>IFERROR($E70*SUMIF('Daily Log'!$CH$18:$CH$1017,$B70,'Daily Log'!$CI$18:$CI$1017),0)</f>
        <v>0</v>
      </c>
      <c r="AJ70" s="198">
        <f>IFERROR($E70*SUMIF('Daily Log'!$CK$18:$CK$1017,$B70,'Daily Log'!$CL$18:$CL$1017),0)</f>
        <v>0</v>
      </c>
      <c r="AK70" s="198">
        <f>IFERROR($E70*SUMIF('Daily Log'!$CN$18:$CN$1017,$B70,'Daily Log'!$CO$18:$CO$1017),0)</f>
        <v>0</v>
      </c>
    </row>
    <row r="71" spans="2:37" ht="33.75" hidden="1" customHeight="1">
      <c r="B71" s="401" t="s">
        <v>111</v>
      </c>
      <c r="C71" s="402"/>
      <c r="D71" s="403" t="s">
        <v>286</v>
      </c>
      <c r="E71" s="400">
        <v>1</v>
      </c>
      <c r="F71" s="197">
        <f t="shared" si="1"/>
        <v>0</v>
      </c>
      <c r="G71" s="198">
        <f>IFERROR($E71*SUMIF('Daily Log'!$B$18:$B$1017,$B71,'Daily Log'!$C$18:$C$1017),0)</f>
        <v>0</v>
      </c>
      <c r="H71" s="198">
        <f>IFERROR($E71*SUMIF('Daily Log'!$E$18:$E$1017,$B71,'Daily Log'!$F$18:$F$1017),0)</f>
        <v>0</v>
      </c>
      <c r="I71" s="198">
        <f>IFERROR($E71*SUMIF('Daily Log'!$H$18:$H$1017,$B71,'Daily Log'!$I$18:$I$1017),0)</f>
        <v>0</v>
      </c>
      <c r="J71" s="198">
        <f>IFERROR($E71*SUMIF('Daily Log'!$K$18:$K$1017,$B71,'Daily Log'!$L$18:$L$1017),0)</f>
        <v>0</v>
      </c>
      <c r="K71" s="198">
        <f>IFERROR($E71*SUMIF('Daily Log'!$N$18:$N$1017,$B71,'Daily Log'!$O$18:$O$1017),0)</f>
        <v>0</v>
      </c>
      <c r="L71" s="198">
        <f>IFERROR($E71*SUMIF('Daily Log'!$Q$18:$Q$1017,$B71,'Daily Log'!$R$18:$R$1017),0)</f>
        <v>0</v>
      </c>
      <c r="M71" s="198">
        <f>IFERROR($E71*SUMIF('Daily Log'!$T$18:$T$1017,$B71,'Daily Log'!$U$18:$U$1017),0)</f>
        <v>0</v>
      </c>
      <c r="N71" s="198">
        <f>IFERROR($E71*SUMIF('Daily Log'!$W$18:$W$1017,$B71,'Daily Log'!$X$18:$X$1017),0)</f>
        <v>0</v>
      </c>
      <c r="O71" s="198">
        <f>IFERROR($E71*SUMIF('Daily Log'!$Z$18:$Z$1017,$B71,'Daily Log'!$AA$18:$AA$1017),0)</f>
        <v>0</v>
      </c>
      <c r="P71" s="198">
        <f>IFERROR($E71*SUMIF('Daily Log'!$AC$18:$AC$1017,$B71,'Daily Log'!$AD$18:$AD$1017),0)</f>
        <v>0</v>
      </c>
      <c r="Q71" s="198">
        <f>IFERROR($E71*SUMIF('Daily Log'!$AF$18:$AF$1017,$B71,'Daily Log'!$AG$18:$AG$1017),0)</f>
        <v>0</v>
      </c>
      <c r="R71" s="198">
        <f>IFERROR($E71*SUMIF('Daily Log'!$AI$18:$AI$1017,$B71,'Daily Log'!$AJ$18:$AJ$1017),0)</f>
        <v>0</v>
      </c>
      <c r="S71" s="198">
        <f>IFERROR($E71*SUMIF('Daily Log'!$AL$18:$AL$1017,$B71,'Daily Log'!$AM$18:$AM$1017),0)</f>
        <v>0</v>
      </c>
      <c r="T71" s="198">
        <f>IFERROR($E71*SUMIF('Daily Log'!$AO$18:$AO$1017,$B71,'Daily Log'!$AP$18:$AP$1017),0)</f>
        <v>0</v>
      </c>
      <c r="U71" s="198">
        <f>IFERROR($E71*SUMIF('Daily Log'!$AR$18:$AR$1017,$B71,'Daily Log'!$AS$18:$AS$1017),0)</f>
        <v>0</v>
      </c>
      <c r="V71" s="198">
        <f>IFERROR($E71*SUMIF('Daily Log'!$AU$18:$AU$1017,$B71,'Daily Log'!$AV$18:$AV$1017),0)</f>
        <v>0</v>
      </c>
      <c r="W71" s="198">
        <f>IFERROR($E71*SUMIF('Daily Log'!$AX$18:$AX$1017,$B71,'Daily Log'!$AY$18:$AY$1017),0)</f>
        <v>0</v>
      </c>
      <c r="X71" s="198">
        <f>IFERROR($E71*SUMIF('Daily Log'!$BA$18:$BA$1017,$B71,'Daily Log'!$BB$18:$BB$1017),0)</f>
        <v>0</v>
      </c>
      <c r="Y71" s="198">
        <f>IFERROR($E71*SUMIF('Daily Log'!$BD$18:$BD$1017,$B71,'Daily Log'!$BE$18:$BE$1017),0)</f>
        <v>0</v>
      </c>
      <c r="Z71" s="198">
        <f>IFERROR($E71*SUMIF('Daily Log'!$BG$18:$BG$1017,$B71,'Daily Log'!$BH$18:$BH$1017),0)</f>
        <v>0</v>
      </c>
      <c r="AA71" s="198">
        <f>IFERROR($E71*SUMIF('Daily Log'!$BJ$18:$BJ$1017,$B71,'Daily Log'!$BK$18:$BK$1017),0)</f>
        <v>0</v>
      </c>
      <c r="AB71" s="198">
        <f>IFERROR($E71*SUMIF('Daily Log'!$BM$18:$BM$1017,$B71,'Daily Log'!$BN$18:$BN$1017),0)</f>
        <v>0</v>
      </c>
      <c r="AC71" s="198">
        <f>IFERROR($E71*SUMIF('Daily Log'!$BP$18:$BP$1017,$B71,'Daily Log'!$BQ$18:$BQ$1017),0)</f>
        <v>0</v>
      </c>
      <c r="AD71" s="198">
        <f>IFERROR($E71*SUMIF('Daily Log'!$BS$18:$BS$1017,$B71,'Daily Log'!$BT$18:$BT$1017),0)</f>
        <v>0</v>
      </c>
      <c r="AE71" s="198">
        <f>IFERROR($E71*SUMIF('Daily Log'!$BV$18:$BV$1017,$B71,'Daily Log'!$BW$18:$BW$1017),0)</f>
        <v>0</v>
      </c>
      <c r="AF71" s="198">
        <f>IFERROR($E71*SUMIF('Daily Log'!$BY$18:$BY$1017,$B71,'Daily Log'!$BZ$18:$BZ$1017),0)</f>
        <v>0</v>
      </c>
      <c r="AG71" s="198">
        <f>IFERROR($E71*SUMIF('Daily Log'!$CB$18:$CB$1017,$B71,'Daily Log'!$CC$18:$CC$1017),0)</f>
        <v>0</v>
      </c>
      <c r="AH71" s="198">
        <f>IFERROR($E71*SUMIF('Daily Log'!$CE$18:$CE$1017,$B71,'Daily Log'!$CF$18:$CF$1017),0)</f>
        <v>0</v>
      </c>
      <c r="AI71" s="198">
        <f>IFERROR($E71*SUMIF('Daily Log'!$CH$18:$CH$1017,$B71,'Daily Log'!$CI$18:$CI$1017),0)</f>
        <v>0</v>
      </c>
      <c r="AJ71" s="198">
        <f>IFERROR($E71*SUMIF('Daily Log'!$CK$18:$CK$1017,$B71,'Daily Log'!$CL$18:$CL$1017),0)</f>
        <v>0</v>
      </c>
      <c r="AK71" s="198">
        <f>IFERROR($E71*SUMIF('Daily Log'!$CN$18:$CN$1017,$B71,'Daily Log'!$CO$18:$CO$1017),0)</f>
        <v>0</v>
      </c>
    </row>
    <row r="72" spans="2:37" ht="33.75" hidden="1" customHeight="1">
      <c r="B72" s="401" t="s">
        <v>112</v>
      </c>
      <c r="C72" s="402"/>
      <c r="D72" s="403" t="s">
        <v>286</v>
      </c>
      <c r="E72" s="400">
        <v>1</v>
      </c>
      <c r="F72" s="197">
        <f t="shared" si="1"/>
        <v>0</v>
      </c>
      <c r="G72" s="198">
        <f>IFERROR($E72*SUMIF('Daily Log'!$B$18:$B$1017,$B72,'Daily Log'!$C$18:$C$1017),0)</f>
        <v>0</v>
      </c>
      <c r="H72" s="198">
        <f>IFERROR($E72*SUMIF('Daily Log'!$E$18:$E$1017,$B72,'Daily Log'!$F$18:$F$1017),0)</f>
        <v>0</v>
      </c>
      <c r="I72" s="198">
        <f>IFERROR($E72*SUMIF('Daily Log'!$H$18:$H$1017,$B72,'Daily Log'!$I$18:$I$1017),0)</f>
        <v>0</v>
      </c>
      <c r="J72" s="198">
        <f>IFERROR($E72*SUMIF('Daily Log'!$K$18:$K$1017,$B72,'Daily Log'!$L$18:$L$1017),0)</f>
        <v>0</v>
      </c>
      <c r="K72" s="198">
        <f>IFERROR($E72*SUMIF('Daily Log'!$N$18:$N$1017,$B72,'Daily Log'!$O$18:$O$1017),0)</f>
        <v>0</v>
      </c>
      <c r="L72" s="198">
        <f>IFERROR($E72*SUMIF('Daily Log'!$Q$18:$Q$1017,$B72,'Daily Log'!$R$18:$R$1017),0)</f>
        <v>0</v>
      </c>
      <c r="M72" s="198">
        <f>IFERROR($E72*SUMIF('Daily Log'!$T$18:$T$1017,$B72,'Daily Log'!$U$18:$U$1017),0)</f>
        <v>0</v>
      </c>
      <c r="N72" s="198">
        <f>IFERROR($E72*SUMIF('Daily Log'!$W$18:$W$1017,$B72,'Daily Log'!$X$18:$X$1017),0)</f>
        <v>0</v>
      </c>
      <c r="O72" s="198">
        <f>IFERROR($E72*SUMIF('Daily Log'!$Z$18:$Z$1017,$B72,'Daily Log'!$AA$18:$AA$1017),0)</f>
        <v>0</v>
      </c>
      <c r="P72" s="198">
        <f>IFERROR($E72*SUMIF('Daily Log'!$AC$18:$AC$1017,$B72,'Daily Log'!$AD$18:$AD$1017),0)</f>
        <v>0</v>
      </c>
      <c r="Q72" s="198">
        <f>IFERROR($E72*SUMIF('Daily Log'!$AF$18:$AF$1017,$B72,'Daily Log'!$AG$18:$AG$1017),0)</f>
        <v>0</v>
      </c>
      <c r="R72" s="198">
        <f>IFERROR($E72*SUMIF('Daily Log'!$AI$18:$AI$1017,$B72,'Daily Log'!$AJ$18:$AJ$1017),0)</f>
        <v>0</v>
      </c>
      <c r="S72" s="198">
        <f>IFERROR($E72*SUMIF('Daily Log'!$AL$18:$AL$1017,$B72,'Daily Log'!$AM$18:$AM$1017),0)</f>
        <v>0</v>
      </c>
      <c r="T72" s="198">
        <f>IFERROR($E72*SUMIF('Daily Log'!$AO$18:$AO$1017,$B72,'Daily Log'!$AP$18:$AP$1017),0)</f>
        <v>0</v>
      </c>
      <c r="U72" s="198">
        <f>IFERROR($E72*SUMIF('Daily Log'!$AR$18:$AR$1017,$B72,'Daily Log'!$AS$18:$AS$1017),0)</f>
        <v>0</v>
      </c>
      <c r="V72" s="198">
        <f>IFERROR($E72*SUMIF('Daily Log'!$AU$18:$AU$1017,$B72,'Daily Log'!$AV$18:$AV$1017),0)</f>
        <v>0</v>
      </c>
      <c r="W72" s="198">
        <f>IFERROR($E72*SUMIF('Daily Log'!$AX$18:$AX$1017,$B72,'Daily Log'!$AY$18:$AY$1017),0)</f>
        <v>0</v>
      </c>
      <c r="X72" s="198">
        <f>IFERROR($E72*SUMIF('Daily Log'!$BA$18:$BA$1017,$B72,'Daily Log'!$BB$18:$BB$1017),0)</f>
        <v>0</v>
      </c>
      <c r="Y72" s="198">
        <f>IFERROR($E72*SUMIF('Daily Log'!$BD$18:$BD$1017,$B72,'Daily Log'!$BE$18:$BE$1017),0)</f>
        <v>0</v>
      </c>
      <c r="Z72" s="198">
        <f>IFERROR($E72*SUMIF('Daily Log'!$BG$18:$BG$1017,$B72,'Daily Log'!$BH$18:$BH$1017),0)</f>
        <v>0</v>
      </c>
      <c r="AA72" s="198">
        <f>IFERROR($E72*SUMIF('Daily Log'!$BJ$18:$BJ$1017,$B72,'Daily Log'!$BK$18:$BK$1017),0)</f>
        <v>0</v>
      </c>
      <c r="AB72" s="198">
        <f>IFERROR($E72*SUMIF('Daily Log'!$BM$18:$BM$1017,$B72,'Daily Log'!$BN$18:$BN$1017),0)</f>
        <v>0</v>
      </c>
      <c r="AC72" s="198">
        <f>IFERROR($E72*SUMIF('Daily Log'!$BP$18:$BP$1017,$B72,'Daily Log'!$BQ$18:$BQ$1017),0)</f>
        <v>0</v>
      </c>
      <c r="AD72" s="198">
        <f>IFERROR($E72*SUMIF('Daily Log'!$BS$18:$BS$1017,$B72,'Daily Log'!$BT$18:$BT$1017),0)</f>
        <v>0</v>
      </c>
      <c r="AE72" s="198">
        <f>IFERROR($E72*SUMIF('Daily Log'!$BV$18:$BV$1017,$B72,'Daily Log'!$BW$18:$BW$1017),0)</f>
        <v>0</v>
      </c>
      <c r="AF72" s="198">
        <f>IFERROR($E72*SUMIF('Daily Log'!$BY$18:$BY$1017,$B72,'Daily Log'!$BZ$18:$BZ$1017),0)</f>
        <v>0</v>
      </c>
      <c r="AG72" s="198">
        <f>IFERROR($E72*SUMIF('Daily Log'!$CB$18:$CB$1017,$B72,'Daily Log'!$CC$18:$CC$1017),0)</f>
        <v>0</v>
      </c>
      <c r="AH72" s="198">
        <f>IFERROR($E72*SUMIF('Daily Log'!$CE$18:$CE$1017,$B72,'Daily Log'!$CF$18:$CF$1017),0)</f>
        <v>0</v>
      </c>
      <c r="AI72" s="198">
        <f>IFERROR($E72*SUMIF('Daily Log'!$CH$18:$CH$1017,$B72,'Daily Log'!$CI$18:$CI$1017),0)</f>
        <v>0</v>
      </c>
      <c r="AJ72" s="198">
        <f>IFERROR($E72*SUMIF('Daily Log'!$CK$18:$CK$1017,$B72,'Daily Log'!$CL$18:$CL$1017),0)</f>
        <v>0</v>
      </c>
      <c r="AK72" s="198">
        <f>IFERROR($E72*SUMIF('Daily Log'!$CN$18:$CN$1017,$B72,'Daily Log'!$CO$18:$CO$1017),0)</f>
        <v>0</v>
      </c>
    </row>
    <row r="73" spans="2:37" ht="33.75" hidden="1" customHeight="1">
      <c r="B73" s="401" t="s">
        <v>113</v>
      </c>
      <c r="C73" s="402"/>
      <c r="D73" s="403" t="s">
        <v>286</v>
      </c>
      <c r="E73" s="400">
        <v>1</v>
      </c>
      <c r="F73" s="197">
        <f t="shared" si="1"/>
        <v>0</v>
      </c>
      <c r="G73" s="198">
        <f>IFERROR($E73*SUMIF('Daily Log'!$B$18:$B$1017,$B73,'Daily Log'!$C$18:$C$1017),0)</f>
        <v>0</v>
      </c>
      <c r="H73" s="198">
        <f>IFERROR($E73*SUMIF('Daily Log'!$E$18:$E$1017,$B73,'Daily Log'!$F$18:$F$1017),0)</f>
        <v>0</v>
      </c>
      <c r="I73" s="198">
        <f>IFERROR($E73*SUMIF('Daily Log'!$H$18:$H$1017,$B73,'Daily Log'!$I$18:$I$1017),0)</f>
        <v>0</v>
      </c>
      <c r="J73" s="198">
        <f>IFERROR($E73*SUMIF('Daily Log'!$K$18:$K$1017,$B73,'Daily Log'!$L$18:$L$1017),0)</f>
        <v>0</v>
      </c>
      <c r="K73" s="198">
        <f>IFERROR($E73*SUMIF('Daily Log'!$N$18:$N$1017,$B73,'Daily Log'!$O$18:$O$1017),0)</f>
        <v>0</v>
      </c>
      <c r="L73" s="198">
        <f>IFERROR($E73*SUMIF('Daily Log'!$Q$18:$Q$1017,$B73,'Daily Log'!$R$18:$R$1017),0)</f>
        <v>0</v>
      </c>
      <c r="M73" s="198">
        <f>IFERROR($E73*SUMIF('Daily Log'!$T$18:$T$1017,$B73,'Daily Log'!$U$18:$U$1017),0)</f>
        <v>0</v>
      </c>
      <c r="N73" s="198">
        <f>IFERROR($E73*SUMIF('Daily Log'!$W$18:$W$1017,$B73,'Daily Log'!$X$18:$X$1017),0)</f>
        <v>0</v>
      </c>
      <c r="O73" s="198">
        <f>IFERROR($E73*SUMIF('Daily Log'!$Z$18:$Z$1017,$B73,'Daily Log'!$AA$18:$AA$1017),0)</f>
        <v>0</v>
      </c>
      <c r="P73" s="198">
        <f>IFERROR($E73*SUMIF('Daily Log'!$AC$18:$AC$1017,$B73,'Daily Log'!$AD$18:$AD$1017),0)</f>
        <v>0</v>
      </c>
      <c r="Q73" s="198">
        <f>IFERROR($E73*SUMIF('Daily Log'!$AF$18:$AF$1017,$B73,'Daily Log'!$AG$18:$AG$1017),0)</f>
        <v>0</v>
      </c>
      <c r="R73" s="198">
        <f>IFERROR($E73*SUMIF('Daily Log'!$AI$18:$AI$1017,$B73,'Daily Log'!$AJ$18:$AJ$1017),0)</f>
        <v>0</v>
      </c>
      <c r="S73" s="198">
        <f>IFERROR($E73*SUMIF('Daily Log'!$AL$18:$AL$1017,$B73,'Daily Log'!$AM$18:$AM$1017),0)</f>
        <v>0</v>
      </c>
      <c r="T73" s="198">
        <f>IFERROR($E73*SUMIF('Daily Log'!$AO$18:$AO$1017,$B73,'Daily Log'!$AP$18:$AP$1017),0)</f>
        <v>0</v>
      </c>
      <c r="U73" s="198">
        <f>IFERROR($E73*SUMIF('Daily Log'!$AR$18:$AR$1017,$B73,'Daily Log'!$AS$18:$AS$1017),0)</f>
        <v>0</v>
      </c>
      <c r="V73" s="198">
        <f>IFERROR($E73*SUMIF('Daily Log'!$AU$18:$AU$1017,$B73,'Daily Log'!$AV$18:$AV$1017),0)</f>
        <v>0</v>
      </c>
      <c r="W73" s="198">
        <f>IFERROR($E73*SUMIF('Daily Log'!$AX$18:$AX$1017,$B73,'Daily Log'!$AY$18:$AY$1017),0)</f>
        <v>0</v>
      </c>
      <c r="X73" s="198">
        <f>IFERROR($E73*SUMIF('Daily Log'!$BA$18:$BA$1017,$B73,'Daily Log'!$BB$18:$BB$1017),0)</f>
        <v>0</v>
      </c>
      <c r="Y73" s="198">
        <f>IFERROR($E73*SUMIF('Daily Log'!$BD$18:$BD$1017,$B73,'Daily Log'!$BE$18:$BE$1017),0)</f>
        <v>0</v>
      </c>
      <c r="Z73" s="198">
        <f>IFERROR($E73*SUMIF('Daily Log'!$BG$18:$BG$1017,$B73,'Daily Log'!$BH$18:$BH$1017),0)</f>
        <v>0</v>
      </c>
      <c r="AA73" s="198">
        <f>IFERROR($E73*SUMIF('Daily Log'!$BJ$18:$BJ$1017,$B73,'Daily Log'!$BK$18:$BK$1017),0)</f>
        <v>0</v>
      </c>
      <c r="AB73" s="198">
        <f>IFERROR($E73*SUMIF('Daily Log'!$BM$18:$BM$1017,$B73,'Daily Log'!$BN$18:$BN$1017),0)</f>
        <v>0</v>
      </c>
      <c r="AC73" s="198">
        <f>IFERROR($E73*SUMIF('Daily Log'!$BP$18:$BP$1017,$B73,'Daily Log'!$BQ$18:$BQ$1017),0)</f>
        <v>0</v>
      </c>
      <c r="AD73" s="198">
        <f>IFERROR($E73*SUMIF('Daily Log'!$BS$18:$BS$1017,$B73,'Daily Log'!$BT$18:$BT$1017),0)</f>
        <v>0</v>
      </c>
      <c r="AE73" s="198">
        <f>IFERROR($E73*SUMIF('Daily Log'!$BV$18:$BV$1017,$B73,'Daily Log'!$BW$18:$BW$1017),0)</f>
        <v>0</v>
      </c>
      <c r="AF73" s="198">
        <f>IFERROR($E73*SUMIF('Daily Log'!$BY$18:$BY$1017,$B73,'Daily Log'!$BZ$18:$BZ$1017),0)</f>
        <v>0</v>
      </c>
      <c r="AG73" s="198">
        <f>IFERROR($E73*SUMIF('Daily Log'!$CB$18:$CB$1017,$B73,'Daily Log'!$CC$18:$CC$1017),0)</f>
        <v>0</v>
      </c>
      <c r="AH73" s="198">
        <f>IFERROR($E73*SUMIF('Daily Log'!$CE$18:$CE$1017,$B73,'Daily Log'!$CF$18:$CF$1017),0)</f>
        <v>0</v>
      </c>
      <c r="AI73" s="198">
        <f>IFERROR($E73*SUMIF('Daily Log'!$CH$18:$CH$1017,$B73,'Daily Log'!$CI$18:$CI$1017),0)</f>
        <v>0</v>
      </c>
      <c r="AJ73" s="198">
        <f>IFERROR($E73*SUMIF('Daily Log'!$CK$18:$CK$1017,$B73,'Daily Log'!$CL$18:$CL$1017),0)</f>
        <v>0</v>
      </c>
      <c r="AK73" s="198">
        <f>IFERROR($E73*SUMIF('Daily Log'!$CN$18:$CN$1017,$B73,'Daily Log'!$CO$18:$CO$1017),0)</f>
        <v>0</v>
      </c>
    </row>
    <row r="74" spans="2:37" ht="33.75" hidden="1" customHeight="1">
      <c r="B74" s="401" t="s">
        <v>114</v>
      </c>
      <c r="C74" s="402"/>
      <c r="D74" s="403" t="s">
        <v>286</v>
      </c>
      <c r="E74" s="400">
        <v>1</v>
      </c>
      <c r="F74" s="197">
        <f t="shared" si="1"/>
        <v>1</v>
      </c>
      <c r="G74" s="198">
        <f>IFERROR($E74*SUMIF('Daily Log'!$B$18:$B$1017,$B74,'Daily Log'!$C$18:$C$1017),0)</f>
        <v>1</v>
      </c>
      <c r="H74" s="198">
        <f>IFERROR($E74*SUMIF('Daily Log'!$E$18:$E$1017,$B74,'Daily Log'!$F$18:$F$1017),0)</f>
        <v>0</v>
      </c>
      <c r="I74" s="198">
        <f>IFERROR($E74*SUMIF('Daily Log'!$H$18:$H$1017,$B74,'Daily Log'!$I$18:$I$1017),0)</f>
        <v>0</v>
      </c>
      <c r="J74" s="198">
        <f>IFERROR($E74*SUMIF('Daily Log'!$K$18:$K$1017,$B74,'Daily Log'!$L$18:$L$1017),0)</f>
        <v>0</v>
      </c>
      <c r="K74" s="198">
        <f>IFERROR($E74*SUMIF('Daily Log'!$N$18:$N$1017,$B74,'Daily Log'!$O$18:$O$1017),0)</f>
        <v>0</v>
      </c>
      <c r="L74" s="198">
        <f>IFERROR($E74*SUMIF('Daily Log'!$Q$18:$Q$1017,$B74,'Daily Log'!$R$18:$R$1017),0)</f>
        <v>0</v>
      </c>
      <c r="M74" s="198">
        <f>IFERROR($E74*SUMIF('Daily Log'!$T$18:$T$1017,$B74,'Daily Log'!$U$18:$U$1017),0)</f>
        <v>0</v>
      </c>
      <c r="N74" s="198">
        <f>IFERROR($E74*SUMIF('Daily Log'!$W$18:$W$1017,$B74,'Daily Log'!$X$18:$X$1017),0)</f>
        <v>0</v>
      </c>
      <c r="O74" s="198">
        <f>IFERROR($E74*SUMIF('Daily Log'!$Z$18:$Z$1017,$B74,'Daily Log'!$AA$18:$AA$1017),0)</f>
        <v>0</v>
      </c>
      <c r="P74" s="198">
        <f>IFERROR($E74*SUMIF('Daily Log'!$AC$18:$AC$1017,$B74,'Daily Log'!$AD$18:$AD$1017),0)</f>
        <v>0</v>
      </c>
      <c r="Q74" s="198">
        <f>IFERROR($E74*SUMIF('Daily Log'!$AF$18:$AF$1017,$B74,'Daily Log'!$AG$18:$AG$1017),0)</f>
        <v>0</v>
      </c>
      <c r="R74" s="198">
        <f>IFERROR($E74*SUMIF('Daily Log'!$AI$18:$AI$1017,$B74,'Daily Log'!$AJ$18:$AJ$1017),0)</f>
        <v>0</v>
      </c>
      <c r="S74" s="198">
        <f>IFERROR($E74*SUMIF('Daily Log'!$AL$18:$AL$1017,$B74,'Daily Log'!$AM$18:$AM$1017),0)</f>
        <v>0</v>
      </c>
      <c r="T74" s="198">
        <f>IFERROR($E74*SUMIF('Daily Log'!$AO$18:$AO$1017,$B74,'Daily Log'!$AP$18:$AP$1017),0)</f>
        <v>0</v>
      </c>
      <c r="U74" s="198">
        <f>IFERROR($E74*SUMIF('Daily Log'!$AR$18:$AR$1017,$B74,'Daily Log'!$AS$18:$AS$1017),0)</f>
        <v>0</v>
      </c>
      <c r="V74" s="198">
        <f>IFERROR($E74*SUMIF('Daily Log'!$AU$18:$AU$1017,$B74,'Daily Log'!$AV$18:$AV$1017),0)</f>
        <v>0</v>
      </c>
      <c r="W74" s="198">
        <f>IFERROR($E74*SUMIF('Daily Log'!$AX$18:$AX$1017,$B74,'Daily Log'!$AY$18:$AY$1017),0)</f>
        <v>0</v>
      </c>
      <c r="X74" s="198">
        <f>IFERROR($E74*SUMIF('Daily Log'!$BA$18:$BA$1017,$B74,'Daily Log'!$BB$18:$BB$1017),0)</f>
        <v>0</v>
      </c>
      <c r="Y74" s="198">
        <f>IFERROR($E74*SUMIF('Daily Log'!$BD$18:$BD$1017,$B74,'Daily Log'!$BE$18:$BE$1017),0)</f>
        <v>0</v>
      </c>
      <c r="Z74" s="198">
        <f>IFERROR($E74*SUMIF('Daily Log'!$BG$18:$BG$1017,$B74,'Daily Log'!$BH$18:$BH$1017),0)</f>
        <v>0</v>
      </c>
      <c r="AA74" s="198">
        <f>IFERROR($E74*SUMIF('Daily Log'!$BJ$18:$BJ$1017,$B74,'Daily Log'!$BK$18:$BK$1017),0)</f>
        <v>0</v>
      </c>
      <c r="AB74" s="198">
        <f>IFERROR($E74*SUMIF('Daily Log'!$BM$18:$BM$1017,$B74,'Daily Log'!$BN$18:$BN$1017),0)</f>
        <v>0</v>
      </c>
      <c r="AC74" s="198">
        <f>IFERROR($E74*SUMIF('Daily Log'!$BP$18:$BP$1017,$B74,'Daily Log'!$BQ$18:$BQ$1017),0)</f>
        <v>0</v>
      </c>
      <c r="AD74" s="198">
        <f>IFERROR($E74*SUMIF('Daily Log'!$BS$18:$BS$1017,$B74,'Daily Log'!$BT$18:$BT$1017),0)</f>
        <v>0</v>
      </c>
      <c r="AE74" s="198">
        <f>IFERROR($E74*SUMIF('Daily Log'!$BV$18:$BV$1017,$B74,'Daily Log'!$BW$18:$BW$1017),0)</f>
        <v>0</v>
      </c>
      <c r="AF74" s="198">
        <f>IFERROR($E74*SUMIF('Daily Log'!$BY$18:$BY$1017,$B74,'Daily Log'!$BZ$18:$BZ$1017),0)</f>
        <v>0</v>
      </c>
      <c r="AG74" s="198">
        <f>IFERROR($E74*SUMIF('Daily Log'!$CB$18:$CB$1017,$B74,'Daily Log'!$CC$18:$CC$1017),0)</f>
        <v>0</v>
      </c>
      <c r="AH74" s="198">
        <f>IFERROR($E74*SUMIF('Daily Log'!$CE$18:$CE$1017,$B74,'Daily Log'!$CF$18:$CF$1017),0)</f>
        <v>0</v>
      </c>
      <c r="AI74" s="198">
        <f>IFERROR($E74*SUMIF('Daily Log'!$CH$18:$CH$1017,$B74,'Daily Log'!$CI$18:$CI$1017),0)</f>
        <v>0</v>
      </c>
      <c r="AJ74" s="198">
        <f>IFERROR($E74*SUMIF('Daily Log'!$CK$18:$CK$1017,$B74,'Daily Log'!$CL$18:$CL$1017),0)</f>
        <v>0</v>
      </c>
      <c r="AK74" s="198">
        <f>IFERROR($E74*SUMIF('Daily Log'!$CN$18:$CN$1017,$B74,'Daily Log'!$CO$18:$CO$1017),0)</f>
        <v>0</v>
      </c>
    </row>
    <row r="75" spans="2:37" ht="33.75" hidden="1" customHeight="1">
      <c r="B75" s="401" t="s">
        <v>115</v>
      </c>
      <c r="C75" s="402"/>
      <c r="D75" s="403" t="s">
        <v>286</v>
      </c>
      <c r="E75" s="400">
        <v>1</v>
      </c>
      <c r="F75" s="197">
        <f t="shared" si="1"/>
        <v>0</v>
      </c>
      <c r="G75" s="198">
        <f>IFERROR($E75*SUMIF('Daily Log'!$B$18:$B$1017,$B75,'Daily Log'!$C$18:$C$1017),0)</f>
        <v>0</v>
      </c>
      <c r="H75" s="198">
        <f>IFERROR($E75*SUMIF('Daily Log'!$E$18:$E$1017,$B75,'Daily Log'!$F$18:$F$1017),0)</f>
        <v>0</v>
      </c>
      <c r="I75" s="198">
        <f>IFERROR($E75*SUMIF('Daily Log'!$H$18:$H$1017,$B75,'Daily Log'!$I$18:$I$1017),0)</f>
        <v>0</v>
      </c>
      <c r="J75" s="198">
        <f>IFERROR($E75*SUMIF('Daily Log'!$K$18:$K$1017,$B75,'Daily Log'!$L$18:$L$1017),0)</f>
        <v>0</v>
      </c>
      <c r="K75" s="198">
        <f>IFERROR($E75*SUMIF('Daily Log'!$N$18:$N$1017,$B75,'Daily Log'!$O$18:$O$1017),0)</f>
        <v>0</v>
      </c>
      <c r="L75" s="198">
        <f>IFERROR($E75*SUMIF('Daily Log'!$Q$18:$Q$1017,$B75,'Daily Log'!$R$18:$R$1017),0)</f>
        <v>0</v>
      </c>
      <c r="M75" s="198">
        <f>IFERROR($E75*SUMIF('Daily Log'!$T$18:$T$1017,$B75,'Daily Log'!$U$18:$U$1017),0)</f>
        <v>0</v>
      </c>
      <c r="N75" s="198">
        <f>IFERROR($E75*SUMIF('Daily Log'!$W$18:$W$1017,$B75,'Daily Log'!$X$18:$X$1017),0)</f>
        <v>0</v>
      </c>
      <c r="O75" s="198">
        <f>IFERROR($E75*SUMIF('Daily Log'!$Z$18:$Z$1017,$B75,'Daily Log'!$AA$18:$AA$1017),0)</f>
        <v>0</v>
      </c>
      <c r="P75" s="198">
        <f>IFERROR($E75*SUMIF('Daily Log'!$AC$18:$AC$1017,$B75,'Daily Log'!$AD$18:$AD$1017),0)</f>
        <v>0</v>
      </c>
      <c r="Q75" s="198">
        <f>IFERROR($E75*SUMIF('Daily Log'!$AF$18:$AF$1017,$B75,'Daily Log'!$AG$18:$AG$1017),0)</f>
        <v>0</v>
      </c>
      <c r="R75" s="198">
        <f>IFERROR($E75*SUMIF('Daily Log'!$AI$18:$AI$1017,$B75,'Daily Log'!$AJ$18:$AJ$1017),0)</f>
        <v>0</v>
      </c>
      <c r="S75" s="198">
        <f>IFERROR($E75*SUMIF('Daily Log'!$AL$18:$AL$1017,$B75,'Daily Log'!$AM$18:$AM$1017),0)</f>
        <v>0</v>
      </c>
      <c r="T75" s="198">
        <f>IFERROR($E75*SUMIF('Daily Log'!$AO$18:$AO$1017,$B75,'Daily Log'!$AP$18:$AP$1017),0)</f>
        <v>0</v>
      </c>
      <c r="U75" s="198">
        <f>IFERROR($E75*SUMIF('Daily Log'!$AR$18:$AR$1017,$B75,'Daily Log'!$AS$18:$AS$1017),0)</f>
        <v>0</v>
      </c>
      <c r="V75" s="198">
        <f>IFERROR($E75*SUMIF('Daily Log'!$AU$18:$AU$1017,$B75,'Daily Log'!$AV$18:$AV$1017),0)</f>
        <v>0</v>
      </c>
      <c r="W75" s="198">
        <f>IFERROR($E75*SUMIF('Daily Log'!$AX$18:$AX$1017,$B75,'Daily Log'!$AY$18:$AY$1017),0)</f>
        <v>0</v>
      </c>
      <c r="X75" s="198">
        <f>IFERROR($E75*SUMIF('Daily Log'!$BA$18:$BA$1017,$B75,'Daily Log'!$BB$18:$BB$1017),0)</f>
        <v>0</v>
      </c>
      <c r="Y75" s="198">
        <f>IFERROR($E75*SUMIF('Daily Log'!$BD$18:$BD$1017,$B75,'Daily Log'!$BE$18:$BE$1017),0)</f>
        <v>0</v>
      </c>
      <c r="Z75" s="198">
        <f>IFERROR($E75*SUMIF('Daily Log'!$BG$18:$BG$1017,$B75,'Daily Log'!$BH$18:$BH$1017),0)</f>
        <v>0</v>
      </c>
      <c r="AA75" s="198">
        <f>IFERROR($E75*SUMIF('Daily Log'!$BJ$18:$BJ$1017,$B75,'Daily Log'!$BK$18:$BK$1017),0)</f>
        <v>0</v>
      </c>
      <c r="AB75" s="198">
        <f>IFERROR($E75*SUMIF('Daily Log'!$BM$18:$BM$1017,$B75,'Daily Log'!$BN$18:$BN$1017),0)</f>
        <v>0</v>
      </c>
      <c r="AC75" s="198">
        <f>IFERROR($E75*SUMIF('Daily Log'!$BP$18:$BP$1017,$B75,'Daily Log'!$BQ$18:$BQ$1017),0)</f>
        <v>0</v>
      </c>
      <c r="AD75" s="198">
        <f>IFERROR($E75*SUMIF('Daily Log'!$BS$18:$BS$1017,$B75,'Daily Log'!$BT$18:$BT$1017),0)</f>
        <v>0</v>
      </c>
      <c r="AE75" s="198">
        <f>IFERROR($E75*SUMIF('Daily Log'!$BV$18:$BV$1017,$B75,'Daily Log'!$BW$18:$BW$1017),0)</f>
        <v>0</v>
      </c>
      <c r="AF75" s="198">
        <f>IFERROR($E75*SUMIF('Daily Log'!$BY$18:$BY$1017,$B75,'Daily Log'!$BZ$18:$BZ$1017),0)</f>
        <v>0</v>
      </c>
      <c r="AG75" s="198">
        <f>IFERROR($E75*SUMIF('Daily Log'!$CB$18:$CB$1017,$B75,'Daily Log'!$CC$18:$CC$1017),0)</f>
        <v>0</v>
      </c>
      <c r="AH75" s="198">
        <f>IFERROR($E75*SUMIF('Daily Log'!$CE$18:$CE$1017,$B75,'Daily Log'!$CF$18:$CF$1017),0)</f>
        <v>0</v>
      </c>
      <c r="AI75" s="198">
        <f>IFERROR($E75*SUMIF('Daily Log'!$CH$18:$CH$1017,$B75,'Daily Log'!$CI$18:$CI$1017),0)</f>
        <v>0</v>
      </c>
      <c r="AJ75" s="198">
        <f>IFERROR($E75*SUMIF('Daily Log'!$CK$18:$CK$1017,$B75,'Daily Log'!$CL$18:$CL$1017),0)</f>
        <v>0</v>
      </c>
      <c r="AK75" s="198">
        <f>IFERROR($E75*SUMIF('Daily Log'!$CN$18:$CN$1017,$B75,'Daily Log'!$CO$18:$CO$1017),0)</f>
        <v>0</v>
      </c>
    </row>
    <row r="76" spans="2:37" ht="33.75" hidden="1" customHeight="1">
      <c r="B76" s="401" t="s">
        <v>116</v>
      </c>
      <c r="C76" s="402"/>
      <c r="D76" s="403" t="s">
        <v>286</v>
      </c>
      <c r="E76" s="400">
        <v>1</v>
      </c>
      <c r="F76" s="197">
        <f t="shared" si="1"/>
        <v>0</v>
      </c>
      <c r="G76" s="198">
        <f>IFERROR($E76*SUMIF('Daily Log'!$B$18:$B$1017,$B76,'Daily Log'!$C$18:$C$1017),0)</f>
        <v>0</v>
      </c>
      <c r="H76" s="198">
        <f>IFERROR($E76*SUMIF('Daily Log'!$E$18:$E$1017,$B76,'Daily Log'!$F$18:$F$1017),0)</f>
        <v>0</v>
      </c>
      <c r="I76" s="198">
        <f>IFERROR($E76*SUMIF('Daily Log'!$H$18:$H$1017,$B76,'Daily Log'!$I$18:$I$1017),0)</f>
        <v>0</v>
      </c>
      <c r="J76" s="198">
        <f>IFERROR($E76*SUMIF('Daily Log'!$K$18:$K$1017,$B76,'Daily Log'!$L$18:$L$1017),0)</f>
        <v>0</v>
      </c>
      <c r="K76" s="198">
        <f>IFERROR($E76*SUMIF('Daily Log'!$N$18:$N$1017,$B76,'Daily Log'!$O$18:$O$1017),0)</f>
        <v>0</v>
      </c>
      <c r="L76" s="198">
        <f>IFERROR($E76*SUMIF('Daily Log'!$Q$18:$Q$1017,$B76,'Daily Log'!$R$18:$R$1017),0)</f>
        <v>0</v>
      </c>
      <c r="M76" s="198">
        <f>IFERROR($E76*SUMIF('Daily Log'!$T$18:$T$1017,$B76,'Daily Log'!$U$18:$U$1017),0)</f>
        <v>0</v>
      </c>
      <c r="N76" s="198">
        <f>IFERROR($E76*SUMIF('Daily Log'!$W$18:$W$1017,$B76,'Daily Log'!$X$18:$X$1017),0)</f>
        <v>0</v>
      </c>
      <c r="O76" s="198">
        <f>IFERROR($E76*SUMIF('Daily Log'!$Z$18:$Z$1017,$B76,'Daily Log'!$AA$18:$AA$1017),0)</f>
        <v>0</v>
      </c>
      <c r="P76" s="198">
        <f>IFERROR($E76*SUMIF('Daily Log'!$AC$18:$AC$1017,$B76,'Daily Log'!$AD$18:$AD$1017),0)</f>
        <v>0</v>
      </c>
      <c r="Q76" s="198">
        <f>IFERROR($E76*SUMIF('Daily Log'!$AF$18:$AF$1017,$B76,'Daily Log'!$AG$18:$AG$1017),0)</f>
        <v>0</v>
      </c>
      <c r="R76" s="198">
        <f>IFERROR($E76*SUMIF('Daily Log'!$AI$18:$AI$1017,$B76,'Daily Log'!$AJ$18:$AJ$1017),0)</f>
        <v>0</v>
      </c>
      <c r="S76" s="198">
        <f>IFERROR($E76*SUMIF('Daily Log'!$AL$18:$AL$1017,$B76,'Daily Log'!$AM$18:$AM$1017),0)</f>
        <v>0</v>
      </c>
      <c r="T76" s="198">
        <f>IFERROR($E76*SUMIF('Daily Log'!$AO$18:$AO$1017,$B76,'Daily Log'!$AP$18:$AP$1017),0)</f>
        <v>0</v>
      </c>
      <c r="U76" s="198">
        <f>IFERROR($E76*SUMIF('Daily Log'!$AR$18:$AR$1017,$B76,'Daily Log'!$AS$18:$AS$1017),0)</f>
        <v>0</v>
      </c>
      <c r="V76" s="198">
        <f>IFERROR($E76*SUMIF('Daily Log'!$AU$18:$AU$1017,$B76,'Daily Log'!$AV$18:$AV$1017),0)</f>
        <v>0</v>
      </c>
      <c r="W76" s="198">
        <f>IFERROR($E76*SUMIF('Daily Log'!$AX$18:$AX$1017,$B76,'Daily Log'!$AY$18:$AY$1017),0)</f>
        <v>0</v>
      </c>
      <c r="X76" s="198">
        <f>IFERROR($E76*SUMIF('Daily Log'!$BA$18:$BA$1017,$B76,'Daily Log'!$BB$18:$BB$1017),0)</f>
        <v>0</v>
      </c>
      <c r="Y76" s="198">
        <f>IFERROR($E76*SUMIF('Daily Log'!$BD$18:$BD$1017,$B76,'Daily Log'!$BE$18:$BE$1017),0)</f>
        <v>0</v>
      </c>
      <c r="Z76" s="198">
        <f>IFERROR($E76*SUMIF('Daily Log'!$BG$18:$BG$1017,$B76,'Daily Log'!$BH$18:$BH$1017),0)</f>
        <v>0</v>
      </c>
      <c r="AA76" s="198">
        <f>IFERROR($E76*SUMIF('Daily Log'!$BJ$18:$BJ$1017,$B76,'Daily Log'!$BK$18:$BK$1017),0)</f>
        <v>0</v>
      </c>
      <c r="AB76" s="198">
        <f>IFERROR($E76*SUMIF('Daily Log'!$BM$18:$BM$1017,$B76,'Daily Log'!$BN$18:$BN$1017),0)</f>
        <v>0</v>
      </c>
      <c r="AC76" s="198">
        <f>IFERROR($E76*SUMIF('Daily Log'!$BP$18:$BP$1017,$B76,'Daily Log'!$BQ$18:$BQ$1017),0)</f>
        <v>0</v>
      </c>
      <c r="AD76" s="198">
        <f>IFERROR($E76*SUMIF('Daily Log'!$BS$18:$BS$1017,$B76,'Daily Log'!$BT$18:$BT$1017),0)</f>
        <v>0</v>
      </c>
      <c r="AE76" s="198">
        <f>IFERROR($E76*SUMIF('Daily Log'!$BV$18:$BV$1017,$B76,'Daily Log'!$BW$18:$BW$1017),0)</f>
        <v>0</v>
      </c>
      <c r="AF76" s="198">
        <f>IFERROR($E76*SUMIF('Daily Log'!$BY$18:$BY$1017,$B76,'Daily Log'!$BZ$18:$BZ$1017),0)</f>
        <v>0</v>
      </c>
      <c r="AG76" s="198">
        <f>IFERROR($E76*SUMIF('Daily Log'!$CB$18:$CB$1017,$B76,'Daily Log'!$CC$18:$CC$1017),0)</f>
        <v>0</v>
      </c>
      <c r="AH76" s="198">
        <f>IFERROR($E76*SUMIF('Daily Log'!$CE$18:$CE$1017,$B76,'Daily Log'!$CF$18:$CF$1017),0)</f>
        <v>0</v>
      </c>
      <c r="AI76" s="198">
        <f>IFERROR($E76*SUMIF('Daily Log'!$CH$18:$CH$1017,$B76,'Daily Log'!$CI$18:$CI$1017),0)</f>
        <v>0</v>
      </c>
      <c r="AJ76" s="198">
        <f>IFERROR($E76*SUMIF('Daily Log'!$CK$18:$CK$1017,$B76,'Daily Log'!$CL$18:$CL$1017),0)</f>
        <v>0</v>
      </c>
      <c r="AK76" s="198">
        <f>IFERROR($E76*SUMIF('Daily Log'!$CN$18:$CN$1017,$B76,'Daily Log'!$CO$18:$CO$1017),0)</f>
        <v>0</v>
      </c>
    </row>
    <row r="77" spans="2:37" ht="33.75" hidden="1" customHeight="1">
      <c r="B77" s="401" t="s">
        <v>117</v>
      </c>
      <c r="C77" s="402"/>
      <c r="D77" s="403" t="s">
        <v>286</v>
      </c>
      <c r="E77" s="400">
        <v>1</v>
      </c>
      <c r="F77" s="197">
        <f t="shared" si="1"/>
        <v>2</v>
      </c>
      <c r="G77" s="198">
        <f>IFERROR($E77*SUMIF('Daily Log'!$B$18:$B$1017,$B77,'Daily Log'!$C$18:$C$1017),0)</f>
        <v>0</v>
      </c>
      <c r="H77" s="198">
        <f>IFERROR($E77*SUMIF('Daily Log'!$E$18:$E$1017,$B77,'Daily Log'!$F$18:$F$1017),0)</f>
        <v>2</v>
      </c>
      <c r="I77" s="198">
        <f>IFERROR($E77*SUMIF('Daily Log'!$H$18:$H$1017,$B77,'Daily Log'!$I$18:$I$1017),0)</f>
        <v>0</v>
      </c>
      <c r="J77" s="198">
        <f>IFERROR($E77*SUMIF('Daily Log'!$K$18:$K$1017,$B77,'Daily Log'!$L$18:$L$1017),0)</f>
        <v>0</v>
      </c>
      <c r="K77" s="198">
        <f>IFERROR($E77*SUMIF('Daily Log'!$N$18:$N$1017,$B77,'Daily Log'!$O$18:$O$1017),0)</f>
        <v>0</v>
      </c>
      <c r="L77" s="198">
        <f>IFERROR($E77*SUMIF('Daily Log'!$Q$18:$Q$1017,$B77,'Daily Log'!$R$18:$R$1017),0)</f>
        <v>0</v>
      </c>
      <c r="M77" s="198">
        <f>IFERROR($E77*SUMIF('Daily Log'!$T$18:$T$1017,$B77,'Daily Log'!$U$18:$U$1017),0)</f>
        <v>0</v>
      </c>
      <c r="N77" s="198">
        <f>IFERROR($E77*SUMIF('Daily Log'!$W$18:$W$1017,$B77,'Daily Log'!$X$18:$X$1017),0)</f>
        <v>0</v>
      </c>
      <c r="O77" s="198">
        <f>IFERROR($E77*SUMIF('Daily Log'!$Z$18:$Z$1017,$B77,'Daily Log'!$AA$18:$AA$1017),0)</f>
        <v>0</v>
      </c>
      <c r="P77" s="198">
        <f>IFERROR($E77*SUMIF('Daily Log'!$AC$18:$AC$1017,$B77,'Daily Log'!$AD$18:$AD$1017),0)</f>
        <v>0</v>
      </c>
      <c r="Q77" s="198">
        <f>IFERROR($E77*SUMIF('Daily Log'!$AF$18:$AF$1017,$B77,'Daily Log'!$AG$18:$AG$1017),0)</f>
        <v>0</v>
      </c>
      <c r="R77" s="198">
        <f>IFERROR($E77*SUMIF('Daily Log'!$AI$18:$AI$1017,$B77,'Daily Log'!$AJ$18:$AJ$1017),0)</f>
        <v>0</v>
      </c>
      <c r="S77" s="198">
        <f>IFERROR($E77*SUMIF('Daily Log'!$AL$18:$AL$1017,$B77,'Daily Log'!$AM$18:$AM$1017),0)</f>
        <v>0</v>
      </c>
      <c r="T77" s="198">
        <f>IFERROR($E77*SUMIF('Daily Log'!$AO$18:$AO$1017,$B77,'Daily Log'!$AP$18:$AP$1017),0)</f>
        <v>0</v>
      </c>
      <c r="U77" s="198">
        <f>IFERROR($E77*SUMIF('Daily Log'!$AR$18:$AR$1017,$B77,'Daily Log'!$AS$18:$AS$1017),0)</f>
        <v>0</v>
      </c>
      <c r="V77" s="198">
        <f>IFERROR($E77*SUMIF('Daily Log'!$AU$18:$AU$1017,$B77,'Daily Log'!$AV$18:$AV$1017),0)</f>
        <v>0</v>
      </c>
      <c r="W77" s="198">
        <f>IFERROR($E77*SUMIF('Daily Log'!$AX$18:$AX$1017,$B77,'Daily Log'!$AY$18:$AY$1017),0)</f>
        <v>0</v>
      </c>
      <c r="X77" s="198">
        <f>IFERROR($E77*SUMIF('Daily Log'!$BA$18:$BA$1017,$B77,'Daily Log'!$BB$18:$BB$1017),0)</f>
        <v>0</v>
      </c>
      <c r="Y77" s="198">
        <f>IFERROR($E77*SUMIF('Daily Log'!$BD$18:$BD$1017,$B77,'Daily Log'!$BE$18:$BE$1017),0)</f>
        <v>0</v>
      </c>
      <c r="Z77" s="198">
        <f>IFERROR($E77*SUMIF('Daily Log'!$BG$18:$BG$1017,$B77,'Daily Log'!$BH$18:$BH$1017),0)</f>
        <v>0</v>
      </c>
      <c r="AA77" s="198">
        <f>IFERROR($E77*SUMIF('Daily Log'!$BJ$18:$BJ$1017,$B77,'Daily Log'!$BK$18:$BK$1017),0)</f>
        <v>0</v>
      </c>
      <c r="AB77" s="198">
        <f>IFERROR($E77*SUMIF('Daily Log'!$BM$18:$BM$1017,$B77,'Daily Log'!$BN$18:$BN$1017),0)</f>
        <v>0</v>
      </c>
      <c r="AC77" s="198">
        <f>IFERROR($E77*SUMIF('Daily Log'!$BP$18:$BP$1017,$B77,'Daily Log'!$BQ$18:$BQ$1017),0)</f>
        <v>0</v>
      </c>
      <c r="AD77" s="198">
        <f>IFERROR($E77*SUMIF('Daily Log'!$BS$18:$BS$1017,$B77,'Daily Log'!$BT$18:$BT$1017),0)</f>
        <v>0</v>
      </c>
      <c r="AE77" s="198">
        <f>IFERROR($E77*SUMIF('Daily Log'!$BV$18:$BV$1017,$B77,'Daily Log'!$BW$18:$BW$1017),0)</f>
        <v>0</v>
      </c>
      <c r="AF77" s="198">
        <f>IFERROR($E77*SUMIF('Daily Log'!$BY$18:$BY$1017,$B77,'Daily Log'!$BZ$18:$BZ$1017),0)</f>
        <v>0</v>
      </c>
      <c r="AG77" s="198">
        <f>IFERROR($E77*SUMIF('Daily Log'!$CB$18:$CB$1017,$B77,'Daily Log'!$CC$18:$CC$1017),0)</f>
        <v>0</v>
      </c>
      <c r="AH77" s="198">
        <f>IFERROR($E77*SUMIF('Daily Log'!$CE$18:$CE$1017,$B77,'Daily Log'!$CF$18:$CF$1017),0)</f>
        <v>0</v>
      </c>
      <c r="AI77" s="198">
        <f>IFERROR($E77*SUMIF('Daily Log'!$CH$18:$CH$1017,$B77,'Daily Log'!$CI$18:$CI$1017),0)</f>
        <v>0</v>
      </c>
      <c r="AJ77" s="198">
        <f>IFERROR($E77*SUMIF('Daily Log'!$CK$18:$CK$1017,$B77,'Daily Log'!$CL$18:$CL$1017),0)</f>
        <v>0</v>
      </c>
      <c r="AK77" s="198">
        <f>IFERROR($E77*SUMIF('Daily Log'!$CN$18:$CN$1017,$B77,'Daily Log'!$CO$18:$CO$1017),0)</f>
        <v>0</v>
      </c>
    </row>
    <row r="78" spans="2:37" ht="33.75" hidden="1" customHeight="1">
      <c r="B78" s="401" t="s">
        <v>118</v>
      </c>
      <c r="C78" s="402"/>
      <c r="D78" s="403" t="s">
        <v>286</v>
      </c>
      <c r="E78" s="400">
        <v>1</v>
      </c>
      <c r="F78" s="197">
        <f t="shared" si="1"/>
        <v>0</v>
      </c>
      <c r="G78" s="198">
        <f>IFERROR($E78*SUMIF('Daily Log'!$B$18:$B$1017,$B78,'Daily Log'!$C$18:$C$1017),0)</f>
        <v>0</v>
      </c>
      <c r="H78" s="198">
        <f>IFERROR($E78*SUMIF('Daily Log'!$E$18:$E$1017,$B78,'Daily Log'!$F$18:$F$1017),0)</f>
        <v>0</v>
      </c>
      <c r="I78" s="198">
        <f>IFERROR($E78*SUMIF('Daily Log'!$H$18:$H$1017,$B78,'Daily Log'!$I$18:$I$1017),0)</f>
        <v>0</v>
      </c>
      <c r="J78" s="198">
        <f>IFERROR($E78*SUMIF('Daily Log'!$K$18:$K$1017,$B78,'Daily Log'!$L$18:$L$1017),0)</f>
        <v>0</v>
      </c>
      <c r="K78" s="198">
        <f>IFERROR($E78*SUMIF('Daily Log'!$N$18:$N$1017,$B78,'Daily Log'!$O$18:$O$1017),0)</f>
        <v>0</v>
      </c>
      <c r="L78" s="198">
        <f>IFERROR($E78*SUMIF('Daily Log'!$Q$18:$Q$1017,$B78,'Daily Log'!$R$18:$R$1017),0)</f>
        <v>0</v>
      </c>
      <c r="M78" s="198">
        <f>IFERROR($E78*SUMIF('Daily Log'!$T$18:$T$1017,$B78,'Daily Log'!$U$18:$U$1017),0)</f>
        <v>0</v>
      </c>
      <c r="N78" s="198">
        <f>IFERROR($E78*SUMIF('Daily Log'!$W$18:$W$1017,$B78,'Daily Log'!$X$18:$X$1017),0)</f>
        <v>0</v>
      </c>
      <c r="O78" s="198">
        <f>IFERROR($E78*SUMIF('Daily Log'!$Z$18:$Z$1017,$B78,'Daily Log'!$AA$18:$AA$1017),0)</f>
        <v>0</v>
      </c>
      <c r="P78" s="198">
        <f>IFERROR($E78*SUMIF('Daily Log'!$AC$18:$AC$1017,$B78,'Daily Log'!$AD$18:$AD$1017),0)</f>
        <v>0</v>
      </c>
      <c r="Q78" s="198">
        <f>IFERROR($E78*SUMIF('Daily Log'!$AF$18:$AF$1017,$B78,'Daily Log'!$AG$18:$AG$1017),0)</f>
        <v>0</v>
      </c>
      <c r="R78" s="198">
        <f>IFERROR($E78*SUMIF('Daily Log'!$AI$18:$AI$1017,$B78,'Daily Log'!$AJ$18:$AJ$1017),0)</f>
        <v>0</v>
      </c>
      <c r="S78" s="198">
        <f>IFERROR($E78*SUMIF('Daily Log'!$AL$18:$AL$1017,$B78,'Daily Log'!$AM$18:$AM$1017),0)</f>
        <v>0</v>
      </c>
      <c r="T78" s="198">
        <f>IFERROR($E78*SUMIF('Daily Log'!$AO$18:$AO$1017,$B78,'Daily Log'!$AP$18:$AP$1017),0)</f>
        <v>0</v>
      </c>
      <c r="U78" s="198">
        <f>IFERROR($E78*SUMIF('Daily Log'!$AR$18:$AR$1017,$B78,'Daily Log'!$AS$18:$AS$1017),0)</f>
        <v>0</v>
      </c>
      <c r="V78" s="198">
        <f>IFERROR($E78*SUMIF('Daily Log'!$AU$18:$AU$1017,$B78,'Daily Log'!$AV$18:$AV$1017),0)</f>
        <v>0</v>
      </c>
      <c r="W78" s="198">
        <f>IFERROR($E78*SUMIF('Daily Log'!$AX$18:$AX$1017,$B78,'Daily Log'!$AY$18:$AY$1017),0)</f>
        <v>0</v>
      </c>
      <c r="X78" s="198">
        <f>IFERROR($E78*SUMIF('Daily Log'!$BA$18:$BA$1017,$B78,'Daily Log'!$BB$18:$BB$1017),0)</f>
        <v>0</v>
      </c>
      <c r="Y78" s="198">
        <f>IFERROR($E78*SUMIF('Daily Log'!$BD$18:$BD$1017,$B78,'Daily Log'!$BE$18:$BE$1017),0)</f>
        <v>0</v>
      </c>
      <c r="Z78" s="198">
        <f>IFERROR($E78*SUMIF('Daily Log'!$BG$18:$BG$1017,$B78,'Daily Log'!$BH$18:$BH$1017),0)</f>
        <v>0</v>
      </c>
      <c r="AA78" s="198">
        <f>IFERROR($E78*SUMIF('Daily Log'!$BJ$18:$BJ$1017,$B78,'Daily Log'!$BK$18:$BK$1017),0)</f>
        <v>0</v>
      </c>
      <c r="AB78" s="198">
        <f>IFERROR($E78*SUMIF('Daily Log'!$BM$18:$BM$1017,$B78,'Daily Log'!$BN$18:$BN$1017),0)</f>
        <v>0</v>
      </c>
      <c r="AC78" s="198">
        <f>IFERROR($E78*SUMIF('Daily Log'!$BP$18:$BP$1017,$B78,'Daily Log'!$BQ$18:$BQ$1017),0)</f>
        <v>0</v>
      </c>
      <c r="AD78" s="198">
        <f>IFERROR($E78*SUMIF('Daily Log'!$BS$18:$BS$1017,$B78,'Daily Log'!$BT$18:$BT$1017),0)</f>
        <v>0</v>
      </c>
      <c r="AE78" s="198">
        <f>IFERROR($E78*SUMIF('Daily Log'!$BV$18:$BV$1017,$B78,'Daily Log'!$BW$18:$BW$1017),0)</f>
        <v>0</v>
      </c>
      <c r="AF78" s="198">
        <f>IFERROR($E78*SUMIF('Daily Log'!$BY$18:$BY$1017,$B78,'Daily Log'!$BZ$18:$BZ$1017),0)</f>
        <v>0</v>
      </c>
      <c r="AG78" s="198">
        <f>IFERROR($E78*SUMIF('Daily Log'!$CB$18:$CB$1017,$B78,'Daily Log'!$CC$18:$CC$1017),0)</f>
        <v>0</v>
      </c>
      <c r="AH78" s="198">
        <f>IFERROR($E78*SUMIF('Daily Log'!$CE$18:$CE$1017,$B78,'Daily Log'!$CF$18:$CF$1017),0)</f>
        <v>0</v>
      </c>
      <c r="AI78" s="198">
        <f>IFERROR($E78*SUMIF('Daily Log'!$CH$18:$CH$1017,$B78,'Daily Log'!$CI$18:$CI$1017),0)</f>
        <v>0</v>
      </c>
      <c r="AJ78" s="198">
        <f>IFERROR($E78*SUMIF('Daily Log'!$CK$18:$CK$1017,$B78,'Daily Log'!$CL$18:$CL$1017),0)</f>
        <v>0</v>
      </c>
      <c r="AK78" s="198">
        <f>IFERROR($E78*SUMIF('Daily Log'!$CN$18:$CN$1017,$B78,'Daily Log'!$CO$18:$CO$1017),0)</f>
        <v>0</v>
      </c>
    </row>
    <row r="79" spans="2:37" ht="33.75" hidden="1" customHeight="1">
      <c r="B79" s="401" t="s">
        <v>119</v>
      </c>
      <c r="C79" s="402"/>
      <c r="D79" s="403" t="s">
        <v>286</v>
      </c>
      <c r="E79" s="400">
        <v>1</v>
      </c>
      <c r="F79" s="197">
        <f t="shared" si="1"/>
        <v>5</v>
      </c>
      <c r="G79" s="198">
        <f>IFERROR($E79*SUMIF('Daily Log'!$B$18:$B$1017,$B79,'Daily Log'!$C$18:$C$1017),0)</f>
        <v>1</v>
      </c>
      <c r="H79" s="198">
        <f>IFERROR($E79*SUMIF('Daily Log'!$E$18:$E$1017,$B79,'Daily Log'!$F$18:$F$1017),0)</f>
        <v>4</v>
      </c>
      <c r="I79" s="198">
        <f>IFERROR($E79*SUMIF('Daily Log'!$H$18:$H$1017,$B79,'Daily Log'!$I$18:$I$1017),0)</f>
        <v>0</v>
      </c>
      <c r="J79" s="198">
        <f>IFERROR($E79*SUMIF('Daily Log'!$K$18:$K$1017,$B79,'Daily Log'!$L$18:$L$1017),0)</f>
        <v>0</v>
      </c>
      <c r="K79" s="198">
        <f>IFERROR($E79*SUMIF('Daily Log'!$N$18:$N$1017,$B79,'Daily Log'!$O$18:$O$1017),0)</f>
        <v>0</v>
      </c>
      <c r="L79" s="198">
        <f>IFERROR($E79*SUMIF('Daily Log'!$Q$18:$Q$1017,$B79,'Daily Log'!$R$18:$R$1017),0)</f>
        <v>0</v>
      </c>
      <c r="M79" s="198">
        <f>IFERROR($E79*SUMIF('Daily Log'!$T$18:$T$1017,$B79,'Daily Log'!$U$18:$U$1017),0)</f>
        <v>0</v>
      </c>
      <c r="N79" s="198">
        <f>IFERROR($E79*SUMIF('Daily Log'!$W$18:$W$1017,$B79,'Daily Log'!$X$18:$X$1017),0)</f>
        <v>0</v>
      </c>
      <c r="O79" s="198">
        <f>IFERROR($E79*SUMIF('Daily Log'!$Z$18:$Z$1017,$B79,'Daily Log'!$AA$18:$AA$1017),0)</f>
        <v>0</v>
      </c>
      <c r="P79" s="198">
        <f>IFERROR($E79*SUMIF('Daily Log'!$AC$18:$AC$1017,$B79,'Daily Log'!$AD$18:$AD$1017),0)</f>
        <v>0</v>
      </c>
      <c r="Q79" s="198">
        <f>IFERROR($E79*SUMIF('Daily Log'!$AF$18:$AF$1017,$B79,'Daily Log'!$AG$18:$AG$1017),0)</f>
        <v>0</v>
      </c>
      <c r="R79" s="198">
        <f>IFERROR($E79*SUMIF('Daily Log'!$AI$18:$AI$1017,$B79,'Daily Log'!$AJ$18:$AJ$1017),0)</f>
        <v>0</v>
      </c>
      <c r="S79" s="198">
        <f>IFERROR($E79*SUMIF('Daily Log'!$AL$18:$AL$1017,$B79,'Daily Log'!$AM$18:$AM$1017),0)</f>
        <v>0</v>
      </c>
      <c r="T79" s="198">
        <f>IFERROR($E79*SUMIF('Daily Log'!$AO$18:$AO$1017,$B79,'Daily Log'!$AP$18:$AP$1017),0)</f>
        <v>0</v>
      </c>
      <c r="U79" s="198">
        <f>IFERROR($E79*SUMIF('Daily Log'!$AR$18:$AR$1017,$B79,'Daily Log'!$AS$18:$AS$1017),0)</f>
        <v>0</v>
      </c>
      <c r="V79" s="198">
        <f>IFERROR($E79*SUMIF('Daily Log'!$AU$18:$AU$1017,$B79,'Daily Log'!$AV$18:$AV$1017),0)</f>
        <v>0</v>
      </c>
      <c r="W79" s="198">
        <f>IFERROR($E79*SUMIF('Daily Log'!$AX$18:$AX$1017,$B79,'Daily Log'!$AY$18:$AY$1017),0)</f>
        <v>0</v>
      </c>
      <c r="X79" s="198">
        <f>IFERROR($E79*SUMIF('Daily Log'!$BA$18:$BA$1017,$B79,'Daily Log'!$BB$18:$BB$1017),0)</f>
        <v>0</v>
      </c>
      <c r="Y79" s="198">
        <f>IFERROR($E79*SUMIF('Daily Log'!$BD$18:$BD$1017,$B79,'Daily Log'!$BE$18:$BE$1017),0)</f>
        <v>0</v>
      </c>
      <c r="Z79" s="198">
        <f>IFERROR($E79*SUMIF('Daily Log'!$BG$18:$BG$1017,$B79,'Daily Log'!$BH$18:$BH$1017),0)</f>
        <v>0</v>
      </c>
      <c r="AA79" s="198">
        <f>IFERROR($E79*SUMIF('Daily Log'!$BJ$18:$BJ$1017,$B79,'Daily Log'!$BK$18:$BK$1017),0)</f>
        <v>0</v>
      </c>
      <c r="AB79" s="198">
        <f>IFERROR($E79*SUMIF('Daily Log'!$BM$18:$BM$1017,$B79,'Daily Log'!$BN$18:$BN$1017),0)</f>
        <v>0</v>
      </c>
      <c r="AC79" s="198">
        <f>IFERROR($E79*SUMIF('Daily Log'!$BP$18:$BP$1017,$B79,'Daily Log'!$BQ$18:$BQ$1017),0)</f>
        <v>0</v>
      </c>
      <c r="AD79" s="198">
        <f>IFERROR($E79*SUMIF('Daily Log'!$BS$18:$BS$1017,$B79,'Daily Log'!$BT$18:$BT$1017),0)</f>
        <v>0</v>
      </c>
      <c r="AE79" s="198">
        <f>IFERROR($E79*SUMIF('Daily Log'!$BV$18:$BV$1017,$B79,'Daily Log'!$BW$18:$BW$1017),0)</f>
        <v>0</v>
      </c>
      <c r="AF79" s="198">
        <f>IFERROR($E79*SUMIF('Daily Log'!$BY$18:$BY$1017,$B79,'Daily Log'!$BZ$18:$BZ$1017),0)</f>
        <v>0</v>
      </c>
      <c r="AG79" s="198">
        <f>IFERROR($E79*SUMIF('Daily Log'!$CB$18:$CB$1017,$B79,'Daily Log'!$CC$18:$CC$1017),0)</f>
        <v>0</v>
      </c>
      <c r="AH79" s="198">
        <f>IFERROR($E79*SUMIF('Daily Log'!$CE$18:$CE$1017,$B79,'Daily Log'!$CF$18:$CF$1017),0)</f>
        <v>0</v>
      </c>
      <c r="AI79" s="198">
        <f>IFERROR($E79*SUMIF('Daily Log'!$CH$18:$CH$1017,$B79,'Daily Log'!$CI$18:$CI$1017),0)</f>
        <v>0</v>
      </c>
      <c r="AJ79" s="198">
        <f>IFERROR($E79*SUMIF('Daily Log'!$CK$18:$CK$1017,$B79,'Daily Log'!$CL$18:$CL$1017),0)</f>
        <v>0</v>
      </c>
      <c r="AK79" s="198">
        <f>IFERROR($E79*SUMIF('Daily Log'!$CN$18:$CN$1017,$B79,'Daily Log'!$CO$18:$CO$1017),0)</f>
        <v>0</v>
      </c>
    </row>
    <row r="80" spans="2:37" ht="33.75" hidden="1" customHeight="1">
      <c r="B80" s="401" t="s">
        <v>120</v>
      </c>
      <c r="C80" s="402"/>
      <c r="D80" s="403" t="s">
        <v>286</v>
      </c>
      <c r="E80" s="400">
        <v>1</v>
      </c>
      <c r="F80" s="197">
        <f t="shared" si="1"/>
        <v>0</v>
      </c>
      <c r="G80" s="198">
        <f>IFERROR($E80*SUMIF('Daily Log'!$B$18:$B$1017,$B80,'Daily Log'!$C$18:$C$1017),0)</f>
        <v>0</v>
      </c>
      <c r="H80" s="198">
        <f>IFERROR($E80*SUMIF('Daily Log'!$E$18:$E$1017,$B80,'Daily Log'!$F$18:$F$1017),0)</f>
        <v>0</v>
      </c>
      <c r="I80" s="198">
        <f>IFERROR($E80*SUMIF('Daily Log'!$H$18:$H$1017,$B80,'Daily Log'!$I$18:$I$1017),0)</f>
        <v>0</v>
      </c>
      <c r="J80" s="198">
        <f>IFERROR($E80*SUMIF('Daily Log'!$K$18:$K$1017,$B80,'Daily Log'!$L$18:$L$1017),0)</f>
        <v>0</v>
      </c>
      <c r="K80" s="198">
        <f>IFERROR($E80*SUMIF('Daily Log'!$N$18:$N$1017,$B80,'Daily Log'!$O$18:$O$1017),0)</f>
        <v>0</v>
      </c>
      <c r="L80" s="198">
        <f>IFERROR($E80*SUMIF('Daily Log'!$Q$18:$Q$1017,$B80,'Daily Log'!$R$18:$R$1017),0)</f>
        <v>0</v>
      </c>
      <c r="M80" s="198">
        <f>IFERROR($E80*SUMIF('Daily Log'!$T$18:$T$1017,$B80,'Daily Log'!$U$18:$U$1017),0)</f>
        <v>0</v>
      </c>
      <c r="N80" s="198">
        <f>IFERROR($E80*SUMIF('Daily Log'!$W$18:$W$1017,$B80,'Daily Log'!$X$18:$X$1017),0)</f>
        <v>0</v>
      </c>
      <c r="O80" s="198">
        <f>IFERROR($E80*SUMIF('Daily Log'!$Z$18:$Z$1017,$B80,'Daily Log'!$AA$18:$AA$1017),0)</f>
        <v>0</v>
      </c>
      <c r="P80" s="198">
        <f>IFERROR($E80*SUMIF('Daily Log'!$AC$18:$AC$1017,$B80,'Daily Log'!$AD$18:$AD$1017),0)</f>
        <v>0</v>
      </c>
      <c r="Q80" s="198">
        <f>IFERROR($E80*SUMIF('Daily Log'!$AF$18:$AF$1017,$B80,'Daily Log'!$AG$18:$AG$1017),0)</f>
        <v>0</v>
      </c>
      <c r="R80" s="198">
        <f>IFERROR($E80*SUMIF('Daily Log'!$AI$18:$AI$1017,$B80,'Daily Log'!$AJ$18:$AJ$1017),0)</f>
        <v>0</v>
      </c>
      <c r="S80" s="198">
        <f>IFERROR($E80*SUMIF('Daily Log'!$AL$18:$AL$1017,$B80,'Daily Log'!$AM$18:$AM$1017),0)</f>
        <v>0</v>
      </c>
      <c r="T80" s="198">
        <f>IFERROR($E80*SUMIF('Daily Log'!$AO$18:$AO$1017,$B80,'Daily Log'!$AP$18:$AP$1017),0)</f>
        <v>0</v>
      </c>
      <c r="U80" s="198">
        <f>IFERROR($E80*SUMIF('Daily Log'!$AR$18:$AR$1017,$B80,'Daily Log'!$AS$18:$AS$1017),0)</f>
        <v>0</v>
      </c>
      <c r="V80" s="198">
        <f>IFERROR($E80*SUMIF('Daily Log'!$AU$18:$AU$1017,$B80,'Daily Log'!$AV$18:$AV$1017),0)</f>
        <v>0</v>
      </c>
      <c r="W80" s="198">
        <f>IFERROR($E80*SUMIF('Daily Log'!$AX$18:$AX$1017,$B80,'Daily Log'!$AY$18:$AY$1017),0)</f>
        <v>0</v>
      </c>
      <c r="X80" s="198">
        <f>IFERROR($E80*SUMIF('Daily Log'!$BA$18:$BA$1017,$B80,'Daily Log'!$BB$18:$BB$1017),0)</f>
        <v>0</v>
      </c>
      <c r="Y80" s="198">
        <f>IFERROR($E80*SUMIF('Daily Log'!$BD$18:$BD$1017,$B80,'Daily Log'!$BE$18:$BE$1017),0)</f>
        <v>0</v>
      </c>
      <c r="Z80" s="198">
        <f>IFERROR($E80*SUMIF('Daily Log'!$BG$18:$BG$1017,$B80,'Daily Log'!$BH$18:$BH$1017),0)</f>
        <v>0</v>
      </c>
      <c r="AA80" s="198">
        <f>IFERROR($E80*SUMIF('Daily Log'!$BJ$18:$BJ$1017,$B80,'Daily Log'!$BK$18:$BK$1017),0)</f>
        <v>0</v>
      </c>
      <c r="AB80" s="198">
        <f>IFERROR($E80*SUMIF('Daily Log'!$BM$18:$BM$1017,$B80,'Daily Log'!$BN$18:$BN$1017),0)</f>
        <v>0</v>
      </c>
      <c r="AC80" s="198">
        <f>IFERROR($E80*SUMIF('Daily Log'!$BP$18:$BP$1017,$B80,'Daily Log'!$BQ$18:$BQ$1017),0)</f>
        <v>0</v>
      </c>
      <c r="AD80" s="198">
        <f>IFERROR($E80*SUMIF('Daily Log'!$BS$18:$BS$1017,$B80,'Daily Log'!$BT$18:$BT$1017),0)</f>
        <v>0</v>
      </c>
      <c r="AE80" s="198">
        <f>IFERROR($E80*SUMIF('Daily Log'!$BV$18:$BV$1017,$B80,'Daily Log'!$BW$18:$BW$1017),0)</f>
        <v>0</v>
      </c>
      <c r="AF80" s="198">
        <f>IFERROR($E80*SUMIF('Daily Log'!$BY$18:$BY$1017,$B80,'Daily Log'!$BZ$18:$BZ$1017),0)</f>
        <v>0</v>
      </c>
      <c r="AG80" s="198">
        <f>IFERROR($E80*SUMIF('Daily Log'!$CB$18:$CB$1017,$B80,'Daily Log'!$CC$18:$CC$1017),0)</f>
        <v>0</v>
      </c>
      <c r="AH80" s="198">
        <f>IFERROR($E80*SUMIF('Daily Log'!$CE$18:$CE$1017,$B80,'Daily Log'!$CF$18:$CF$1017),0)</f>
        <v>0</v>
      </c>
      <c r="AI80" s="198">
        <f>IFERROR($E80*SUMIF('Daily Log'!$CH$18:$CH$1017,$B80,'Daily Log'!$CI$18:$CI$1017),0)</f>
        <v>0</v>
      </c>
      <c r="AJ80" s="198">
        <f>IFERROR($E80*SUMIF('Daily Log'!$CK$18:$CK$1017,$B80,'Daily Log'!$CL$18:$CL$1017),0)</f>
        <v>0</v>
      </c>
      <c r="AK80" s="198">
        <f>IFERROR($E80*SUMIF('Daily Log'!$CN$18:$CN$1017,$B80,'Daily Log'!$CO$18:$CO$1017),0)</f>
        <v>0</v>
      </c>
    </row>
    <row r="81" spans="2:37" ht="33.75" hidden="1" customHeight="1">
      <c r="B81" s="401" t="s">
        <v>121</v>
      </c>
      <c r="C81" s="402"/>
      <c r="D81" s="403" t="s">
        <v>286</v>
      </c>
      <c r="E81" s="400">
        <v>1</v>
      </c>
      <c r="F81" s="197">
        <f t="shared" si="1"/>
        <v>0</v>
      </c>
      <c r="G81" s="198">
        <f>IFERROR($E81*SUMIF('Daily Log'!$B$18:$B$1017,$B81,'Daily Log'!$C$18:$C$1017),0)</f>
        <v>0</v>
      </c>
      <c r="H81" s="198">
        <f>IFERROR($E81*SUMIF('Daily Log'!$E$18:$E$1017,$B81,'Daily Log'!$F$18:$F$1017),0)</f>
        <v>0</v>
      </c>
      <c r="I81" s="198">
        <f>IFERROR($E81*SUMIF('Daily Log'!$H$18:$H$1017,$B81,'Daily Log'!$I$18:$I$1017),0)</f>
        <v>0</v>
      </c>
      <c r="J81" s="198">
        <f>IFERROR($E81*SUMIF('Daily Log'!$K$18:$K$1017,$B81,'Daily Log'!$L$18:$L$1017),0)</f>
        <v>0</v>
      </c>
      <c r="K81" s="198">
        <f>IFERROR($E81*SUMIF('Daily Log'!$N$18:$N$1017,$B81,'Daily Log'!$O$18:$O$1017),0)</f>
        <v>0</v>
      </c>
      <c r="L81" s="198">
        <f>IFERROR($E81*SUMIF('Daily Log'!$Q$18:$Q$1017,$B81,'Daily Log'!$R$18:$R$1017),0)</f>
        <v>0</v>
      </c>
      <c r="M81" s="198">
        <f>IFERROR($E81*SUMIF('Daily Log'!$T$18:$T$1017,$B81,'Daily Log'!$U$18:$U$1017),0)</f>
        <v>0</v>
      </c>
      <c r="N81" s="198">
        <f>IFERROR($E81*SUMIF('Daily Log'!$W$18:$W$1017,$B81,'Daily Log'!$X$18:$X$1017),0)</f>
        <v>0</v>
      </c>
      <c r="O81" s="198">
        <f>IFERROR($E81*SUMIF('Daily Log'!$Z$18:$Z$1017,$B81,'Daily Log'!$AA$18:$AA$1017),0)</f>
        <v>0</v>
      </c>
      <c r="P81" s="198">
        <f>IFERROR($E81*SUMIF('Daily Log'!$AC$18:$AC$1017,$B81,'Daily Log'!$AD$18:$AD$1017),0)</f>
        <v>0</v>
      </c>
      <c r="Q81" s="198">
        <f>IFERROR($E81*SUMIF('Daily Log'!$AF$18:$AF$1017,$B81,'Daily Log'!$AG$18:$AG$1017),0)</f>
        <v>0</v>
      </c>
      <c r="R81" s="198">
        <f>IFERROR($E81*SUMIF('Daily Log'!$AI$18:$AI$1017,$B81,'Daily Log'!$AJ$18:$AJ$1017),0)</f>
        <v>0</v>
      </c>
      <c r="S81" s="198">
        <f>IFERROR($E81*SUMIF('Daily Log'!$AL$18:$AL$1017,$B81,'Daily Log'!$AM$18:$AM$1017),0)</f>
        <v>0</v>
      </c>
      <c r="T81" s="198">
        <f>IFERROR($E81*SUMIF('Daily Log'!$AO$18:$AO$1017,$B81,'Daily Log'!$AP$18:$AP$1017),0)</f>
        <v>0</v>
      </c>
      <c r="U81" s="198">
        <f>IFERROR($E81*SUMIF('Daily Log'!$AR$18:$AR$1017,$B81,'Daily Log'!$AS$18:$AS$1017),0)</f>
        <v>0</v>
      </c>
      <c r="V81" s="198">
        <f>IFERROR($E81*SUMIF('Daily Log'!$AU$18:$AU$1017,$B81,'Daily Log'!$AV$18:$AV$1017),0)</f>
        <v>0</v>
      </c>
      <c r="W81" s="198">
        <f>IFERROR($E81*SUMIF('Daily Log'!$AX$18:$AX$1017,$B81,'Daily Log'!$AY$18:$AY$1017),0)</f>
        <v>0</v>
      </c>
      <c r="X81" s="198">
        <f>IFERROR($E81*SUMIF('Daily Log'!$BA$18:$BA$1017,$B81,'Daily Log'!$BB$18:$BB$1017),0)</f>
        <v>0</v>
      </c>
      <c r="Y81" s="198">
        <f>IFERROR($E81*SUMIF('Daily Log'!$BD$18:$BD$1017,$B81,'Daily Log'!$BE$18:$BE$1017),0)</f>
        <v>0</v>
      </c>
      <c r="Z81" s="198">
        <f>IFERROR($E81*SUMIF('Daily Log'!$BG$18:$BG$1017,$B81,'Daily Log'!$BH$18:$BH$1017),0)</f>
        <v>0</v>
      </c>
      <c r="AA81" s="198">
        <f>IFERROR($E81*SUMIF('Daily Log'!$BJ$18:$BJ$1017,$B81,'Daily Log'!$BK$18:$BK$1017),0)</f>
        <v>0</v>
      </c>
      <c r="AB81" s="198">
        <f>IFERROR($E81*SUMIF('Daily Log'!$BM$18:$BM$1017,$B81,'Daily Log'!$BN$18:$BN$1017),0)</f>
        <v>0</v>
      </c>
      <c r="AC81" s="198">
        <f>IFERROR($E81*SUMIF('Daily Log'!$BP$18:$BP$1017,$B81,'Daily Log'!$BQ$18:$BQ$1017),0)</f>
        <v>0</v>
      </c>
      <c r="AD81" s="198">
        <f>IFERROR($E81*SUMIF('Daily Log'!$BS$18:$BS$1017,$B81,'Daily Log'!$BT$18:$BT$1017),0)</f>
        <v>0</v>
      </c>
      <c r="AE81" s="198">
        <f>IFERROR($E81*SUMIF('Daily Log'!$BV$18:$BV$1017,$B81,'Daily Log'!$BW$18:$BW$1017),0)</f>
        <v>0</v>
      </c>
      <c r="AF81" s="198">
        <f>IFERROR($E81*SUMIF('Daily Log'!$BY$18:$BY$1017,$B81,'Daily Log'!$BZ$18:$BZ$1017),0)</f>
        <v>0</v>
      </c>
      <c r="AG81" s="198">
        <f>IFERROR($E81*SUMIF('Daily Log'!$CB$18:$CB$1017,$B81,'Daily Log'!$CC$18:$CC$1017),0)</f>
        <v>0</v>
      </c>
      <c r="AH81" s="198">
        <f>IFERROR($E81*SUMIF('Daily Log'!$CE$18:$CE$1017,$B81,'Daily Log'!$CF$18:$CF$1017),0)</f>
        <v>0</v>
      </c>
      <c r="AI81" s="198">
        <f>IFERROR($E81*SUMIF('Daily Log'!$CH$18:$CH$1017,$B81,'Daily Log'!$CI$18:$CI$1017),0)</f>
        <v>0</v>
      </c>
      <c r="AJ81" s="198">
        <f>IFERROR($E81*SUMIF('Daily Log'!$CK$18:$CK$1017,$B81,'Daily Log'!$CL$18:$CL$1017),0)</f>
        <v>0</v>
      </c>
      <c r="AK81" s="198">
        <f>IFERROR($E81*SUMIF('Daily Log'!$CN$18:$CN$1017,$B81,'Daily Log'!$CO$18:$CO$1017),0)</f>
        <v>0</v>
      </c>
    </row>
    <row r="82" spans="2:37" ht="33.75" hidden="1" customHeight="1">
      <c r="B82" s="401" t="s">
        <v>122</v>
      </c>
      <c r="C82" s="402"/>
      <c r="D82" s="403" t="s">
        <v>287</v>
      </c>
      <c r="E82" s="400">
        <v>1</v>
      </c>
      <c r="F82" s="197">
        <f t="shared" si="1"/>
        <v>0</v>
      </c>
      <c r="G82" s="198">
        <f>IFERROR($E82*SUMIF('Daily Log'!$B$18:$B$1017,$B82,'Daily Log'!$C$18:$C$1017),0)</f>
        <v>0</v>
      </c>
      <c r="H82" s="198">
        <f>IFERROR($E82*SUMIF('Daily Log'!$E$18:$E$1017,$B82,'Daily Log'!$F$18:$F$1017),0)</f>
        <v>0</v>
      </c>
      <c r="I82" s="198">
        <f>IFERROR($E82*SUMIF('Daily Log'!$H$18:$H$1017,$B82,'Daily Log'!$I$18:$I$1017),0)</f>
        <v>0</v>
      </c>
      <c r="J82" s="198">
        <f>IFERROR($E82*SUMIF('Daily Log'!$K$18:$K$1017,$B82,'Daily Log'!$L$18:$L$1017),0)</f>
        <v>0</v>
      </c>
      <c r="K82" s="198">
        <f>IFERROR($E82*SUMIF('Daily Log'!$N$18:$N$1017,$B82,'Daily Log'!$O$18:$O$1017),0)</f>
        <v>0</v>
      </c>
      <c r="L82" s="198">
        <f>IFERROR($E82*SUMIF('Daily Log'!$Q$18:$Q$1017,$B82,'Daily Log'!$R$18:$R$1017),0)</f>
        <v>0</v>
      </c>
      <c r="M82" s="198">
        <f>IFERROR($E82*SUMIF('Daily Log'!$T$18:$T$1017,$B82,'Daily Log'!$U$18:$U$1017),0)</f>
        <v>0</v>
      </c>
      <c r="N82" s="198">
        <f>IFERROR($E82*SUMIF('Daily Log'!$W$18:$W$1017,$B82,'Daily Log'!$X$18:$X$1017),0)</f>
        <v>0</v>
      </c>
      <c r="O82" s="198">
        <f>IFERROR($E82*SUMIF('Daily Log'!$Z$18:$Z$1017,$B82,'Daily Log'!$AA$18:$AA$1017),0)</f>
        <v>0</v>
      </c>
      <c r="P82" s="198">
        <f>IFERROR($E82*SUMIF('Daily Log'!$AC$18:$AC$1017,$B82,'Daily Log'!$AD$18:$AD$1017),0)</f>
        <v>0</v>
      </c>
      <c r="Q82" s="198">
        <f>IFERROR($E82*SUMIF('Daily Log'!$AF$18:$AF$1017,$B82,'Daily Log'!$AG$18:$AG$1017),0)</f>
        <v>0</v>
      </c>
      <c r="R82" s="198">
        <f>IFERROR($E82*SUMIF('Daily Log'!$AI$18:$AI$1017,$B82,'Daily Log'!$AJ$18:$AJ$1017),0)</f>
        <v>0</v>
      </c>
      <c r="S82" s="198">
        <f>IFERROR($E82*SUMIF('Daily Log'!$AL$18:$AL$1017,$B82,'Daily Log'!$AM$18:$AM$1017),0)</f>
        <v>0</v>
      </c>
      <c r="T82" s="198">
        <f>IFERROR($E82*SUMIF('Daily Log'!$AO$18:$AO$1017,$B82,'Daily Log'!$AP$18:$AP$1017),0)</f>
        <v>0</v>
      </c>
      <c r="U82" s="198">
        <f>IFERROR($E82*SUMIF('Daily Log'!$AR$18:$AR$1017,$B82,'Daily Log'!$AS$18:$AS$1017),0)</f>
        <v>0</v>
      </c>
      <c r="V82" s="198">
        <f>IFERROR($E82*SUMIF('Daily Log'!$AU$18:$AU$1017,$B82,'Daily Log'!$AV$18:$AV$1017),0)</f>
        <v>0</v>
      </c>
      <c r="W82" s="198">
        <f>IFERROR($E82*SUMIF('Daily Log'!$AX$18:$AX$1017,$B82,'Daily Log'!$AY$18:$AY$1017),0)</f>
        <v>0</v>
      </c>
      <c r="X82" s="198">
        <f>IFERROR($E82*SUMIF('Daily Log'!$BA$18:$BA$1017,$B82,'Daily Log'!$BB$18:$BB$1017),0)</f>
        <v>0</v>
      </c>
      <c r="Y82" s="198">
        <f>IFERROR($E82*SUMIF('Daily Log'!$BD$18:$BD$1017,$B82,'Daily Log'!$BE$18:$BE$1017),0)</f>
        <v>0</v>
      </c>
      <c r="Z82" s="198">
        <f>IFERROR($E82*SUMIF('Daily Log'!$BG$18:$BG$1017,$B82,'Daily Log'!$BH$18:$BH$1017),0)</f>
        <v>0</v>
      </c>
      <c r="AA82" s="198">
        <f>IFERROR($E82*SUMIF('Daily Log'!$BJ$18:$BJ$1017,$B82,'Daily Log'!$BK$18:$BK$1017),0)</f>
        <v>0</v>
      </c>
      <c r="AB82" s="198">
        <f>IFERROR($E82*SUMIF('Daily Log'!$BM$18:$BM$1017,$B82,'Daily Log'!$BN$18:$BN$1017),0)</f>
        <v>0</v>
      </c>
      <c r="AC82" s="198">
        <f>IFERROR($E82*SUMIF('Daily Log'!$BP$18:$BP$1017,$B82,'Daily Log'!$BQ$18:$BQ$1017),0)</f>
        <v>0</v>
      </c>
      <c r="AD82" s="198">
        <f>IFERROR($E82*SUMIF('Daily Log'!$BS$18:$BS$1017,$B82,'Daily Log'!$BT$18:$BT$1017),0)</f>
        <v>0</v>
      </c>
      <c r="AE82" s="198">
        <f>IFERROR($E82*SUMIF('Daily Log'!$BV$18:$BV$1017,$B82,'Daily Log'!$BW$18:$BW$1017),0)</f>
        <v>0</v>
      </c>
      <c r="AF82" s="198">
        <f>IFERROR($E82*SUMIF('Daily Log'!$BY$18:$BY$1017,$B82,'Daily Log'!$BZ$18:$BZ$1017),0)</f>
        <v>0</v>
      </c>
      <c r="AG82" s="198">
        <f>IFERROR($E82*SUMIF('Daily Log'!$CB$18:$CB$1017,$B82,'Daily Log'!$CC$18:$CC$1017),0)</f>
        <v>0</v>
      </c>
      <c r="AH82" s="198">
        <f>IFERROR($E82*SUMIF('Daily Log'!$CE$18:$CE$1017,$B82,'Daily Log'!$CF$18:$CF$1017),0)</f>
        <v>0</v>
      </c>
      <c r="AI82" s="198">
        <f>IFERROR($E82*SUMIF('Daily Log'!$CH$18:$CH$1017,$B82,'Daily Log'!$CI$18:$CI$1017),0)</f>
        <v>0</v>
      </c>
      <c r="AJ82" s="198">
        <f>IFERROR($E82*SUMIF('Daily Log'!$CK$18:$CK$1017,$B82,'Daily Log'!$CL$18:$CL$1017),0)</f>
        <v>0</v>
      </c>
      <c r="AK82" s="198">
        <f>IFERROR($E82*SUMIF('Daily Log'!$CN$18:$CN$1017,$B82,'Daily Log'!$CO$18:$CO$1017),0)</f>
        <v>0</v>
      </c>
    </row>
    <row r="83" spans="2:37" ht="33.75" hidden="1" customHeight="1">
      <c r="B83" s="401" t="s">
        <v>123</v>
      </c>
      <c r="C83" s="402"/>
      <c r="D83" s="403" t="s">
        <v>287</v>
      </c>
      <c r="E83" s="400">
        <v>1</v>
      </c>
      <c r="F83" s="197">
        <f t="shared" si="1"/>
        <v>2</v>
      </c>
      <c r="G83" s="198">
        <f>IFERROR($E83*SUMIF('Daily Log'!$B$18:$B$1017,$B83,'Daily Log'!$C$18:$C$1017),0)</f>
        <v>1</v>
      </c>
      <c r="H83" s="198">
        <f>IFERROR($E83*SUMIF('Daily Log'!$E$18:$E$1017,$B83,'Daily Log'!$F$18:$F$1017),0)</f>
        <v>0</v>
      </c>
      <c r="I83" s="198">
        <f>IFERROR($E83*SUMIF('Daily Log'!$H$18:$H$1017,$B83,'Daily Log'!$I$18:$I$1017),0)</f>
        <v>1</v>
      </c>
      <c r="J83" s="198">
        <f>IFERROR($E83*SUMIF('Daily Log'!$K$18:$K$1017,$B83,'Daily Log'!$L$18:$L$1017),0)</f>
        <v>0</v>
      </c>
      <c r="K83" s="198">
        <f>IFERROR($E83*SUMIF('Daily Log'!$N$18:$N$1017,$B83,'Daily Log'!$O$18:$O$1017),0)</f>
        <v>0</v>
      </c>
      <c r="L83" s="198">
        <f>IFERROR($E83*SUMIF('Daily Log'!$Q$18:$Q$1017,$B83,'Daily Log'!$R$18:$R$1017),0)</f>
        <v>0</v>
      </c>
      <c r="M83" s="198">
        <f>IFERROR($E83*SUMIF('Daily Log'!$T$18:$T$1017,$B83,'Daily Log'!$U$18:$U$1017),0)</f>
        <v>0</v>
      </c>
      <c r="N83" s="198">
        <f>IFERROR($E83*SUMIF('Daily Log'!$W$18:$W$1017,$B83,'Daily Log'!$X$18:$X$1017),0)</f>
        <v>0</v>
      </c>
      <c r="O83" s="198">
        <f>IFERROR($E83*SUMIF('Daily Log'!$Z$18:$Z$1017,$B83,'Daily Log'!$AA$18:$AA$1017),0)</f>
        <v>0</v>
      </c>
      <c r="P83" s="198">
        <f>IFERROR($E83*SUMIF('Daily Log'!$AC$18:$AC$1017,$B83,'Daily Log'!$AD$18:$AD$1017),0)</f>
        <v>0</v>
      </c>
      <c r="Q83" s="198">
        <f>IFERROR($E83*SUMIF('Daily Log'!$AF$18:$AF$1017,$B83,'Daily Log'!$AG$18:$AG$1017),0)</f>
        <v>0</v>
      </c>
      <c r="R83" s="198">
        <f>IFERROR($E83*SUMIF('Daily Log'!$AI$18:$AI$1017,$B83,'Daily Log'!$AJ$18:$AJ$1017),0)</f>
        <v>0</v>
      </c>
      <c r="S83" s="198">
        <f>IFERROR($E83*SUMIF('Daily Log'!$AL$18:$AL$1017,$B83,'Daily Log'!$AM$18:$AM$1017),0)</f>
        <v>0</v>
      </c>
      <c r="T83" s="198">
        <f>IFERROR($E83*SUMIF('Daily Log'!$AO$18:$AO$1017,$B83,'Daily Log'!$AP$18:$AP$1017),0)</f>
        <v>0</v>
      </c>
      <c r="U83" s="198">
        <f>IFERROR($E83*SUMIF('Daily Log'!$AR$18:$AR$1017,$B83,'Daily Log'!$AS$18:$AS$1017),0)</f>
        <v>0</v>
      </c>
      <c r="V83" s="198">
        <f>IFERROR($E83*SUMIF('Daily Log'!$AU$18:$AU$1017,$B83,'Daily Log'!$AV$18:$AV$1017),0)</f>
        <v>0</v>
      </c>
      <c r="W83" s="198">
        <f>IFERROR($E83*SUMIF('Daily Log'!$AX$18:$AX$1017,$B83,'Daily Log'!$AY$18:$AY$1017),0)</f>
        <v>0</v>
      </c>
      <c r="X83" s="198">
        <f>IFERROR($E83*SUMIF('Daily Log'!$BA$18:$BA$1017,$B83,'Daily Log'!$BB$18:$BB$1017),0)</f>
        <v>0</v>
      </c>
      <c r="Y83" s="198">
        <f>IFERROR($E83*SUMIF('Daily Log'!$BD$18:$BD$1017,$B83,'Daily Log'!$BE$18:$BE$1017),0)</f>
        <v>0</v>
      </c>
      <c r="Z83" s="198">
        <f>IFERROR($E83*SUMIF('Daily Log'!$BG$18:$BG$1017,$B83,'Daily Log'!$BH$18:$BH$1017),0)</f>
        <v>0</v>
      </c>
      <c r="AA83" s="198">
        <f>IFERROR($E83*SUMIF('Daily Log'!$BJ$18:$BJ$1017,$B83,'Daily Log'!$BK$18:$BK$1017),0)</f>
        <v>0</v>
      </c>
      <c r="AB83" s="198">
        <f>IFERROR($E83*SUMIF('Daily Log'!$BM$18:$BM$1017,$B83,'Daily Log'!$BN$18:$BN$1017),0)</f>
        <v>0</v>
      </c>
      <c r="AC83" s="198">
        <f>IFERROR($E83*SUMIF('Daily Log'!$BP$18:$BP$1017,$B83,'Daily Log'!$BQ$18:$BQ$1017),0)</f>
        <v>0</v>
      </c>
      <c r="AD83" s="198">
        <f>IFERROR($E83*SUMIF('Daily Log'!$BS$18:$BS$1017,$B83,'Daily Log'!$BT$18:$BT$1017),0)</f>
        <v>0</v>
      </c>
      <c r="AE83" s="198">
        <f>IFERROR($E83*SUMIF('Daily Log'!$BV$18:$BV$1017,$B83,'Daily Log'!$BW$18:$BW$1017),0)</f>
        <v>0</v>
      </c>
      <c r="AF83" s="198">
        <f>IFERROR($E83*SUMIF('Daily Log'!$BY$18:$BY$1017,$B83,'Daily Log'!$BZ$18:$BZ$1017),0)</f>
        <v>0</v>
      </c>
      <c r="AG83" s="198">
        <f>IFERROR($E83*SUMIF('Daily Log'!$CB$18:$CB$1017,$B83,'Daily Log'!$CC$18:$CC$1017),0)</f>
        <v>0</v>
      </c>
      <c r="AH83" s="198">
        <f>IFERROR($E83*SUMIF('Daily Log'!$CE$18:$CE$1017,$B83,'Daily Log'!$CF$18:$CF$1017),0)</f>
        <v>0</v>
      </c>
      <c r="AI83" s="198">
        <f>IFERROR($E83*SUMIF('Daily Log'!$CH$18:$CH$1017,$B83,'Daily Log'!$CI$18:$CI$1017),0)</f>
        <v>0</v>
      </c>
      <c r="AJ83" s="198">
        <f>IFERROR($E83*SUMIF('Daily Log'!$CK$18:$CK$1017,$B83,'Daily Log'!$CL$18:$CL$1017),0)</f>
        <v>0</v>
      </c>
      <c r="AK83" s="198">
        <f>IFERROR($E83*SUMIF('Daily Log'!$CN$18:$CN$1017,$B83,'Daily Log'!$CO$18:$CO$1017),0)</f>
        <v>0</v>
      </c>
    </row>
    <row r="84" spans="2:37" ht="33.75" hidden="1" customHeight="1">
      <c r="B84" s="401" t="s">
        <v>124</v>
      </c>
      <c r="C84" s="402"/>
      <c r="D84" s="403" t="s">
        <v>287</v>
      </c>
      <c r="E84" s="400">
        <v>1</v>
      </c>
      <c r="F84" s="197">
        <f t="shared" si="1"/>
        <v>1</v>
      </c>
      <c r="G84" s="198">
        <f>IFERROR($E84*SUMIF('Daily Log'!$B$18:$B$1017,$B84,'Daily Log'!$C$18:$C$1017),0)</f>
        <v>1</v>
      </c>
      <c r="H84" s="198">
        <f>IFERROR($E84*SUMIF('Daily Log'!$E$18:$E$1017,$B84,'Daily Log'!$F$18:$F$1017),0)</f>
        <v>0</v>
      </c>
      <c r="I84" s="198">
        <f>IFERROR($E84*SUMIF('Daily Log'!$H$18:$H$1017,$B84,'Daily Log'!$I$18:$I$1017),0)</f>
        <v>0</v>
      </c>
      <c r="J84" s="198">
        <f>IFERROR($E84*SUMIF('Daily Log'!$K$18:$K$1017,$B84,'Daily Log'!$L$18:$L$1017),0)</f>
        <v>0</v>
      </c>
      <c r="K84" s="198">
        <f>IFERROR($E84*SUMIF('Daily Log'!$N$18:$N$1017,$B84,'Daily Log'!$O$18:$O$1017),0)</f>
        <v>0</v>
      </c>
      <c r="L84" s="198">
        <f>IFERROR($E84*SUMIF('Daily Log'!$Q$18:$Q$1017,$B84,'Daily Log'!$R$18:$R$1017),0)</f>
        <v>0</v>
      </c>
      <c r="M84" s="198">
        <f>IFERROR($E84*SUMIF('Daily Log'!$T$18:$T$1017,$B84,'Daily Log'!$U$18:$U$1017),0)</f>
        <v>0</v>
      </c>
      <c r="N84" s="198">
        <f>IFERROR($E84*SUMIF('Daily Log'!$W$18:$W$1017,$B84,'Daily Log'!$X$18:$X$1017),0)</f>
        <v>0</v>
      </c>
      <c r="O84" s="198">
        <f>IFERROR($E84*SUMIF('Daily Log'!$Z$18:$Z$1017,$B84,'Daily Log'!$AA$18:$AA$1017),0)</f>
        <v>0</v>
      </c>
      <c r="P84" s="198">
        <f>IFERROR($E84*SUMIF('Daily Log'!$AC$18:$AC$1017,$B84,'Daily Log'!$AD$18:$AD$1017),0)</f>
        <v>0</v>
      </c>
      <c r="Q84" s="198">
        <f>IFERROR($E84*SUMIF('Daily Log'!$AF$18:$AF$1017,$B84,'Daily Log'!$AG$18:$AG$1017),0)</f>
        <v>0</v>
      </c>
      <c r="R84" s="198">
        <f>IFERROR($E84*SUMIF('Daily Log'!$AI$18:$AI$1017,$B84,'Daily Log'!$AJ$18:$AJ$1017),0)</f>
        <v>0</v>
      </c>
      <c r="S84" s="198">
        <f>IFERROR($E84*SUMIF('Daily Log'!$AL$18:$AL$1017,$B84,'Daily Log'!$AM$18:$AM$1017),0)</f>
        <v>0</v>
      </c>
      <c r="T84" s="198">
        <f>IFERROR($E84*SUMIF('Daily Log'!$AO$18:$AO$1017,$B84,'Daily Log'!$AP$18:$AP$1017),0)</f>
        <v>0</v>
      </c>
      <c r="U84" s="198">
        <f>IFERROR($E84*SUMIF('Daily Log'!$AR$18:$AR$1017,$B84,'Daily Log'!$AS$18:$AS$1017),0)</f>
        <v>0</v>
      </c>
      <c r="V84" s="198">
        <f>IFERROR($E84*SUMIF('Daily Log'!$AU$18:$AU$1017,$B84,'Daily Log'!$AV$18:$AV$1017),0)</f>
        <v>0</v>
      </c>
      <c r="W84" s="198">
        <f>IFERROR($E84*SUMIF('Daily Log'!$AX$18:$AX$1017,$B84,'Daily Log'!$AY$18:$AY$1017),0)</f>
        <v>0</v>
      </c>
      <c r="X84" s="198">
        <f>IFERROR($E84*SUMIF('Daily Log'!$BA$18:$BA$1017,$B84,'Daily Log'!$BB$18:$BB$1017),0)</f>
        <v>0</v>
      </c>
      <c r="Y84" s="198">
        <f>IFERROR($E84*SUMIF('Daily Log'!$BD$18:$BD$1017,$B84,'Daily Log'!$BE$18:$BE$1017),0)</f>
        <v>0</v>
      </c>
      <c r="Z84" s="198">
        <f>IFERROR($E84*SUMIF('Daily Log'!$BG$18:$BG$1017,$B84,'Daily Log'!$BH$18:$BH$1017),0)</f>
        <v>0</v>
      </c>
      <c r="AA84" s="198">
        <f>IFERROR($E84*SUMIF('Daily Log'!$BJ$18:$BJ$1017,$B84,'Daily Log'!$BK$18:$BK$1017),0)</f>
        <v>0</v>
      </c>
      <c r="AB84" s="198">
        <f>IFERROR($E84*SUMIF('Daily Log'!$BM$18:$BM$1017,$B84,'Daily Log'!$BN$18:$BN$1017),0)</f>
        <v>0</v>
      </c>
      <c r="AC84" s="198">
        <f>IFERROR($E84*SUMIF('Daily Log'!$BP$18:$BP$1017,$B84,'Daily Log'!$BQ$18:$BQ$1017),0)</f>
        <v>0</v>
      </c>
      <c r="AD84" s="198">
        <f>IFERROR($E84*SUMIF('Daily Log'!$BS$18:$BS$1017,$B84,'Daily Log'!$BT$18:$BT$1017),0)</f>
        <v>0</v>
      </c>
      <c r="AE84" s="198">
        <f>IFERROR($E84*SUMIF('Daily Log'!$BV$18:$BV$1017,$B84,'Daily Log'!$BW$18:$BW$1017),0)</f>
        <v>0</v>
      </c>
      <c r="AF84" s="198">
        <f>IFERROR($E84*SUMIF('Daily Log'!$BY$18:$BY$1017,$B84,'Daily Log'!$BZ$18:$BZ$1017),0)</f>
        <v>0</v>
      </c>
      <c r="AG84" s="198">
        <f>IFERROR($E84*SUMIF('Daily Log'!$CB$18:$CB$1017,$B84,'Daily Log'!$CC$18:$CC$1017),0)</f>
        <v>0</v>
      </c>
      <c r="AH84" s="198">
        <f>IFERROR($E84*SUMIF('Daily Log'!$CE$18:$CE$1017,$B84,'Daily Log'!$CF$18:$CF$1017),0)</f>
        <v>0</v>
      </c>
      <c r="AI84" s="198">
        <f>IFERROR($E84*SUMIF('Daily Log'!$CH$18:$CH$1017,$B84,'Daily Log'!$CI$18:$CI$1017),0)</f>
        <v>0</v>
      </c>
      <c r="AJ84" s="198">
        <f>IFERROR($E84*SUMIF('Daily Log'!$CK$18:$CK$1017,$B84,'Daily Log'!$CL$18:$CL$1017),0)</f>
        <v>0</v>
      </c>
      <c r="AK84" s="198">
        <f>IFERROR($E84*SUMIF('Daily Log'!$CN$18:$CN$1017,$B84,'Daily Log'!$CO$18:$CO$1017),0)</f>
        <v>0</v>
      </c>
    </row>
    <row r="85" spans="2:37" ht="33.75" hidden="1" customHeight="1">
      <c r="B85" s="401" t="s">
        <v>125</v>
      </c>
      <c r="C85" s="402"/>
      <c r="D85" s="403" t="s">
        <v>287</v>
      </c>
      <c r="E85" s="400">
        <v>1</v>
      </c>
      <c r="F85" s="197">
        <f t="shared" si="1"/>
        <v>0</v>
      </c>
      <c r="G85" s="198">
        <f>IFERROR($E85*SUMIF('Daily Log'!$B$18:$B$1017,$B85,'Daily Log'!$C$18:$C$1017),0)</f>
        <v>0</v>
      </c>
      <c r="H85" s="198">
        <f>IFERROR($E85*SUMIF('Daily Log'!$E$18:$E$1017,$B85,'Daily Log'!$F$18:$F$1017),0)</f>
        <v>0</v>
      </c>
      <c r="I85" s="198">
        <f>IFERROR($E85*SUMIF('Daily Log'!$H$18:$H$1017,$B85,'Daily Log'!$I$18:$I$1017),0)</f>
        <v>0</v>
      </c>
      <c r="J85" s="198">
        <f>IFERROR($E85*SUMIF('Daily Log'!$K$18:$K$1017,$B85,'Daily Log'!$L$18:$L$1017),0)</f>
        <v>0</v>
      </c>
      <c r="K85" s="198">
        <f>IFERROR($E85*SUMIF('Daily Log'!$N$18:$N$1017,$B85,'Daily Log'!$O$18:$O$1017),0)</f>
        <v>0</v>
      </c>
      <c r="L85" s="198">
        <f>IFERROR($E85*SUMIF('Daily Log'!$Q$18:$Q$1017,$B85,'Daily Log'!$R$18:$R$1017),0)</f>
        <v>0</v>
      </c>
      <c r="M85" s="198">
        <f>IFERROR($E85*SUMIF('Daily Log'!$T$18:$T$1017,$B85,'Daily Log'!$U$18:$U$1017),0)</f>
        <v>0</v>
      </c>
      <c r="N85" s="198">
        <f>IFERROR($E85*SUMIF('Daily Log'!$W$18:$W$1017,$B85,'Daily Log'!$X$18:$X$1017),0)</f>
        <v>0</v>
      </c>
      <c r="O85" s="198">
        <f>IFERROR($E85*SUMIF('Daily Log'!$Z$18:$Z$1017,$B85,'Daily Log'!$AA$18:$AA$1017),0)</f>
        <v>0</v>
      </c>
      <c r="P85" s="198">
        <f>IFERROR($E85*SUMIF('Daily Log'!$AC$18:$AC$1017,$B85,'Daily Log'!$AD$18:$AD$1017),0)</f>
        <v>0</v>
      </c>
      <c r="Q85" s="198">
        <f>IFERROR($E85*SUMIF('Daily Log'!$AF$18:$AF$1017,$B85,'Daily Log'!$AG$18:$AG$1017),0)</f>
        <v>0</v>
      </c>
      <c r="R85" s="198">
        <f>IFERROR($E85*SUMIF('Daily Log'!$AI$18:$AI$1017,$B85,'Daily Log'!$AJ$18:$AJ$1017),0)</f>
        <v>0</v>
      </c>
      <c r="S85" s="198">
        <f>IFERROR($E85*SUMIF('Daily Log'!$AL$18:$AL$1017,$B85,'Daily Log'!$AM$18:$AM$1017),0)</f>
        <v>0</v>
      </c>
      <c r="T85" s="198">
        <f>IFERROR($E85*SUMIF('Daily Log'!$AO$18:$AO$1017,$B85,'Daily Log'!$AP$18:$AP$1017),0)</f>
        <v>0</v>
      </c>
      <c r="U85" s="198">
        <f>IFERROR($E85*SUMIF('Daily Log'!$AR$18:$AR$1017,$B85,'Daily Log'!$AS$18:$AS$1017),0)</f>
        <v>0</v>
      </c>
      <c r="V85" s="198">
        <f>IFERROR($E85*SUMIF('Daily Log'!$AU$18:$AU$1017,$B85,'Daily Log'!$AV$18:$AV$1017),0)</f>
        <v>0</v>
      </c>
      <c r="W85" s="198">
        <f>IFERROR($E85*SUMIF('Daily Log'!$AX$18:$AX$1017,$B85,'Daily Log'!$AY$18:$AY$1017),0)</f>
        <v>0</v>
      </c>
      <c r="X85" s="198">
        <f>IFERROR($E85*SUMIF('Daily Log'!$BA$18:$BA$1017,$B85,'Daily Log'!$BB$18:$BB$1017),0)</f>
        <v>0</v>
      </c>
      <c r="Y85" s="198">
        <f>IFERROR($E85*SUMIF('Daily Log'!$BD$18:$BD$1017,$B85,'Daily Log'!$BE$18:$BE$1017),0)</f>
        <v>0</v>
      </c>
      <c r="Z85" s="198">
        <f>IFERROR($E85*SUMIF('Daily Log'!$BG$18:$BG$1017,$B85,'Daily Log'!$BH$18:$BH$1017),0)</f>
        <v>0</v>
      </c>
      <c r="AA85" s="198">
        <f>IFERROR($E85*SUMIF('Daily Log'!$BJ$18:$BJ$1017,$B85,'Daily Log'!$BK$18:$BK$1017),0)</f>
        <v>0</v>
      </c>
      <c r="AB85" s="198">
        <f>IFERROR($E85*SUMIF('Daily Log'!$BM$18:$BM$1017,$B85,'Daily Log'!$BN$18:$BN$1017),0)</f>
        <v>0</v>
      </c>
      <c r="AC85" s="198">
        <f>IFERROR($E85*SUMIF('Daily Log'!$BP$18:$BP$1017,$B85,'Daily Log'!$BQ$18:$BQ$1017),0)</f>
        <v>0</v>
      </c>
      <c r="AD85" s="198">
        <f>IFERROR($E85*SUMIF('Daily Log'!$BS$18:$BS$1017,$B85,'Daily Log'!$BT$18:$BT$1017),0)</f>
        <v>0</v>
      </c>
      <c r="AE85" s="198">
        <f>IFERROR($E85*SUMIF('Daily Log'!$BV$18:$BV$1017,$B85,'Daily Log'!$BW$18:$BW$1017),0)</f>
        <v>0</v>
      </c>
      <c r="AF85" s="198">
        <f>IFERROR($E85*SUMIF('Daily Log'!$BY$18:$BY$1017,$B85,'Daily Log'!$BZ$18:$BZ$1017),0)</f>
        <v>0</v>
      </c>
      <c r="AG85" s="198">
        <f>IFERROR($E85*SUMIF('Daily Log'!$CB$18:$CB$1017,$B85,'Daily Log'!$CC$18:$CC$1017),0)</f>
        <v>0</v>
      </c>
      <c r="AH85" s="198">
        <f>IFERROR($E85*SUMIF('Daily Log'!$CE$18:$CE$1017,$B85,'Daily Log'!$CF$18:$CF$1017),0)</f>
        <v>0</v>
      </c>
      <c r="AI85" s="198">
        <f>IFERROR($E85*SUMIF('Daily Log'!$CH$18:$CH$1017,$B85,'Daily Log'!$CI$18:$CI$1017),0)</f>
        <v>0</v>
      </c>
      <c r="AJ85" s="198">
        <f>IFERROR($E85*SUMIF('Daily Log'!$CK$18:$CK$1017,$B85,'Daily Log'!$CL$18:$CL$1017),0)</f>
        <v>0</v>
      </c>
      <c r="AK85" s="198">
        <f>IFERROR($E85*SUMIF('Daily Log'!$CN$18:$CN$1017,$B85,'Daily Log'!$CO$18:$CO$1017),0)</f>
        <v>0</v>
      </c>
    </row>
    <row r="86" spans="2:37" ht="33.75" hidden="1" customHeight="1">
      <c r="B86" s="401" t="s">
        <v>126</v>
      </c>
      <c r="C86" s="402"/>
      <c r="D86" s="403" t="s">
        <v>287</v>
      </c>
      <c r="E86" s="400">
        <v>1</v>
      </c>
      <c r="F86" s="197">
        <f t="shared" si="1"/>
        <v>0</v>
      </c>
      <c r="G86" s="198">
        <f>IFERROR($E86*SUMIF('Daily Log'!$B$18:$B$1017,$B86,'Daily Log'!$C$18:$C$1017),0)</f>
        <v>0</v>
      </c>
      <c r="H86" s="198">
        <f>IFERROR($E86*SUMIF('Daily Log'!$E$18:$E$1017,$B86,'Daily Log'!$F$18:$F$1017),0)</f>
        <v>0</v>
      </c>
      <c r="I86" s="198">
        <f>IFERROR($E86*SUMIF('Daily Log'!$H$18:$H$1017,$B86,'Daily Log'!$I$18:$I$1017),0)</f>
        <v>0</v>
      </c>
      <c r="J86" s="198">
        <f>IFERROR($E86*SUMIF('Daily Log'!$K$18:$K$1017,$B86,'Daily Log'!$L$18:$L$1017),0)</f>
        <v>0</v>
      </c>
      <c r="K86" s="198">
        <f>IFERROR($E86*SUMIF('Daily Log'!$N$18:$N$1017,$B86,'Daily Log'!$O$18:$O$1017),0)</f>
        <v>0</v>
      </c>
      <c r="L86" s="198">
        <f>IFERROR($E86*SUMIF('Daily Log'!$Q$18:$Q$1017,$B86,'Daily Log'!$R$18:$R$1017),0)</f>
        <v>0</v>
      </c>
      <c r="M86" s="198">
        <f>IFERROR($E86*SUMIF('Daily Log'!$T$18:$T$1017,$B86,'Daily Log'!$U$18:$U$1017),0)</f>
        <v>0</v>
      </c>
      <c r="N86" s="198">
        <f>IFERROR($E86*SUMIF('Daily Log'!$W$18:$W$1017,$B86,'Daily Log'!$X$18:$X$1017),0)</f>
        <v>0</v>
      </c>
      <c r="O86" s="198">
        <f>IFERROR($E86*SUMIF('Daily Log'!$Z$18:$Z$1017,$B86,'Daily Log'!$AA$18:$AA$1017),0)</f>
        <v>0</v>
      </c>
      <c r="P86" s="198">
        <f>IFERROR($E86*SUMIF('Daily Log'!$AC$18:$AC$1017,$B86,'Daily Log'!$AD$18:$AD$1017),0)</f>
        <v>0</v>
      </c>
      <c r="Q86" s="198">
        <f>IFERROR($E86*SUMIF('Daily Log'!$AF$18:$AF$1017,$B86,'Daily Log'!$AG$18:$AG$1017),0)</f>
        <v>0</v>
      </c>
      <c r="R86" s="198">
        <f>IFERROR($E86*SUMIF('Daily Log'!$AI$18:$AI$1017,$B86,'Daily Log'!$AJ$18:$AJ$1017),0)</f>
        <v>0</v>
      </c>
      <c r="S86" s="198">
        <f>IFERROR($E86*SUMIF('Daily Log'!$AL$18:$AL$1017,$B86,'Daily Log'!$AM$18:$AM$1017),0)</f>
        <v>0</v>
      </c>
      <c r="T86" s="198">
        <f>IFERROR($E86*SUMIF('Daily Log'!$AO$18:$AO$1017,$B86,'Daily Log'!$AP$18:$AP$1017),0)</f>
        <v>0</v>
      </c>
      <c r="U86" s="198">
        <f>IFERROR($E86*SUMIF('Daily Log'!$AR$18:$AR$1017,$B86,'Daily Log'!$AS$18:$AS$1017),0)</f>
        <v>0</v>
      </c>
      <c r="V86" s="198">
        <f>IFERROR($E86*SUMIF('Daily Log'!$AU$18:$AU$1017,$B86,'Daily Log'!$AV$18:$AV$1017),0)</f>
        <v>0</v>
      </c>
      <c r="W86" s="198">
        <f>IFERROR($E86*SUMIF('Daily Log'!$AX$18:$AX$1017,$B86,'Daily Log'!$AY$18:$AY$1017),0)</f>
        <v>0</v>
      </c>
      <c r="X86" s="198">
        <f>IFERROR($E86*SUMIF('Daily Log'!$BA$18:$BA$1017,$B86,'Daily Log'!$BB$18:$BB$1017),0)</f>
        <v>0</v>
      </c>
      <c r="Y86" s="198">
        <f>IFERROR($E86*SUMIF('Daily Log'!$BD$18:$BD$1017,$B86,'Daily Log'!$BE$18:$BE$1017),0)</f>
        <v>0</v>
      </c>
      <c r="Z86" s="198">
        <f>IFERROR($E86*SUMIF('Daily Log'!$BG$18:$BG$1017,$B86,'Daily Log'!$BH$18:$BH$1017),0)</f>
        <v>0</v>
      </c>
      <c r="AA86" s="198">
        <f>IFERROR($E86*SUMIF('Daily Log'!$BJ$18:$BJ$1017,$B86,'Daily Log'!$BK$18:$BK$1017),0)</f>
        <v>0</v>
      </c>
      <c r="AB86" s="198">
        <f>IFERROR($E86*SUMIF('Daily Log'!$BM$18:$BM$1017,$B86,'Daily Log'!$BN$18:$BN$1017),0)</f>
        <v>0</v>
      </c>
      <c r="AC86" s="198">
        <f>IFERROR($E86*SUMIF('Daily Log'!$BP$18:$BP$1017,$B86,'Daily Log'!$BQ$18:$BQ$1017),0)</f>
        <v>0</v>
      </c>
      <c r="AD86" s="198">
        <f>IFERROR($E86*SUMIF('Daily Log'!$BS$18:$BS$1017,$B86,'Daily Log'!$BT$18:$BT$1017),0)</f>
        <v>0</v>
      </c>
      <c r="AE86" s="198">
        <f>IFERROR($E86*SUMIF('Daily Log'!$BV$18:$BV$1017,$B86,'Daily Log'!$BW$18:$BW$1017),0)</f>
        <v>0</v>
      </c>
      <c r="AF86" s="198">
        <f>IFERROR($E86*SUMIF('Daily Log'!$BY$18:$BY$1017,$B86,'Daily Log'!$BZ$18:$BZ$1017),0)</f>
        <v>0</v>
      </c>
      <c r="AG86" s="198">
        <f>IFERROR($E86*SUMIF('Daily Log'!$CB$18:$CB$1017,$B86,'Daily Log'!$CC$18:$CC$1017),0)</f>
        <v>0</v>
      </c>
      <c r="AH86" s="198">
        <f>IFERROR($E86*SUMIF('Daily Log'!$CE$18:$CE$1017,$B86,'Daily Log'!$CF$18:$CF$1017),0)</f>
        <v>0</v>
      </c>
      <c r="AI86" s="198">
        <f>IFERROR($E86*SUMIF('Daily Log'!$CH$18:$CH$1017,$B86,'Daily Log'!$CI$18:$CI$1017),0)</f>
        <v>0</v>
      </c>
      <c r="AJ86" s="198">
        <f>IFERROR($E86*SUMIF('Daily Log'!$CK$18:$CK$1017,$B86,'Daily Log'!$CL$18:$CL$1017),0)</f>
        <v>0</v>
      </c>
      <c r="AK86" s="198">
        <f>IFERROR($E86*SUMIF('Daily Log'!$CN$18:$CN$1017,$B86,'Daily Log'!$CO$18:$CO$1017),0)</f>
        <v>0</v>
      </c>
    </row>
    <row r="87" spans="2:37" ht="33.75" hidden="1" customHeight="1">
      <c r="B87" s="401" t="s">
        <v>127</v>
      </c>
      <c r="C87" s="402"/>
      <c r="D87" s="403" t="s">
        <v>287</v>
      </c>
      <c r="E87" s="400">
        <v>1</v>
      </c>
      <c r="F87" s="197">
        <f t="shared" si="1"/>
        <v>0</v>
      </c>
      <c r="G87" s="198">
        <f>IFERROR($E87*SUMIF('Daily Log'!$B$18:$B$1017,$B87,'Daily Log'!$C$18:$C$1017),0)</f>
        <v>0</v>
      </c>
      <c r="H87" s="198">
        <f>IFERROR($E87*SUMIF('Daily Log'!$E$18:$E$1017,$B87,'Daily Log'!$F$18:$F$1017),0)</f>
        <v>0</v>
      </c>
      <c r="I87" s="198">
        <f>IFERROR($E87*SUMIF('Daily Log'!$H$18:$H$1017,$B87,'Daily Log'!$I$18:$I$1017),0)</f>
        <v>0</v>
      </c>
      <c r="J87" s="198">
        <f>IFERROR($E87*SUMIF('Daily Log'!$K$18:$K$1017,$B87,'Daily Log'!$L$18:$L$1017),0)</f>
        <v>0</v>
      </c>
      <c r="K87" s="198">
        <f>IFERROR($E87*SUMIF('Daily Log'!$N$18:$N$1017,$B87,'Daily Log'!$O$18:$O$1017),0)</f>
        <v>0</v>
      </c>
      <c r="L87" s="198">
        <f>IFERROR($E87*SUMIF('Daily Log'!$Q$18:$Q$1017,$B87,'Daily Log'!$R$18:$R$1017),0)</f>
        <v>0</v>
      </c>
      <c r="M87" s="198">
        <f>IFERROR($E87*SUMIF('Daily Log'!$T$18:$T$1017,$B87,'Daily Log'!$U$18:$U$1017),0)</f>
        <v>0</v>
      </c>
      <c r="N87" s="198">
        <f>IFERROR($E87*SUMIF('Daily Log'!$W$18:$W$1017,$B87,'Daily Log'!$X$18:$X$1017),0)</f>
        <v>0</v>
      </c>
      <c r="O87" s="198">
        <f>IFERROR($E87*SUMIF('Daily Log'!$Z$18:$Z$1017,$B87,'Daily Log'!$AA$18:$AA$1017),0)</f>
        <v>0</v>
      </c>
      <c r="P87" s="198">
        <f>IFERROR($E87*SUMIF('Daily Log'!$AC$18:$AC$1017,$B87,'Daily Log'!$AD$18:$AD$1017),0)</f>
        <v>0</v>
      </c>
      <c r="Q87" s="198">
        <f>IFERROR($E87*SUMIF('Daily Log'!$AF$18:$AF$1017,$B87,'Daily Log'!$AG$18:$AG$1017),0)</f>
        <v>0</v>
      </c>
      <c r="R87" s="198">
        <f>IFERROR($E87*SUMIF('Daily Log'!$AI$18:$AI$1017,$B87,'Daily Log'!$AJ$18:$AJ$1017),0)</f>
        <v>0</v>
      </c>
      <c r="S87" s="198">
        <f>IFERROR($E87*SUMIF('Daily Log'!$AL$18:$AL$1017,$B87,'Daily Log'!$AM$18:$AM$1017),0)</f>
        <v>0</v>
      </c>
      <c r="T87" s="198">
        <f>IFERROR($E87*SUMIF('Daily Log'!$AO$18:$AO$1017,$B87,'Daily Log'!$AP$18:$AP$1017),0)</f>
        <v>0</v>
      </c>
      <c r="U87" s="198">
        <f>IFERROR($E87*SUMIF('Daily Log'!$AR$18:$AR$1017,$B87,'Daily Log'!$AS$18:$AS$1017),0)</f>
        <v>0</v>
      </c>
      <c r="V87" s="198">
        <f>IFERROR($E87*SUMIF('Daily Log'!$AU$18:$AU$1017,$B87,'Daily Log'!$AV$18:$AV$1017),0)</f>
        <v>0</v>
      </c>
      <c r="W87" s="198">
        <f>IFERROR($E87*SUMIF('Daily Log'!$AX$18:$AX$1017,$B87,'Daily Log'!$AY$18:$AY$1017),0)</f>
        <v>0</v>
      </c>
      <c r="X87" s="198">
        <f>IFERROR($E87*SUMIF('Daily Log'!$BA$18:$BA$1017,$B87,'Daily Log'!$BB$18:$BB$1017),0)</f>
        <v>0</v>
      </c>
      <c r="Y87" s="198">
        <f>IFERROR($E87*SUMIF('Daily Log'!$BD$18:$BD$1017,$B87,'Daily Log'!$BE$18:$BE$1017),0)</f>
        <v>0</v>
      </c>
      <c r="Z87" s="198">
        <f>IFERROR($E87*SUMIF('Daily Log'!$BG$18:$BG$1017,$B87,'Daily Log'!$BH$18:$BH$1017),0)</f>
        <v>0</v>
      </c>
      <c r="AA87" s="198">
        <f>IFERROR($E87*SUMIF('Daily Log'!$BJ$18:$BJ$1017,$B87,'Daily Log'!$BK$18:$BK$1017),0)</f>
        <v>0</v>
      </c>
      <c r="AB87" s="198">
        <f>IFERROR($E87*SUMIF('Daily Log'!$BM$18:$BM$1017,$B87,'Daily Log'!$BN$18:$BN$1017),0)</f>
        <v>0</v>
      </c>
      <c r="AC87" s="198">
        <f>IFERROR($E87*SUMIF('Daily Log'!$BP$18:$BP$1017,$B87,'Daily Log'!$BQ$18:$BQ$1017),0)</f>
        <v>0</v>
      </c>
      <c r="AD87" s="198">
        <f>IFERROR($E87*SUMIF('Daily Log'!$BS$18:$BS$1017,$B87,'Daily Log'!$BT$18:$BT$1017),0)</f>
        <v>0</v>
      </c>
      <c r="AE87" s="198">
        <f>IFERROR($E87*SUMIF('Daily Log'!$BV$18:$BV$1017,$B87,'Daily Log'!$BW$18:$BW$1017),0)</f>
        <v>0</v>
      </c>
      <c r="AF87" s="198">
        <f>IFERROR($E87*SUMIF('Daily Log'!$BY$18:$BY$1017,$B87,'Daily Log'!$BZ$18:$BZ$1017),0)</f>
        <v>0</v>
      </c>
      <c r="AG87" s="198">
        <f>IFERROR($E87*SUMIF('Daily Log'!$CB$18:$CB$1017,$B87,'Daily Log'!$CC$18:$CC$1017),0)</f>
        <v>0</v>
      </c>
      <c r="AH87" s="198">
        <f>IFERROR($E87*SUMIF('Daily Log'!$CE$18:$CE$1017,$B87,'Daily Log'!$CF$18:$CF$1017),0)</f>
        <v>0</v>
      </c>
      <c r="AI87" s="198">
        <f>IFERROR($E87*SUMIF('Daily Log'!$CH$18:$CH$1017,$B87,'Daily Log'!$CI$18:$CI$1017),0)</f>
        <v>0</v>
      </c>
      <c r="AJ87" s="198">
        <f>IFERROR($E87*SUMIF('Daily Log'!$CK$18:$CK$1017,$B87,'Daily Log'!$CL$18:$CL$1017),0)</f>
        <v>0</v>
      </c>
      <c r="AK87" s="198">
        <f>IFERROR($E87*SUMIF('Daily Log'!$CN$18:$CN$1017,$B87,'Daily Log'!$CO$18:$CO$1017),0)</f>
        <v>0</v>
      </c>
    </row>
    <row r="88" spans="2:37" ht="33.75" hidden="1" customHeight="1">
      <c r="B88" s="401" t="s">
        <v>128</v>
      </c>
      <c r="C88" s="402"/>
      <c r="D88" s="403" t="s">
        <v>287</v>
      </c>
      <c r="E88" s="400">
        <v>1</v>
      </c>
      <c r="F88" s="197">
        <f t="shared" si="1"/>
        <v>0</v>
      </c>
      <c r="G88" s="198">
        <f>IFERROR($E88*SUMIF('Daily Log'!$B$18:$B$1017,$B88,'Daily Log'!$C$18:$C$1017),0)</f>
        <v>0</v>
      </c>
      <c r="H88" s="198">
        <f>IFERROR($E88*SUMIF('Daily Log'!$E$18:$E$1017,$B88,'Daily Log'!$F$18:$F$1017),0)</f>
        <v>0</v>
      </c>
      <c r="I88" s="198">
        <f>IFERROR($E88*SUMIF('Daily Log'!$H$18:$H$1017,$B88,'Daily Log'!$I$18:$I$1017),0)</f>
        <v>0</v>
      </c>
      <c r="J88" s="198">
        <f>IFERROR($E88*SUMIF('Daily Log'!$K$18:$K$1017,$B88,'Daily Log'!$L$18:$L$1017),0)</f>
        <v>0</v>
      </c>
      <c r="K88" s="198">
        <f>IFERROR($E88*SUMIF('Daily Log'!$N$18:$N$1017,$B88,'Daily Log'!$O$18:$O$1017),0)</f>
        <v>0</v>
      </c>
      <c r="L88" s="198">
        <f>IFERROR($E88*SUMIF('Daily Log'!$Q$18:$Q$1017,$B88,'Daily Log'!$R$18:$R$1017),0)</f>
        <v>0</v>
      </c>
      <c r="M88" s="198">
        <f>IFERROR($E88*SUMIF('Daily Log'!$T$18:$T$1017,$B88,'Daily Log'!$U$18:$U$1017),0)</f>
        <v>0</v>
      </c>
      <c r="N88" s="198">
        <f>IFERROR($E88*SUMIF('Daily Log'!$W$18:$W$1017,$B88,'Daily Log'!$X$18:$X$1017),0)</f>
        <v>0</v>
      </c>
      <c r="O88" s="198">
        <f>IFERROR($E88*SUMIF('Daily Log'!$Z$18:$Z$1017,$B88,'Daily Log'!$AA$18:$AA$1017),0)</f>
        <v>0</v>
      </c>
      <c r="P88" s="198">
        <f>IFERROR($E88*SUMIF('Daily Log'!$AC$18:$AC$1017,$B88,'Daily Log'!$AD$18:$AD$1017),0)</f>
        <v>0</v>
      </c>
      <c r="Q88" s="198">
        <f>IFERROR($E88*SUMIF('Daily Log'!$AF$18:$AF$1017,$B88,'Daily Log'!$AG$18:$AG$1017),0)</f>
        <v>0</v>
      </c>
      <c r="R88" s="198">
        <f>IFERROR($E88*SUMIF('Daily Log'!$AI$18:$AI$1017,$B88,'Daily Log'!$AJ$18:$AJ$1017),0)</f>
        <v>0</v>
      </c>
      <c r="S88" s="198">
        <f>IFERROR($E88*SUMIF('Daily Log'!$AL$18:$AL$1017,$B88,'Daily Log'!$AM$18:$AM$1017),0)</f>
        <v>0</v>
      </c>
      <c r="T88" s="198">
        <f>IFERROR($E88*SUMIF('Daily Log'!$AO$18:$AO$1017,$B88,'Daily Log'!$AP$18:$AP$1017),0)</f>
        <v>0</v>
      </c>
      <c r="U88" s="198">
        <f>IFERROR($E88*SUMIF('Daily Log'!$AR$18:$AR$1017,$B88,'Daily Log'!$AS$18:$AS$1017),0)</f>
        <v>0</v>
      </c>
      <c r="V88" s="198">
        <f>IFERROR($E88*SUMIF('Daily Log'!$AU$18:$AU$1017,$B88,'Daily Log'!$AV$18:$AV$1017),0)</f>
        <v>0</v>
      </c>
      <c r="W88" s="198">
        <f>IFERROR($E88*SUMIF('Daily Log'!$AX$18:$AX$1017,$B88,'Daily Log'!$AY$18:$AY$1017),0)</f>
        <v>0</v>
      </c>
      <c r="X88" s="198">
        <f>IFERROR($E88*SUMIF('Daily Log'!$BA$18:$BA$1017,$B88,'Daily Log'!$BB$18:$BB$1017),0)</f>
        <v>0</v>
      </c>
      <c r="Y88" s="198">
        <f>IFERROR($E88*SUMIF('Daily Log'!$BD$18:$BD$1017,$B88,'Daily Log'!$BE$18:$BE$1017),0)</f>
        <v>0</v>
      </c>
      <c r="Z88" s="198">
        <f>IFERROR($E88*SUMIF('Daily Log'!$BG$18:$BG$1017,$B88,'Daily Log'!$BH$18:$BH$1017),0)</f>
        <v>0</v>
      </c>
      <c r="AA88" s="198">
        <f>IFERROR($E88*SUMIF('Daily Log'!$BJ$18:$BJ$1017,$B88,'Daily Log'!$BK$18:$BK$1017),0)</f>
        <v>0</v>
      </c>
      <c r="AB88" s="198">
        <f>IFERROR($E88*SUMIF('Daily Log'!$BM$18:$BM$1017,$B88,'Daily Log'!$BN$18:$BN$1017),0)</f>
        <v>0</v>
      </c>
      <c r="AC88" s="198">
        <f>IFERROR($E88*SUMIF('Daily Log'!$BP$18:$BP$1017,$B88,'Daily Log'!$BQ$18:$BQ$1017),0)</f>
        <v>0</v>
      </c>
      <c r="AD88" s="198">
        <f>IFERROR($E88*SUMIF('Daily Log'!$BS$18:$BS$1017,$B88,'Daily Log'!$BT$18:$BT$1017),0)</f>
        <v>0</v>
      </c>
      <c r="AE88" s="198">
        <f>IFERROR($E88*SUMIF('Daily Log'!$BV$18:$BV$1017,$B88,'Daily Log'!$BW$18:$BW$1017),0)</f>
        <v>0</v>
      </c>
      <c r="AF88" s="198">
        <f>IFERROR($E88*SUMIF('Daily Log'!$BY$18:$BY$1017,$B88,'Daily Log'!$BZ$18:$BZ$1017),0)</f>
        <v>0</v>
      </c>
      <c r="AG88" s="198">
        <f>IFERROR($E88*SUMIF('Daily Log'!$CB$18:$CB$1017,$B88,'Daily Log'!$CC$18:$CC$1017),0)</f>
        <v>0</v>
      </c>
      <c r="AH88" s="198">
        <f>IFERROR($E88*SUMIF('Daily Log'!$CE$18:$CE$1017,$B88,'Daily Log'!$CF$18:$CF$1017),0)</f>
        <v>0</v>
      </c>
      <c r="AI88" s="198">
        <f>IFERROR($E88*SUMIF('Daily Log'!$CH$18:$CH$1017,$B88,'Daily Log'!$CI$18:$CI$1017),0)</f>
        <v>0</v>
      </c>
      <c r="AJ88" s="198">
        <f>IFERROR($E88*SUMIF('Daily Log'!$CK$18:$CK$1017,$B88,'Daily Log'!$CL$18:$CL$1017),0)</f>
        <v>0</v>
      </c>
      <c r="AK88" s="198">
        <f>IFERROR($E88*SUMIF('Daily Log'!$CN$18:$CN$1017,$B88,'Daily Log'!$CO$18:$CO$1017),0)</f>
        <v>0</v>
      </c>
    </row>
    <row r="89" spans="2:37" ht="33.75" hidden="1" customHeight="1">
      <c r="B89" s="401" t="s">
        <v>129</v>
      </c>
      <c r="C89" s="402"/>
      <c r="D89" s="403" t="s">
        <v>287</v>
      </c>
      <c r="E89" s="400">
        <v>1</v>
      </c>
      <c r="F89" s="197">
        <f t="shared" si="1"/>
        <v>4</v>
      </c>
      <c r="G89" s="198">
        <f>IFERROR($E89*SUMIF('Daily Log'!$B$18:$B$1017,$B89,'Daily Log'!$C$18:$C$1017),0)</f>
        <v>2</v>
      </c>
      <c r="H89" s="198">
        <f>IFERROR($E89*SUMIF('Daily Log'!$E$18:$E$1017,$B89,'Daily Log'!$F$18:$F$1017),0)</f>
        <v>1</v>
      </c>
      <c r="I89" s="198">
        <f>IFERROR($E89*SUMIF('Daily Log'!$H$18:$H$1017,$B89,'Daily Log'!$I$18:$I$1017),0)</f>
        <v>1</v>
      </c>
      <c r="J89" s="198">
        <f>IFERROR($E89*SUMIF('Daily Log'!$K$18:$K$1017,$B89,'Daily Log'!$L$18:$L$1017),0)</f>
        <v>0</v>
      </c>
      <c r="K89" s="198">
        <f>IFERROR($E89*SUMIF('Daily Log'!$N$18:$N$1017,$B89,'Daily Log'!$O$18:$O$1017),0)</f>
        <v>0</v>
      </c>
      <c r="L89" s="198">
        <f>IFERROR($E89*SUMIF('Daily Log'!$Q$18:$Q$1017,$B89,'Daily Log'!$R$18:$R$1017),0)</f>
        <v>0</v>
      </c>
      <c r="M89" s="198">
        <f>IFERROR($E89*SUMIF('Daily Log'!$T$18:$T$1017,$B89,'Daily Log'!$U$18:$U$1017),0)</f>
        <v>0</v>
      </c>
      <c r="N89" s="198">
        <f>IFERROR($E89*SUMIF('Daily Log'!$W$18:$W$1017,$B89,'Daily Log'!$X$18:$X$1017),0)</f>
        <v>0</v>
      </c>
      <c r="O89" s="198">
        <f>IFERROR($E89*SUMIF('Daily Log'!$Z$18:$Z$1017,$B89,'Daily Log'!$AA$18:$AA$1017),0)</f>
        <v>0</v>
      </c>
      <c r="P89" s="198">
        <f>IFERROR($E89*SUMIF('Daily Log'!$AC$18:$AC$1017,$B89,'Daily Log'!$AD$18:$AD$1017),0)</f>
        <v>0</v>
      </c>
      <c r="Q89" s="198">
        <f>IFERROR($E89*SUMIF('Daily Log'!$AF$18:$AF$1017,$B89,'Daily Log'!$AG$18:$AG$1017),0)</f>
        <v>0</v>
      </c>
      <c r="R89" s="198">
        <f>IFERROR($E89*SUMIF('Daily Log'!$AI$18:$AI$1017,$B89,'Daily Log'!$AJ$18:$AJ$1017),0)</f>
        <v>0</v>
      </c>
      <c r="S89" s="198">
        <f>IFERROR($E89*SUMIF('Daily Log'!$AL$18:$AL$1017,$B89,'Daily Log'!$AM$18:$AM$1017),0)</f>
        <v>0</v>
      </c>
      <c r="T89" s="198">
        <f>IFERROR($E89*SUMIF('Daily Log'!$AO$18:$AO$1017,$B89,'Daily Log'!$AP$18:$AP$1017),0)</f>
        <v>0</v>
      </c>
      <c r="U89" s="198">
        <f>IFERROR($E89*SUMIF('Daily Log'!$AR$18:$AR$1017,$B89,'Daily Log'!$AS$18:$AS$1017),0)</f>
        <v>0</v>
      </c>
      <c r="V89" s="198">
        <f>IFERROR($E89*SUMIF('Daily Log'!$AU$18:$AU$1017,$B89,'Daily Log'!$AV$18:$AV$1017),0)</f>
        <v>0</v>
      </c>
      <c r="W89" s="198">
        <f>IFERROR($E89*SUMIF('Daily Log'!$AX$18:$AX$1017,$B89,'Daily Log'!$AY$18:$AY$1017),0)</f>
        <v>0</v>
      </c>
      <c r="X89" s="198">
        <f>IFERROR($E89*SUMIF('Daily Log'!$BA$18:$BA$1017,$B89,'Daily Log'!$BB$18:$BB$1017),0)</f>
        <v>0</v>
      </c>
      <c r="Y89" s="198">
        <f>IFERROR($E89*SUMIF('Daily Log'!$BD$18:$BD$1017,$B89,'Daily Log'!$BE$18:$BE$1017),0)</f>
        <v>0</v>
      </c>
      <c r="Z89" s="198">
        <f>IFERROR($E89*SUMIF('Daily Log'!$BG$18:$BG$1017,$B89,'Daily Log'!$BH$18:$BH$1017),0)</f>
        <v>0</v>
      </c>
      <c r="AA89" s="198">
        <f>IFERROR($E89*SUMIF('Daily Log'!$BJ$18:$BJ$1017,$B89,'Daily Log'!$BK$18:$BK$1017),0)</f>
        <v>0</v>
      </c>
      <c r="AB89" s="198">
        <f>IFERROR($E89*SUMIF('Daily Log'!$BM$18:$BM$1017,$B89,'Daily Log'!$BN$18:$BN$1017),0)</f>
        <v>0</v>
      </c>
      <c r="AC89" s="198">
        <f>IFERROR($E89*SUMIF('Daily Log'!$BP$18:$BP$1017,$B89,'Daily Log'!$BQ$18:$BQ$1017),0)</f>
        <v>0</v>
      </c>
      <c r="AD89" s="198">
        <f>IFERROR($E89*SUMIF('Daily Log'!$BS$18:$BS$1017,$B89,'Daily Log'!$BT$18:$BT$1017),0)</f>
        <v>0</v>
      </c>
      <c r="AE89" s="198">
        <f>IFERROR($E89*SUMIF('Daily Log'!$BV$18:$BV$1017,$B89,'Daily Log'!$BW$18:$BW$1017),0)</f>
        <v>0</v>
      </c>
      <c r="AF89" s="198">
        <f>IFERROR($E89*SUMIF('Daily Log'!$BY$18:$BY$1017,$B89,'Daily Log'!$BZ$18:$BZ$1017),0)</f>
        <v>0</v>
      </c>
      <c r="AG89" s="198">
        <f>IFERROR($E89*SUMIF('Daily Log'!$CB$18:$CB$1017,$B89,'Daily Log'!$CC$18:$CC$1017),0)</f>
        <v>0</v>
      </c>
      <c r="AH89" s="198">
        <f>IFERROR($E89*SUMIF('Daily Log'!$CE$18:$CE$1017,$B89,'Daily Log'!$CF$18:$CF$1017),0)</f>
        <v>0</v>
      </c>
      <c r="AI89" s="198">
        <f>IFERROR($E89*SUMIF('Daily Log'!$CH$18:$CH$1017,$B89,'Daily Log'!$CI$18:$CI$1017),0)</f>
        <v>0</v>
      </c>
      <c r="AJ89" s="198">
        <f>IFERROR($E89*SUMIF('Daily Log'!$CK$18:$CK$1017,$B89,'Daily Log'!$CL$18:$CL$1017),0)</f>
        <v>0</v>
      </c>
      <c r="AK89" s="198">
        <f>IFERROR($E89*SUMIF('Daily Log'!$CN$18:$CN$1017,$B89,'Daily Log'!$CO$18:$CO$1017),0)</f>
        <v>0</v>
      </c>
    </row>
    <row r="90" spans="2:37" ht="33.75" hidden="1" customHeight="1">
      <c r="B90" s="401" t="s">
        <v>130</v>
      </c>
      <c r="C90" s="402"/>
      <c r="D90" s="403" t="s">
        <v>287</v>
      </c>
      <c r="E90" s="400">
        <v>1</v>
      </c>
      <c r="F90" s="197">
        <f t="shared" si="1"/>
        <v>1</v>
      </c>
      <c r="G90" s="198">
        <f>IFERROR($E90*SUMIF('Daily Log'!$B$18:$B$1017,$B90,'Daily Log'!$C$18:$C$1017),0)</f>
        <v>0</v>
      </c>
      <c r="H90" s="198">
        <f>IFERROR($E90*SUMIF('Daily Log'!$E$18:$E$1017,$B90,'Daily Log'!$F$18:$F$1017),0)</f>
        <v>0</v>
      </c>
      <c r="I90" s="198">
        <f>IFERROR($E90*SUMIF('Daily Log'!$H$18:$H$1017,$B90,'Daily Log'!$I$18:$I$1017),0)</f>
        <v>1</v>
      </c>
      <c r="J90" s="198">
        <f>IFERROR($E90*SUMIF('Daily Log'!$K$18:$K$1017,$B90,'Daily Log'!$L$18:$L$1017),0)</f>
        <v>0</v>
      </c>
      <c r="K90" s="198">
        <f>IFERROR($E90*SUMIF('Daily Log'!$N$18:$N$1017,$B90,'Daily Log'!$O$18:$O$1017),0)</f>
        <v>0</v>
      </c>
      <c r="L90" s="198">
        <f>IFERROR($E90*SUMIF('Daily Log'!$Q$18:$Q$1017,$B90,'Daily Log'!$R$18:$R$1017),0)</f>
        <v>0</v>
      </c>
      <c r="M90" s="198">
        <f>IFERROR($E90*SUMIF('Daily Log'!$T$18:$T$1017,$B90,'Daily Log'!$U$18:$U$1017),0)</f>
        <v>0</v>
      </c>
      <c r="N90" s="198">
        <f>IFERROR($E90*SUMIF('Daily Log'!$W$18:$W$1017,$B90,'Daily Log'!$X$18:$X$1017),0)</f>
        <v>0</v>
      </c>
      <c r="O90" s="198">
        <f>IFERROR($E90*SUMIF('Daily Log'!$Z$18:$Z$1017,$B90,'Daily Log'!$AA$18:$AA$1017),0)</f>
        <v>0</v>
      </c>
      <c r="P90" s="198">
        <f>IFERROR($E90*SUMIF('Daily Log'!$AC$18:$AC$1017,$B90,'Daily Log'!$AD$18:$AD$1017),0)</f>
        <v>0</v>
      </c>
      <c r="Q90" s="198">
        <f>IFERROR($E90*SUMIF('Daily Log'!$AF$18:$AF$1017,$B90,'Daily Log'!$AG$18:$AG$1017),0)</f>
        <v>0</v>
      </c>
      <c r="R90" s="198">
        <f>IFERROR($E90*SUMIF('Daily Log'!$AI$18:$AI$1017,$B90,'Daily Log'!$AJ$18:$AJ$1017),0)</f>
        <v>0</v>
      </c>
      <c r="S90" s="198">
        <f>IFERROR($E90*SUMIF('Daily Log'!$AL$18:$AL$1017,$B90,'Daily Log'!$AM$18:$AM$1017),0)</f>
        <v>0</v>
      </c>
      <c r="T90" s="198">
        <f>IFERROR($E90*SUMIF('Daily Log'!$AO$18:$AO$1017,$B90,'Daily Log'!$AP$18:$AP$1017),0)</f>
        <v>0</v>
      </c>
      <c r="U90" s="198">
        <f>IFERROR($E90*SUMIF('Daily Log'!$AR$18:$AR$1017,$B90,'Daily Log'!$AS$18:$AS$1017),0)</f>
        <v>0</v>
      </c>
      <c r="V90" s="198">
        <f>IFERROR($E90*SUMIF('Daily Log'!$AU$18:$AU$1017,$B90,'Daily Log'!$AV$18:$AV$1017),0)</f>
        <v>0</v>
      </c>
      <c r="W90" s="198">
        <f>IFERROR($E90*SUMIF('Daily Log'!$AX$18:$AX$1017,$B90,'Daily Log'!$AY$18:$AY$1017),0)</f>
        <v>0</v>
      </c>
      <c r="X90" s="198">
        <f>IFERROR($E90*SUMIF('Daily Log'!$BA$18:$BA$1017,$B90,'Daily Log'!$BB$18:$BB$1017),0)</f>
        <v>0</v>
      </c>
      <c r="Y90" s="198">
        <f>IFERROR($E90*SUMIF('Daily Log'!$BD$18:$BD$1017,$B90,'Daily Log'!$BE$18:$BE$1017),0)</f>
        <v>0</v>
      </c>
      <c r="Z90" s="198">
        <f>IFERROR($E90*SUMIF('Daily Log'!$BG$18:$BG$1017,$B90,'Daily Log'!$BH$18:$BH$1017),0)</f>
        <v>0</v>
      </c>
      <c r="AA90" s="198">
        <f>IFERROR($E90*SUMIF('Daily Log'!$BJ$18:$BJ$1017,$B90,'Daily Log'!$BK$18:$BK$1017),0)</f>
        <v>0</v>
      </c>
      <c r="AB90" s="198">
        <f>IFERROR($E90*SUMIF('Daily Log'!$BM$18:$BM$1017,$B90,'Daily Log'!$BN$18:$BN$1017),0)</f>
        <v>0</v>
      </c>
      <c r="AC90" s="198">
        <f>IFERROR($E90*SUMIF('Daily Log'!$BP$18:$BP$1017,$B90,'Daily Log'!$BQ$18:$BQ$1017),0)</f>
        <v>0</v>
      </c>
      <c r="AD90" s="198">
        <f>IFERROR($E90*SUMIF('Daily Log'!$BS$18:$BS$1017,$B90,'Daily Log'!$BT$18:$BT$1017),0)</f>
        <v>0</v>
      </c>
      <c r="AE90" s="198">
        <f>IFERROR($E90*SUMIF('Daily Log'!$BV$18:$BV$1017,$B90,'Daily Log'!$BW$18:$BW$1017),0)</f>
        <v>0</v>
      </c>
      <c r="AF90" s="198">
        <f>IFERROR($E90*SUMIF('Daily Log'!$BY$18:$BY$1017,$B90,'Daily Log'!$BZ$18:$BZ$1017),0)</f>
        <v>0</v>
      </c>
      <c r="AG90" s="198">
        <f>IFERROR($E90*SUMIF('Daily Log'!$CB$18:$CB$1017,$B90,'Daily Log'!$CC$18:$CC$1017),0)</f>
        <v>0</v>
      </c>
      <c r="AH90" s="198">
        <f>IFERROR($E90*SUMIF('Daily Log'!$CE$18:$CE$1017,$B90,'Daily Log'!$CF$18:$CF$1017),0)</f>
        <v>0</v>
      </c>
      <c r="AI90" s="198">
        <f>IFERROR($E90*SUMIF('Daily Log'!$CH$18:$CH$1017,$B90,'Daily Log'!$CI$18:$CI$1017),0)</f>
        <v>0</v>
      </c>
      <c r="AJ90" s="198">
        <f>IFERROR($E90*SUMIF('Daily Log'!$CK$18:$CK$1017,$B90,'Daily Log'!$CL$18:$CL$1017),0)</f>
        <v>0</v>
      </c>
      <c r="AK90" s="198">
        <f>IFERROR($E90*SUMIF('Daily Log'!$CN$18:$CN$1017,$B90,'Daily Log'!$CO$18:$CO$1017),0)</f>
        <v>0</v>
      </c>
    </row>
    <row r="91" spans="2:37" ht="33.75" hidden="1" customHeight="1">
      <c r="B91" s="401" t="s">
        <v>131</v>
      </c>
      <c r="C91" s="402"/>
      <c r="D91" s="403" t="s">
        <v>287</v>
      </c>
      <c r="E91" s="400">
        <v>1</v>
      </c>
      <c r="F91" s="197">
        <f t="shared" si="1"/>
        <v>1</v>
      </c>
      <c r="G91" s="198">
        <f>IFERROR($E91*SUMIF('Daily Log'!$B$18:$B$1017,$B91,'Daily Log'!$C$18:$C$1017),0)</f>
        <v>1</v>
      </c>
      <c r="H91" s="198">
        <f>IFERROR($E91*SUMIF('Daily Log'!$E$18:$E$1017,$B91,'Daily Log'!$F$18:$F$1017),0)</f>
        <v>0</v>
      </c>
      <c r="I91" s="198">
        <f>IFERROR($E91*SUMIF('Daily Log'!$H$18:$H$1017,$B91,'Daily Log'!$I$18:$I$1017),0)</f>
        <v>0</v>
      </c>
      <c r="J91" s="198">
        <f>IFERROR($E91*SUMIF('Daily Log'!$K$18:$K$1017,$B91,'Daily Log'!$L$18:$L$1017),0)</f>
        <v>0</v>
      </c>
      <c r="K91" s="198">
        <f>IFERROR($E91*SUMIF('Daily Log'!$N$18:$N$1017,$B91,'Daily Log'!$O$18:$O$1017),0)</f>
        <v>0</v>
      </c>
      <c r="L91" s="198">
        <f>IFERROR($E91*SUMIF('Daily Log'!$Q$18:$Q$1017,$B91,'Daily Log'!$R$18:$R$1017),0)</f>
        <v>0</v>
      </c>
      <c r="M91" s="198">
        <f>IFERROR($E91*SUMIF('Daily Log'!$T$18:$T$1017,$B91,'Daily Log'!$U$18:$U$1017),0)</f>
        <v>0</v>
      </c>
      <c r="N91" s="198">
        <f>IFERROR($E91*SUMIF('Daily Log'!$W$18:$W$1017,$B91,'Daily Log'!$X$18:$X$1017),0)</f>
        <v>0</v>
      </c>
      <c r="O91" s="198">
        <f>IFERROR($E91*SUMIF('Daily Log'!$Z$18:$Z$1017,$B91,'Daily Log'!$AA$18:$AA$1017),0)</f>
        <v>0</v>
      </c>
      <c r="P91" s="198">
        <f>IFERROR($E91*SUMIF('Daily Log'!$AC$18:$AC$1017,$B91,'Daily Log'!$AD$18:$AD$1017),0)</f>
        <v>0</v>
      </c>
      <c r="Q91" s="198">
        <f>IFERROR($E91*SUMIF('Daily Log'!$AF$18:$AF$1017,$B91,'Daily Log'!$AG$18:$AG$1017),0)</f>
        <v>0</v>
      </c>
      <c r="R91" s="198">
        <f>IFERROR($E91*SUMIF('Daily Log'!$AI$18:$AI$1017,$B91,'Daily Log'!$AJ$18:$AJ$1017),0)</f>
        <v>0</v>
      </c>
      <c r="S91" s="198">
        <f>IFERROR($E91*SUMIF('Daily Log'!$AL$18:$AL$1017,$B91,'Daily Log'!$AM$18:$AM$1017),0)</f>
        <v>0</v>
      </c>
      <c r="T91" s="198">
        <f>IFERROR($E91*SUMIF('Daily Log'!$AO$18:$AO$1017,$B91,'Daily Log'!$AP$18:$AP$1017),0)</f>
        <v>0</v>
      </c>
      <c r="U91" s="198">
        <f>IFERROR($E91*SUMIF('Daily Log'!$AR$18:$AR$1017,$B91,'Daily Log'!$AS$18:$AS$1017),0)</f>
        <v>0</v>
      </c>
      <c r="V91" s="198">
        <f>IFERROR($E91*SUMIF('Daily Log'!$AU$18:$AU$1017,$B91,'Daily Log'!$AV$18:$AV$1017),0)</f>
        <v>0</v>
      </c>
      <c r="W91" s="198">
        <f>IFERROR($E91*SUMIF('Daily Log'!$AX$18:$AX$1017,$B91,'Daily Log'!$AY$18:$AY$1017),0)</f>
        <v>0</v>
      </c>
      <c r="X91" s="198">
        <f>IFERROR($E91*SUMIF('Daily Log'!$BA$18:$BA$1017,$B91,'Daily Log'!$BB$18:$BB$1017),0)</f>
        <v>0</v>
      </c>
      <c r="Y91" s="198">
        <f>IFERROR($E91*SUMIF('Daily Log'!$BD$18:$BD$1017,$B91,'Daily Log'!$BE$18:$BE$1017),0)</f>
        <v>0</v>
      </c>
      <c r="Z91" s="198">
        <f>IFERROR($E91*SUMIF('Daily Log'!$BG$18:$BG$1017,$B91,'Daily Log'!$BH$18:$BH$1017),0)</f>
        <v>0</v>
      </c>
      <c r="AA91" s="198">
        <f>IFERROR($E91*SUMIF('Daily Log'!$BJ$18:$BJ$1017,$B91,'Daily Log'!$BK$18:$BK$1017),0)</f>
        <v>0</v>
      </c>
      <c r="AB91" s="198">
        <f>IFERROR($E91*SUMIF('Daily Log'!$BM$18:$BM$1017,$B91,'Daily Log'!$BN$18:$BN$1017),0)</f>
        <v>0</v>
      </c>
      <c r="AC91" s="198">
        <f>IFERROR($E91*SUMIF('Daily Log'!$BP$18:$BP$1017,$B91,'Daily Log'!$BQ$18:$BQ$1017),0)</f>
        <v>0</v>
      </c>
      <c r="AD91" s="198">
        <f>IFERROR($E91*SUMIF('Daily Log'!$BS$18:$BS$1017,$B91,'Daily Log'!$BT$18:$BT$1017),0)</f>
        <v>0</v>
      </c>
      <c r="AE91" s="198">
        <f>IFERROR($E91*SUMIF('Daily Log'!$BV$18:$BV$1017,$B91,'Daily Log'!$BW$18:$BW$1017),0)</f>
        <v>0</v>
      </c>
      <c r="AF91" s="198">
        <f>IFERROR($E91*SUMIF('Daily Log'!$BY$18:$BY$1017,$B91,'Daily Log'!$BZ$18:$BZ$1017),0)</f>
        <v>0</v>
      </c>
      <c r="AG91" s="198">
        <f>IFERROR($E91*SUMIF('Daily Log'!$CB$18:$CB$1017,$B91,'Daily Log'!$CC$18:$CC$1017),0)</f>
        <v>0</v>
      </c>
      <c r="AH91" s="198">
        <f>IFERROR($E91*SUMIF('Daily Log'!$CE$18:$CE$1017,$B91,'Daily Log'!$CF$18:$CF$1017),0)</f>
        <v>0</v>
      </c>
      <c r="AI91" s="198">
        <f>IFERROR($E91*SUMIF('Daily Log'!$CH$18:$CH$1017,$B91,'Daily Log'!$CI$18:$CI$1017),0)</f>
        <v>0</v>
      </c>
      <c r="AJ91" s="198">
        <f>IFERROR($E91*SUMIF('Daily Log'!$CK$18:$CK$1017,$B91,'Daily Log'!$CL$18:$CL$1017),0)</f>
        <v>0</v>
      </c>
      <c r="AK91" s="198">
        <f>IFERROR($E91*SUMIF('Daily Log'!$CN$18:$CN$1017,$B91,'Daily Log'!$CO$18:$CO$1017),0)</f>
        <v>0</v>
      </c>
    </row>
    <row r="92" spans="2:37" ht="33.75" hidden="1" customHeight="1">
      <c r="B92" s="401" t="s">
        <v>132</v>
      </c>
      <c r="C92" s="402"/>
      <c r="D92" s="403" t="s">
        <v>287</v>
      </c>
      <c r="E92" s="400">
        <v>1</v>
      </c>
      <c r="F92" s="197">
        <f t="shared" si="1"/>
        <v>0</v>
      </c>
      <c r="G92" s="198">
        <f>IFERROR($E92*SUMIF('Daily Log'!$B$18:$B$1017,$B92,'Daily Log'!$C$18:$C$1017),0)</f>
        <v>0</v>
      </c>
      <c r="H92" s="198">
        <f>IFERROR($E92*SUMIF('Daily Log'!$E$18:$E$1017,$B92,'Daily Log'!$F$18:$F$1017),0)</f>
        <v>0</v>
      </c>
      <c r="I92" s="198">
        <f>IFERROR($E92*SUMIF('Daily Log'!$H$18:$H$1017,$B92,'Daily Log'!$I$18:$I$1017),0)</f>
        <v>0</v>
      </c>
      <c r="J92" s="198">
        <f>IFERROR($E92*SUMIF('Daily Log'!$K$18:$K$1017,$B92,'Daily Log'!$L$18:$L$1017),0)</f>
        <v>0</v>
      </c>
      <c r="K92" s="198">
        <f>IFERROR($E92*SUMIF('Daily Log'!$N$18:$N$1017,$B92,'Daily Log'!$O$18:$O$1017),0)</f>
        <v>0</v>
      </c>
      <c r="L92" s="198">
        <f>IFERROR($E92*SUMIF('Daily Log'!$Q$18:$Q$1017,$B92,'Daily Log'!$R$18:$R$1017),0)</f>
        <v>0</v>
      </c>
      <c r="M92" s="198">
        <f>IFERROR($E92*SUMIF('Daily Log'!$T$18:$T$1017,$B92,'Daily Log'!$U$18:$U$1017),0)</f>
        <v>0</v>
      </c>
      <c r="N92" s="198">
        <f>IFERROR($E92*SUMIF('Daily Log'!$W$18:$W$1017,$B92,'Daily Log'!$X$18:$X$1017),0)</f>
        <v>0</v>
      </c>
      <c r="O92" s="198">
        <f>IFERROR($E92*SUMIF('Daily Log'!$Z$18:$Z$1017,$B92,'Daily Log'!$AA$18:$AA$1017),0)</f>
        <v>0</v>
      </c>
      <c r="P92" s="198">
        <f>IFERROR($E92*SUMIF('Daily Log'!$AC$18:$AC$1017,$B92,'Daily Log'!$AD$18:$AD$1017),0)</f>
        <v>0</v>
      </c>
      <c r="Q92" s="198">
        <f>IFERROR($E92*SUMIF('Daily Log'!$AF$18:$AF$1017,$B92,'Daily Log'!$AG$18:$AG$1017),0)</f>
        <v>0</v>
      </c>
      <c r="R92" s="198">
        <f>IFERROR($E92*SUMIF('Daily Log'!$AI$18:$AI$1017,$B92,'Daily Log'!$AJ$18:$AJ$1017),0)</f>
        <v>0</v>
      </c>
      <c r="S92" s="198">
        <f>IFERROR($E92*SUMIF('Daily Log'!$AL$18:$AL$1017,$B92,'Daily Log'!$AM$18:$AM$1017),0)</f>
        <v>0</v>
      </c>
      <c r="T92" s="198">
        <f>IFERROR($E92*SUMIF('Daily Log'!$AO$18:$AO$1017,$B92,'Daily Log'!$AP$18:$AP$1017),0)</f>
        <v>0</v>
      </c>
      <c r="U92" s="198">
        <f>IFERROR($E92*SUMIF('Daily Log'!$AR$18:$AR$1017,$B92,'Daily Log'!$AS$18:$AS$1017),0)</f>
        <v>0</v>
      </c>
      <c r="V92" s="198">
        <f>IFERROR($E92*SUMIF('Daily Log'!$AU$18:$AU$1017,$B92,'Daily Log'!$AV$18:$AV$1017),0)</f>
        <v>0</v>
      </c>
      <c r="W92" s="198">
        <f>IFERROR($E92*SUMIF('Daily Log'!$AX$18:$AX$1017,$B92,'Daily Log'!$AY$18:$AY$1017),0)</f>
        <v>0</v>
      </c>
      <c r="X92" s="198">
        <f>IFERROR($E92*SUMIF('Daily Log'!$BA$18:$BA$1017,$B92,'Daily Log'!$BB$18:$BB$1017),0)</f>
        <v>0</v>
      </c>
      <c r="Y92" s="198">
        <f>IFERROR($E92*SUMIF('Daily Log'!$BD$18:$BD$1017,$B92,'Daily Log'!$BE$18:$BE$1017),0)</f>
        <v>0</v>
      </c>
      <c r="Z92" s="198">
        <f>IFERROR($E92*SUMIF('Daily Log'!$BG$18:$BG$1017,$B92,'Daily Log'!$BH$18:$BH$1017),0)</f>
        <v>0</v>
      </c>
      <c r="AA92" s="198">
        <f>IFERROR($E92*SUMIF('Daily Log'!$BJ$18:$BJ$1017,$B92,'Daily Log'!$BK$18:$BK$1017),0)</f>
        <v>0</v>
      </c>
      <c r="AB92" s="198">
        <f>IFERROR($E92*SUMIF('Daily Log'!$BM$18:$BM$1017,$B92,'Daily Log'!$BN$18:$BN$1017),0)</f>
        <v>0</v>
      </c>
      <c r="AC92" s="198">
        <f>IFERROR($E92*SUMIF('Daily Log'!$BP$18:$BP$1017,$B92,'Daily Log'!$BQ$18:$BQ$1017),0)</f>
        <v>0</v>
      </c>
      <c r="AD92" s="198">
        <f>IFERROR($E92*SUMIF('Daily Log'!$BS$18:$BS$1017,$B92,'Daily Log'!$BT$18:$BT$1017),0)</f>
        <v>0</v>
      </c>
      <c r="AE92" s="198">
        <f>IFERROR($E92*SUMIF('Daily Log'!$BV$18:$BV$1017,$B92,'Daily Log'!$BW$18:$BW$1017),0)</f>
        <v>0</v>
      </c>
      <c r="AF92" s="198">
        <f>IFERROR($E92*SUMIF('Daily Log'!$BY$18:$BY$1017,$B92,'Daily Log'!$BZ$18:$BZ$1017),0)</f>
        <v>0</v>
      </c>
      <c r="AG92" s="198">
        <f>IFERROR($E92*SUMIF('Daily Log'!$CB$18:$CB$1017,$B92,'Daily Log'!$CC$18:$CC$1017),0)</f>
        <v>0</v>
      </c>
      <c r="AH92" s="198">
        <f>IFERROR($E92*SUMIF('Daily Log'!$CE$18:$CE$1017,$B92,'Daily Log'!$CF$18:$CF$1017),0)</f>
        <v>0</v>
      </c>
      <c r="AI92" s="198">
        <f>IFERROR($E92*SUMIF('Daily Log'!$CH$18:$CH$1017,$B92,'Daily Log'!$CI$18:$CI$1017),0)</f>
        <v>0</v>
      </c>
      <c r="AJ92" s="198">
        <f>IFERROR($E92*SUMIF('Daily Log'!$CK$18:$CK$1017,$B92,'Daily Log'!$CL$18:$CL$1017),0)</f>
        <v>0</v>
      </c>
      <c r="AK92" s="198">
        <f>IFERROR($E92*SUMIF('Daily Log'!$CN$18:$CN$1017,$B92,'Daily Log'!$CO$18:$CO$1017),0)</f>
        <v>0</v>
      </c>
    </row>
    <row r="93" spans="2:37" ht="33.75" hidden="1" customHeight="1">
      <c r="B93" s="401" t="s">
        <v>133</v>
      </c>
      <c r="C93" s="402"/>
      <c r="D93" s="403" t="s">
        <v>287</v>
      </c>
      <c r="E93" s="400">
        <v>1</v>
      </c>
      <c r="F93" s="197">
        <f t="shared" si="1"/>
        <v>0</v>
      </c>
      <c r="G93" s="198">
        <f>IFERROR($E93*SUMIF('Daily Log'!$B$18:$B$1017,$B93,'Daily Log'!$C$18:$C$1017),0)</f>
        <v>0</v>
      </c>
      <c r="H93" s="198">
        <f>IFERROR($E93*SUMIF('Daily Log'!$E$18:$E$1017,$B93,'Daily Log'!$F$18:$F$1017),0)</f>
        <v>0</v>
      </c>
      <c r="I93" s="198">
        <f>IFERROR($E93*SUMIF('Daily Log'!$H$18:$H$1017,$B93,'Daily Log'!$I$18:$I$1017),0)</f>
        <v>0</v>
      </c>
      <c r="J93" s="198">
        <f>IFERROR($E93*SUMIF('Daily Log'!$K$18:$K$1017,$B93,'Daily Log'!$L$18:$L$1017),0)</f>
        <v>0</v>
      </c>
      <c r="K93" s="198">
        <f>IFERROR($E93*SUMIF('Daily Log'!$N$18:$N$1017,$B93,'Daily Log'!$O$18:$O$1017),0)</f>
        <v>0</v>
      </c>
      <c r="L93" s="198">
        <f>IFERROR($E93*SUMIF('Daily Log'!$Q$18:$Q$1017,$B93,'Daily Log'!$R$18:$R$1017),0)</f>
        <v>0</v>
      </c>
      <c r="M93" s="198">
        <f>IFERROR($E93*SUMIF('Daily Log'!$T$18:$T$1017,$B93,'Daily Log'!$U$18:$U$1017),0)</f>
        <v>0</v>
      </c>
      <c r="N93" s="198">
        <f>IFERROR($E93*SUMIF('Daily Log'!$W$18:$W$1017,$B93,'Daily Log'!$X$18:$X$1017),0)</f>
        <v>0</v>
      </c>
      <c r="O93" s="198">
        <f>IFERROR($E93*SUMIF('Daily Log'!$Z$18:$Z$1017,$B93,'Daily Log'!$AA$18:$AA$1017),0)</f>
        <v>0</v>
      </c>
      <c r="P93" s="198">
        <f>IFERROR($E93*SUMIF('Daily Log'!$AC$18:$AC$1017,$B93,'Daily Log'!$AD$18:$AD$1017),0)</f>
        <v>0</v>
      </c>
      <c r="Q93" s="198">
        <f>IFERROR($E93*SUMIF('Daily Log'!$AF$18:$AF$1017,$B93,'Daily Log'!$AG$18:$AG$1017),0)</f>
        <v>0</v>
      </c>
      <c r="R93" s="198">
        <f>IFERROR($E93*SUMIF('Daily Log'!$AI$18:$AI$1017,$B93,'Daily Log'!$AJ$18:$AJ$1017),0)</f>
        <v>0</v>
      </c>
      <c r="S93" s="198">
        <f>IFERROR($E93*SUMIF('Daily Log'!$AL$18:$AL$1017,$B93,'Daily Log'!$AM$18:$AM$1017),0)</f>
        <v>0</v>
      </c>
      <c r="T93" s="198">
        <f>IFERROR($E93*SUMIF('Daily Log'!$AO$18:$AO$1017,$B93,'Daily Log'!$AP$18:$AP$1017),0)</f>
        <v>0</v>
      </c>
      <c r="U93" s="198">
        <f>IFERROR($E93*SUMIF('Daily Log'!$AR$18:$AR$1017,$B93,'Daily Log'!$AS$18:$AS$1017),0)</f>
        <v>0</v>
      </c>
      <c r="V93" s="198">
        <f>IFERROR($E93*SUMIF('Daily Log'!$AU$18:$AU$1017,$B93,'Daily Log'!$AV$18:$AV$1017),0)</f>
        <v>0</v>
      </c>
      <c r="W93" s="198">
        <f>IFERROR($E93*SUMIF('Daily Log'!$AX$18:$AX$1017,$B93,'Daily Log'!$AY$18:$AY$1017),0)</f>
        <v>0</v>
      </c>
      <c r="X93" s="198">
        <f>IFERROR($E93*SUMIF('Daily Log'!$BA$18:$BA$1017,$B93,'Daily Log'!$BB$18:$BB$1017),0)</f>
        <v>0</v>
      </c>
      <c r="Y93" s="198">
        <f>IFERROR($E93*SUMIF('Daily Log'!$BD$18:$BD$1017,$B93,'Daily Log'!$BE$18:$BE$1017),0)</f>
        <v>0</v>
      </c>
      <c r="Z93" s="198">
        <f>IFERROR($E93*SUMIF('Daily Log'!$BG$18:$BG$1017,$B93,'Daily Log'!$BH$18:$BH$1017),0)</f>
        <v>0</v>
      </c>
      <c r="AA93" s="198">
        <f>IFERROR($E93*SUMIF('Daily Log'!$BJ$18:$BJ$1017,$B93,'Daily Log'!$BK$18:$BK$1017),0)</f>
        <v>0</v>
      </c>
      <c r="AB93" s="198">
        <f>IFERROR($E93*SUMIF('Daily Log'!$BM$18:$BM$1017,$B93,'Daily Log'!$BN$18:$BN$1017),0)</f>
        <v>0</v>
      </c>
      <c r="AC93" s="198">
        <f>IFERROR($E93*SUMIF('Daily Log'!$BP$18:$BP$1017,$B93,'Daily Log'!$BQ$18:$BQ$1017),0)</f>
        <v>0</v>
      </c>
      <c r="AD93" s="198">
        <f>IFERROR($E93*SUMIF('Daily Log'!$BS$18:$BS$1017,$B93,'Daily Log'!$BT$18:$BT$1017),0)</f>
        <v>0</v>
      </c>
      <c r="AE93" s="198">
        <f>IFERROR($E93*SUMIF('Daily Log'!$BV$18:$BV$1017,$B93,'Daily Log'!$BW$18:$BW$1017),0)</f>
        <v>0</v>
      </c>
      <c r="AF93" s="198">
        <f>IFERROR($E93*SUMIF('Daily Log'!$BY$18:$BY$1017,$B93,'Daily Log'!$BZ$18:$BZ$1017),0)</f>
        <v>0</v>
      </c>
      <c r="AG93" s="198">
        <f>IFERROR($E93*SUMIF('Daily Log'!$CB$18:$CB$1017,$B93,'Daily Log'!$CC$18:$CC$1017),0)</f>
        <v>0</v>
      </c>
      <c r="AH93" s="198">
        <f>IFERROR($E93*SUMIF('Daily Log'!$CE$18:$CE$1017,$B93,'Daily Log'!$CF$18:$CF$1017),0)</f>
        <v>0</v>
      </c>
      <c r="AI93" s="198">
        <f>IFERROR($E93*SUMIF('Daily Log'!$CH$18:$CH$1017,$B93,'Daily Log'!$CI$18:$CI$1017),0)</f>
        <v>0</v>
      </c>
      <c r="AJ93" s="198">
        <f>IFERROR($E93*SUMIF('Daily Log'!$CK$18:$CK$1017,$B93,'Daily Log'!$CL$18:$CL$1017),0)</f>
        <v>0</v>
      </c>
      <c r="AK93" s="198">
        <f>IFERROR($E93*SUMIF('Daily Log'!$CN$18:$CN$1017,$B93,'Daily Log'!$CO$18:$CO$1017),0)</f>
        <v>0</v>
      </c>
    </row>
    <row r="94" spans="2:37" ht="33.75" hidden="1" customHeight="1">
      <c r="B94" s="401" t="s">
        <v>134</v>
      </c>
      <c r="C94" s="402"/>
      <c r="D94" s="403" t="s">
        <v>287</v>
      </c>
      <c r="E94" s="400">
        <v>1</v>
      </c>
      <c r="F94" s="197">
        <f t="shared" ref="F94:F157" si="2">SUM($G94:$AK94)</f>
        <v>0</v>
      </c>
      <c r="G94" s="198">
        <f>IFERROR($E94*SUMIF('Daily Log'!$B$18:$B$1017,$B94,'Daily Log'!$C$18:$C$1017),0)</f>
        <v>0</v>
      </c>
      <c r="H94" s="198">
        <f>IFERROR($E94*SUMIF('Daily Log'!$E$18:$E$1017,$B94,'Daily Log'!$F$18:$F$1017),0)</f>
        <v>0</v>
      </c>
      <c r="I94" s="198">
        <f>IFERROR($E94*SUMIF('Daily Log'!$H$18:$H$1017,$B94,'Daily Log'!$I$18:$I$1017),0)</f>
        <v>0</v>
      </c>
      <c r="J94" s="198">
        <f>IFERROR($E94*SUMIF('Daily Log'!$K$18:$K$1017,$B94,'Daily Log'!$L$18:$L$1017),0)</f>
        <v>0</v>
      </c>
      <c r="K94" s="198">
        <f>IFERROR($E94*SUMIF('Daily Log'!$N$18:$N$1017,$B94,'Daily Log'!$O$18:$O$1017),0)</f>
        <v>0</v>
      </c>
      <c r="L94" s="198">
        <f>IFERROR($E94*SUMIF('Daily Log'!$Q$18:$Q$1017,$B94,'Daily Log'!$R$18:$R$1017),0)</f>
        <v>0</v>
      </c>
      <c r="M94" s="198">
        <f>IFERROR($E94*SUMIF('Daily Log'!$T$18:$T$1017,$B94,'Daily Log'!$U$18:$U$1017),0)</f>
        <v>0</v>
      </c>
      <c r="N94" s="198">
        <f>IFERROR($E94*SUMIF('Daily Log'!$W$18:$W$1017,$B94,'Daily Log'!$X$18:$X$1017),0)</f>
        <v>0</v>
      </c>
      <c r="O94" s="198">
        <f>IFERROR($E94*SUMIF('Daily Log'!$Z$18:$Z$1017,$B94,'Daily Log'!$AA$18:$AA$1017),0)</f>
        <v>0</v>
      </c>
      <c r="P94" s="198">
        <f>IFERROR($E94*SUMIF('Daily Log'!$AC$18:$AC$1017,$B94,'Daily Log'!$AD$18:$AD$1017),0)</f>
        <v>0</v>
      </c>
      <c r="Q94" s="198">
        <f>IFERROR($E94*SUMIF('Daily Log'!$AF$18:$AF$1017,$B94,'Daily Log'!$AG$18:$AG$1017),0)</f>
        <v>0</v>
      </c>
      <c r="R94" s="198">
        <f>IFERROR($E94*SUMIF('Daily Log'!$AI$18:$AI$1017,$B94,'Daily Log'!$AJ$18:$AJ$1017),0)</f>
        <v>0</v>
      </c>
      <c r="S94" s="198">
        <f>IFERROR($E94*SUMIF('Daily Log'!$AL$18:$AL$1017,$B94,'Daily Log'!$AM$18:$AM$1017),0)</f>
        <v>0</v>
      </c>
      <c r="T94" s="198">
        <f>IFERROR($E94*SUMIF('Daily Log'!$AO$18:$AO$1017,$B94,'Daily Log'!$AP$18:$AP$1017),0)</f>
        <v>0</v>
      </c>
      <c r="U94" s="198">
        <f>IFERROR($E94*SUMIF('Daily Log'!$AR$18:$AR$1017,$B94,'Daily Log'!$AS$18:$AS$1017),0)</f>
        <v>0</v>
      </c>
      <c r="V94" s="198">
        <f>IFERROR($E94*SUMIF('Daily Log'!$AU$18:$AU$1017,$B94,'Daily Log'!$AV$18:$AV$1017),0)</f>
        <v>0</v>
      </c>
      <c r="W94" s="198">
        <f>IFERROR($E94*SUMIF('Daily Log'!$AX$18:$AX$1017,$B94,'Daily Log'!$AY$18:$AY$1017),0)</f>
        <v>0</v>
      </c>
      <c r="X94" s="198">
        <f>IFERROR($E94*SUMIF('Daily Log'!$BA$18:$BA$1017,$B94,'Daily Log'!$BB$18:$BB$1017),0)</f>
        <v>0</v>
      </c>
      <c r="Y94" s="198">
        <f>IFERROR($E94*SUMIF('Daily Log'!$BD$18:$BD$1017,$B94,'Daily Log'!$BE$18:$BE$1017),0)</f>
        <v>0</v>
      </c>
      <c r="Z94" s="198">
        <f>IFERROR($E94*SUMIF('Daily Log'!$BG$18:$BG$1017,$B94,'Daily Log'!$BH$18:$BH$1017),0)</f>
        <v>0</v>
      </c>
      <c r="AA94" s="198">
        <f>IFERROR($E94*SUMIF('Daily Log'!$BJ$18:$BJ$1017,$B94,'Daily Log'!$BK$18:$BK$1017),0)</f>
        <v>0</v>
      </c>
      <c r="AB94" s="198">
        <f>IFERROR($E94*SUMIF('Daily Log'!$BM$18:$BM$1017,$B94,'Daily Log'!$BN$18:$BN$1017),0)</f>
        <v>0</v>
      </c>
      <c r="AC94" s="198">
        <f>IFERROR($E94*SUMIF('Daily Log'!$BP$18:$BP$1017,$B94,'Daily Log'!$BQ$18:$BQ$1017),0)</f>
        <v>0</v>
      </c>
      <c r="AD94" s="198">
        <f>IFERROR($E94*SUMIF('Daily Log'!$BS$18:$BS$1017,$B94,'Daily Log'!$BT$18:$BT$1017),0)</f>
        <v>0</v>
      </c>
      <c r="AE94" s="198">
        <f>IFERROR($E94*SUMIF('Daily Log'!$BV$18:$BV$1017,$B94,'Daily Log'!$BW$18:$BW$1017),0)</f>
        <v>0</v>
      </c>
      <c r="AF94" s="198">
        <f>IFERROR($E94*SUMIF('Daily Log'!$BY$18:$BY$1017,$B94,'Daily Log'!$BZ$18:$BZ$1017),0)</f>
        <v>0</v>
      </c>
      <c r="AG94" s="198">
        <f>IFERROR($E94*SUMIF('Daily Log'!$CB$18:$CB$1017,$B94,'Daily Log'!$CC$18:$CC$1017),0)</f>
        <v>0</v>
      </c>
      <c r="AH94" s="198">
        <f>IFERROR($E94*SUMIF('Daily Log'!$CE$18:$CE$1017,$B94,'Daily Log'!$CF$18:$CF$1017),0)</f>
        <v>0</v>
      </c>
      <c r="AI94" s="198">
        <f>IFERROR($E94*SUMIF('Daily Log'!$CH$18:$CH$1017,$B94,'Daily Log'!$CI$18:$CI$1017),0)</f>
        <v>0</v>
      </c>
      <c r="AJ94" s="198">
        <f>IFERROR($E94*SUMIF('Daily Log'!$CK$18:$CK$1017,$B94,'Daily Log'!$CL$18:$CL$1017),0)</f>
        <v>0</v>
      </c>
      <c r="AK94" s="198">
        <f>IFERROR($E94*SUMIF('Daily Log'!$CN$18:$CN$1017,$B94,'Daily Log'!$CO$18:$CO$1017),0)</f>
        <v>0</v>
      </c>
    </row>
    <row r="95" spans="2:37" ht="33.75" hidden="1" customHeight="1">
      <c r="B95" s="401" t="s">
        <v>135</v>
      </c>
      <c r="C95" s="402"/>
      <c r="D95" s="403" t="s">
        <v>287</v>
      </c>
      <c r="E95" s="400">
        <v>1</v>
      </c>
      <c r="F95" s="197">
        <f t="shared" si="2"/>
        <v>0</v>
      </c>
      <c r="G95" s="198">
        <f>IFERROR($E95*SUMIF('Daily Log'!$B$18:$B$1017,$B95,'Daily Log'!$C$18:$C$1017),0)</f>
        <v>0</v>
      </c>
      <c r="H95" s="198">
        <f>IFERROR($E95*SUMIF('Daily Log'!$E$18:$E$1017,$B95,'Daily Log'!$F$18:$F$1017),0)</f>
        <v>0</v>
      </c>
      <c r="I95" s="198">
        <f>IFERROR($E95*SUMIF('Daily Log'!$H$18:$H$1017,$B95,'Daily Log'!$I$18:$I$1017),0)</f>
        <v>0</v>
      </c>
      <c r="J95" s="198">
        <f>IFERROR($E95*SUMIF('Daily Log'!$K$18:$K$1017,$B95,'Daily Log'!$L$18:$L$1017),0)</f>
        <v>0</v>
      </c>
      <c r="K95" s="198">
        <f>IFERROR($E95*SUMIF('Daily Log'!$N$18:$N$1017,$B95,'Daily Log'!$O$18:$O$1017),0)</f>
        <v>0</v>
      </c>
      <c r="L95" s="198">
        <f>IFERROR($E95*SUMIF('Daily Log'!$Q$18:$Q$1017,$B95,'Daily Log'!$R$18:$R$1017),0)</f>
        <v>0</v>
      </c>
      <c r="M95" s="198">
        <f>IFERROR($E95*SUMIF('Daily Log'!$T$18:$T$1017,$B95,'Daily Log'!$U$18:$U$1017),0)</f>
        <v>0</v>
      </c>
      <c r="N95" s="198">
        <f>IFERROR($E95*SUMIF('Daily Log'!$W$18:$W$1017,$B95,'Daily Log'!$X$18:$X$1017),0)</f>
        <v>0</v>
      </c>
      <c r="O95" s="198">
        <f>IFERROR($E95*SUMIF('Daily Log'!$Z$18:$Z$1017,$B95,'Daily Log'!$AA$18:$AA$1017),0)</f>
        <v>0</v>
      </c>
      <c r="P95" s="198">
        <f>IFERROR($E95*SUMIF('Daily Log'!$AC$18:$AC$1017,$B95,'Daily Log'!$AD$18:$AD$1017),0)</f>
        <v>0</v>
      </c>
      <c r="Q95" s="198">
        <f>IFERROR($E95*SUMIF('Daily Log'!$AF$18:$AF$1017,$B95,'Daily Log'!$AG$18:$AG$1017),0)</f>
        <v>0</v>
      </c>
      <c r="R95" s="198">
        <f>IFERROR($E95*SUMIF('Daily Log'!$AI$18:$AI$1017,$B95,'Daily Log'!$AJ$18:$AJ$1017),0)</f>
        <v>0</v>
      </c>
      <c r="S95" s="198">
        <f>IFERROR($E95*SUMIF('Daily Log'!$AL$18:$AL$1017,$B95,'Daily Log'!$AM$18:$AM$1017),0)</f>
        <v>0</v>
      </c>
      <c r="T95" s="198">
        <f>IFERROR($E95*SUMIF('Daily Log'!$AO$18:$AO$1017,$B95,'Daily Log'!$AP$18:$AP$1017),0)</f>
        <v>0</v>
      </c>
      <c r="U95" s="198">
        <f>IFERROR($E95*SUMIF('Daily Log'!$AR$18:$AR$1017,$B95,'Daily Log'!$AS$18:$AS$1017),0)</f>
        <v>0</v>
      </c>
      <c r="V95" s="198">
        <f>IFERROR($E95*SUMIF('Daily Log'!$AU$18:$AU$1017,$B95,'Daily Log'!$AV$18:$AV$1017),0)</f>
        <v>0</v>
      </c>
      <c r="W95" s="198">
        <f>IFERROR($E95*SUMIF('Daily Log'!$AX$18:$AX$1017,$B95,'Daily Log'!$AY$18:$AY$1017),0)</f>
        <v>0</v>
      </c>
      <c r="X95" s="198">
        <f>IFERROR($E95*SUMIF('Daily Log'!$BA$18:$BA$1017,$B95,'Daily Log'!$BB$18:$BB$1017),0)</f>
        <v>0</v>
      </c>
      <c r="Y95" s="198">
        <f>IFERROR($E95*SUMIF('Daily Log'!$BD$18:$BD$1017,$B95,'Daily Log'!$BE$18:$BE$1017),0)</f>
        <v>0</v>
      </c>
      <c r="Z95" s="198">
        <f>IFERROR($E95*SUMIF('Daily Log'!$BG$18:$BG$1017,$B95,'Daily Log'!$BH$18:$BH$1017),0)</f>
        <v>0</v>
      </c>
      <c r="AA95" s="198">
        <f>IFERROR($E95*SUMIF('Daily Log'!$BJ$18:$BJ$1017,$B95,'Daily Log'!$BK$18:$BK$1017),0)</f>
        <v>0</v>
      </c>
      <c r="AB95" s="198">
        <f>IFERROR($E95*SUMIF('Daily Log'!$BM$18:$BM$1017,$B95,'Daily Log'!$BN$18:$BN$1017),0)</f>
        <v>0</v>
      </c>
      <c r="AC95" s="198">
        <f>IFERROR($E95*SUMIF('Daily Log'!$BP$18:$BP$1017,$B95,'Daily Log'!$BQ$18:$BQ$1017),0)</f>
        <v>0</v>
      </c>
      <c r="AD95" s="198">
        <f>IFERROR($E95*SUMIF('Daily Log'!$BS$18:$BS$1017,$B95,'Daily Log'!$BT$18:$BT$1017),0)</f>
        <v>0</v>
      </c>
      <c r="AE95" s="198">
        <f>IFERROR($E95*SUMIF('Daily Log'!$BV$18:$BV$1017,$B95,'Daily Log'!$BW$18:$BW$1017),0)</f>
        <v>0</v>
      </c>
      <c r="AF95" s="198">
        <f>IFERROR($E95*SUMIF('Daily Log'!$BY$18:$BY$1017,$B95,'Daily Log'!$BZ$18:$BZ$1017),0)</f>
        <v>0</v>
      </c>
      <c r="AG95" s="198">
        <f>IFERROR($E95*SUMIF('Daily Log'!$CB$18:$CB$1017,$B95,'Daily Log'!$CC$18:$CC$1017),0)</f>
        <v>0</v>
      </c>
      <c r="AH95" s="198">
        <f>IFERROR($E95*SUMIF('Daily Log'!$CE$18:$CE$1017,$B95,'Daily Log'!$CF$18:$CF$1017),0)</f>
        <v>0</v>
      </c>
      <c r="AI95" s="198">
        <f>IFERROR($E95*SUMIF('Daily Log'!$CH$18:$CH$1017,$B95,'Daily Log'!$CI$18:$CI$1017),0)</f>
        <v>0</v>
      </c>
      <c r="AJ95" s="198">
        <f>IFERROR($E95*SUMIF('Daily Log'!$CK$18:$CK$1017,$B95,'Daily Log'!$CL$18:$CL$1017),0)</f>
        <v>0</v>
      </c>
      <c r="AK95" s="198">
        <f>IFERROR($E95*SUMIF('Daily Log'!$CN$18:$CN$1017,$B95,'Daily Log'!$CO$18:$CO$1017),0)</f>
        <v>0</v>
      </c>
    </row>
    <row r="96" spans="2:37" ht="33.75" hidden="1" customHeight="1">
      <c r="B96" s="401" t="s">
        <v>136</v>
      </c>
      <c r="C96" s="402"/>
      <c r="D96" s="403" t="s">
        <v>288</v>
      </c>
      <c r="E96" s="400">
        <v>1</v>
      </c>
      <c r="F96" s="197">
        <f t="shared" si="2"/>
        <v>1</v>
      </c>
      <c r="G96" s="198">
        <f>IFERROR($E96*SUMIF('Daily Log'!$B$18:$B$1017,$B96,'Daily Log'!$C$18:$C$1017),0)</f>
        <v>1</v>
      </c>
      <c r="H96" s="198">
        <f>IFERROR($E96*SUMIF('Daily Log'!$E$18:$E$1017,$B96,'Daily Log'!$F$18:$F$1017),0)</f>
        <v>0</v>
      </c>
      <c r="I96" s="198">
        <f>IFERROR($E96*SUMIF('Daily Log'!$H$18:$H$1017,$B96,'Daily Log'!$I$18:$I$1017),0)</f>
        <v>0</v>
      </c>
      <c r="J96" s="198">
        <f>IFERROR($E96*SUMIF('Daily Log'!$K$18:$K$1017,$B96,'Daily Log'!$L$18:$L$1017),0)</f>
        <v>0</v>
      </c>
      <c r="K96" s="198">
        <f>IFERROR($E96*SUMIF('Daily Log'!$N$18:$N$1017,$B96,'Daily Log'!$O$18:$O$1017),0)</f>
        <v>0</v>
      </c>
      <c r="L96" s="198">
        <f>IFERROR($E96*SUMIF('Daily Log'!$Q$18:$Q$1017,$B96,'Daily Log'!$R$18:$R$1017),0)</f>
        <v>0</v>
      </c>
      <c r="M96" s="198">
        <f>IFERROR($E96*SUMIF('Daily Log'!$T$18:$T$1017,$B96,'Daily Log'!$U$18:$U$1017),0)</f>
        <v>0</v>
      </c>
      <c r="N96" s="198">
        <f>IFERROR($E96*SUMIF('Daily Log'!$W$18:$W$1017,$B96,'Daily Log'!$X$18:$X$1017),0)</f>
        <v>0</v>
      </c>
      <c r="O96" s="198">
        <f>IFERROR($E96*SUMIF('Daily Log'!$Z$18:$Z$1017,$B96,'Daily Log'!$AA$18:$AA$1017),0)</f>
        <v>0</v>
      </c>
      <c r="P96" s="198">
        <f>IFERROR($E96*SUMIF('Daily Log'!$AC$18:$AC$1017,$B96,'Daily Log'!$AD$18:$AD$1017),0)</f>
        <v>0</v>
      </c>
      <c r="Q96" s="198">
        <f>IFERROR($E96*SUMIF('Daily Log'!$AF$18:$AF$1017,$B96,'Daily Log'!$AG$18:$AG$1017),0)</f>
        <v>0</v>
      </c>
      <c r="R96" s="198">
        <f>IFERROR($E96*SUMIF('Daily Log'!$AI$18:$AI$1017,$B96,'Daily Log'!$AJ$18:$AJ$1017),0)</f>
        <v>0</v>
      </c>
      <c r="S96" s="198">
        <f>IFERROR($E96*SUMIF('Daily Log'!$AL$18:$AL$1017,$B96,'Daily Log'!$AM$18:$AM$1017),0)</f>
        <v>0</v>
      </c>
      <c r="T96" s="198">
        <f>IFERROR($E96*SUMIF('Daily Log'!$AO$18:$AO$1017,$B96,'Daily Log'!$AP$18:$AP$1017),0)</f>
        <v>0</v>
      </c>
      <c r="U96" s="198">
        <f>IFERROR($E96*SUMIF('Daily Log'!$AR$18:$AR$1017,$B96,'Daily Log'!$AS$18:$AS$1017),0)</f>
        <v>0</v>
      </c>
      <c r="V96" s="198">
        <f>IFERROR($E96*SUMIF('Daily Log'!$AU$18:$AU$1017,$B96,'Daily Log'!$AV$18:$AV$1017),0)</f>
        <v>0</v>
      </c>
      <c r="W96" s="198">
        <f>IFERROR($E96*SUMIF('Daily Log'!$AX$18:$AX$1017,$B96,'Daily Log'!$AY$18:$AY$1017),0)</f>
        <v>0</v>
      </c>
      <c r="X96" s="198">
        <f>IFERROR($E96*SUMIF('Daily Log'!$BA$18:$BA$1017,$B96,'Daily Log'!$BB$18:$BB$1017),0)</f>
        <v>0</v>
      </c>
      <c r="Y96" s="198">
        <f>IFERROR($E96*SUMIF('Daily Log'!$BD$18:$BD$1017,$B96,'Daily Log'!$BE$18:$BE$1017),0)</f>
        <v>0</v>
      </c>
      <c r="Z96" s="198">
        <f>IFERROR($E96*SUMIF('Daily Log'!$BG$18:$BG$1017,$B96,'Daily Log'!$BH$18:$BH$1017),0)</f>
        <v>0</v>
      </c>
      <c r="AA96" s="198">
        <f>IFERROR($E96*SUMIF('Daily Log'!$BJ$18:$BJ$1017,$B96,'Daily Log'!$BK$18:$BK$1017),0)</f>
        <v>0</v>
      </c>
      <c r="AB96" s="198">
        <f>IFERROR($E96*SUMIF('Daily Log'!$BM$18:$BM$1017,$B96,'Daily Log'!$BN$18:$BN$1017),0)</f>
        <v>0</v>
      </c>
      <c r="AC96" s="198">
        <f>IFERROR($E96*SUMIF('Daily Log'!$BP$18:$BP$1017,$B96,'Daily Log'!$BQ$18:$BQ$1017),0)</f>
        <v>0</v>
      </c>
      <c r="AD96" s="198">
        <f>IFERROR($E96*SUMIF('Daily Log'!$BS$18:$BS$1017,$B96,'Daily Log'!$BT$18:$BT$1017),0)</f>
        <v>0</v>
      </c>
      <c r="AE96" s="198">
        <f>IFERROR($E96*SUMIF('Daily Log'!$BV$18:$BV$1017,$B96,'Daily Log'!$BW$18:$BW$1017),0)</f>
        <v>0</v>
      </c>
      <c r="AF96" s="198">
        <f>IFERROR($E96*SUMIF('Daily Log'!$BY$18:$BY$1017,$B96,'Daily Log'!$BZ$18:$BZ$1017),0)</f>
        <v>0</v>
      </c>
      <c r="AG96" s="198">
        <f>IFERROR($E96*SUMIF('Daily Log'!$CB$18:$CB$1017,$B96,'Daily Log'!$CC$18:$CC$1017),0)</f>
        <v>0</v>
      </c>
      <c r="AH96" s="198">
        <f>IFERROR($E96*SUMIF('Daily Log'!$CE$18:$CE$1017,$B96,'Daily Log'!$CF$18:$CF$1017),0)</f>
        <v>0</v>
      </c>
      <c r="AI96" s="198">
        <f>IFERROR($E96*SUMIF('Daily Log'!$CH$18:$CH$1017,$B96,'Daily Log'!$CI$18:$CI$1017),0)</f>
        <v>0</v>
      </c>
      <c r="AJ96" s="198">
        <f>IFERROR($E96*SUMIF('Daily Log'!$CK$18:$CK$1017,$B96,'Daily Log'!$CL$18:$CL$1017),0)</f>
        <v>0</v>
      </c>
      <c r="AK96" s="198">
        <f>IFERROR($E96*SUMIF('Daily Log'!$CN$18:$CN$1017,$B96,'Daily Log'!$CO$18:$CO$1017),0)</f>
        <v>0</v>
      </c>
    </row>
    <row r="97" spans="2:37" ht="33.75" hidden="1" customHeight="1">
      <c r="B97" s="401" t="s">
        <v>137</v>
      </c>
      <c r="C97" s="402"/>
      <c r="D97" s="403" t="s">
        <v>289</v>
      </c>
      <c r="E97" s="400">
        <v>1</v>
      </c>
      <c r="F97" s="197">
        <f t="shared" si="2"/>
        <v>0</v>
      </c>
      <c r="G97" s="198">
        <f>IFERROR($E97*SUMIF('Daily Log'!$B$18:$B$1017,$B97,'Daily Log'!$C$18:$C$1017),0)</f>
        <v>0</v>
      </c>
      <c r="H97" s="198">
        <f>IFERROR($E97*SUMIF('Daily Log'!$E$18:$E$1017,$B97,'Daily Log'!$F$18:$F$1017),0)</f>
        <v>0</v>
      </c>
      <c r="I97" s="198">
        <f>IFERROR($E97*SUMIF('Daily Log'!$H$18:$H$1017,$B97,'Daily Log'!$I$18:$I$1017),0)</f>
        <v>0</v>
      </c>
      <c r="J97" s="198">
        <f>IFERROR($E97*SUMIF('Daily Log'!$K$18:$K$1017,$B97,'Daily Log'!$L$18:$L$1017),0)</f>
        <v>0</v>
      </c>
      <c r="K97" s="198">
        <f>IFERROR($E97*SUMIF('Daily Log'!$N$18:$N$1017,$B97,'Daily Log'!$O$18:$O$1017),0)</f>
        <v>0</v>
      </c>
      <c r="L97" s="198">
        <f>IFERROR($E97*SUMIF('Daily Log'!$Q$18:$Q$1017,$B97,'Daily Log'!$R$18:$R$1017),0)</f>
        <v>0</v>
      </c>
      <c r="M97" s="198">
        <f>IFERROR($E97*SUMIF('Daily Log'!$T$18:$T$1017,$B97,'Daily Log'!$U$18:$U$1017),0)</f>
        <v>0</v>
      </c>
      <c r="N97" s="198">
        <f>IFERROR($E97*SUMIF('Daily Log'!$W$18:$W$1017,$B97,'Daily Log'!$X$18:$X$1017),0)</f>
        <v>0</v>
      </c>
      <c r="O97" s="198">
        <f>IFERROR($E97*SUMIF('Daily Log'!$Z$18:$Z$1017,$B97,'Daily Log'!$AA$18:$AA$1017),0)</f>
        <v>0</v>
      </c>
      <c r="P97" s="198">
        <f>IFERROR($E97*SUMIF('Daily Log'!$AC$18:$AC$1017,$B97,'Daily Log'!$AD$18:$AD$1017),0)</f>
        <v>0</v>
      </c>
      <c r="Q97" s="198">
        <f>IFERROR($E97*SUMIF('Daily Log'!$AF$18:$AF$1017,$B97,'Daily Log'!$AG$18:$AG$1017),0)</f>
        <v>0</v>
      </c>
      <c r="R97" s="198">
        <f>IFERROR($E97*SUMIF('Daily Log'!$AI$18:$AI$1017,$B97,'Daily Log'!$AJ$18:$AJ$1017),0)</f>
        <v>0</v>
      </c>
      <c r="S97" s="198">
        <f>IFERROR($E97*SUMIF('Daily Log'!$AL$18:$AL$1017,$B97,'Daily Log'!$AM$18:$AM$1017),0)</f>
        <v>0</v>
      </c>
      <c r="T97" s="198">
        <f>IFERROR($E97*SUMIF('Daily Log'!$AO$18:$AO$1017,$B97,'Daily Log'!$AP$18:$AP$1017),0)</f>
        <v>0</v>
      </c>
      <c r="U97" s="198">
        <f>IFERROR($E97*SUMIF('Daily Log'!$AR$18:$AR$1017,$B97,'Daily Log'!$AS$18:$AS$1017),0)</f>
        <v>0</v>
      </c>
      <c r="V97" s="198">
        <f>IFERROR($E97*SUMIF('Daily Log'!$AU$18:$AU$1017,$B97,'Daily Log'!$AV$18:$AV$1017),0)</f>
        <v>0</v>
      </c>
      <c r="W97" s="198">
        <f>IFERROR($E97*SUMIF('Daily Log'!$AX$18:$AX$1017,$B97,'Daily Log'!$AY$18:$AY$1017),0)</f>
        <v>0</v>
      </c>
      <c r="X97" s="198">
        <f>IFERROR($E97*SUMIF('Daily Log'!$BA$18:$BA$1017,$B97,'Daily Log'!$BB$18:$BB$1017),0)</f>
        <v>0</v>
      </c>
      <c r="Y97" s="198">
        <f>IFERROR($E97*SUMIF('Daily Log'!$BD$18:$BD$1017,$B97,'Daily Log'!$BE$18:$BE$1017),0)</f>
        <v>0</v>
      </c>
      <c r="Z97" s="198">
        <f>IFERROR($E97*SUMIF('Daily Log'!$BG$18:$BG$1017,$B97,'Daily Log'!$BH$18:$BH$1017),0)</f>
        <v>0</v>
      </c>
      <c r="AA97" s="198">
        <f>IFERROR($E97*SUMIF('Daily Log'!$BJ$18:$BJ$1017,$B97,'Daily Log'!$BK$18:$BK$1017),0)</f>
        <v>0</v>
      </c>
      <c r="AB97" s="198">
        <f>IFERROR($E97*SUMIF('Daily Log'!$BM$18:$BM$1017,$B97,'Daily Log'!$BN$18:$BN$1017),0)</f>
        <v>0</v>
      </c>
      <c r="AC97" s="198">
        <f>IFERROR($E97*SUMIF('Daily Log'!$BP$18:$BP$1017,$B97,'Daily Log'!$BQ$18:$BQ$1017),0)</f>
        <v>0</v>
      </c>
      <c r="AD97" s="198">
        <f>IFERROR($E97*SUMIF('Daily Log'!$BS$18:$BS$1017,$B97,'Daily Log'!$BT$18:$BT$1017),0)</f>
        <v>0</v>
      </c>
      <c r="AE97" s="198">
        <f>IFERROR($E97*SUMIF('Daily Log'!$BV$18:$BV$1017,$B97,'Daily Log'!$BW$18:$BW$1017),0)</f>
        <v>0</v>
      </c>
      <c r="AF97" s="198">
        <f>IFERROR($E97*SUMIF('Daily Log'!$BY$18:$BY$1017,$B97,'Daily Log'!$BZ$18:$BZ$1017),0)</f>
        <v>0</v>
      </c>
      <c r="AG97" s="198">
        <f>IFERROR($E97*SUMIF('Daily Log'!$CB$18:$CB$1017,$B97,'Daily Log'!$CC$18:$CC$1017),0)</f>
        <v>0</v>
      </c>
      <c r="AH97" s="198">
        <f>IFERROR($E97*SUMIF('Daily Log'!$CE$18:$CE$1017,$B97,'Daily Log'!$CF$18:$CF$1017),0)</f>
        <v>0</v>
      </c>
      <c r="AI97" s="198">
        <f>IFERROR($E97*SUMIF('Daily Log'!$CH$18:$CH$1017,$B97,'Daily Log'!$CI$18:$CI$1017),0)</f>
        <v>0</v>
      </c>
      <c r="AJ97" s="198">
        <f>IFERROR($E97*SUMIF('Daily Log'!$CK$18:$CK$1017,$B97,'Daily Log'!$CL$18:$CL$1017),0)</f>
        <v>0</v>
      </c>
      <c r="AK97" s="198">
        <f>IFERROR($E97*SUMIF('Daily Log'!$CN$18:$CN$1017,$B97,'Daily Log'!$CO$18:$CO$1017),0)</f>
        <v>0</v>
      </c>
    </row>
    <row r="98" spans="2:37" ht="33.75" hidden="1" customHeight="1">
      <c r="B98" s="401" t="s">
        <v>138</v>
      </c>
      <c r="C98" s="402"/>
      <c r="D98" s="403" t="s">
        <v>289</v>
      </c>
      <c r="E98" s="400">
        <v>1</v>
      </c>
      <c r="F98" s="197">
        <f t="shared" si="2"/>
        <v>0</v>
      </c>
      <c r="G98" s="198">
        <f>IFERROR($E98*SUMIF('Daily Log'!$B$18:$B$1017,$B98,'Daily Log'!$C$18:$C$1017),0)</f>
        <v>0</v>
      </c>
      <c r="H98" s="198">
        <f>IFERROR($E98*SUMIF('Daily Log'!$E$18:$E$1017,$B98,'Daily Log'!$F$18:$F$1017),0)</f>
        <v>0</v>
      </c>
      <c r="I98" s="198">
        <f>IFERROR($E98*SUMIF('Daily Log'!$H$18:$H$1017,$B98,'Daily Log'!$I$18:$I$1017),0)</f>
        <v>0</v>
      </c>
      <c r="J98" s="198">
        <f>IFERROR($E98*SUMIF('Daily Log'!$K$18:$K$1017,$B98,'Daily Log'!$L$18:$L$1017),0)</f>
        <v>0</v>
      </c>
      <c r="K98" s="198">
        <f>IFERROR($E98*SUMIF('Daily Log'!$N$18:$N$1017,$B98,'Daily Log'!$O$18:$O$1017),0)</f>
        <v>0</v>
      </c>
      <c r="L98" s="198">
        <f>IFERROR($E98*SUMIF('Daily Log'!$Q$18:$Q$1017,$B98,'Daily Log'!$R$18:$R$1017),0)</f>
        <v>0</v>
      </c>
      <c r="M98" s="198">
        <f>IFERROR($E98*SUMIF('Daily Log'!$T$18:$T$1017,$B98,'Daily Log'!$U$18:$U$1017),0)</f>
        <v>0</v>
      </c>
      <c r="N98" s="198">
        <f>IFERROR($E98*SUMIF('Daily Log'!$W$18:$W$1017,$B98,'Daily Log'!$X$18:$X$1017),0)</f>
        <v>0</v>
      </c>
      <c r="O98" s="198">
        <f>IFERROR($E98*SUMIF('Daily Log'!$Z$18:$Z$1017,$B98,'Daily Log'!$AA$18:$AA$1017),0)</f>
        <v>0</v>
      </c>
      <c r="P98" s="198">
        <f>IFERROR($E98*SUMIF('Daily Log'!$AC$18:$AC$1017,$B98,'Daily Log'!$AD$18:$AD$1017),0)</f>
        <v>0</v>
      </c>
      <c r="Q98" s="198">
        <f>IFERROR($E98*SUMIF('Daily Log'!$AF$18:$AF$1017,$B98,'Daily Log'!$AG$18:$AG$1017),0)</f>
        <v>0</v>
      </c>
      <c r="R98" s="198">
        <f>IFERROR($E98*SUMIF('Daily Log'!$AI$18:$AI$1017,$B98,'Daily Log'!$AJ$18:$AJ$1017),0)</f>
        <v>0</v>
      </c>
      <c r="S98" s="198">
        <f>IFERROR($E98*SUMIF('Daily Log'!$AL$18:$AL$1017,$B98,'Daily Log'!$AM$18:$AM$1017),0)</f>
        <v>0</v>
      </c>
      <c r="T98" s="198">
        <f>IFERROR($E98*SUMIF('Daily Log'!$AO$18:$AO$1017,$B98,'Daily Log'!$AP$18:$AP$1017),0)</f>
        <v>0</v>
      </c>
      <c r="U98" s="198">
        <f>IFERROR($E98*SUMIF('Daily Log'!$AR$18:$AR$1017,$B98,'Daily Log'!$AS$18:$AS$1017),0)</f>
        <v>0</v>
      </c>
      <c r="V98" s="198">
        <f>IFERROR($E98*SUMIF('Daily Log'!$AU$18:$AU$1017,$B98,'Daily Log'!$AV$18:$AV$1017),0)</f>
        <v>0</v>
      </c>
      <c r="W98" s="198">
        <f>IFERROR($E98*SUMIF('Daily Log'!$AX$18:$AX$1017,$B98,'Daily Log'!$AY$18:$AY$1017),0)</f>
        <v>0</v>
      </c>
      <c r="X98" s="198">
        <f>IFERROR($E98*SUMIF('Daily Log'!$BA$18:$BA$1017,$B98,'Daily Log'!$BB$18:$BB$1017),0)</f>
        <v>0</v>
      </c>
      <c r="Y98" s="198">
        <f>IFERROR($E98*SUMIF('Daily Log'!$BD$18:$BD$1017,$B98,'Daily Log'!$BE$18:$BE$1017),0)</f>
        <v>0</v>
      </c>
      <c r="Z98" s="198">
        <f>IFERROR($E98*SUMIF('Daily Log'!$BG$18:$BG$1017,$B98,'Daily Log'!$BH$18:$BH$1017),0)</f>
        <v>0</v>
      </c>
      <c r="AA98" s="198">
        <f>IFERROR($E98*SUMIF('Daily Log'!$BJ$18:$BJ$1017,$B98,'Daily Log'!$BK$18:$BK$1017),0)</f>
        <v>0</v>
      </c>
      <c r="AB98" s="198">
        <f>IFERROR($E98*SUMIF('Daily Log'!$BM$18:$BM$1017,$B98,'Daily Log'!$BN$18:$BN$1017),0)</f>
        <v>0</v>
      </c>
      <c r="AC98" s="198">
        <f>IFERROR($E98*SUMIF('Daily Log'!$BP$18:$BP$1017,$B98,'Daily Log'!$BQ$18:$BQ$1017),0)</f>
        <v>0</v>
      </c>
      <c r="AD98" s="198">
        <f>IFERROR($E98*SUMIF('Daily Log'!$BS$18:$BS$1017,$B98,'Daily Log'!$BT$18:$BT$1017),0)</f>
        <v>0</v>
      </c>
      <c r="AE98" s="198">
        <f>IFERROR($E98*SUMIF('Daily Log'!$BV$18:$BV$1017,$B98,'Daily Log'!$BW$18:$BW$1017),0)</f>
        <v>0</v>
      </c>
      <c r="AF98" s="198">
        <f>IFERROR($E98*SUMIF('Daily Log'!$BY$18:$BY$1017,$B98,'Daily Log'!$BZ$18:$BZ$1017),0)</f>
        <v>0</v>
      </c>
      <c r="AG98" s="198">
        <f>IFERROR($E98*SUMIF('Daily Log'!$CB$18:$CB$1017,$B98,'Daily Log'!$CC$18:$CC$1017),0)</f>
        <v>0</v>
      </c>
      <c r="AH98" s="198">
        <f>IFERROR($E98*SUMIF('Daily Log'!$CE$18:$CE$1017,$B98,'Daily Log'!$CF$18:$CF$1017),0)</f>
        <v>0</v>
      </c>
      <c r="AI98" s="198">
        <f>IFERROR($E98*SUMIF('Daily Log'!$CH$18:$CH$1017,$B98,'Daily Log'!$CI$18:$CI$1017),0)</f>
        <v>0</v>
      </c>
      <c r="AJ98" s="198">
        <f>IFERROR($E98*SUMIF('Daily Log'!$CK$18:$CK$1017,$B98,'Daily Log'!$CL$18:$CL$1017),0)</f>
        <v>0</v>
      </c>
      <c r="AK98" s="198">
        <f>IFERROR($E98*SUMIF('Daily Log'!$CN$18:$CN$1017,$B98,'Daily Log'!$CO$18:$CO$1017),0)</f>
        <v>0</v>
      </c>
    </row>
    <row r="99" spans="2:37" ht="33.75" hidden="1" customHeight="1">
      <c r="B99" s="401" t="s">
        <v>139</v>
      </c>
      <c r="C99" s="402"/>
      <c r="D99" s="403" t="s">
        <v>289</v>
      </c>
      <c r="E99" s="400">
        <v>1</v>
      </c>
      <c r="F99" s="197">
        <f t="shared" si="2"/>
        <v>0</v>
      </c>
      <c r="G99" s="198">
        <f>IFERROR($E99*SUMIF('Daily Log'!$B$18:$B$1017,$B99,'Daily Log'!$C$18:$C$1017),0)</f>
        <v>0</v>
      </c>
      <c r="H99" s="198">
        <f>IFERROR($E99*SUMIF('Daily Log'!$E$18:$E$1017,$B99,'Daily Log'!$F$18:$F$1017),0)</f>
        <v>0</v>
      </c>
      <c r="I99" s="198">
        <f>IFERROR($E99*SUMIF('Daily Log'!$H$18:$H$1017,$B99,'Daily Log'!$I$18:$I$1017),0)</f>
        <v>0</v>
      </c>
      <c r="J99" s="198">
        <f>IFERROR($E99*SUMIF('Daily Log'!$K$18:$K$1017,$B99,'Daily Log'!$L$18:$L$1017),0)</f>
        <v>0</v>
      </c>
      <c r="K99" s="198">
        <f>IFERROR($E99*SUMIF('Daily Log'!$N$18:$N$1017,$B99,'Daily Log'!$O$18:$O$1017),0)</f>
        <v>0</v>
      </c>
      <c r="L99" s="198">
        <f>IFERROR($E99*SUMIF('Daily Log'!$Q$18:$Q$1017,$B99,'Daily Log'!$R$18:$R$1017),0)</f>
        <v>0</v>
      </c>
      <c r="M99" s="198">
        <f>IFERROR($E99*SUMIF('Daily Log'!$T$18:$T$1017,$B99,'Daily Log'!$U$18:$U$1017),0)</f>
        <v>0</v>
      </c>
      <c r="N99" s="198">
        <f>IFERROR($E99*SUMIF('Daily Log'!$W$18:$W$1017,$B99,'Daily Log'!$X$18:$X$1017),0)</f>
        <v>0</v>
      </c>
      <c r="O99" s="198">
        <f>IFERROR($E99*SUMIF('Daily Log'!$Z$18:$Z$1017,$B99,'Daily Log'!$AA$18:$AA$1017),0)</f>
        <v>0</v>
      </c>
      <c r="P99" s="198">
        <f>IFERROR($E99*SUMIF('Daily Log'!$AC$18:$AC$1017,$B99,'Daily Log'!$AD$18:$AD$1017),0)</f>
        <v>0</v>
      </c>
      <c r="Q99" s="198">
        <f>IFERROR($E99*SUMIF('Daily Log'!$AF$18:$AF$1017,$B99,'Daily Log'!$AG$18:$AG$1017),0)</f>
        <v>0</v>
      </c>
      <c r="R99" s="198">
        <f>IFERROR($E99*SUMIF('Daily Log'!$AI$18:$AI$1017,$B99,'Daily Log'!$AJ$18:$AJ$1017),0)</f>
        <v>0</v>
      </c>
      <c r="S99" s="198">
        <f>IFERROR($E99*SUMIF('Daily Log'!$AL$18:$AL$1017,$B99,'Daily Log'!$AM$18:$AM$1017),0)</f>
        <v>0</v>
      </c>
      <c r="T99" s="198">
        <f>IFERROR($E99*SUMIF('Daily Log'!$AO$18:$AO$1017,$B99,'Daily Log'!$AP$18:$AP$1017),0)</f>
        <v>0</v>
      </c>
      <c r="U99" s="198">
        <f>IFERROR($E99*SUMIF('Daily Log'!$AR$18:$AR$1017,$B99,'Daily Log'!$AS$18:$AS$1017),0)</f>
        <v>0</v>
      </c>
      <c r="V99" s="198">
        <f>IFERROR($E99*SUMIF('Daily Log'!$AU$18:$AU$1017,$B99,'Daily Log'!$AV$18:$AV$1017),0)</f>
        <v>0</v>
      </c>
      <c r="W99" s="198">
        <f>IFERROR($E99*SUMIF('Daily Log'!$AX$18:$AX$1017,$B99,'Daily Log'!$AY$18:$AY$1017),0)</f>
        <v>0</v>
      </c>
      <c r="X99" s="198">
        <f>IFERROR($E99*SUMIF('Daily Log'!$BA$18:$BA$1017,$B99,'Daily Log'!$BB$18:$BB$1017),0)</f>
        <v>0</v>
      </c>
      <c r="Y99" s="198">
        <f>IFERROR($E99*SUMIF('Daily Log'!$BD$18:$BD$1017,$B99,'Daily Log'!$BE$18:$BE$1017),0)</f>
        <v>0</v>
      </c>
      <c r="Z99" s="198">
        <f>IFERROR($E99*SUMIF('Daily Log'!$BG$18:$BG$1017,$B99,'Daily Log'!$BH$18:$BH$1017),0)</f>
        <v>0</v>
      </c>
      <c r="AA99" s="198">
        <f>IFERROR($E99*SUMIF('Daily Log'!$BJ$18:$BJ$1017,$B99,'Daily Log'!$BK$18:$BK$1017),0)</f>
        <v>0</v>
      </c>
      <c r="AB99" s="198">
        <f>IFERROR($E99*SUMIF('Daily Log'!$BM$18:$BM$1017,$B99,'Daily Log'!$BN$18:$BN$1017),0)</f>
        <v>0</v>
      </c>
      <c r="AC99" s="198">
        <f>IFERROR($E99*SUMIF('Daily Log'!$BP$18:$BP$1017,$B99,'Daily Log'!$BQ$18:$BQ$1017),0)</f>
        <v>0</v>
      </c>
      <c r="AD99" s="198">
        <f>IFERROR($E99*SUMIF('Daily Log'!$BS$18:$BS$1017,$B99,'Daily Log'!$BT$18:$BT$1017),0)</f>
        <v>0</v>
      </c>
      <c r="AE99" s="198">
        <f>IFERROR($E99*SUMIF('Daily Log'!$BV$18:$BV$1017,$B99,'Daily Log'!$BW$18:$BW$1017),0)</f>
        <v>0</v>
      </c>
      <c r="AF99" s="198">
        <f>IFERROR($E99*SUMIF('Daily Log'!$BY$18:$BY$1017,$B99,'Daily Log'!$BZ$18:$BZ$1017),0)</f>
        <v>0</v>
      </c>
      <c r="AG99" s="198">
        <f>IFERROR($E99*SUMIF('Daily Log'!$CB$18:$CB$1017,$B99,'Daily Log'!$CC$18:$CC$1017),0)</f>
        <v>0</v>
      </c>
      <c r="AH99" s="198">
        <f>IFERROR($E99*SUMIF('Daily Log'!$CE$18:$CE$1017,$B99,'Daily Log'!$CF$18:$CF$1017),0)</f>
        <v>0</v>
      </c>
      <c r="AI99" s="198">
        <f>IFERROR($E99*SUMIF('Daily Log'!$CH$18:$CH$1017,$B99,'Daily Log'!$CI$18:$CI$1017),0)</f>
        <v>0</v>
      </c>
      <c r="AJ99" s="198">
        <f>IFERROR($E99*SUMIF('Daily Log'!$CK$18:$CK$1017,$B99,'Daily Log'!$CL$18:$CL$1017),0)</f>
        <v>0</v>
      </c>
      <c r="AK99" s="198">
        <f>IFERROR($E99*SUMIF('Daily Log'!$CN$18:$CN$1017,$B99,'Daily Log'!$CO$18:$CO$1017),0)</f>
        <v>0</v>
      </c>
    </row>
    <row r="100" spans="2:37" ht="33.75" hidden="1" customHeight="1">
      <c r="B100" s="401" t="s">
        <v>140</v>
      </c>
      <c r="C100" s="402"/>
      <c r="D100" s="403" t="s">
        <v>289</v>
      </c>
      <c r="E100" s="400">
        <v>1</v>
      </c>
      <c r="F100" s="197">
        <f t="shared" si="2"/>
        <v>0</v>
      </c>
      <c r="G100" s="198">
        <f>IFERROR($E100*SUMIF('Daily Log'!$B$18:$B$1017,$B100,'Daily Log'!$C$18:$C$1017),0)</f>
        <v>0</v>
      </c>
      <c r="H100" s="198">
        <f>IFERROR($E100*SUMIF('Daily Log'!$E$18:$E$1017,$B100,'Daily Log'!$F$18:$F$1017),0)</f>
        <v>0</v>
      </c>
      <c r="I100" s="198">
        <f>IFERROR($E100*SUMIF('Daily Log'!$H$18:$H$1017,$B100,'Daily Log'!$I$18:$I$1017),0)</f>
        <v>0</v>
      </c>
      <c r="J100" s="198">
        <f>IFERROR($E100*SUMIF('Daily Log'!$K$18:$K$1017,$B100,'Daily Log'!$L$18:$L$1017),0)</f>
        <v>0</v>
      </c>
      <c r="K100" s="198">
        <f>IFERROR($E100*SUMIF('Daily Log'!$N$18:$N$1017,$B100,'Daily Log'!$O$18:$O$1017),0)</f>
        <v>0</v>
      </c>
      <c r="L100" s="198">
        <f>IFERROR($E100*SUMIF('Daily Log'!$Q$18:$Q$1017,$B100,'Daily Log'!$R$18:$R$1017),0)</f>
        <v>0</v>
      </c>
      <c r="M100" s="198">
        <f>IFERROR($E100*SUMIF('Daily Log'!$T$18:$T$1017,$B100,'Daily Log'!$U$18:$U$1017),0)</f>
        <v>0</v>
      </c>
      <c r="N100" s="198">
        <f>IFERROR($E100*SUMIF('Daily Log'!$W$18:$W$1017,$B100,'Daily Log'!$X$18:$X$1017),0)</f>
        <v>0</v>
      </c>
      <c r="O100" s="198">
        <f>IFERROR($E100*SUMIF('Daily Log'!$Z$18:$Z$1017,$B100,'Daily Log'!$AA$18:$AA$1017),0)</f>
        <v>0</v>
      </c>
      <c r="P100" s="198">
        <f>IFERROR($E100*SUMIF('Daily Log'!$AC$18:$AC$1017,$B100,'Daily Log'!$AD$18:$AD$1017),0)</f>
        <v>0</v>
      </c>
      <c r="Q100" s="198">
        <f>IFERROR($E100*SUMIF('Daily Log'!$AF$18:$AF$1017,$B100,'Daily Log'!$AG$18:$AG$1017),0)</f>
        <v>0</v>
      </c>
      <c r="R100" s="198">
        <f>IFERROR($E100*SUMIF('Daily Log'!$AI$18:$AI$1017,$B100,'Daily Log'!$AJ$18:$AJ$1017),0)</f>
        <v>0</v>
      </c>
      <c r="S100" s="198">
        <f>IFERROR($E100*SUMIF('Daily Log'!$AL$18:$AL$1017,$B100,'Daily Log'!$AM$18:$AM$1017),0)</f>
        <v>0</v>
      </c>
      <c r="T100" s="198">
        <f>IFERROR($E100*SUMIF('Daily Log'!$AO$18:$AO$1017,$B100,'Daily Log'!$AP$18:$AP$1017),0)</f>
        <v>0</v>
      </c>
      <c r="U100" s="198">
        <f>IFERROR($E100*SUMIF('Daily Log'!$AR$18:$AR$1017,$B100,'Daily Log'!$AS$18:$AS$1017),0)</f>
        <v>0</v>
      </c>
      <c r="V100" s="198">
        <f>IFERROR($E100*SUMIF('Daily Log'!$AU$18:$AU$1017,$B100,'Daily Log'!$AV$18:$AV$1017),0)</f>
        <v>0</v>
      </c>
      <c r="W100" s="198">
        <f>IFERROR($E100*SUMIF('Daily Log'!$AX$18:$AX$1017,$B100,'Daily Log'!$AY$18:$AY$1017),0)</f>
        <v>0</v>
      </c>
      <c r="X100" s="198">
        <f>IFERROR($E100*SUMIF('Daily Log'!$BA$18:$BA$1017,$B100,'Daily Log'!$BB$18:$BB$1017),0)</f>
        <v>0</v>
      </c>
      <c r="Y100" s="198">
        <f>IFERROR($E100*SUMIF('Daily Log'!$BD$18:$BD$1017,$B100,'Daily Log'!$BE$18:$BE$1017),0)</f>
        <v>0</v>
      </c>
      <c r="Z100" s="198">
        <f>IFERROR($E100*SUMIF('Daily Log'!$BG$18:$BG$1017,$B100,'Daily Log'!$BH$18:$BH$1017),0)</f>
        <v>0</v>
      </c>
      <c r="AA100" s="198">
        <f>IFERROR($E100*SUMIF('Daily Log'!$BJ$18:$BJ$1017,$B100,'Daily Log'!$BK$18:$BK$1017),0)</f>
        <v>0</v>
      </c>
      <c r="AB100" s="198">
        <f>IFERROR($E100*SUMIF('Daily Log'!$BM$18:$BM$1017,$B100,'Daily Log'!$BN$18:$BN$1017),0)</f>
        <v>0</v>
      </c>
      <c r="AC100" s="198">
        <f>IFERROR($E100*SUMIF('Daily Log'!$BP$18:$BP$1017,$B100,'Daily Log'!$BQ$18:$BQ$1017),0)</f>
        <v>0</v>
      </c>
      <c r="AD100" s="198">
        <f>IFERROR($E100*SUMIF('Daily Log'!$BS$18:$BS$1017,$B100,'Daily Log'!$BT$18:$BT$1017),0)</f>
        <v>0</v>
      </c>
      <c r="AE100" s="198">
        <f>IFERROR($E100*SUMIF('Daily Log'!$BV$18:$BV$1017,$B100,'Daily Log'!$BW$18:$BW$1017),0)</f>
        <v>0</v>
      </c>
      <c r="AF100" s="198">
        <f>IFERROR($E100*SUMIF('Daily Log'!$BY$18:$BY$1017,$B100,'Daily Log'!$BZ$18:$BZ$1017),0)</f>
        <v>0</v>
      </c>
      <c r="AG100" s="198">
        <f>IFERROR($E100*SUMIF('Daily Log'!$CB$18:$CB$1017,$B100,'Daily Log'!$CC$18:$CC$1017),0)</f>
        <v>0</v>
      </c>
      <c r="AH100" s="198">
        <f>IFERROR($E100*SUMIF('Daily Log'!$CE$18:$CE$1017,$B100,'Daily Log'!$CF$18:$CF$1017),0)</f>
        <v>0</v>
      </c>
      <c r="AI100" s="198">
        <f>IFERROR($E100*SUMIF('Daily Log'!$CH$18:$CH$1017,$B100,'Daily Log'!$CI$18:$CI$1017),0)</f>
        <v>0</v>
      </c>
      <c r="AJ100" s="198">
        <f>IFERROR($E100*SUMIF('Daily Log'!$CK$18:$CK$1017,$B100,'Daily Log'!$CL$18:$CL$1017),0)</f>
        <v>0</v>
      </c>
      <c r="AK100" s="198">
        <f>IFERROR($E100*SUMIF('Daily Log'!$CN$18:$CN$1017,$B100,'Daily Log'!$CO$18:$CO$1017),0)</f>
        <v>0</v>
      </c>
    </row>
    <row r="101" spans="2:37" ht="33.75" hidden="1" customHeight="1">
      <c r="B101" s="401" t="s">
        <v>141</v>
      </c>
      <c r="C101" s="402"/>
      <c r="D101" s="403" t="s">
        <v>289</v>
      </c>
      <c r="E101" s="400">
        <v>1</v>
      </c>
      <c r="F101" s="197">
        <f t="shared" si="2"/>
        <v>0</v>
      </c>
      <c r="G101" s="198">
        <f>IFERROR($E101*SUMIF('Daily Log'!$B$18:$B$1017,$B101,'Daily Log'!$C$18:$C$1017),0)</f>
        <v>0</v>
      </c>
      <c r="H101" s="198">
        <f>IFERROR($E101*SUMIF('Daily Log'!$E$18:$E$1017,$B101,'Daily Log'!$F$18:$F$1017),0)</f>
        <v>0</v>
      </c>
      <c r="I101" s="198">
        <f>IFERROR($E101*SUMIF('Daily Log'!$H$18:$H$1017,$B101,'Daily Log'!$I$18:$I$1017),0)</f>
        <v>0</v>
      </c>
      <c r="J101" s="198">
        <f>IFERROR($E101*SUMIF('Daily Log'!$K$18:$K$1017,$B101,'Daily Log'!$L$18:$L$1017),0)</f>
        <v>0</v>
      </c>
      <c r="K101" s="198">
        <f>IFERROR($E101*SUMIF('Daily Log'!$N$18:$N$1017,$B101,'Daily Log'!$O$18:$O$1017),0)</f>
        <v>0</v>
      </c>
      <c r="L101" s="198">
        <f>IFERROR($E101*SUMIF('Daily Log'!$Q$18:$Q$1017,$B101,'Daily Log'!$R$18:$R$1017),0)</f>
        <v>0</v>
      </c>
      <c r="M101" s="198">
        <f>IFERROR($E101*SUMIF('Daily Log'!$T$18:$T$1017,$B101,'Daily Log'!$U$18:$U$1017),0)</f>
        <v>0</v>
      </c>
      <c r="N101" s="198">
        <f>IFERROR($E101*SUMIF('Daily Log'!$W$18:$W$1017,$B101,'Daily Log'!$X$18:$X$1017),0)</f>
        <v>0</v>
      </c>
      <c r="O101" s="198">
        <f>IFERROR($E101*SUMIF('Daily Log'!$Z$18:$Z$1017,$B101,'Daily Log'!$AA$18:$AA$1017),0)</f>
        <v>0</v>
      </c>
      <c r="P101" s="198">
        <f>IFERROR($E101*SUMIF('Daily Log'!$AC$18:$AC$1017,$B101,'Daily Log'!$AD$18:$AD$1017),0)</f>
        <v>0</v>
      </c>
      <c r="Q101" s="198">
        <f>IFERROR($E101*SUMIF('Daily Log'!$AF$18:$AF$1017,$B101,'Daily Log'!$AG$18:$AG$1017),0)</f>
        <v>0</v>
      </c>
      <c r="R101" s="198">
        <f>IFERROR($E101*SUMIF('Daily Log'!$AI$18:$AI$1017,$B101,'Daily Log'!$AJ$18:$AJ$1017),0)</f>
        <v>0</v>
      </c>
      <c r="S101" s="198">
        <f>IFERROR($E101*SUMIF('Daily Log'!$AL$18:$AL$1017,$B101,'Daily Log'!$AM$18:$AM$1017),0)</f>
        <v>0</v>
      </c>
      <c r="T101" s="198">
        <f>IFERROR($E101*SUMIF('Daily Log'!$AO$18:$AO$1017,$B101,'Daily Log'!$AP$18:$AP$1017),0)</f>
        <v>0</v>
      </c>
      <c r="U101" s="198">
        <f>IFERROR($E101*SUMIF('Daily Log'!$AR$18:$AR$1017,$B101,'Daily Log'!$AS$18:$AS$1017),0)</f>
        <v>0</v>
      </c>
      <c r="V101" s="198">
        <f>IFERROR($E101*SUMIF('Daily Log'!$AU$18:$AU$1017,$B101,'Daily Log'!$AV$18:$AV$1017),0)</f>
        <v>0</v>
      </c>
      <c r="W101" s="198">
        <f>IFERROR($E101*SUMIF('Daily Log'!$AX$18:$AX$1017,$B101,'Daily Log'!$AY$18:$AY$1017),0)</f>
        <v>0</v>
      </c>
      <c r="X101" s="198">
        <f>IFERROR($E101*SUMIF('Daily Log'!$BA$18:$BA$1017,$B101,'Daily Log'!$BB$18:$BB$1017),0)</f>
        <v>0</v>
      </c>
      <c r="Y101" s="198">
        <f>IFERROR($E101*SUMIF('Daily Log'!$BD$18:$BD$1017,$B101,'Daily Log'!$BE$18:$BE$1017),0)</f>
        <v>0</v>
      </c>
      <c r="Z101" s="198">
        <f>IFERROR($E101*SUMIF('Daily Log'!$BG$18:$BG$1017,$B101,'Daily Log'!$BH$18:$BH$1017),0)</f>
        <v>0</v>
      </c>
      <c r="AA101" s="198">
        <f>IFERROR($E101*SUMIF('Daily Log'!$BJ$18:$BJ$1017,$B101,'Daily Log'!$BK$18:$BK$1017),0)</f>
        <v>0</v>
      </c>
      <c r="AB101" s="198">
        <f>IFERROR($E101*SUMIF('Daily Log'!$BM$18:$BM$1017,$B101,'Daily Log'!$BN$18:$BN$1017),0)</f>
        <v>0</v>
      </c>
      <c r="AC101" s="198">
        <f>IFERROR($E101*SUMIF('Daily Log'!$BP$18:$BP$1017,$B101,'Daily Log'!$BQ$18:$BQ$1017),0)</f>
        <v>0</v>
      </c>
      <c r="AD101" s="198">
        <f>IFERROR($E101*SUMIF('Daily Log'!$BS$18:$BS$1017,$B101,'Daily Log'!$BT$18:$BT$1017),0)</f>
        <v>0</v>
      </c>
      <c r="AE101" s="198">
        <f>IFERROR($E101*SUMIF('Daily Log'!$BV$18:$BV$1017,$B101,'Daily Log'!$BW$18:$BW$1017),0)</f>
        <v>0</v>
      </c>
      <c r="AF101" s="198">
        <f>IFERROR($E101*SUMIF('Daily Log'!$BY$18:$BY$1017,$B101,'Daily Log'!$BZ$18:$BZ$1017),0)</f>
        <v>0</v>
      </c>
      <c r="AG101" s="198">
        <f>IFERROR($E101*SUMIF('Daily Log'!$CB$18:$CB$1017,$B101,'Daily Log'!$CC$18:$CC$1017),0)</f>
        <v>0</v>
      </c>
      <c r="AH101" s="198">
        <f>IFERROR($E101*SUMIF('Daily Log'!$CE$18:$CE$1017,$B101,'Daily Log'!$CF$18:$CF$1017),0)</f>
        <v>0</v>
      </c>
      <c r="AI101" s="198">
        <f>IFERROR($E101*SUMIF('Daily Log'!$CH$18:$CH$1017,$B101,'Daily Log'!$CI$18:$CI$1017),0)</f>
        <v>0</v>
      </c>
      <c r="AJ101" s="198">
        <f>IFERROR($E101*SUMIF('Daily Log'!$CK$18:$CK$1017,$B101,'Daily Log'!$CL$18:$CL$1017),0)</f>
        <v>0</v>
      </c>
      <c r="AK101" s="198">
        <f>IFERROR($E101*SUMIF('Daily Log'!$CN$18:$CN$1017,$B101,'Daily Log'!$CO$18:$CO$1017),0)</f>
        <v>0</v>
      </c>
    </row>
    <row r="102" spans="2:37" ht="33.75" hidden="1" customHeight="1">
      <c r="B102" s="401" t="s">
        <v>142</v>
      </c>
      <c r="C102" s="402"/>
      <c r="D102" s="403" t="s">
        <v>289</v>
      </c>
      <c r="E102" s="400">
        <v>1</v>
      </c>
      <c r="F102" s="197">
        <f t="shared" si="2"/>
        <v>0</v>
      </c>
      <c r="G102" s="198">
        <f>IFERROR($E102*SUMIF('Daily Log'!$B$18:$B$1017,$B102,'Daily Log'!$C$18:$C$1017),0)</f>
        <v>0</v>
      </c>
      <c r="H102" s="198">
        <f>IFERROR($E102*SUMIF('Daily Log'!$E$18:$E$1017,$B102,'Daily Log'!$F$18:$F$1017),0)</f>
        <v>0</v>
      </c>
      <c r="I102" s="198">
        <f>IFERROR($E102*SUMIF('Daily Log'!$H$18:$H$1017,$B102,'Daily Log'!$I$18:$I$1017),0)</f>
        <v>0</v>
      </c>
      <c r="J102" s="198">
        <f>IFERROR($E102*SUMIF('Daily Log'!$K$18:$K$1017,$B102,'Daily Log'!$L$18:$L$1017),0)</f>
        <v>0</v>
      </c>
      <c r="K102" s="198">
        <f>IFERROR($E102*SUMIF('Daily Log'!$N$18:$N$1017,$B102,'Daily Log'!$O$18:$O$1017),0)</f>
        <v>0</v>
      </c>
      <c r="L102" s="198">
        <f>IFERROR($E102*SUMIF('Daily Log'!$Q$18:$Q$1017,$B102,'Daily Log'!$R$18:$R$1017),0)</f>
        <v>0</v>
      </c>
      <c r="M102" s="198">
        <f>IFERROR($E102*SUMIF('Daily Log'!$T$18:$T$1017,$B102,'Daily Log'!$U$18:$U$1017),0)</f>
        <v>0</v>
      </c>
      <c r="N102" s="198">
        <f>IFERROR($E102*SUMIF('Daily Log'!$W$18:$W$1017,$B102,'Daily Log'!$X$18:$X$1017),0)</f>
        <v>0</v>
      </c>
      <c r="O102" s="198">
        <f>IFERROR($E102*SUMIF('Daily Log'!$Z$18:$Z$1017,$B102,'Daily Log'!$AA$18:$AA$1017),0)</f>
        <v>0</v>
      </c>
      <c r="P102" s="198">
        <f>IFERROR($E102*SUMIF('Daily Log'!$AC$18:$AC$1017,$B102,'Daily Log'!$AD$18:$AD$1017),0)</f>
        <v>0</v>
      </c>
      <c r="Q102" s="198">
        <f>IFERROR($E102*SUMIF('Daily Log'!$AF$18:$AF$1017,$B102,'Daily Log'!$AG$18:$AG$1017),0)</f>
        <v>0</v>
      </c>
      <c r="R102" s="198">
        <f>IFERROR($E102*SUMIF('Daily Log'!$AI$18:$AI$1017,$B102,'Daily Log'!$AJ$18:$AJ$1017),0)</f>
        <v>0</v>
      </c>
      <c r="S102" s="198">
        <f>IFERROR($E102*SUMIF('Daily Log'!$AL$18:$AL$1017,$B102,'Daily Log'!$AM$18:$AM$1017),0)</f>
        <v>0</v>
      </c>
      <c r="T102" s="198">
        <f>IFERROR($E102*SUMIF('Daily Log'!$AO$18:$AO$1017,$B102,'Daily Log'!$AP$18:$AP$1017),0)</f>
        <v>0</v>
      </c>
      <c r="U102" s="198">
        <f>IFERROR($E102*SUMIF('Daily Log'!$AR$18:$AR$1017,$B102,'Daily Log'!$AS$18:$AS$1017),0)</f>
        <v>0</v>
      </c>
      <c r="V102" s="198">
        <f>IFERROR($E102*SUMIF('Daily Log'!$AU$18:$AU$1017,$B102,'Daily Log'!$AV$18:$AV$1017),0)</f>
        <v>0</v>
      </c>
      <c r="W102" s="198">
        <f>IFERROR($E102*SUMIF('Daily Log'!$AX$18:$AX$1017,$B102,'Daily Log'!$AY$18:$AY$1017),0)</f>
        <v>0</v>
      </c>
      <c r="X102" s="198">
        <f>IFERROR($E102*SUMIF('Daily Log'!$BA$18:$BA$1017,$B102,'Daily Log'!$BB$18:$BB$1017),0)</f>
        <v>0</v>
      </c>
      <c r="Y102" s="198">
        <f>IFERROR($E102*SUMIF('Daily Log'!$BD$18:$BD$1017,$B102,'Daily Log'!$BE$18:$BE$1017),0)</f>
        <v>0</v>
      </c>
      <c r="Z102" s="198">
        <f>IFERROR($E102*SUMIF('Daily Log'!$BG$18:$BG$1017,$B102,'Daily Log'!$BH$18:$BH$1017),0)</f>
        <v>0</v>
      </c>
      <c r="AA102" s="198">
        <f>IFERROR($E102*SUMIF('Daily Log'!$BJ$18:$BJ$1017,$B102,'Daily Log'!$BK$18:$BK$1017),0)</f>
        <v>0</v>
      </c>
      <c r="AB102" s="198">
        <f>IFERROR($E102*SUMIF('Daily Log'!$BM$18:$BM$1017,$B102,'Daily Log'!$BN$18:$BN$1017),0)</f>
        <v>0</v>
      </c>
      <c r="AC102" s="198">
        <f>IFERROR($E102*SUMIF('Daily Log'!$BP$18:$BP$1017,$B102,'Daily Log'!$BQ$18:$BQ$1017),0)</f>
        <v>0</v>
      </c>
      <c r="AD102" s="198">
        <f>IFERROR($E102*SUMIF('Daily Log'!$BS$18:$BS$1017,$B102,'Daily Log'!$BT$18:$BT$1017),0)</f>
        <v>0</v>
      </c>
      <c r="AE102" s="198">
        <f>IFERROR($E102*SUMIF('Daily Log'!$BV$18:$BV$1017,$B102,'Daily Log'!$BW$18:$BW$1017),0)</f>
        <v>0</v>
      </c>
      <c r="AF102" s="198">
        <f>IFERROR($E102*SUMIF('Daily Log'!$BY$18:$BY$1017,$B102,'Daily Log'!$BZ$18:$BZ$1017),0)</f>
        <v>0</v>
      </c>
      <c r="AG102" s="198">
        <f>IFERROR($E102*SUMIF('Daily Log'!$CB$18:$CB$1017,$B102,'Daily Log'!$CC$18:$CC$1017),0)</f>
        <v>0</v>
      </c>
      <c r="AH102" s="198">
        <f>IFERROR($E102*SUMIF('Daily Log'!$CE$18:$CE$1017,$B102,'Daily Log'!$CF$18:$CF$1017),0)</f>
        <v>0</v>
      </c>
      <c r="AI102" s="198">
        <f>IFERROR($E102*SUMIF('Daily Log'!$CH$18:$CH$1017,$B102,'Daily Log'!$CI$18:$CI$1017),0)</f>
        <v>0</v>
      </c>
      <c r="AJ102" s="198">
        <f>IFERROR($E102*SUMIF('Daily Log'!$CK$18:$CK$1017,$B102,'Daily Log'!$CL$18:$CL$1017),0)</f>
        <v>0</v>
      </c>
      <c r="AK102" s="198">
        <f>IFERROR($E102*SUMIF('Daily Log'!$CN$18:$CN$1017,$B102,'Daily Log'!$CO$18:$CO$1017),0)</f>
        <v>0</v>
      </c>
    </row>
    <row r="103" spans="2:37" ht="33.75" hidden="1" customHeight="1">
      <c r="B103" s="401" t="s">
        <v>143</v>
      </c>
      <c r="C103" s="402"/>
      <c r="D103" s="403" t="s">
        <v>290</v>
      </c>
      <c r="E103" s="400">
        <v>1</v>
      </c>
      <c r="F103" s="197">
        <f t="shared" si="2"/>
        <v>38</v>
      </c>
      <c r="G103" s="198">
        <f>IFERROR($E103*SUMIF('Daily Log'!$B$18:$B$1017,$B103,'Daily Log'!$C$18:$C$1017),0)</f>
        <v>16</v>
      </c>
      <c r="H103" s="198">
        <f>IFERROR($E103*SUMIF('Daily Log'!$E$18:$E$1017,$B103,'Daily Log'!$F$18:$F$1017),0)</f>
        <v>17</v>
      </c>
      <c r="I103" s="198">
        <f>IFERROR($E103*SUMIF('Daily Log'!$H$18:$H$1017,$B103,'Daily Log'!$I$18:$I$1017),0)</f>
        <v>5</v>
      </c>
      <c r="J103" s="198">
        <f>IFERROR($E103*SUMIF('Daily Log'!$K$18:$K$1017,$B103,'Daily Log'!$L$18:$L$1017),0)</f>
        <v>0</v>
      </c>
      <c r="K103" s="198">
        <f>IFERROR($E103*SUMIF('Daily Log'!$N$18:$N$1017,$B103,'Daily Log'!$O$18:$O$1017),0)</f>
        <v>0</v>
      </c>
      <c r="L103" s="198">
        <f>IFERROR($E103*SUMIF('Daily Log'!$Q$18:$Q$1017,$B103,'Daily Log'!$R$18:$R$1017),0)</f>
        <v>0</v>
      </c>
      <c r="M103" s="198">
        <f>IFERROR($E103*SUMIF('Daily Log'!$T$18:$T$1017,$B103,'Daily Log'!$U$18:$U$1017),0)</f>
        <v>0</v>
      </c>
      <c r="N103" s="198">
        <f>IFERROR($E103*SUMIF('Daily Log'!$W$18:$W$1017,$B103,'Daily Log'!$X$18:$X$1017),0)</f>
        <v>0</v>
      </c>
      <c r="O103" s="198">
        <f>IFERROR($E103*SUMIF('Daily Log'!$Z$18:$Z$1017,$B103,'Daily Log'!$AA$18:$AA$1017),0)</f>
        <v>0</v>
      </c>
      <c r="P103" s="198">
        <f>IFERROR($E103*SUMIF('Daily Log'!$AC$18:$AC$1017,$B103,'Daily Log'!$AD$18:$AD$1017),0)</f>
        <v>0</v>
      </c>
      <c r="Q103" s="198">
        <f>IFERROR($E103*SUMIF('Daily Log'!$AF$18:$AF$1017,$B103,'Daily Log'!$AG$18:$AG$1017),0)</f>
        <v>0</v>
      </c>
      <c r="R103" s="198">
        <f>IFERROR($E103*SUMIF('Daily Log'!$AI$18:$AI$1017,$B103,'Daily Log'!$AJ$18:$AJ$1017),0)</f>
        <v>0</v>
      </c>
      <c r="S103" s="198">
        <f>IFERROR($E103*SUMIF('Daily Log'!$AL$18:$AL$1017,$B103,'Daily Log'!$AM$18:$AM$1017),0)</f>
        <v>0</v>
      </c>
      <c r="T103" s="198">
        <f>IFERROR($E103*SUMIF('Daily Log'!$AO$18:$AO$1017,$B103,'Daily Log'!$AP$18:$AP$1017),0)</f>
        <v>0</v>
      </c>
      <c r="U103" s="198">
        <f>IFERROR($E103*SUMIF('Daily Log'!$AR$18:$AR$1017,$B103,'Daily Log'!$AS$18:$AS$1017),0)</f>
        <v>0</v>
      </c>
      <c r="V103" s="198">
        <f>IFERROR($E103*SUMIF('Daily Log'!$AU$18:$AU$1017,$B103,'Daily Log'!$AV$18:$AV$1017),0)</f>
        <v>0</v>
      </c>
      <c r="W103" s="198">
        <f>IFERROR($E103*SUMIF('Daily Log'!$AX$18:$AX$1017,$B103,'Daily Log'!$AY$18:$AY$1017),0)</f>
        <v>0</v>
      </c>
      <c r="X103" s="198">
        <f>IFERROR($E103*SUMIF('Daily Log'!$BA$18:$BA$1017,$B103,'Daily Log'!$BB$18:$BB$1017),0)</f>
        <v>0</v>
      </c>
      <c r="Y103" s="198">
        <f>IFERROR($E103*SUMIF('Daily Log'!$BD$18:$BD$1017,$B103,'Daily Log'!$BE$18:$BE$1017),0)</f>
        <v>0</v>
      </c>
      <c r="Z103" s="198">
        <f>IFERROR($E103*SUMIF('Daily Log'!$BG$18:$BG$1017,$B103,'Daily Log'!$BH$18:$BH$1017),0)</f>
        <v>0</v>
      </c>
      <c r="AA103" s="198">
        <f>IFERROR($E103*SUMIF('Daily Log'!$BJ$18:$BJ$1017,$B103,'Daily Log'!$BK$18:$BK$1017),0)</f>
        <v>0</v>
      </c>
      <c r="AB103" s="198">
        <f>IFERROR($E103*SUMIF('Daily Log'!$BM$18:$BM$1017,$B103,'Daily Log'!$BN$18:$BN$1017),0)</f>
        <v>0</v>
      </c>
      <c r="AC103" s="198">
        <f>IFERROR($E103*SUMIF('Daily Log'!$BP$18:$BP$1017,$B103,'Daily Log'!$BQ$18:$BQ$1017),0)</f>
        <v>0</v>
      </c>
      <c r="AD103" s="198">
        <f>IFERROR($E103*SUMIF('Daily Log'!$BS$18:$BS$1017,$B103,'Daily Log'!$BT$18:$BT$1017),0)</f>
        <v>0</v>
      </c>
      <c r="AE103" s="198">
        <f>IFERROR($E103*SUMIF('Daily Log'!$BV$18:$BV$1017,$B103,'Daily Log'!$BW$18:$BW$1017),0)</f>
        <v>0</v>
      </c>
      <c r="AF103" s="198">
        <f>IFERROR($E103*SUMIF('Daily Log'!$BY$18:$BY$1017,$B103,'Daily Log'!$BZ$18:$BZ$1017),0)</f>
        <v>0</v>
      </c>
      <c r="AG103" s="198">
        <f>IFERROR($E103*SUMIF('Daily Log'!$CB$18:$CB$1017,$B103,'Daily Log'!$CC$18:$CC$1017),0)</f>
        <v>0</v>
      </c>
      <c r="AH103" s="198">
        <f>IFERROR($E103*SUMIF('Daily Log'!$CE$18:$CE$1017,$B103,'Daily Log'!$CF$18:$CF$1017),0)</f>
        <v>0</v>
      </c>
      <c r="AI103" s="198">
        <f>IFERROR($E103*SUMIF('Daily Log'!$CH$18:$CH$1017,$B103,'Daily Log'!$CI$18:$CI$1017),0)</f>
        <v>0</v>
      </c>
      <c r="AJ103" s="198">
        <f>IFERROR($E103*SUMIF('Daily Log'!$CK$18:$CK$1017,$B103,'Daily Log'!$CL$18:$CL$1017),0)</f>
        <v>0</v>
      </c>
      <c r="AK103" s="198">
        <f>IFERROR($E103*SUMIF('Daily Log'!$CN$18:$CN$1017,$B103,'Daily Log'!$CO$18:$CO$1017),0)</f>
        <v>0</v>
      </c>
    </row>
    <row r="104" spans="2:37" ht="33.75" hidden="1" customHeight="1">
      <c r="B104" s="401" t="s">
        <v>144</v>
      </c>
      <c r="C104" s="402"/>
      <c r="D104" s="403" t="s">
        <v>290</v>
      </c>
      <c r="E104" s="400">
        <v>1</v>
      </c>
      <c r="F104" s="197">
        <f t="shared" si="2"/>
        <v>82</v>
      </c>
      <c r="G104" s="198">
        <f>IFERROR($E104*SUMIF('Daily Log'!$B$18:$B$1017,$B104,'Daily Log'!$C$18:$C$1017),0)</f>
        <v>15</v>
      </c>
      <c r="H104" s="198">
        <f>IFERROR($E104*SUMIF('Daily Log'!$E$18:$E$1017,$B104,'Daily Log'!$F$18:$F$1017),0)</f>
        <v>33</v>
      </c>
      <c r="I104" s="198">
        <f>IFERROR($E104*SUMIF('Daily Log'!$H$18:$H$1017,$B104,'Daily Log'!$I$18:$I$1017),0)</f>
        <v>34</v>
      </c>
      <c r="J104" s="198">
        <f>IFERROR($E104*SUMIF('Daily Log'!$K$18:$K$1017,$B104,'Daily Log'!$L$18:$L$1017),0)</f>
        <v>0</v>
      </c>
      <c r="K104" s="198">
        <f>IFERROR($E104*SUMIF('Daily Log'!$N$18:$N$1017,$B104,'Daily Log'!$O$18:$O$1017),0)</f>
        <v>0</v>
      </c>
      <c r="L104" s="198">
        <f>IFERROR($E104*SUMIF('Daily Log'!$Q$18:$Q$1017,$B104,'Daily Log'!$R$18:$R$1017),0)</f>
        <v>0</v>
      </c>
      <c r="M104" s="198">
        <f>IFERROR($E104*SUMIF('Daily Log'!$T$18:$T$1017,$B104,'Daily Log'!$U$18:$U$1017),0)</f>
        <v>0</v>
      </c>
      <c r="N104" s="198">
        <f>IFERROR($E104*SUMIF('Daily Log'!$W$18:$W$1017,$B104,'Daily Log'!$X$18:$X$1017),0)</f>
        <v>0</v>
      </c>
      <c r="O104" s="198">
        <f>IFERROR($E104*SUMIF('Daily Log'!$Z$18:$Z$1017,$B104,'Daily Log'!$AA$18:$AA$1017),0)</f>
        <v>0</v>
      </c>
      <c r="P104" s="198">
        <f>IFERROR($E104*SUMIF('Daily Log'!$AC$18:$AC$1017,$B104,'Daily Log'!$AD$18:$AD$1017),0)</f>
        <v>0</v>
      </c>
      <c r="Q104" s="198">
        <f>IFERROR($E104*SUMIF('Daily Log'!$AF$18:$AF$1017,$B104,'Daily Log'!$AG$18:$AG$1017),0)</f>
        <v>0</v>
      </c>
      <c r="R104" s="198">
        <f>IFERROR($E104*SUMIF('Daily Log'!$AI$18:$AI$1017,$B104,'Daily Log'!$AJ$18:$AJ$1017),0)</f>
        <v>0</v>
      </c>
      <c r="S104" s="198">
        <f>IFERROR($E104*SUMIF('Daily Log'!$AL$18:$AL$1017,$B104,'Daily Log'!$AM$18:$AM$1017),0)</f>
        <v>0</v>
      </c>
      <c r="T104" s="198">
        <f>IFERROR($E104*SUMIF('Daily Log'!$AO$18:$AO$1017,$B104,'Daily Log'!$AP$18:$AP$1017),0)</f>
        <v>0</v>
      </c>
      <c r="U104" s="198">
        <f>IFERROR($E104*SUMIF('Daily Log'!$AR$18:$AR$1017,$B104,'Daily Log'!$AS$18:$AS$1017),0)</f>
        <v>0</v>
      </c>
      <c r="V104" s="198">
        <f>IFERROR($E104*SUMIF('Daily Log'!$AU$18:$AU$1017,$B104,'Daily Log'!$AV$18:$AV$1017),0)</f>
        <v>0</v>
      </c>
      <c r="W104" s="198">
        <f>IFERROR($E104*SUMIF('Daily Log'!$AX$18:$AX$1017,$B104,'Daily Log'!$AY$18:$AY$1017),0)</f>
        <v>0</v>
      </c>
      <c r="X104" s="198">
        <f>IFERROR($E104*SUMIF('Daily Log'!$BA$18:$BA$1017,$B104,'Daily Log'!$BB$18:$BB$1017),0)</f>
        <v>0</v>
      </c>
      <c r="Y104" s="198">
        <f>IFERROR($E104*SUMIF('Daily Log'!$BD$18:$BD$1017,$B104,'Daily Log'!$BE$18:$BE$1017),0)</f>
        <v>0</v>
      </c>
      <c r="Z104" s="198">
        <f>IFERROR($E104*SUMIF('Daily Log'!$BG$18:$BG$1017,$B104,'Daily Log'!$BH$18:$BH$1017),0)</f>
        <v>0</v>
      </c>
      <c r="AA104" s="198">
        <f>IFERROR($E104*SUMIF('Daily Log'!$BJ$18:$BJ$1017,$B104,'Daily Log'!$BK$18:$BK$1017),0)</f>
        <v>0</v>
      </c>
      <c r="AB104" s="198">
        <f>IFERROR($E104*SUMIF('Daily Log'!$BM$18:$BM$1017,$B104,'Daily Log'!$BN$18:$BN$1017),0)</f>
        <v>0</v>
      </c>
      <c r="AC104" s="198">
        <f>IFERROR($E104*SUMIF('Daily Log'!$BP$18:$BP$1017,$B104,'Daily Log'!$BQ$18:$BQ$1017),0)</f>
        <v>0</v>
      </c>
      <c r="AD104" s="198">
        <f>IFERROR($E104*SUMIF('Daily Log'!$BS$18:$BS$1017,$B104,'Daily Log'!$BT$18:$BT$1017),0)</f>
        <v>0</v>
      </c>
      <c r="AE104" s="198">
        <f>IFERROR($E104*SUMIF('Daily Log'!$BV$18:$BV$1017,$B104,'Daily Log'!$BW$18:$BW$1017),0)</f>
        <v>0</v>
      </c>
      <c r="AF104" s="198">
        <f>IFERROR($E104*SUMIF('Daily Log'!$BY$18:$BY$1017,$B104,'Daily Log'!$BZ$18:$BZ$1017),0)</f>
        <v>0</v>
      </c>
      <c r="AG104" s="198">
        <f>IFERROR($E104*SUMIF('Daily Log'!$CB$18:$CB$1017,$B104,'Daily Log'!$CC$18:$CC$1017),0)</f>
        <v>0</v>
      </c>
      <c r="AH104" s="198">
        <f>IFERROR($E104*SUMIF('Daily Log'!$CE$18:$CE$1017,$B104,'Daily Log'!$CF$18:$CF$1017),0)</f>
        <v>0</v>
      </c>
      <c r="AI104" s="198">
        <f>IFERROR($E104*SUMIF('Daily Log'!$CH$18:$CH$1017,$B104,'Daily Log'!$CI$18:$CI$1017),0)</f>
        <v>0</v>
      </c>
      <c r="AJ104" s="198">
        <f>IFERROR($E104*SUMIF('Daily Log'!$CK$18:$CK$1017,$B104,'Daily Log'!$CL$18:$CL$1017),0)</f>
        <v>0</v>
      </c>
      <c r="AK104" s="198">
        <f>IFERROR($E104*SUMIF('Daily Log'!$CN$18:$CN$1017,$B104,'Daily Log'!$CO$18:$CO$1017),0)</f>
        <v>0</v>
      </c>
    </row>
    <row r="105" spans="2:37" ht="33.75" hidden="1" customHeight="1">
      <c r="B105" s="401" t="s">
        <v>145</v>
      </c>
      <c r="C105" s="402"/>
      <c r="D105" s="403" t="s">
        <v>290</v>
      </c>
      <c r="E105" s="400">
        <v>1</v>
      </c>
      <c r="F105" s="197">
        <f t="shared" si="2"/>
        <v>0</v>
      </c>
      <c r="G105" s="198">
        <f>IFERROR($E105*SUMIF('Daily Log'!$B$18:$B$1017,$B105,'Daily Log'!$C$18:$C$1017),0)</f>
        <v>0</v>
      </c>
      <c r="H105" s="198">
        <f>IFERROR($E105*SUMIF('Daily Log'!$E$18:$E$1017,$B105,'Daily Log'!$F$18:$F$1017),0)</f>
        <v>0</v>
      </c>
      <c r="I105" s="198">
        <f>IFERROR($E105*SUMIF('Daily Log'!$H$18:$H$1017,$B105,'Daily Log'!$I$18:$I$1017),0)</f>
        <v>0</v>
      </c>
      <c r="J105" s="198">
        <f>IFERROR($E105*SUMIF('Daily Log'!$K$18:$K$1017,$B105,'Daily Log'!$L$18:$L$1017),0)</f>
        <v>0</v>
      </c>
      <c r="K105" s="198">
        <f>IFERROR($E105*SUMIF('Daily Log'!$N$18:$N$1017,$B105,'Daily Log'!$O$18:$O$1017),0)</f>
        <v>0</v>
      </c>
      <c r="L105" s="198">
        <f>IFERROR($E105*SUMIF('Daily Log'!$Q$18:$Q$1017,$B105,'Daily Log'!$R$18:$R$1017),0)</f>
        <v>0</v>
      </c>
      <c r="M105" s="198">
        <f>IFERROR($E105*SUMIF('Daily Log'!$T$18:$T$1017,$B105,'Daily Log'!$U$18:$U$1017),0)</f>
        <v>0</v>
      </c>
      <c r="N105" s="198">
        <f>IFERROR($E105*SUMIF('Daily Log'!$W$18:$W$1017,$B105,'Daily Log'!$X$18:$X$1017),0)</f>
        <v>0</v>
      </c>
      <c r="O105" s="198">
        <f>IFERROR($E105*SUMIF('Daily Log'!$Z$18:$Z$1017,$B105,'Daily Log'!$AA$18:$AA$1017),0)</f>
        <v>0</v>
      </c>
      <c r="P105" s="198">
        <f>IFERROR($E105*SUMIF('Daily Log'!$AC$18:$AC$1017,$B105,'Daily Log'!$AD$18:$AD$1017),0)</f>
        <v>0</v>
      </c>
      <c r="Q105" s="198">
        <f>IFERROR($E105*SUMIF('Daily Log'!$AF$18:$AF$1017,$B105,'Daily Log'!$AG$18:$AG$1017),0)</f>
        <v>0</v>
      </c>
      <c r="R105" s="198">
        <f>IFERROR($E105*SUMIF('Daily Log'!$AI$18:$AI$1017,$B105,'Daily Log'!$AJ$18:$AJ$1017),0)</f>
        <v>0</v>
      </c>
      <c r="S105" s="198">
        <f>IFERROR($E105*SUMIF('Daily Log'!$AL$18:$AL$1017,$B105,'Daily Log'!$AM$18:$AM$1017),0)</f>
        <v>0</v>
      </c>
      <c r="T105" s="198">
        <f>IFERROR($E105*SUMIF('Daily Log'!$AO$18:$AO$1017,$B105,'Daily Log'!$AP$18:$AP$1017),0)</f>
        <v>0</v>
      </c>
      <c r="U105" s="198">
        <f>IFERROR($E105*SUMIF('Daily Log'!$AR$18:$AR$1017,$B105,'Daily Log'!$AS$18:$AS$1017),0)</f>
        <v>0</v>
      </c>
      <c r="V105" s="198">
        <f>IFERROR($E105*SUMIF('Daily Log'!$AU$18:$AU$1017,$B105,'Daily Log'!$AV$18:$AV$1017),0)</f>
        <v>0</v>
      </c>
      <c r="W105" s="198">
        <f>IFERROR($E105*SUMIF('Daily Log'!$AX$18:$AX$1017,$B105,'Daily Log'!$AY$18:$AY$1017),0)</f>
        <v>0</v>
      </c>
      <c r="X105" s="198">
        <f>IFERROR($E105*SUMIF('Daily Log'!$BA$18:$BA$1017,$B105,'Daily Log'!$BB$18:$BB$1017),0)</f>
        <v>0</v>
      </c>
      <c r="Y105" s="198">
        <f>IFERROR($E105*SUMIF('Daily Log'!$BD$18:$BD$1017,$B105,'Daily Log'!$BE$18:$BE$1017),0)</f>
        <v>0</v>
      </c>
      <c r="Z105" s="198">
        <f>IFERROR($E105*SUMIF('Daily Log'!$BG$18:$BG$1017,$B105,'Daily Log'!$BH$18:$BH$1017),0)</f>
        <v>0</v>
      </c>
      <c r="AA105" s="198">
        <f>IFERROR($E105*SUMIF('Daily Log'!$BJ$18:$BJ$1017,$B105,'Daily Log'!$BK$18:$BK$1017),0)</f>
        <v>0</v>
      </c>
      <c r="AB105" s="198">
        <f>IFERROR($E105*SUMIF('Daily Log'!$BM$18:$BM$1017,$B105,'Daily Log'!$BN$18:$BN$1017),0)</f>
        <v>0</v>
      </c>
      <c r="AC105" s="198">
        <f>IFERROR($E105*SUMIF('Daily Log'!$BP$18:$BP$1017,$B105,'Daily Log'!$BQ$18:$BQ$1017),0)</f>
        <v>0</v>
      </c>
      <c r="AD105" s="198">
        <f>IFERROR($E105*SUMIF('Daily Log'!$BS$18:$BS$1017,$B105,'Daily Log'!$BT$18:$BT$1017),0)</f>
        <v>0</v>
      </c>
      <c r="AE105" s="198">
        <f>IFERROR($E105*SUMIF('Daily Log'!$BV$18:$BV$1017,$B105,'Daily Log'!$BW$18:$BW$1017),0)</f>
        <v>0</v>
      </c>
      <c r="AF105" s="198">
        <f>IFERROR($E105*SUMIF('Daily Log'!$BY$18:$BY$1017,$B105,'Daily Log'!$BZ$18:$BZ$1017),0)</f>
        <v>0</v>
      </c>
      <c r="AG105" s="198">
        <f>IFERROR($E105*SUMIF('Daily Log'!$CB$18:$CB$1017,$B105,'Daily Log'!$CC$18:$CC$1017),0)</f>
        <v>0</v>
      </c>
      <c r="AH105" s="198">
        <f>IFERROR($E105*SUMIF('Daily Log'!$CE$18:$CE$1017,$B105,'Daily Log'!$CF$18:$CF$1017),0)</f>
        <v>0</v>
      </c>
      <c r="AI105" s="198">
        <f>IFERROR($E105*SUMIF('Daily Log'!$CH$18:$CH$1017,$B105,'Daily Log'!$CI$18:$CI$1017),0)</f>
        <v>0</v>
      </c>
      <c r="AJ105" s="198">
        <f>IFERROR($E105*SUMIF('Daily Log'!$CK$18:$CK$1017,$B105,'Daily Log'!$CL$18:$CL$1017),0)</f>
        <v>0</v>
      </c>
      <c r="AK105" s="198">
        <f>IFERROR($E105*SUMIF('Daily Log'!$CN$18:$CN$1017,$B105,'Daily Log'!$CO$18:$CO$1017),0)</f>
        <v>0</v>
      </c>
    </row>
    <row r="106" spans="2:37" ht="33.75" hidden="1" customHeight="1">
      <c r="B106" s="401" t="s">
        <v>146</v>
      </c>
      <c r="C106" s="402"/>
      <c r="D106" s="403" t="s">
        <v>290</v>
      </c>
      <c r="E106" s="400">
        <v>1</v>
      </c>
      <c r="F106" s="197">
        <f t="shared" si="2"/>
        <v>55</v>
      </c>
      <c r="G106" s="198">
        <f>IFERROR($E106*SUMIF('Daily Log'!$B$18:$B$1017,$B106,'Daily Log'!$C$18:$C$1017),0)</f>
        <v>26</v>
      </c>
      <c r="H106" s="198">
        <f>IFERROR($E106*SUMIF('Daily Log'!$E$18:$E$1017,$B106,'Daily Log'!$F$18:$F$1017),0)</f>
        <v>12</v>
      </c>
      <c r="I106" s="198">
        <f>IFERROR($E106*SUMIF('Daily Log'!$H$18:$H$1017,$B106,'Daily Log'!$I$18:$I$1017),0)</f>
        <v>17</v>
      </c>
      <c r="J106" s="198">
        <f>IFERROR($E106*SUMIF('Daily Log'!$K$18:$K$1017,$B106,'Daily Log'!$L$18:$L$1017),0)</f>
        <v>0</v>
      </c>
      <c r="K106" s="198">
        <f>IFERROR($E106*SUMIF('Daily Log'!$N$18:$N$1017,$B106,'Daily Log'!$O$18:$O$1017),0)</f>
        <v>0</v>
      </c>
      <c r="L106" s="198">
        <f>IFERROR($E106*SUMIF('Daily Log'!$Q$18:$Q$1017,$B106,'Daily Log'!$R$18:$R$1017),0)</f>
        <v>0</v>
      </c>
      <c r="M106" s="198">
        <f>IFERROR($E106*SUMIF('Daily Log'!$T$18:$T$1017,$B106,'Daily Log'!$U$18:$U$1017),0)</f>
        <v>0</v>
      </c>
      <c r="N106" s="198">
        <f>IFERROR($E106*SUMIF('Daily Log'!$W$18:$W$1017,$B106,'Daily Log'!$X$18:$X$1017),0)</f>
        <v>0</v>
      </c>
      <c r="O106" s="198">
        <f>IFERROR($E106*SUMIF('Daily Log'!$Z$18:$Z$1017,$B106,'Daily Log'!$AA$18:$AA$1017),0)</f>
        <v>0</v>
      </c>
      <c r="P106" s="198">
        <f>IFERROR($E106*SUMIF('Daily Log'!$AC$18:$AC$1017,$B106,'Daily Log'!$AD$18:$AD$1017),0)</f>
        <v>0</v>
      </c>
      <c r="Q106" s="198">
        <f>IFERROR($E106*SUMIF('Daily Log'!$AF$18:$AF$1017,$B106,'Daily Log'!$AG$18:$AG$1017),0)</f>
        <v>0</v>
      </c>
      <c r="R106" s="198">
        <f>IFERROR($E106*SUMIF('Daily Log'!$AI$18:$AI$1017,$B106,'Daily Log'!$AJ$18:$AJ$1017),0)</f>
        <v>0</v>
      </c>
      <c r="S106" s="198">
        <f>IFERROR($E106*SUMIF('Daily Log'!$AL$18:$AL$1017,$B106,'Daily Log'!$AM$18:$AM$1017),0)</f>
        <v>0</v>
      </c>
      <c r="T106" s="198">
        <f>IFERROR($E106*SUMIF('Daily Log'!$AO$18:$AO$1017,$B106,'Daily Log'!$AP$18:$AP$1017),0)</f>
        <v>0</v>
      </c>
      <c r="U106" s="198">
        <f>IFERROR($E106*SUMIF('Daily Log'!$AR$18:$AR$1017,$B106,'Daily Log'!$AS$18:$AS$1017),0)</f>
        <v>0</v>
      </c>
      <c r="V106" s="198">
        <f>IFERROR($E106*SUMIF('Daily Log'!$AU$18:$AU$1017,$B106,'Daily Log'!$AV$18:$AV$1017),0)</f>
        <v>0</v>
      </c>
      <c r="W106" s="198">
        <f>IFERROR($E106*SUMIF('Daily Log'!$AX$18:$AX$1017,$B106,'Daily Log'!$AY$18:$AY$1017),0)</f>
        <v>0</v>
      </c>
      <c r="X106" s="198">
        <f>IFERROR($E106*SUMIF('Daily Log'!$BA$18:$BA$1017,$B106,'Daily Log'!$BB$18:$BB$1017),0)</f>
        <v>0</v>
      </c>
      <c r="Y106" s="198">
        <f>IFERROR($E106*SUMIF('Daily Log'!$BD$18:$BD$1017,$B106,'Daily Log'!$BE$18:$BE$1017),0)</f>
        <v>0</v>
      </c>
      <c r="Z106" s="198">
        <f>IFERROR($E106*SUMIF('Daily Log'!$BG$18:$BG$1017,$B106,'Daily Log'!$BH$18:$BH$1017),0)</f>
        <v>0</v>
      </c>
      <c r="AA106" s="198">
        <f>IFERROR($E106*SUMIF('Daily Log'!$BJ$18:$BJ$1017,$B106,'Daily Log'!$BK$18:$BK$1017),0)</f>
        <v>0</v>
      </c>
      <c r="AB106" s="198">
        <f>IFERROR($E106*SUMIF('Daily Log'!$BM$18:$BM$1017,$B106,'Daily Log'!$BN$18:$BN$1017),0)</f>
        <v>0</v>
      </c>
      <c r="AC106" s="198">
        <f>IFERROR($E106*SUMIF('Daily Log'!$BP$18:$BP$1017,$B106,'Daily Log'!$BQ$18:$BQ$1017),0)</f>
        <v>0</v>
      </c>
      <c r="AD106" s="198">
        <f>IFERROR($E106*SUMIF('Daily Log'!$BS$18:$BS$1017,$B106,'Daily Log'!$BT$18:$BT$1017),0)</f>
        <v>0</v>
      </c>
      <c r="AE106" s="198">
        <f>IFERROR($E106*SUMIF('Daily Log'!$BV$18:$BV$1017,$B106,'Daily Log'!$BW$18:$BW$1017),0)</f>
        <v>0</v>
      </c>
      <c r="AF106" s="198">
        <f>IFERROR($E106*SUMIF('Daily Log'!$BY$18:$BY$1017,$B106,'Daily Log'!$BZ$18:$BZ$1017),0)</f>
        <v>0</v>
      </c>
      <c r="AG106" s="198">
        <f>IFERROR($E106*SUMIF('Daily Log'!$CB$18:$CB$1017,$B106,'Daily Log'!$CC$18:$CC$1017),0)</f>
        <v>0</v>
      </c>
      <c r="AH106" s="198">
        <f>IFERROR($E106*SUMIF('Daily Log'!$CE$18:$CE$1017,$B106,'Daily Log'!$CF$18:$CF$1017),0)</f>
        <v>0</v>
      </c>
      <c r="AI106" s="198">
        <f>IFERROR($E106*SUMIF('Daily Log'!$CH$18:$CH$1017,$B106,'Daily Log'!$CI$18:$CI$1017),0)</f>
        <v>0</v>
      </c>
      <c r="AJ106" s="198">
        <f>IFERROR($E106*SUMIF('Daily Log'!$CK$18:$CK$1017,$B106,'Daily Log'!$CL$18:$CL$1017),0)</f>
        <v>0</v>
      </c>
      <c r="AK106" s="198">
        <f>IFERROR($E106*SUMIF('Daily Log'!$CN$18:$CN$1017,$B106,'Daily Log'!$CO$18:$CO$1017),0)</f>
        <v>0</v>
      </c>
    </row>
    <row r="107" spans="2:37" ht="33.75" hidden="1" customHeight="1">
      <c r="B107" s="401" t="s">
        <v>147</v>
      </c>
      <c r="C107" s="402"/>
      <c r="D107" s="403" t="s">
        <v>290</v>
      </c>
      <c r="E107" s="400">
        <v>1</v>
      </c>
      <c r="F107" s="197">
        <f t="shared" si="2"/>
        <v>106</v>
      </c>
      <c r="G107" s="198">
        <f>IFERROR($E107*SUMIF('Daily Log'!$B$18:$B$1017,$B107,'Daily Log'!$C$18:$C$1017),0)</f>
        <v>31</v>
      </c>
      <c r="H107" s="198">
        <f>IFERROR($E107*SUMIF('Daily Log'!$E$18:$E$1017,$B107,'Daily Log'!$F$18:$F$1017),0)</f>
        <v>45</v>
      </c>
      <c r="I107" s="198">
        <f>IFERROR($E107*SUMIF('Daily Log'!$H$18:$H$1017,$B107,'Daily Log'!$I$18:$I$1017),0)</f>
        <v>30</v>
      </c>
      <c r="J107" s="198">
        <f>IFERROR($E107*SUMIF('Daily Log'!$K$18:$K$1017,$B107,'Daily Log'!$L$18:$L$1017),0)</f>
        <v>0</v>
      </c>
      <c r="K107" s="198">
        <f>IFERROR($E107*SUMIF('Daily Log'!$N$18:$N$1017,$B107,'Daily Log'!$O$18:$O$1017),0)</f>
        <v>0</v>
      </c>
      <c r="L107" s="198">
        <f>IFERROR($E107*SUMIF('Daily Log'!$Q$18:$Q$1017,$B107,'Daily Log'!$R$18:$R$1017),0)</f>
        <v>0</v>
      </c>
      <c r="M107" s="198">
        <f>IFERROR($E107*SUMIF('Daily Log'!$T$18:$T$1017,$B107,'Daily Log'!$U$18:$U$1017),0)</f>
        <v>0</v>
      </c>
      <c r="N107" s="198">
        <f>IFERROR($E107*SUMIF('Daily Log'!$W$18:$W$1017,$B107,'Daily Log'!$X$18:$X$1017),0)</f>
        <v>0</v>
      </c>
      <c r="O107" s="198">
        <f>IFERROR($E107*SUMIF('Daily Log'!$Z$18:$Z$1017,$B107,'Daily Log'!$AA$18:$AA$1017),0)</f>
        <v>0</v>
      </c>
      <c r="P107" s="198">
        <f>IFERROR($E107*SUMIF('Daily Log'!$AC$18:$AC$1017,$B107,'Daily Log'!$AD$18:$AD$1017),0)</f>
        <v>0</v>
      </c>
      <c r="Q107" s="198">
        <f>IFERROR($E107*SUMIF('Daily Log'!$AF$18:$AF$1017,$B107,'Daily Log'!$AG$18:$AG$1017),0)</f>
        <v>0</v>
      </c>
      <c r="R107" s="198">
        <f>IFERROR($E107*SUMIF('Daily Log'!$AI$18:$AI$1017,$B107,'Daily Log'!$AJ$18:$AJ$1017),0)</f>
        <v>0</v>
      </c>
      <c r="S107" s="198">
        <f>IFERROR($E107*SUMIF('Daily Log'!$AL$18:$AL$1017,$B107,'Daily Log'!$AM$18:$AM$1017),0)</f>
        <v>0</v>
      </c>
      <c r="T107" s="198">
        <f>IFERROR($E107*SUMIF('Daily Log'!$AO$18:$AO$1017,$B107,'Daily Log'!$AP$18:$AP$1017),0)</f>
        <v>0</v>
      </c>
      <c r="U107" s="198">
        <f>IFERROR($E107*SUMIF('Daily Log'!$AR$18:$AR$1017,$B107,'Daily Log'!$AS$18:$AS$1017),0)</f>
        <v>0</v>
      </c>
      <c r="V107" s="198">
        <f>IFERROR($E107*SUMIF('Daily Log'!$AU$18:$AU$1017,$B107,'Daily Log'!$AV$18:$AV$1017),0)</f>
        <v>0</v>
      </c>
      <c r="W107" s="198">
        <f>IFERROR($E107*SUMIF('Daily Log'!$AX$18:$AX$1017,$B107,'Daily Log'!$AY$18:$AY$1017),0)</f>
        <v>0</v>
      </c>
      <c r="X107" s="198">
        <f>IFERROR($E107*SUMIF('Daily Log'!$BA$18:$BA$1017,$B107,'Daily Log'!$BB$18:$BB$1017),0)</f>
        <v>0</v>
      </c>
      <c r="Y107" s="198">
        <f>IFERROR($E107*SUMIF('Daily Log'!$BD$18:$BD$1017,$B107,'Daily Log'!$BE$18:$BE$1017),0)</f>
        <v>0</v>
      </c>
      <c r="Z107" s="198">
        <f>IFERROR($E107*SUMIF('Daily Log'!$BG$18:$BG$1017,$B107,'Daily Log'!$BH$18:$BH$1017),0)</f>
        <v>0</v>
      </c>
      <c r="AA107" s="198">
        <f>IFERROR($E107*SUMIF('Daily Log'!$BJ$18:$BJ$1017,$B107,'Daily Log'!$BK$18:$BK$1017),0)</f>
        <v>0</v>
      </c>
      <c r="AB107" s="198">
        <f>IFERROR($E107*SUMIF('Daily Log'!$BM$18:$BM$1017,$B107,'Daily Log'!$BN$18:$BN$1017),0)</f>
        <v>0</v>
      </c>
      <c r="AC107" s="198">
        <f>IFERROR($E107*SUMIF('Daily Log'!$BP$18:$BP$1017,$B107,'Daily Log'!$BQ$18:$BQ$1017),0)</f>
        <v>0</v>
      </c>
      <c r="AD107" s="198">
        <f>IFERROR($E107*SUMIF('Daily Log'!$BS$18:$BS$1017,$B107,'Daily Log'!$BT$18:$BT$1017),0)</f>
        <v>0</v>
      </c>
      <c r="AE107" s="198">
        <f>IFERROR($E107*SUMIF('Daily Log'!$BV$18:$BV$1017,$B107,'Daily Log'!$BW$18:$BW$1017),0)</f>
        <v>0</v>
      </c>
      <c r="AF107" s="198">
        <f>IFERROR($E107*SUMIF('Daily Log'!$BY$18:$BY$1017,$B107,'Daily Log'!$BZ$18:$BZ$1017),0)</f>
        <v>0</v>
      </c>
      <c r="AG107" s="198">
        <f>IFERROR($E107*SUMIF('Daily Log'!$CB$18:$CB$1017,$B107,'Daily Log'!$CC$18:$CC$1017),0)</f>
        <v>0</v>
      </c>
      <c r="AH107" s="198">
        <f>IFERROR($E107*SUMIF('Daily Log'!$CE$18:$CE$1017,$B107,'Daily Log'!$CF$18:$CF$1017),0)</f>
        <v>0</v>
      </c>
      <c r="AI107" s="198">
        <f>IFERROR($E107*SUMIF('Daily Log'!$CH$18:$CH$1017,$B107,'Daily Log'!$CI$18:$CI$1017),0)</f>
        <v>0</v>
      </c>
      <c r="AJ107" s="198">
        <f>IFERROR($E107*SUMIF('Daily Log'!$CK$18:$CK$1017,$B107,'Daily Log'!$CL$18:$CL$1017),0)</f>
        <v>0</v>
      </c>
      <c r="AK107" s="198">
        <f>IFERROR($E107*SUMIF('Daily Log'!$CN$18:$CN$1017,$B107,'Daily Log'!$CO$18:$CO$1017),0)</f>
        <v>0</v>
      </c>
    </row>
    <row r="108" spans="2:37" ht="33.75" hidden="1" customHeight="1">
      <c r="B108" s="401" t="s">
        <v>148</v>
      </c>
      <c r="C108" s="402"/>
      <c r="D108" s="403" t="s">
        <v>290</v>
      </c>
      <c r="E108" s="400">
        <v>1</v>
      </c>
      <c r="F108" s="197">
        <f t="shared" si="2"/>
        <v>177</v>
      </c>
      <c r="G108" s="198">
        <f>IFERROR($E108*SUMIF('Daily Log'!$B$18:$B$1017,$B108,'Daily Log'!$C$18:$C$1017),0)</f>
        <v>76</v>
      </c>
      <c r="H108" s="198">
        <f>IFERROR($E108*SUMIF('Daily Log'!$E$18:$E$1017,$B108,'Daily Log'!$F$18:$F$1017),0)</f>
        <v>48</v>
      </c>
      <c r="I108" s="198">
        <f>IFERROR($E108*SUMIF('Daily Log'!$H$18:$H$1017,$B108,'Daily Log'!$I$18:$I$1017),0)</f>
        <v>53</v>
      </c>
      <c r="J108" s="198">
        <f>IFERROR($E108*SUMIF('Daily Log'!$K$18:$K$1017,$B108,'Daily Log'!$L$18:$L$1017),0)</f>
        <v>0</v>
      </c>
      <c r="K108" s="198">
        <f>IFERROR($E108*SUMIF('Daily Log'!$N$18:$N$1017,$B108,'Daily Log'!$O$18:$O$1017),0)</f>
        <v>0</v>
      </c>
      <c r="L108" s="198">
        <f>IFERROR($E108*SUMIF('Daily Log'!$Q$18:$Q$1017,$B108,'Daily Log'!$R$18:$R$1017),0)</f>
        <v>0</v>
      </c>
      <c r="M108" s="198">
        <f>IFERROR($E108*SUMIF('Daily Log'!$T$18:$T$1017,$B108,'Daily Log'!$U$18:$U$1017),0)</f>
        <v>0</v>
      </c>
      <c r="N108" s="198">
        <f>IFERROR($E108*SUMIF('Daily Log'!$W$18:$W$1017,$B108,'Daily Log'!$X$18:$X$1017),0)</f>
        <v>0</v>
      </c>
      <c r="O108" s="198">
        <f>IFERROR($E108*SUMIF('Daily Log'!$Z$18:$Z$1017,$B108,'Daily Log'!$AA$18:$AA$1017),0)</f>
        <v>0</v>
      </c>
      <c r="P108" s="198">
        <f>IFERROR($E108*SUMIF('Daily Log'!$AC$18:$AC$1017,$B108,'Daily Log'!$AD$18:$AD$1017),0)</f>
        <v>0</v>
      </c>
      <c r="Q108" s="198">
        <f>IFERROR($E108*SUMIF('Daily Log'!$AF$18:$AF$1017,$B108,'Daily Log'!$AG$18:$AG$1017),0)</f>
        <v>0</v>
      </c>
      <c r="R108" s="198">
        <f>IFERROR($E108*SUMIF('Daily Log'!$AI$18:$AI$1017,$B108,'Daily Log'!$AJ$18:$AJ$1017),0)</f>
        <v>0</v>
      </c>
      <c r="S108" s="198">
        <f>IFERROR($E108*SUMIF('Daily Log'!$AL$18:$AL$1017,$B108,'Daily Log'!$AM$18:$AM$1017),0)</f>
        <v>0</v>
      </c>
      <c r="T108" s="198">
        <f>IFERROR($E108*SUMIF('Daily Log'!$AO$18:$AO$1017,$B108,'Daily Log'!$AP$18:$AP$1017),0)</f>
        <v>0</v>
      </c>
      <c r="U108" s="198">
        <f>IFERROR($E108*SUMIF('Daily Log'!$AR$18:$AR$1017,$B108,'Daily Log'!$AS$18:$AS$1017),0)</f>
        <v>0</v>
      </c>
      <c r="V108" s="198">
        <f>IFERROR($E108*SUMIF('Daily Log'!$AU$18:$AU$1017,$B108,'Daily Log'!$AV$18:$AV$1017),0)</f>
        <v>0</v>
      </c>
      <c r="W108" s="198">
        <f>IFERROR($E108*SUMIF('Daily Log'!$AX$18:$AX$1017,$B108,'Daily Log'!$AY$18:$AY$1017),0)</f>
        <v>0</v>
      </c>
      <c r="X108" s="198">
        <f>IFERROR($E108*SUMIF('Daily Log'!$BA$18:$BA$1017,$B108,'Daily Log'!$BB$18:$BB$1017),0)</f>
        <v>0</v>
      </c>
      <c r="Y108" s="198">
        <f>IFERROR($E108*SUMIF('Daily Log'!$BD$18:$BD$1017,$B108,'Daily Log'!$BE$18:$BE$1017),0)</f>
        <v>0</v>
      </c>
      <c r="Z108" s="198">
        <f>IFERROR($E108*SUMIF('Daily Log'!$BG$18:$BG$1017,$B108,'Daily Log'!$BH$18:$BH$1017),0)</f>
        <v>0</v>
      </c>
      <c r="AA108" s="198">
        <f>IFERROR($E108*SUMIF('Daily Log'!$BJ$18:$BJ$1017,$B108,'Daily Log'!$BK$18:$BK$1017),0)</f>
        <v>0</v>
      </c>
      <c r="AB108" s="198">
        <f>IFERROR($E108*SUMIF('Daily Log'!$BM$18:$BM$1017,$B108,'Daily Log'!$BN$18:$BN$1017),0)</f>
        <v>0</v>
      </c>
      <c r="AC108" s="198">
        <f>IFERROR($E108*SUMIF('Daily Log'!$BP$18:$BP$1017,$B108,'Daily Log'!$BQ$18:$BQ$1017),0)</f>
        <v>0</v>
      </c>
      <c r="AD108" s="198">
        <f>IFERROR($E108*SUMIF('Daily Log'!$BS$18:$BS$1017,$B108,'Daily Log'!$BT$18:$BT$1017),0)</f>
        <v>0</v>
      </c>
      <c r="AE108" s="198">
        <f>IFERROR($E108*SUMIF('Daily Log'!$BV$18:$BV$1017,$B108,'Daily Log'!$BW$18:$BW$1017),0)</f>
        <v>0</v>
      </c>
      <c r="AF108" s="198">
        <f>IFERROR($E108*SUMIF('Daily Log'!$BY$18:$BY$1017,$B108,'Daily Log'!$BZ$18:$BZ$1017),0)</f>
        <v>0</v>
      </c>
      <c r="AG108" s="198">
        <f>IFERROR($E108*SUMIF('Daily Log'!$CB$18:$CB$1017,$B108,'Daily Log'!$CC$18:$CC$1017),0)</f>
        <v>0</v>
      </c>
      <c r="AH108" s="198">
        <f>IFERROR($E108*SUMIF('Daily Log'!$CE$18:$CE$1017,$B108,'Daily Log'!$CF$18:$CF$1017),0)</f>
        <v>0</v>
      </c>
      <c r="AI108" s="198">
        <f>IFERROR($E108*SUMIF('Daily Log'!$CH$18:$CH$1017,$B108,'Daily Log'!$CI$18:$CI$1017),0)</f>
        <v>0</v>
      </c>
      <c r="AJ108" s="198">
        <f>IFERROR($E108*SUMIF('Daily Log'!$CK$18:$CK$1017,$B108,'Daily Log'!$CL$18:$CL$1017),0)</f>
        <v>0</v>
      </c>
      <c r="AK108" s="198">
        <f>IFERROR($E108*SUMIF('Daily Log'!$CN$18:$CN$1017,$B108,'Daily Log'!$CO$18:$CO$1017),0)</f>
        <v>0</v>
      </c>
    </row>
    <row r="109" spans="2:37" ht="33.75" hidden="1" customHeight="1">
      <c r="B109" s="401" t="s">
        <v>149</v>
      </c>
      <c r="C109" s="402"/>
      <c r="D109" s="403" t="s">
        <v>290</v>
      </c>
      <c r="E109" s="400">
        <v>1</v>
      </c>
      <c r="F109" s="197">
        <f t="shared" si="2"/>
        <v>0</v>
      </c>
      <c r="G109" s="198">
        <f>IFERROR($E109*SUMIF('Daily Log'!$B$18:$B$1017,$B109,'Daily Log'!$C$18:$C$1017),0)</f>
        <v>0</v>
      </c>
      <c r="H109" s="198">
        <f>IFERROR($E109*SUMIF('Daily Log'!$E$18:$E$1017,$B109,'Daily Log'!$F$18:$F$1017),0)</f>
        <v>0</v>
      </c>
      <c r="I109" s="198">
        <f>IFERROR($E109*SUMIF('Daily Log'!$H$18:$H$1017,$B109,'Daily Log'!$I$18:$I$1017),0)</f>
        <v>0</v>
      </c>
      <c r="J109" s="198">
        <f>IFERROR($E109*SUMIF('Daily Log'!$K$18:$K$1017,$B109,'Daily Log'!$L$18:$L$1017),0)</f>
        <v>0</v>
      </c>
      <c r="K109" s="198">
        <f>IFERROR($E109*SUMIF('Daily Log'!$N$18:$N$1017,$B109,'Daily Log'!$O$18:$O$1017),0)</f>
        <v>0</v>
      </c>
      <c r="L109" s="198">
        <f>IFERROR($E109*SUMIF('Daily Log'!$Q$18:$Q$1017,$B109,'Daily Log'!$R$18:$R$1017),0)</f>
        <v>0</v>
      </c>
      <c r="M109" s="198">
        <f>IFERROR($E109*SUMIF('Daily Log'!$T$18:$T$1017,$B109,'Daily Log'!$U$18:$U$1017),0)</f>
        <v>0</v>
      </c>
      <c r="N109" s="198">
        <f>IFERROR($E109*SUMIF('Daily Log'!$W$18:$W$1017,$B109,'Daily Log'!$X$18:$X$1017),0)</f>
        <v>0</v>
      </c>
      <c r="O109" s="198">
        <f>IFERROR($E109*SUMIF('Daily Log'!$Z$18:$Z$1017,$B109,'Daily Log'!$AA$18:$AA$1017),0)</f>
        <v>0</v>
      </c>
      <c r="P109" s="198">
        <f>IFERROR($E109*SUMIF('Daily Log'!$AC$18:$AC$1017,$B109,'Daily Log'!$AD$18:$AD$1017),0)</f>
        <v>0</v>
      </c>
      <c r="Q109" s="198">
        <f>IFERROR($E109*SUMIF('Daily Log'!$AF$18:$AF$1017,$B109,'Daily Log'!$AG$18:$AG$1017),0)</f>
        <v>0</v>
      </c>
      <c r="R109" s="198">
        <f>IFERROR($E109*SUMIF('Daily Log'!$AI$18:$AI$1017,$B109,'Daily Log'!$AJ$18:$AJ$1017),0)</f>
        <v>0</v>
      </c>
      <c r="S109" s="198">
        <f>IFERROR($E109*SUMIF('Daily Log'!$AL$18:$AL$1017,$B109,'Daily Log'!$AM$18:$AM$1017),0)</f>
        <v>0</v>
      </c>
      <c r="T109" s="198">
        <f>IFERROR($E109*SUMIF('Daily Log'!$AO$18:$AO$1017,$B109,'Daily Log'!$AP$18:$AP$1017),0)</f>
        <v>0</v>
      </c>
      <c r="U109" s="198">
        <f>IFERROR($E109*SUMIF('Daily Log'!$AR$18:$AR$1017,$B109,'Daily Log'!$AS$18:$AS$1017),0)</f>
        <v>0</v>
      </c>
      <c r="V109" s="198">
        <f>IFERROR($E109*SUMIF('Daily Log'!$AU$18:$AU$1017,$B109,'Daily Log'!$AV$18:$AV$1017),0)</f>
        <v>0</v>
      </c>
      <c r="W109" s="198">
        <f>IFERROR($E109*SUMIF('Daily Log'!$AX$18:$AX$1017,$B109,'Daily Log'!$AY$18:$AY$1017),0)</f>
        <v>0</v>
      </c>
      <c r="X109" s="198">
        <f>IFERROR($E109*SUMIF('Daily Log'!$BA$18:$BA$1017,$B109,'Daily Log'!$BB$18:$BB$1017),0)</f>
        <v>0</v>
      </c>
      <c r="Y109" s="198">
        <f>IFERROR($E109*SUMIF('Daily Log'!$BD$18:$BD$1017,$B109,'Daily Log'!$BE$18:$BE$1017),0)</f>
        <v>0</v>
      </c>
      <c r="Z109" s="198">
        <f>IFERROR($E109*SUMIF('Daily Log'!$BG$18:$BG$1017,$B109,'Daily Log'!$BH$18:$BH$1017),0)</f>
        <v>0</v>
      </c>
      <c r="AA109" s="198">
        <f>IFERROR($E109*SUMIF('Daily Log'!$BJ$18:$BJ$1017,$B109,'Daily Log'!$BK$18:$BK$1017),0)</f>
        <v>0</v>
      </c>
      <c r="AB109" s="198">
        <f>IFERROR($E109*SUMIF('Daily Log'!$BM$18:$BM$1017,$B109,'Daily Log'!$BN$18:$BN$1017),0)</f>
        <v>0</v>
      </c>
      <c r="AC109" s="198">
        <f>IFERROR($E109*SUMIF('Daily Log'!$BP$18:$BP$1017,$B109,'Daily Log'!$BQ$18:$BQ$1017),0)</f>
        <v>0</v>
      </c>
      <c r="AD109" s="198">
        <f>IFERROR($E109*SUMIF('Daily Log'!$BS$18:$BS$1017,$B109,'Daily Log'!$BT$18:$BT$1017),0)</f>
        <v>0</v>
      </c>
      <c r="AE109" s="198">
        <f>IFERROR($E109*SUMIF('Daily Log'!$BV$18:$BV$1017,$B109,'Daily Log'!$BW$18:$BW$1017),0)</f>
        <v>0</v>
      </c>
      <c r="AF109" s="198">
        <f>IFERROR($E109*SUMIF('Daily Log'!$BY$18:$BY$1017,$B109,'Daily Log'!$BZ$18:$BZ$1017),0)</f>
        <v>0</v>
      </c>
      <c r="AG109" s="198">
        <f>IFERROR($E109*SUMIF('Daily Log'!$CB$18:$CB$1017,$B109,'Daily Log'!$CC$18:$CC$1017),0)</f>
        <v>0</v>
      </c>
      <c r="AH109" s="198">
        <f>IFERROR($E109*SUMIF('Daily Log'!$CE$18:$CE$1017,$B109,'Daily Log'!$CF$18:$CF$1017),0)</f>
        <v>0</v>
      </c>
      <c r="AI109" s="198">
        <f>IFERROR($E109*SUMIF('Daily Log'!$CH$18:$CH$1017,$B109,'Daily Log'!$CI$18:$CI$1017),0)</f>
        <v>0</v>
      </c>
      <c r="AJ109" s="198">
        <f>IFERROR($E109*SUMIF('Daily Log'!$CK$18:$CK$1017,$B109,'Daily Log'!$CL$18:$CL$1017),0)</f>
        <v>0</v>
      </c>
      <c r="AK109" s="198">
        <f>IFERROR($E109*SUMIF('Daily Log'!$CN$18:$CN$1017,$B109,'Daily Log'!$CO$18:$CO$1017),0)</f>
        <v>0</v>
      </c>
    </row>
    <row r="110" spans="2:37" ht="33.75" hidden="1" customHeight="1">
      <c r="B110" s="401" t="s">
        <v>150</v>
      </c>
      <c r="C110" s="402"/>
      <c r="D110" s="403" t="s">
        <v>290</v>
      </c>
      <c r="E110" s="400">
        <v>1</v>
      </c>
      <c r="F110" s="197">
        <f t="shared" si="2"/>
        <v>8</v>
      </c>
      <c r="G110" s="198">
        <f>IFERROR($E110*SUMIF('Daily Log'!$B$18:$B$1017,$B110,'Daily Log'!$C$18:$C$1017),0)</f>
        <v>5</v>
      </c>
      <c r="H110" s="198">
        <f>IFERROR($E110*SUMIF('Daily Log'!$E$18:$E$1017,$B110,'Daily Log'!$F$18:$F$1017),0)</f>
        <v>3</v>
      </c>
      <c r="I110" s="198">
        <f>IFERROR($E110*SUMIF('Daily Log'!$H$18:$H$1017,$B110,'Daily Log'!$I$18:$I$1017),0)</f>
        <v>0</v>
      </c>
      <c r="J110" s="198">
        <f>IFERROR($E110*SUMIF('Daily Log'!$K$18:$K$1017,$B110,'Daily Log'!$L$18:$L$1017),0)</f>
        <v>0</v>
      </c>
      <c r="K110" s="198">
        <f>IFERROR($E110*SUMIF('Daily Log'!$N$18:$N$1017,$B110,'Daily Log'!$O$18:$O$1017),0)</f>
        <v>0</v>
      </c>
      <c r="L110" s="198">
        <f>IFERROR($E110*SUMIF('Daily Log'!$Q$18:$Q$1017,$B110,'Daily Log'!$R$18:$R$1017),0)</f>
        <v>0</v>
      </c>
      <c r="M110" s="198">
        <f>IFERROR($E110*SUMIF('Daily Log'!$T$18:$T$1017,$B110,'Daily Log'!$U$18:$U$1017),0)</f>
        <v>0</v>
      </c>
      <c r="N110" s="198">
        <f>IFERROR($E110*SUMIF('Daily Log'!$W$18:$W$1017,$B110,'Daily Log'!$X$18:$X$1017),0)</f>
        <v>0</v>
      </c>
      <c r="O110" s="198">
        <f>IFERROR($E110*SUMIF('Daily Log'!$Z$18:$Z$1017,$B110,'Daily Log'!$AA$18:$AA$1017),0)</f>
        <v>0</v>
      </c>
      <c r="P110" s="198">
        <f>IFERROR($E110*SUMIF('Daily Log'!$AC$18:$AC$1017,$B110,'Daily Log'!$AD$18:$AD$1017),0)</f>
        <v>0</v>
      </c>
      <c r="Q110" s="198">
        <f>IFERROR($E110*SUMIF('Daily Log'!$AF$18:$AF$1017,$B110,'Daily Log'!$AG$18:$AG$1017),0)</f>
        <v>0</v>
      </c>
      <c r="R110" s="198">
        <f>IFERROR($E110*SUMIF('Daily Log'!$AI$18:$AI$1017,$B110,'Daily Log'!$AJ$18:$AJ$1017),0)</f>
        <v>0</v>
      </c>
      <c r="S110" s="198">
        <f>IFERROR($E110*SUMIF('Daily Log'!$AL$18:$AL$1017,$B110,'Daily Log'!$AM$18:$AM$1017),0)</f>
        <v>0</v>
      </c>
      <c r="T110" s="198">
        <f>IFERROR($E110*SUMIF('Daily Log'!$AO$18:$AO$1017,$B110,'Daily Log'!$AP$18:$AP$1017),0)</f>
        <v>0</v>
      </c>
      <c r="U110" s="198">
        <f>IFERROR($E110*SUMIF('Daily Log'!$AR$18:$AR$1017,$B110,'Daily Log'!$AS$18:$AS$1017),0)</f>
        <v>0</v>
      </c>
      <c r="V110" s="198">
        <f>IFERROR($E110*SUMIF('Daily Log'!$AU$18:$AU$1017,$B110,'Daily Log'!$AV$18:$AV$1017),0)</f>
        <v>0</v>
      </c>
      <c r="W110" s="198">
        <f>IFERROR($E110*SUMIF('Daily Log'!$AX$18:$AX$1017,$B110,'Daily Log'!$AY$18:$AY$1017),0)</f>
        <v>0</v>
      </c>
      <c r="X110" s="198">
        <f>IFERROR($E110*SUMIF('Daily Log'!$BA$18:$BA$1017,$B110,'Daily Log'!$BB$18:$BB$1017),0)</f>
        <v>0</v>
      </c>
      <c r="Y110" s="198">
        <f>IFERROR($E110*SUMIF('Daily Log'!$BD$18:$BD$1017,$B110,'Daily Log'!$BE$18:$BE$1017),0)</f>
        <v>0</v>
      </c>
      <c r="Z110" s="198">
        <f>IFERROR($E110*SUMIF('Daily Log'!$BG$18:$BG$1017,$B110,'Daily Log'!$BH$18:$BH$1017),0)</f>
        <v>0</v>
      </c>
      <c r="AA110" s="198">
        <f>IFERROR($E110*SUMIF('Daily Log'!$BJ$18:$BJ$1017,$B110,'Daily Log'!$BK$18:$BK$1017),0)</f>
        <v>0</v>
      </c>
      <c r="AB110" s="198">
        <f>IFERROR($E110*SUMIF('Daily Log'!$BM$18:$BM$1017,$B110,'Daily Log'!$BN$18:$BN$1017),0)</f>
        <v>0</v>
      </c>
      <c r="AC110" s="198">
        <f>IFERROR($E110*SUMIF('Daily Log'!$BP$18:$BP$1017,$B110,'Daily Log'!$BQ$18:$BQ$1017),0)</f>
        <v>0</v>
      </c>
      <c r="AD110" s="198">
        <f>IFERROR($E110*SUMIF('Daily Log'!$BS$18:$BS$1017,$B110,'Daily Log'!$BT$18:$BT$1017),0)</f>
        <v>0</v>
      </c>
      <c r="AE110" s="198">
        <f>IFERROR($E110*SUMIF('Daily Log'!$BV$18:$BV$1017,$B110,'Daily Log'!$BW$18:$BW$1017),0)</f>
        <v>0</v>
      </c>
      <c r="AF110" s="198">
        <f>IFERROR($E110*SUMIF('Daily Log'!$BY$18:$BY$1017,$B110,'Daily Log'!$BZ$18:$BZ$1017),0)</f>
        <v>0</v>
      </c>
      <c r="AG110" s="198">
        <f>IFERROR($E110*SUMIF('Daily Log'!$CB$18:$CB$1017,$B110,'Daily Log'!$CC$18:$CC$1017),0)</f>
        <v>0</v>
      </c>
      <c r="AH110" s="198">
        <f>IFERROR($E110*SUMIF('Daily Log'!$CE$18:$CE$1017,$B110,'Daily Log'!$CF$18:$CF$1017),0)</f>
        <v>0</v>
      </c>
      <c r="AI110" s="198">
        <f>IFERROR($E110*SUMIF('Daily Log'!$CH$18:$CH$1017,$B110,'Daily Log'!$CI$18:$CI$1017),0)</f>
        <v>0</v>
      </c>
      <c r="AJ110" s="198">
        <f>IFERROR($E110*SUMIF('Daily Log'!$CK$18:$CK$1017,$B110,'Daily Log'!$CL$18:$CL$1017),0)</f>
        <v>0</v>
      </c>
      <c r="AK110" s="198">
        <f>IFERROR($E110*SUMIF('Daily Log'!$CN$18:$CN$1017,$B110,'Daily Log'!$CO$18:$CO$1017),0)</f>
        <v>0</v>
      </c>
    </row>
    <row r="111" spans="2:37" ht="33.75" hidden="1" customHeight="1">
      <c r="B111" s="401" t="s">
        <v>151</v>
      </c>
      <c r="C111" s="402"/>
      <c r="D111" s="403" t="s">
        <v>290</v>
      </c>
      <c r="E111" s="400">
        <v>1</v>
      </c>
      <c r="F111" s="197">
        <f t="shared" si="2"/>
        <v>0</v>
      </c>
      <c r="G111" s="198">
        <f>IFERROR($E111*SUMIF('Daily Log'!$B$18:$B$1017,$B111,'Daily Log'!$C$18:$C$1017),0)</f>
        <v>0</v>
      </c>
      <c r="H111" s="198">
        <f>IFERROR($E111*SUMIF('Daily Log'!$E$18:$E$1017,$B111,'Daily Log'!$F$18:$F$1017),0)</f>
        <v>0</v>
      </c>
      <c r="I111" s="198">
        <f>IFERROR($E111*SUMIF('Daily Log'!$H$18:$H$1017,$B111,'Daily Log'!$I$18:$I$1017),0)</f>
        <v>0</v>
      </c>
      <c r="J111" s="198">
        <f>IFERROR($E111*SUMIF('Daily Log'!$K$18:$K$1017,$B111,'Daily Log'!$L$18:$L$1017),0)</f>
        <v>0</v>
      </c>
      <c r="K111" s="198">
        <f>IFERROR($E111*SUMIF('Daily Log'!$N$18:$N$1017,$B111,'Daily Log'!$O$18:$O$1017),0)</f>
        <v>0</v>
      </c>
      <c r="L111" s="198">
        <f>IFERROR($E111*SUMIF('Daily Log'!$Q$18:$Q$1017,$B111,'Daily Log'!$R$18:$R$1017),0)</f>
        <v>0</v>
      </c>
      <c r="M111" s="198">
        <f>IFERROR($E111*SUMIF('Daily Log'!$T$18:$T$1017,$B111,'Daily Log'!$U$18:$U$1017),0)</f>
        <v>0</v>
      </c>
      <c r="N111" s="198">
        <f>IFERROR($E111*SUMIF('Daily Log'!$W$18:$W$1017,$B111,'Daily Log'!$X$18:$X$1017),0)</f>
        <v>0</v>
      </c>
      <c r="O111" s="198">
        <f>IFERROR($E111*SUMIF('Daily Log'!$Z$18:$Z$1017,$B111,'Daily Log'!$AA$18:$AA$1017),0)</f>
        <v>0</v>
      </c>
      <c r="P111" s="198">
        <f>IFERROR($E111*SUMIF('Daily Log'!$AC$18:$AC$1017,$B111,'Daily Log'!$AD$18:$AD$1017),0)</f>
        <v>0</v>
      </c>
      <c r="Q111" s="198">
        <f>IFERROR($E111*SUMIF('Daily Log'!$AF$18:$AF$1017,$B111,'Daily Log'!$AG$18:$AG$1017),0)</f>
        <v>0</v>
      </c>
      <c r="R111" s="198">
        <f>IFERROR($E111*SUMIF('Daily Log'!$AI$18:$AI$1017,$B111,'Daily Log'!$AJ$18:$AJ$1017),0)</f>
        <v>0</v>
      </c>
      <c r="S111" s="198">
        <f>IFERROR($E111*SUMIF('Daily Log'!$AL$18:$AL$1017,$B111,'Daily Log'!$AM$18:$AM$1017),0)</f>
        <v>0</v>
      </c>
      <c r="T111" s="198">
        <f>IFERROR($E111*SUMIF('Daily Log'!$AO$18:$AO$1017,$B111,'Daily Log'!$AP$18:$AP$1017),0)</f>
        <v>0</v>
      </c>
      <c r="U111" s="198">
        <f>IFERROR($E111*SUMIF('Daily Log'!$AR$18:$AR$1017,$B111,'Daily Log'!$AS$18:$AS$1017),0)</f>
        <v>0</v>
      </c>
      <c r="V111" s="198">
        <f>IFERROR($E111*SUMIF('Daily Log'!$AU$18:$AU$1017,$B111,'Daily Log'!$AV$18:$AV$1017),0)</f>
        <v>0</v>
      </c>
      <c r="W111" s="198">
        <f>IFERROR($E111*SUMIF('Daily Log'!$AX$18:$AX$1017,$B111,'Daily Log'!$AY$18:$AY$1017),0)</f>
        <v>0</v>
      </c>
      <c r="X111" s="198">
        <f>IFERROR($E111*SUMIF('Daily Log'!$BA$18:$BA$1017,$B111,'Daily Log'!$BB$18:$BB$1017),0)</f>
        <v>0</v>
      </c>
      <c r="Y111" s="198">
        <f>IFERROR($E111*SUMIF('Daily Log'!$BD$18:$BD$1017,$B111,'Daily Log'!$BE$18:$BE$1017),0)</f>
        <v>0</v>
      </c>
      <c r="Z111" s="198">
        <f>IFERROR($E111*SUMIF('Daily Log'!$BG$18:$BG$1017,$B111,'Daily Log'!$BH$18:$BH$1017),0)</f>
        <v>0</v>
      </c>
      <c r="AA111" s="198">
        <f>IFERROR($E111*SUMIF('Daily Log'!$BJ$18:$BJ$1017,$B111,'Daily Log'!$BK$18:$BK$1017),0)</f>
        <v>0</v>
      </c>
      <c r="AB111" s="198">
        <f>IFERROR($E111*SUMIF('Daily Log'!$BM$18:$BM$1017,$B111,'Daily Log'!$BN$18:$BN$1017),0)</f>
        <v>0</v>
      </c>
      <c r="AC111" s="198">
        <f>IFERROR($E111*SUMIF('Daily Log'!$BP$18:$BP$1017,$B111,'Daily Log'!$BQ$18:$BQ$1017),0)</f>
        <v>0</v>
      </c>
      <c r="AD111" s="198">
        <f>IFERROR($E111*SUMIF('Daily Log'!$BS$18:$BS$1017,$B111,'Daily Log'!$BT$18:$BT$1017),0)</f>
        <v>0</v>
      </c>
      <c r="AE111" s="198">
        <f>IFERROR($E111*SUMIF('Daily Log'!$BV$18:$BV$1017,$B111,'Daily Log'!$BW$18:$BW$1017),0)</f>
        <v>0</v>
      </c>
      <c r="AF111" s="198">
        <f>IFERROR($E111*SUMIF('Daily Log'!$BY$18:$BY$1017,$B111,'Daily Log'!$BZ$18:$BZ$1017),0)</f>
        <v>0</v>
      </c>
      <c r="AG111" s="198">
        <f>IFERROR($E111*SUMIF('Daily Log'!$CB$18:$CB$1017,$B111,'Daily Log'!$CC$18:$CC$1017),0)</f>
        <v>0</v>
      </c>
      <c r="AH111" s="198">
        <f>IFERROR($E111*SUMIF('Daily Log'!$CE$18:$CE$1017,$B111,'Daily Log'!$CF$18:$CF$1017),0)</f>
        <v>0</v>
      </c>
      <c r="AI111" s="198">
        <f>IFERROR($E111*SUMIF('Daily Log'!$CH$18:$CH$1017,$B111,'Daily Log'!$CI$18:$CI$1017),0)</f>
        <v>0</v>
      </c>
      <c r="AJ111" s="198">
        <f>IFERROR($E111*SUMIF('Daily Log'!$CK$18:$CK$1017,$B111,'Daily Log'!$CL$18:$CL$1017),0)</f>
        <v>0</v>
      </c>
      <c r="AK111" s="198">
        <f>IFERROR($E111*SUMIF('Daily Log'!$CN$18:$CN$1017,$B111,'Daily Log'!$CO$18:$CO$1017),0)</f>
        <v>0</v>
      </c>
    </row>
    <row r="112" spans="2:37" ht="33.75" hidden="1" customHeight="1">
      <c r="B112" s="401" t="s">
        <v>152</v>
      </c>
      <c r="C112" s="402"/>
      <c r="D112" s="403" t="s">
        <v>290</v>
      </c>
      <c r="E112" s="400">
        <v>1</v>
      </c>
      <c r="F112" s="197">
        <f t="shared" si="2"/>
        <v>5</v>
      </c>
      <c r="G112" s="198">
        <f>IFERROR($E112*SUMIF('Daily Log'!$B$18:$B$1017,$B112,'Daily Log'!$C$18:$C$1017),0)</f>
        <v>2</v>
      </c>
      <c r="H112" s="198">
        <f>IFERROR($E112*SUMIF('Daily Log'!$E$18:$E$1017,$B112,'Daily Log'!$F$18:$F$1017),0)</f>
        <v>2</v>
      </c>
      <c r="I112" s="198">
        <f>IFERROR($E112*SUMIF('Daily Log'!$H$18:$H$1017,$B112,'Daily Log'!$I$18:$I$1017),0)</f>
        <v>1</v>
      </c>
      <c r="J112" s="198">
        <f>IFERROR($E112*SUMIF('Daily Log'!$K$18:$K$1017,$B112,'Daily Log'!$L$18:$L$1017),0)</f>
        <v>0</v>
      </c>
      <c r="K112" s="198">
        <f>IFERROR($E112*SUMIF('Daily Log'!$N$18:$N$1017,$B112,'Daily Log'!$O$18:$O$1017),0)</f>
        <v>0</v>
      </c>
      <c r="L112" s="198">
        <f>IFERROR($E112*SUMIF('Daily Log'!$Q$18:$Q$1017,$B112,'Daily Log'!$R$18:$R$1017),0)</f>
        <v>0</v>
      </c>
      <c r="M112" s="198">
        <f>IFERROR($E112*SUMIF('Daily Log'!$T$18:$T$1017,$B112,'Daily Log'!$U$18:$U$1017),0)</f>
        <v>0</v>
      </c>
      <c r="N112" s="198">
        <f>IFERROR($E112*SUMIF('Daily Log'!$W$18:$W$1017,$B112,'Daily Log'!$X$18:$X$1017),0)</f>
        <v>0</v>
      </c>
      <c r="O112" s="198">
        <f>IFERROR($E112*SUMIF('Daily Log'!$Z$18:$Z$1017,$B112,'Daily Log'!$AA$18:$AA$1017),0)</f>
        <v>0</v>
      </c>
      <c r="P112" s="198">
        <f>IFERROR($E112*SUMIF('Daily Log'!$AC$18:$AC$1017,$B112,'Daily Log'!$AD$18:$AD$1017),0)</f>
        <v>0</v>
      </c>
      <c r="Q112" s="198">
        <f>IFERROR($E112*SUMIF('Daily Log'!$AF$18:$AF$1017,$B112,'Daily Log'!$AG$18:$AG$1017),0)</f>
        <v>0</v>
      </c>
      <c r="R112" s="198">
        <f>IFERROR($E112*SUMIF('Daily Log'!$AI$18:$AI$1017,$B112,'Daily Log'!$AJ$18:$AJ$1017),0)</f>
        <v>0</v>
      </c>
      <c r="S112" s="198">
        <f>IFERROR($E112*SUMIF('Daily Log'!$AL$18:$AL$1017,$B112,'Daily Log'!$AM$18:$AM$1017),0)</f>
        <v>0</v>
      </c>
      <c r="T112" s="198">
        <f>IFERROR($E112*SUMIF('Daily Log'!$AO$18:$AO$1017,$B112,'Daily Log'!$AP$18:$AP$1017),0)</f>
        <v>0</v>
      </c>
      <c r="U112" s="198">
        <f>IFERROR($E112*SUMIF('Daily Log'!$AR$18:$AR$1017,$B112,'Daily Log'!$AS$18:$AS$1017),0)</f>
        <v>0</v>
      </c>
      <c r="V112" s="198">
        <f>IFERROR($E112*SUMIF('Daily Log'!$AU$18:$AU$1017,$B112,'Daily Log'!$AV$18:$AV$1017),0)</f>
        <v>0</v>
      </c>
      <c r="W112" s="198">
        <f>IFERROR($E112*SUMIF('Daily Log'!$AX$18:$AX$1017,$B112,'Daily Log'!$AY$18:$AY$1017),0)</f>
        <v>0</v>
      </c>
      <c r="X112" s="198">
        <f>IFERROR($E112*SUMIF('Daily Log'!$BA$18:$BA$1017,$B112,'Daily Log'!$BB$18:$BB$1017),0)</f>
        <v>0</v>
      </c>
      <c r="Y112" s="198">
        <f>IFERROR($E112*SUMIF('Daily Log'!$BD$18:$BD$1017,$B112,'Daily Log'!$BE$18:$BE$1017),0)</f>
        <v>0</v>
      </c>
      <c r="Z112" s="198">
        <f>IFERROR($E112*SUMIF('Daily Log'!$BG$18:$BG$1017,$B112,'Daily Log'!$BH$18:$BH$1017),0)</f>
        <v>0</v>
      </c>
      <c r="AA112" s="198">
        <f>IFERROR($E112*SUMIF('Daily Log'!$BJ$18:$BJ$1017,$B112,'Daily Log'!$BK$18:$BK$1017),0)</f>
        <v>0</v>
      </c>
      <c r="AB112" s="198">
        <f>IFERROR($E112*SUMIF('Daily Log'!$BM$18:$BM$1017,$B112,'Daily Log'!$BN$18:$BN$1017),0)</f>
        <v>0</v>
      </c>
      <c r="AC112" s="198">
        <f>IFERROR($E112*SUMIF('Daily Log'!$BP$18:$BP$1017,$B112,'Daily Log'!$BQ$18:$BQ$1017),0)</f>
        <v>0</v>
      </c>
      <c r="AD112" s="198">
        <f>IFERROR($E112*SUMIF('Daily Log'!$BS$18:$BS$1017,$B112,'Daily Log'!$BT$18:$BT$1017),0)</f>
        <v>0</v>
      </c>
      <c r="AE112" s="198">
        <f>IFERROR($E112*SUMIF('Daily Log'!$BV$18:$BV$1017,$B112,'Daily Log'!$BW$18:$BW$1017),0)</f>
        <v>0</v>
      </c>
      <c r="AF112" s="198">
        <f>IFERROR($E112*SUMIF('Daily Log'!$BY$18:$BY$1017,$B112,'Daily Log'!$BZ$18:$BZ$1017),0)</f>
        <v>0</v>
      </c>
      <c r="AG112" s="198">
        <f>IFERROR($E112*SUMIF('Daily Log'!$CB$18:$CB$1017,$B112,'Daily Log'!$CC$18:$CC$1017),0)</f>
        <v>0</v>
      </c>
      <c r="AH112" s="198">
        <f>IFERROR($E112*SUMIF('Daily Log'!$CE$18:$CE$1017,$B112,'Daily Log'!$CF$18:$CF$1017),0)</f>
        <v>0</v>
      </c>
      <c r="AI112" s="198">
        <f>IFERROR($E112*SUMIF('Daily Log'!$CH$18:$CH$1017,$B112,'Daily Log'!$CI$18:$CI$1017),0)</f>
        <v>0</v>
      </c>
      <c r="AJ112" s="198">
        <f>IFERROR($E112*SUMIF('Daily Log'!$CK$18:$CK$1017,$B112,'Daily Log'!$CL$18:$CL$1017),0)</f>
        <v>0</v>
      </c>
      <c r="AK112" s="198">
        <f>IFERROR($E112*SUMIF('Daily Log'!$CN$18:$CN$1017,$B112,'Daily Log'!$CO$18:$CO$1017),0)</f>
        <v>0</v>
      </c>
    </row>
    <row r="113" spans="2:37" ht="33.75" hidden="1" customHeight="1">
      <c r="B113" s="401" t="s">
        <v>153</v>
      </c>
      <c r="C113" s="402"/>
      <c r="D113" s="403" t="s">
        <v>290</v>
      </c>
      <c r="E113" s="400">
        <v>1</v>
      </c>
      <c r="F113" s="197">
        <f t="shared" si="2"/>
        <v>11</v>
      </c>
      <c r="G113" s="198">
        <f>IFERROR($E113*SUMIF('Daily Log'!$B$18:$B$1017,$B113,'Daily Log'!$C$18:$C$1017),0)</f>
        <v>4</v>
      </c>
      <c r="H113" s="198">
        <f>IFERROR($E113*SUMIF('Daily Log'!$E$18:$E$1017,$B113,'Daily Log'!$F$18:$F$1017),0)</f>
        <v>2</v>
      </c>
      <c r="I113" s="198">
        <f>IFERROR($E113*SUMIF('Daily Log'!$H$18:$H$1017,$B113,'Daily Log'!$I$18:$I$1017),0)</f>
        <v>5</v>
      </c>
      <c r="J113" s="198">
        <f>IFERROR($E113*SUMIF('Daily Log'!$K$18:$K$1017,$B113,'Daily Log'!$L$18:$L$1017),0)</f>
        <v>0</v>
      </c>
      <c r="K113" s="198">
        <f>IFERROR($E113*SUMIF('Daily Log'!$N$18:$N$1017,$B113,'Daily Log'!$O$18:$O$1017),0)</f>
        <v>0</v>
      </c>
      <c r="L113" s="198">
        <f>IFERROR($E113*SUMIF('Daily Log'!$Q$18:$Q$1017,$B113,'Daily Log'!$R$18:$R$1017),0)</f>
        <v>0</v>
      </c>
      <c r="M113" s="198">
        <f>IFERROR($E113*SUMIF('Daily Log'!$T$18:$T$1017,$B113,'Daily Log'!$U$18:$U$1017),0)</f>
        <v>0</v>
      </c>
      <c r="N113" s="198">
        <f>IFERROR($E113*SUMIF('Daily Log'!$W$18:$W$1017,$B113,'Daily Log'!$X$18:$X$1017),0)</f>
        <v>0</v>
      </c>
      <c r="O113" s="198">
        <f>IFERROR($E113*SUMIF('Daily Log'!$Z$18:$Z$1017,$B113,'Daily Log'!$AA$18:$AA$1017),0)</f>
        <v>0</v>
      </c>
      <c r="P113" s="198">
        <f>IFERROR($E113*SUMIF('Daily Log'!$AC$18:$AC$1017,$B113,'Daily Log'!$AD$18:$AD$1017),0)</f>
        <v>0</v>
      </c>
      <c r="Q113" s="198">
        <f>IFERROR($E113*SUMIF('Daily Log'!$AF$18:$AF$1017,$B113,'Daily Log'!$AG$18:$AG$1017),0)</f>
        <v>0</v>
      </c>
      <c r="R113" s="198">
        <f>IFERROR($E113*SUMIF('Daily Log'!$AI$18:$AI$1017,$B113,'Daily Log'!$AJ$18:$AJ$1017),0)</f>
        <v>0</v>
      </c>
      <c r="S113" s="198">
        <f>IFERROR($E113*SUMIF('Daily Log'!$AL$18:$AL$1017,$B113,'Daily Log'!$AM$18:$AM$1017),0)</f>
        <v>0</v>
      </c>
      <c r="T113" s="198">
        <f>IFERROR($E113*SUMIF('Daily Log'!$AO$18:$AO$1017,$B113,'Daily Log'!$AP$18:$AP$1017),0)</f>
        <v>0</v>
      </c>
      <c r="U113" s="198">
        <f>IFERROR($E113*SUMIF('Daily Log'!$AR$18:$AR$1017,$B113,'Daily Log'!$AS$18:$AS$1017),0)</f>
        <v>0</v>
      </c>
      <c r="V113" s="198">
        <f>IFERROR($E113*SUMIF('Daily Log'!$AU$18:$AU$1017,$B113,'Daily Log'!$AV$18:$AV$1017),0)</f>
        <v>0</v>
      </c>
      <c r="W113" s="198">
        <f>IFERROR($E113*SUMIF('Daily Log'!$AX$18:$AX$1017,$B113,'Daily Log'!$AY$18:$AY$1017),0)</f>
        <v>0</v>
      </c>
      <c r="X113" s="198">
        <f>IFERROR($E113*SUMIF('Daily Log'!$BA$18:$BA$1017,$B113,'Daily Log'!$BB$18:$BB$1017),0)</f>
        <v>0</v>
      </c>
      <c r="Y113" s="198">
        <f>IFERROR($E113*SUMIF('Daily Log'!$BD$18:$BD$1017,$B113,'Daily Log'!$BE$18:$BE$1017),0)</f>
        <v>0</v>
      </c>
      <c r="Z113" s="198">
        <f>IFERROR($E113*SUMIF('Daily Log'!$BG$18:$BG$1017,$B113,'Daily Log'!$BH$18:$BH$1017),0)</f>
        <v>0</v>
      </c>
      <c r="AA113" s="198">
        <f>IFERROR($E113*SUMIF('Daily Log'!$BJ$18:$BJ$1017,$B113,'Daily Log'!$BK$18:$BK$1017),0)</f>
        <v>0</v>
      </c>
      <c r="AB113" s="198">
        <f>IFERROR($E113*SUMIF('Daily Log'!$BM$18:$BM$1017,$B113,'Daily Log'!$BN$18:$BN$1017),0)</f>
        <v>0</v>
      </c>
      <c r="AC113" s="198">
        <f>IFERROR($E113*SUMIF('Daily Log'!$BP$18:$BP$1017,$B113,'Daily Log'!$BQ$18:$BQ$1017),0)</f>
        <v>0</v>
      </c>
      <c r="AD113" s="198">
        <f>IFERROR($E113*SUMIF('Daily Log'!$BS$18:$BS$1017,$B113,'Daily Log'!$BT$18:$BT$1017),0)</f>
        <v>0</v>
      </c>
      <c r="AE113" s="198">
        <f>IFERROR($E113*SUMIF('Daily Log'!$BV$18:$BV$1017,$B113,'Daily Log'!$BW$18:$BW$1017),0)</f>
        <v>0</v>
      </c>
      <c r="AF113" s="198">
        <f>IFERROR($E113*SUMIF('Daily Log'!$BY$18:$BY$1017,$B113,'Daily Log'!$BZ$18:$BZ$1017),0)</f>
        <v>0</v>
      </c>
      <c r="AG113" s="198">
        <f>IFERROR($E113*SUMIF('Daily Log'!$CB$18:$CB$1017,$B113,'Daily Log'!$CC$18:$CC$1017),0)</f>
        <v>0</v>
      </c>
      <c r="AH113" s="198">
        <f>IFERROR($E113*SUMIF('Daily Log'!$CE$18:$CE$1017,$B113,'Daily Log'!$CF$18:$CF$1017),0)</f>
        <v>0</v>
      </c>
      <c r="AI113" s="198">
        <f>IFERROR($E113*SUMIF('Daily Log'!$CH$18:$CH$1017,$B113,'Daily Log'!$CI$18:$CI$1017),0)</f>
        <v>0</v>
      </c>
      <c r="AJ113" s="198">
        <f>IFERROR($E113*SUMIF('Daily Log'!$CK$18:$CK$1017,$B113,'Daily Log'!$CL$18:$CL$1017),0)</f>
        <v>0</v>
      </c>
      <c r="AK113" s="198">
        <f>IFERROR($E113*SUMIF('Daily Log'!$CN$18:$CN$1017,$B113,'Daily Log'!$CO$18:$CO$1017),0)</f>
        <v>0</v>
      </c>
    </row>
    <row r="114" spans="2:37" ht="33.75" hidden="1" customHeight="1">
      <c r="B114" s="401" t="s">
        <v>154</v>
      </c>
      <c r="C114" s="402"/>
      <c r="D114" s="403" t="s">
        <v>290</v>
      </c>
      <c r="E114" s="400">
        <v>1</v>
      </c>
      <c r="F114" s="197">
        <f t="shared" si="2"/>
        <v>20</v>
      </c>
      <c r="G114" s="198">
        <f>IFERROR($E114*SUMIF('Daily Log'!$B$18:$B$1017,$B114,'Daily Log'!$C$18:$C$1017),0)</f>
        <v>5</v>
      </c>
      <c r="H114" s="198">
        <f>IFERROR($E114*SUMIF('Daily Log'!$E$18:$E$1017,$B114,'Daily Log'!$F$18:$F$1017),0)</f>
        <v>6</v>
      </c>
      <c r="I114" s="198">
        <f>IFERROR($E114*SUMIF('Daily Log'!$H$18:$H$1017,$B114,'Daily Log'!$I$18:$I$1017),0)</f>
        <v>9</v>
      </c>
      <c r="J114" s="198">
        <f>IFERROR($E114*SUMIF('Daily Log'!$K$18:$K$1017,$B114,'Daily Log'!$L$18:$L$1017),0)</f>
        <v>0</v>
      </c>
      <c r="K114" s="198">
        <f>IFERROR($E114*SUMIF('Daily Log'!$N$18:$N$1017,$B114,'Daily Log'!$O$18:$O$1017),0)</f>
        <v>0</v>
      </c>
      <c r="L114" s="198">
        <f>IFERROR($E114*SUMIF('Daily Log'!$Q$18:$Q$1017,$B114,'Daily Log'!$R$18:$R$1017),0)</f>
        <v>0</v>
      </c>
      <c r="M114" s="198">
        <f>IFERROR($E114*SUMIF('Daily Log'!$T$18:$T$1017,$B114,'Daily Log'!$U$18:$U$1017),0)</f>
        <v>0</v>
      </c>
      <c r="N114" s="198">
        <f>IFERROR($E114*SUMIF('Daily Log'!$W$18:$W$1017,$B114,'Daily Log'!$X$18:$X$1017),0)</f>
        <v>0</v>
      </c>
      <c r="O114" s="198">
        <f>IFERROR($E114*SUMIF('Daily Log'!$Z$18:$Z$1017,$B114,'Daily Log'!$AA$18:$AA$1017),0)</f>
        <v>0</v>
      </c>
      <c r="P114" s="198">
        <f>IFERROR($E114*SUMIF('Daily Log'!$AC$18:$AC$1017,$B114,'Daily Log'!$AD$18:$AD$1017),0)</f>
        <v>0</v>
      </c>
      <c r="Q114" s="198">
        <f>IFERROR($E114*SUMIF('Daily Log'!$AF$18:$AF$1017,$B114,'Daily Log'!$AG$18:$AG$1017),0)</f>
        <v>0</v>
      </c>
      <c r="R114" s="198">
        <f>IFERROR($E114*SUMIF('Daily Log'!$AI$18:$AI$1017,$B114,'Daily Log'!$AJ$18:$AJ$1017),0)</f>
        <v>0</v>
      </c>
      <c r="S114" s="198">
        <f>IFERROR($E114*SUMIF('Daily Log'!$AL$18:$AL$1017,$B114,'Daily Log'!$AM$18:$AM$1017),0)</f>
        <v>0</v>
      </c>
      <c r="T114" s="198">
        <f>IFERROR($E114*SUMIF('Daily Log'!$AO$18:$AO$1017,$B114,'Daily Log'!$AP$18:$AP$1017),0)</f>
        <v>0</v>
      </c>
      <c r="U114" s="198">
        <f>IFERROR($E114*SUMIF('Daily Log'!$AR$18:$AR$1017,$B114,'Daily Log'!$AS$18:$AS$1017),0)</f>
        <v>0</v>
      </c>
      <c r="V114" s="198">
        <f>IFERROR($E114*SUMIF('Daily Log'!$AU$18:$AU$1017,$B114,'Daily Log'!$AV$18:$AV$1017),0)</f>
        <v>0</v>
      </c>
      <c r="W114" s="198">
        <f>IFERROR($E114*SUMIF('Daily Log'!$AX$18:$AX$1017,$B114,'Daily Log'!$AY$18:$AY$1017),0)</f>
        <v>0</v>
      </c>
      <c r="X114" s="198">
        <f>IFERROR($E114*SUMIF('Daily Log'!$BA$18:$BA$1017,$B114,'Daily Log'!$BB$18:$BB$1017),0)</f>
        <v>0</v>
      </c>
      <c r="Y114" s="198">
        <f>IFERROR($E114*SUMIF('Daily Log'!$BD$18:$BD$1017,$B114,'Daily Log'!$BE$18:$BE$1017),0)</f>
        <v>0</v>
      </c>
      <c r="Z114" s="198">
        <f>IFERROR($E114*SUMIF('Daily Log'!$BG$18:$BG$1017,$B114,'Daily Log'!$BH$18:$BH$1017),0)</f>
        <v>0</v>
      </c>
      <c r="AA114" s="198">
        <f>IFERROR($E114*SUMIF('Daily Log'!$BJ$18:$BJ$1017,$B114,'Daily Log'!$BK$18:$BK$1017),0)</f>
        <v>0</v>
      </c>
      <c r="AB114" s="198">
        <f>IFERROR($E114*SUMIF('Daily Log'!$BM$18:$BM$1017,$B114,'Daily Log'!$BN$18:$BN$1017),0)</f>
        <v>0</v>
      </c>
      <c r="AC114" s="198">
        <f>IFERROR($E114*SUMIF('Daily Log'!$BP$18:$BP$1017,$B114,'Daily Log'!$BQ$18:$BQ$1017),0)</f>
        <v>0</v>
      </c>
      <c r="AD114" s="198">
        <f>IFERROR($E114*SUMIF('Daily Log'!$BS$18:$BS$1017,$B114,'Daily Log'!$BT$18:$BT$1017),0)</f>
        <v>0</v>
      </c>
      <c r="AE114" s="198">
        <f>IFERROR($E114*SUMIF('Daily Log'!$BV$18:$BV$1017,$B114,'Daily Log'!$BW$18:$BW$1017),0)</f>
        <v>0</v>
      </c>
      <c r="AF114" s="198">
        <f>IFERROR($E114*SUMIF('Daily Log'!$BY$18:$BY$1017,$B114,'Daily Log'!$BZ$18:$BZ$1017),0)</f>
        <v>0</v>
      </c>
      <c r="AG114" s="198">
        <f>IFERROR($E114*SUMIF('Daily Log'!$CB$18:$CB$1017,$B114,'Daily Log'!$CC$18:$CC$1017),0)</f>
        <v>0</v>
      </c>
      <c r="AH114" s="198">
        <f>IFERROR($E114*SUMIF('Daily Log'!$CE$18:$CE$1017,$B114,'Daily Log'!$CF$18:$CF$1017),0)</f>
        <v>0</v>
      </c>
      <c r="AI114" s="198">
        <f>IFERROR($E114*SUMIF('Daily Log'!$CH$18:$CH$1017,$B114,'Daily Log'!$CI$18:$CI$1017),0)</f>
        <v>0</v>
      </c>
      <c r="AJ114" s="198">
        <f>IFERROR($E114*SUMIF('Daily Log'!$CK$18:$CK$1017,$B114,'Daily Log'!$CL$18:$CL$1017),0)</f>
        <v>0</v>
      </c>
      <c r="AK114" s="198">
        <f>IFERROR($E114*SUMIF('Daily Log'!$CN$18:$CN$1017,$B114,'Daily Log'!$CO$18:$CO$1017),0)</f>
        <v>0</v>
      </c>
    </row>
    <row r="115" spans="2:37" ht="33.75" hidden="1" customHeight="1">
      <c r="B115" s="401" t="s">
        <v>155</v>
      </c>
      <c r="C115" s="402"/>
      <c r="D115" s="403" t="s">
        <v>290</v>
      </c>
      <c r="E115" s="400">
        <v>1</v>
      </c>
      <c r="F115" s="197">
        <f t="shared" si="2"/>
        <v>65</v>
      </c>
      <c r="G115" s="198">
        <f>IFERROR($E115*SUMIF('Daily Log'!$B$18:$B$1017,$B115,'Daily Log'!$C$18:$C$1017),0)</f>
        <v>17</v>
      </c>
      <c r="H115" s="198">
        <f>IFERROR($E115*SUMIF('Daily Log'!$E$18:$E$1017,$B115,'Daily Log'!$F$18:$F$1017),0)</f>
        <v>28</v>
      </c>
      <c r="I115" s="198">
        <f>IFERROR($E115*SUMIF('Daily Log'!$H$18:$H$1017,$B115,'Daily Log'!$I$18:$I$1017),0)</f>
        <v>20</v>
      </c>
      <c r="J115" s="198">
        <f>IFERROR($E115*SUMIF('Daily Log'!$K$18:$K$1017,$B115,'Daily Log'!$L$18:$L$1017),0)</f>
        <v>0</v>
      </c>
      <c r="K115" s="198">
        <f>IFERROR($E115*SUMIF('Daily Log'!$N$18:$N$1017,$B115,'Daily Log'!$O$18:$O$1017),0)</f>
        <v>0</v>
      </c>
      <c r="L115" s="198">
        <f>IFERROR($E115*SUMIF('Daily Log'!$Q$18:$Q$1017,$B115,'Daily Log'!$R$18:$R$1017),0)</f>
        <v>0</v>
      </c>
      <c r="M115" s="198">
        <f>IFERROR($E115*SUMIF('Daily Log'!$T$18:$T$1017,$B115,'Daily Log'!$U$18:$U$1017),0)</f>
        <v>0</v>
      </c>
      <c r="N115" s="198">
        <f>IFERROR($E115*SUMIF('Daily Log'!$W$18:$W$1017,$B115,'Daily Log'!$X$18:$X$1017),0)</f>
        <v>0</v>
      </c>
      <c r="O115" s="198">
        <f>IFERROR($E115*SUMIF('Daily Log'!$Z$18:$Z$1017,$B115,'Daily Log'!$AA$18:$AA$1017),0)</f>
        <v>0</v>
      </c>
      <c r="P115" s="198">
        <f>IFERROR($E115*SUMIF('Daily Log'!$AC$18:$AC$1017,$B115,'Daily Log'!$AD$18:$AD$1017),0)</f>
        <v>0</v>
      </c>
      <c r="Q115" s="198">
        <f>IFERROR($E115*SUMIF('Daily Log'!$AF$18:$AF$1017,$B115,'Daily Log'!$AG$18:$AG$1017),0)</f>
        <v>0</v>
      </c>
      <c r="R115" s="198">
        <f>IFERROR($E115*SUMIF('Daily Log'!$AI$18:$AI$1017,$B115,'Daily Log'!$AJ$18:$AJ$1017),0)</f>
        <v>0</v>
      </c>
      <c r="S115" s="198">
        <f>IFERROR($E115*SUMIF('Daily Log'!$AL$18:$AL$1017,$B115,'Daily Log'!$AM$18:$AM$1017),0)</f>
        <v>0</v>
      </c>
      <c r="T115" s="198">
        <f>IFERROR($E115*SUMIF('Daily Log'!$AO$18:$AO$1017,$B115,'Daily Log'!$AP$18:$AP$1017),0)</f>
        <v>0</v>
      </c>
      <c r="U115" s="198">
        <f>IFERROR($E115*SUMIF('Daily Log'!$AR$18:$AR$1017,$B115,'Daily Log'!$AS$18:$AS$1017),0)</f>
        <v>0</v>
      </c>
      <c r="V115" s="198">
        <f>IFERROR($E115*SUMIF('Daily Log'!$AU$18:$AU$1017,$B115,'Daily Log'!$AV$18:$AV$1017),0)</f>
        <v>0</v>
      </c>
      <c r="W115" s="198">
        <f>IFERROR($E115*SUMIF('Daily Log'!$AX$18:$AX$1017,$B115,'Daily Log'!$AY$18:$AY$1017),0)</f>
        <v>0</v>
      </c>
      <c r="X115" s="198">
        <f>IFERROR($E115*SUMIF('Daily Log'!$BA$18:$BA$1017,$B115,'Daily Log'!$BB$18:$BB$1017),0)</f>
        <v>0</v>
      </c>
      <c r="Y115" s="198">
        <f>IFERROR($E115*SUMIF('Daily Log'!$BD$18:$BD$1017,$B115,'Daily Log'!$BE$18:$BE$1017),0)</f>
        <v>0</v>
      </c>
      <c r="Z115" s="198">
        <f>IFERROR($E115*SUMIF('Daily Log'!$BG$18:$BG$1017,$B115,'Daily Log'!$BH$18:$BH$1017),0)</f>
        <v>0</v>
      </c>
      <c r="AA115" s="198">
        <f>IFERROR($E115*SUMIF('Daily Log'!$BJ$18:$BJ$1017,$B115,'Daily Log'!$BK$18:$BK$1017),0)</f>
        <v>0</v>
      </c>
      <c r="AB115" s="198">
        <f>IFERROR($E115*SUMIF('Daily Log'!$BM$18:$BM$1017,$B115,'Daily Log'!$BN$18:$BN$1017),0)</f>
        <v>0</v>
      </c>
      <c r="AC115" s="198">
        <f>IFERROR($E115*SUMIF('Daily Log'!$BP$18:$BP$1017,$B115,'Daily Log'!$BQ$18:$BQ$1017),0)</f>
        <v>0</v>
      </c>
      <c r="AD115" s="198">
        <f>IFERROR($E115*SUMIF('Daily Log'!$BS$18:$BS$1017,$B115,'Daily Log'!$BT$18:$BT$1017),0)</f>
        <v>0</v>
      </c>
      <c r="AE115" s="198">
        <f>IFERROR($E115*SUMIF('Daily Log'!$BV$18:$BV$1017,$B115,'Daily Log'!$BW$18:$BW$1017),0)</f>
        <v>0</v>
      </c>
      <c r="AF115" s="198">
        <f>IFERROR($E115*SUMIF('Daily Log'!$BY$18:$BY$1017,$B115,'Daily Log'!$BZ$18:$BZ$1017),0)</f>
        <v>0</v>
      </c>
      <c r="AG115" s="198">
        <f>IFERROR($E115*SUMIF('Daily Log'!$CB$18:$CB$1017,$B115,'Daily Log'!$CC$18:$CC$1017),0)</f>
        <v>0</v>
      </c>
      <c r="AH115" s="198">
        <f>IFERROR($E115*SUMIF('Daily Log'!$CE$18:$CE$1017,$B115,'Daily Log'!$CF$18:$CF$1017),0)</f>
        <v>0</v>
      </c>
      <c r="AI115" s="198">
        <f>IFERROR($E115*SUMIF('Daily Log'!$CH$18:$CH$1017,$B115,'Daily Log'!$CI$18:$CI$1017),0)</f>
        <v>0</v>
      </c>
      <c r="AJ115" s="198">
        <f>IFERROR($E115*SUMIF('Daily Log'!$CK$18:$CK$1017,$B115,'Daily Log'!$CL$18:$CL$1017),0)</f>
        <v>0</v>
      </c>
      <c r="AK115" s="198">
        <f>IFERROR($E115*SUMIF('Daily Log'!$CN$18:$CN$1017,$B115,'Daily Log'!$CO$18:$CO$1017),0)</f>
        <v>0</v>
      </c>
    </row>
    <row r="116" spans="2:37" ht="33.75" hidden="1" customHeight="1">
      <c r="B116" s="401" t="s">
        <v>156</v>
      </c>
      <c r="C116" s="402"/>
      <c r="D116" s="403" t="s">
        <v>290</v>
      </c>
      <c r="E116" s="400">
        <v>1</v>
      </c>
      <c r="F116" s="197">
        <f t="shared" si="2"/>
        <v>11</v>
      </c>
      <c r="G116" s="198">
        <f>IFERROR($E116*SUMIF('Daily Log'!$B$18:$B$1017,$B116,'Daily Log'!$C$18:$C$1017),0)</f>
        <v>1</v>
      </c>
      <c r="H116" s="198">
        <f>IFERROR($E116*SUMIF('Daily Log'!$E$18:$E$1017,$B116,'Daily Log'!$F$18:$F$1017),0)</f>
        <v>7</v>
      </c>
      <c r="I116" s="198">
        <f>IFERROR($E116*SUMIF('Daily Log'!$H$18:$H$1017,$B116,'Daily Log'!$I$18:$I$1017),0)</f>
        <v>3</v>
      </c>
      <c r="J116" s="198">
        <f>IFERROR($E116*SUMIF('Daily Log'!$K$18:$K$1017,$B116,'Daily Log'!$L$18:$L$1017),0)</f>
        <v>0</v>
      </c>
      <c r="K116" s="198">
        <f>IFERROR($E116*SUMIF('Daily Log'!$N$18:$N$1017,$B116,'Daily Log'!$O$18:$O$1017),0)</f>
        <v>0</v>
      </c>
      <c r="L116" s="198">
        <f>IFERROR($E116*SUMIF('Daily Log'!$Q$18:$Q$1017,$B116,'Daily Log'!$R$18:$R$1017),0)</f>
        <v>0</v>
      </c>
      <c r="M116" s="198">
        <f>IFERROR($E116*SUMIF('Daily Log'!$T$18:$T$1017,$B116,'Daily Log'!$U$18:$U$1017),0)</f>
        <v>0</v>
      </c>
      <c r="N116" s="198">
        <f>IFERROR($E116*SUMIF('Daily Log'!$W$18:$W$1017,$B116,'Daily Log'!$X$18:$X$1017),0)</f>
        <v>0</v>
      </c>
      <c r="O116" s="198">
        <f>IFERROR($E116*SUMIF('Daily Log'!$Z$18:$Z$1017,$B116,'Daily Log'!$AA$18:$AA$1017),0)</f>
        <v>0</v>
      </c>
      <c r="P116" s="198">
        <f>IFERROR($E116*SUMIF('Daily Log'!$AC$18:$AC$1017,$B116,'Daily Log'!$AD$18:$AD$1017),0)</f>
        <v>0</v>
      </c>
      <c r="Q116" s="198">
        <f>IFERROR($E116*SUMIF('Daily Log'!$AF$18:$AF$1017,$B116,'Daily Log'!$AG$18:$AG$1017),0)</f>
        <v>0</v>
      </c>
      <c r="R116" s="198">
        <f>IFERROR($E116*SUMIF('Daily Log'!$AI$18:$AI$1017,$B116,'Daily Log'!$AJ$18:$AJ$1017),0)</f>
        <v>0</v>
      </c>
      <c r="S116" s="198">
        <f>IFERROR($E116*SUMIF('Daily Log'!$AL$18:$AL$1017,$B116,'Daily Log'!$AM$18:$AM$1017),0)</f>
        <v>0</v>
      </c>
      <c r="T116" s="198">
        <f>IFERROR($E116*SUMIF('Daily Log'!$AO$18:$AO$1017,$B116,'Daily Log'!$AP$18:$AP$1017),0)</f>
        <v>0</v>
      </c>
      <c r="U116" s="198">
        <f>IFERROR($E116*SUMIF('Daily Log'!$AR$18:$AR$1017,$B116,'Daily Log'!$AS$18:$AS$1017),0)</f>
        <v>0</v>
      </c>
      <c r="V116" s="198">
        <f>IFERROR($E116*SUMIF('Daily Log'!$AU$18:$AU$1017,$B116,'Daily Log'!$AV$18:$AV$1017),0)</f>
        <v>0</v>
      </c>
      <c r="W116" s="198">
        <f>IFERROR($E116*SUMIF('Daily Log'!$AX$18:$AX$1017,$B116,'Daily Log'!$AY$18:$AY$1017),0)</f>
        <v>0</v>
      </c>
      <c r="X116" s="198">
        <f>IFERROR($E116*SUMIF('Daily Log'!$BA$18:$BA$1017,$B116,'Daily Log'!$BB$18:$BB$1017),0)</f>
        <v>0</v>
      </c>
      <c r="Y116" s="198">
        <f>IFERROR($E116*SUMIF('Daily Log'!$BD$18:$BD$1017,$B116,'Daily Log'!$BE$18:$BE$1017),0)</f>
        <v>0</v>
      </c>
      <c r="Z116" s="198">
        <f>IFERROR($E116*SUMIF('Daily Log'!$BG$18:$BG$1017,$B116,'Daily Log'!$BH$18:$BH$1017),0)</f>
        <v>0</v>
      </c>
      <c r="AA116" s="198">
        <f>IFERROR($E116*SUMIF('Daily Log'!$BJ$18:$BJ$1017,$B116,'Daily Log'!$BK$18:$BK$1017),0)</f>
        <v>0</v>
      </c>
      <c r="AB116" s="198">
        <f>IFERROR($E116*SUMIF('Daily Log'!$BM$18:$BM$1017,$B116,'Daily Log'!$BN$18:$BN$1017),0)</f>
        <v>0</v>
      </c>
      <c r="AC116" s="198">
        <f>IFERROR($E116*SUMIF('Daily Log'!$BP$18:$BP$1017,$B116,'Daily Log'!$BQ$18:$BQ$1017),0)</f>
        <v>0</v>
      </c>
      <c r="AD116" s="198">
        <f>IFERROR($E116*SUMIF('Daily Log'!$BS$18:$BS$1017,$B116,'Daily Log'!$BT$18:$BT$1017),0)</f>
        <v>0</v>
      </c>
      <c r="AE116" s="198">
        <f>IFERROR($E116*SUMIF('Daily Log'!$BV$18:$BV$1017,$B116,'Daily Log'!$BW$18:$BW$1017),0)</f>
        <v>0</v>
      </c>
      <c r="AF116" s="198">
        <f>IFERROR($E116*SUMIF('Daily Log'!$BY$18:$BY$1017,$B116,'Daily Log'!$BZ$18:$BZ$1017),0)</f>
        <v>0</v>
      </c>
      <c r="AG116" s="198">
        <f>IFERROR($E116*SUMIF('Daily Log'!$CB$18:$CB$1017,$B116,'Daily Log'!$CC$18:$CC$1017),0)</f>
        <v>0</v>
      </c>
      <c r="AH116" s="198">
        <f>IFERROR($E116*SUMIF('Daily Log'!$CE$18:$CE$1017,$B116,'Daily Log'!$CF$18:$CF$1017),0)</f>
        <v>0</v>
      </c>
      <c r="AI116" s="198">
        <f>IFERROR($E116*SUMIF('Daily Log'!$CH$18:$CH$1017,$B116,'Daily Log'!$CI$18:$CI$1017),0)</f>
        <v>0</v>
      </c>
      <c r="AJ116" s="198">
        <f>IFERROR($E116*SUMIF('Daily Log'!$CK$18:$CK$1017,$B116,'Daily Log'!$CL$18:$CL$1017),0)</f>
        <v>0</v>
      </c>
      <c r="AK116" s="198">
        <f>IFERROR($E116*SUMIF('Daily Log'!$CN$18:$CN$1017,$B116,'Daily Log'!$CO$18:$CO$1017),0)</f>
        <v>0</v>
      </c>
    </row>
    <row r="117" spans="2:37" ht="33.75" hidden="1" customHeight="1">
      <c r="B117" s="401" t="s">
        <v>157</v>
      </c>
      <c r="C117" s="402"/>
      <c r="D117" s="403" t="s">
        <v>290</v>
      </c>
      <c r="E117" s="400">
        <v>1</v>
      </c>
      <c r="F117" s="197">
        <f t="shared" si="2"/>
        <v>144</v>
      </c>
      <c r="G117" s="198">
        <f>IFERROR($E117*SUMIF('Daily Log'!$B$18:$B$1017,$B117,'Daily Log'!$C$18:$C$1017),0)</f>
        <v>53</v>
      </c>
      <c r="H117" s="198">
        <f>IFERROR($E117*SUMIF('Daily Log'!$E$18:$E$1017,$B117,'Daily Log'!$F$18:$F$1017),0)</f>
        <v>37</v>
      </c>
      <c r="I117" s="198">
        <f>IFERROR($E117*SUMIF('Daily Log'!$H$18:$H$1017,$B117,'Daily Log'!$I$18:$I$1017),0)</f>
        <v>54</v>
      </c>
      <c r="J117" s="198">
        <f>IFERROR($E117*SUMIF('Daily Log'!$K$18:$K$1017,$B117,'Daily Log'!$L$18:$L$1017),0)</f>
        <v>0</v>
      </c>
      <c r="K117" s="198">
        <f>IFERROR($E117*SUMIF('Daily Log'!$N$18:$N$1017,$B117,'Daily Log'!$O$18:$O$1017),0)</f>
        <v>0</v>
      </c>
      <c r="L117" s="198">
        <f>IFERROR($E117*SUMIF('Daily Log'!$Q$18:$Q$1017,$B117,'Daily Log'!$R$18:$R$1017),0)</f>
        <v>0</v>
      </c>
      <c r="M117" s="198">
        <f>IFERROR($E117*SUMIF('Daily Log'!$T$18:$T$1017,$B117,'Daily Log'!$U$18:$U$1017),0)</f>
        <v>0</v>
      </c>
      <c r="N117" s="198">
        <f>IFERROR($E117*SUMIF('Daily Log'!$W$18:$W$1017,$B117,'Daily Log'!$X$18:$X$1017),0)</f>
        <v>0</v>
      </c>
      <c r="O117" s="198">
        <f>IFERROR($E117*SUMIF('Daily Log'!$Z$18:$Z$1017,$B117,'Daily Log'!$AA$18:$AA$1017),0)</f>
        <v>0</v>
      </c>
      <c r="P117" s="198">
        <f>IFERROR($E117*SUMIF('Daily Log'!$AC$18:$AC$1017,$B117,'Daily Log'!$AD$18:$AD$1017),0)</f>
        <v>0</v>
      </c>
      <c r="Q117" s="198">
        <f>IFERROR($E117*SUMIF('Daily Log'!$AF$18:$AF$1017,$B117,'Daily Log'!$AG$18:$AG$1017),0)</f>
        <v>0</v>
      </c>
      <c r="R117" s="198">
        <f>IFERROR($E117*SUMIF('Daily Log'!$AI$18:$AI$1017,$B117,'Daily Log'!$AJ$18:$AJ$1017),0)</f>
        <v>0</v>
      </c>
      <c r="S117" s="198">
        <f>IFERROR($E117*SUMIF('Daily Log'!$AL$18:$AL$1017,$B117,'Daily Log'!$AM$18:$AM$1017),0)</f>
        <v>0</v>
      </c>
      <c r="T117" s="198">
        <f>IFERROR($E117*SUMIF('Daily Log'!$AO$18:$AO$1017,$B117,'Daily Log'!$AP$18:$AP$1017),0)</f>
        <v>0</v>
      </c>
      <c r="U117" s="198">
        <f>IFERROR($E117*SUMIF('Daily Log'!$AR$18:$AR$1017,$B117,'Daily Log'!$AS$18:$AS$1017),0)</f>
        <v>0</v>
      </c>
      <c r="V117" s="198">
        <f>IFERROR($E117*SUMIF('Daily Log'!$AU$18:$AU$1017,$B117,'Daily Log'!$AV$18:$AV$1017),0)</f>
        <v>0</v>
      </c>
      <c r="W117" s="198">
        <f>IFERROR($E117*SUMIF('Daily Log'!$AX$18:$AX$1017,$B117,'Daily Log'!$AY$18:$AY$1017),0)</f>
        <v>0</v>
      </c>
      <c r="X117" s="198">
        <f>IFERROR($E117*SUMIF('Daily Log'!$BA$18:$BA$1017,$B117,'Daily Log'!$BB$18:$BB$1017),0)</f>
        <v>0</v>
      </c>
      <c r="Y117" s="198">
        <f>IFERROR($E117*SUMIF('Daily Log'!$BD$18:$BD$1017,$B117,'Daily Log'!$BE$18:$BE$1017),0)</f>
        <v>0</v>
      </c>
      <c r="Z117" s="198">
        <f>IFERROR($E117*SUMIF('Daily Log'!$BG$18:$BG$1017,$B117,'Daily Log'!$BH$18:$BH$1017),0)</f>
        <v>0</v>
      </c>
      <c r="AA117" s="198">
        <f>IFERROR($E117*SUMIF('Daily Log'!$BJ$18:$BJ$1017,$B117,'Daily Log'!$BK$18:$BK$1017),0)</f>
        <v>0</v>
      </c>
      <c r="AB117" s="198">
        <f>IFERROR($E117*SUMIF('Daily Log'!$BM$18:$BM$1017,$B117,'Daily Log'!$BN$18:$BN$1017),0)</f>
        <v>0</v>
      </c>
      <c r="AC117" s="198">
        <f>IFERROR($E117*SUMIF('Daily Log'!$BP$18:$BP$1017,$B117,'Daily Log'!$BQ$18:$BQ$1017),0)</f>
        <v>0</v>
      </c>
      <c r="AD117" s="198">
        <f>IFERROR($E117*SUMIF('Daily Log'!$BS$18:$BS$1017,$B117,'Daily Log'!$BT$18:$BT$1017),0)</f>
        <v>0</v>
      </c>
      <c r="AE117" s="198">
        <f>IFERROR($E117*SUMIF('Daily Log'!$BV$18:$BV$1017,$B117,'Daily Log'!$BW$18:$BW$1017),0)</f>
        <v>0</v>
      </c>
      <c r="AF117" s="198">
        <f>IFERROR($E117*SUMIF('Daily Log'!$BY$18:$BY$1017,$B117,'Daily Log'!$BZ$18:$BZ$1017),0)</f>
        <v>0</v>
      </c>
      <c r="AG117" s="198">
        <f>IFERROR($E117*SUMIF('Daily Log'!$CB$18:$CB$1017,$B117,'Daily Log'!$CC$18:$CC$1017),0)</f>
        <v>0</v>
      </c>
      <c r="AH117" s="198">
        <f>IFERROR($E117*SUMIF('Daily Log'!$CE$18:$CE$1017,$B117,'Daily Log'!$CF$18:$CF$1017),0)</f>
        <v>0</v>
      </c>
      <c r="AI117" s="198">
        <f>IFERROR($E117*SUMIF('Daily Log'!$CH$18:$CH$1017,$B117,'Daily Log'!$CI$18:$CI$1017),0)</f>
        <v>0</v>
      </c>
      <c r="AJ117" s="198">
        <f>IFERROR($E117*SUMIF('Daily Log'!$CK$18:$CK$1017,$B117,'Daily Log'!$CL$18:$CL$1017),0)</f>
        <v>0</v>
      </c>
      <c r="AK117" s="198">
        <f>IFERROR($E117*SUMIF('Daily Log'!$CN$18:$CN$1017,$B117,'Daily Log'!$CO$18:$CO$1017),0)</f>
        <v>0</v>
      </c>
    </row>
    <row r="118" spans="2:37" ht="33.75" hidden="1" customHeight="1">
      <c r="B118" s="401" t="s">
        <v>158</v>
      </c>
      <c r="C118" s="402"/>
      <c r="D118" s="403" t="s">
        <v>290</v>
      </c>
      <c r="E118" s="400">
        <v>1</v>
      </c>
      <c r="F118" s="197">
        <f t="shared" si="2"/>
        <v>90</v>
      </c>
      <c r="G118" s="198">
        <f>IFERROR($E118*SUMIF('Daily Log'!$B$18:$B$1017,$B118,'Daily Log'!$C$18:$C$1017),0)</f>
        <v>31</v>
      </c>
      <c r="H118" s="198">
        <f>IFERROR($E118*SUMIF('Daily Log'!$E$18:$E$1017,$B118,'Daily Log'!$F$18:$F$1017),0)</f>
        <v>37</v>
      </c>
      <c r="I118" s="198">
        <f>IFERROR($E118*SUMIF('Daily Log'!$H$18:$H$1017,$B118,'Daily Log'!$I$18:$I$1017),0)</f>
        <v>22</v>
      </c>
      <c r="J118" s="198">
        <f>IFERROR($E118*SUMIF('Daily Log'!$K$18:$K$1017,$B118,'Daily Log'!$L$18:$L$1017),0)</f>
        <v>0</v>
      </c>
      <c r="K118" s="198">
        <f>IFERROR($E118*SUMIF('Daily Log'!$N$18:$N$1017,$B118,'Daily Log'!$O$18:$O$1017),0)</f>
        <v>0</v>
      </c>
      <c r="L118" s="198">
        <f>IFERROR($E118*SUMIF('Daily Log'!$Q$18:$Q$1017,$B118,'Daily Log'!$R$18:$R$1017),0)</f>
        <v>0</v>
      </c>
      <c r="M118" s="198">
        <f>IFERROR($E118*SUMIF('Daily Log'!$T$18:$T$1017,$B118,'Daily Log'!$U$18:$U$1017),0)</f>
        <v>0</v>
      </c>
      <c r="N118" s="198">
        <f>IFERROR($E118*SUMIF('Daily Log'!$W$18:$W$1017,$B118,'Daily Log'!$X$18:$X$1017),0)</f>
        <v>0</v>
      </c>
      <c r="O118" s="198">
        <f>IFERROR($E118*SUMIF('Daily Log'!$Z$18:$Z$1017,$B118,'Daily Log'!$AA$18:$AA$1017),0)</f>
        <v>0</v>
      </c>
      <c r="P118" s="198">
        <f>IFERROR($E118*SUMIF('Daily Log'!$AC$18:$AC$1017,$B118,'Daily Log'!$AD$18:$AD$1017),0)</f>
        <v>0</v>
      </c>
      <c r="Q118" s="198">
        <f>IFERROR($E118*SUMIF('Daily Log'!$AF$18:$AF$1017,$B118,'Daily Log'!$AG$18:$AG$1017),0)</f>
        <v>0</v>
      </c>
      <c r="R118" s="198">
        <f>IFERROR($E118*SUMIF('Daily Log'!$AI$18:$AI$1017,$B118,'Daily Log'!$AJ$18:$AJ$1017),0)</f>
        <v>0</v>
      </c>
      <c r="S118" s="198">
        <f>IFERROR($E118*SUMIF('Daily Log'!$AL$18:$AL$1017,$B118,'Daily Log'!$AM$18:$AM$1017),0)</f>
        <v>0</v>
      </c>
      <c r="T118" s="198">
        <f>IFERROR($E118*SUMIF('Daily Log'!$AO$18:$AO$1017,$B118,'Daily Log'!$AP$18:$AP$1017),0)</f>
        <v>0</v>
      </c>
      <c r="U118" s="198">
        <f>IFERROR($E118*SUMIF('Daily Log'!$AR$18:$AR$1017,$B118,'Daily Log'!$AS$18:$AS$1017),0)</f>
        <v>0</v>
      </c>
      <c r="V118" s="198">
        <f>IFERROR($E118*SUMIF('Daily Log'!$AU$18:$AU$1017,$B118,'Daily Log'!$AV$18:$AV$1017),0)</f>
        <v>0</v>
      </c>
      <c r="W118" s="198">
        <f>IFERROR($E118*SUMIF('Daily Log'!$AX$18:$AX$1017,$B118,'Daily Log'!$AY$18:$AY$1017),0)</f>
        <v>0</v>
      </c>
      <c r="X118" s="198">
        <f>IFERROR($E118*SUMIF('Daily Log'!$BA$18:$BA$1017,$B118,'Daily Log'!$BB$18:$BB$1017),0)</f>
        <v>0</v>
      </c>
      <c r="Y118" s="198">
        <f>IFERROR($E118*SUMIF('Daily Log'!$BD$18:$BD$1017,$B118,'Daily Log'!$BE$18:$BE$1017),0)</f>
        <v>0</v>
      </c>
      <c r="Z118" s="198">
        <f>IFERROR($E118*SUMIF('Daily Log'!$BG$18:$BG$1017,$B118,'Daily Log'!$BH$18:$BH$1017),0)</f>
        <v>0</v>
      </c>
      <c r="AA118" s="198">
        <f>IFERROR($E118*SUMIF('Daily Log'!$BJ$18:$BJ$1017,$B118,'Daily Log'!$BK$18:$BK$1017),0)</f>
        <v>0</v>
      </c>
      <c r="AB118" s="198">
        <f>IFERROR($E118*SUMIF('Daily Log'!$BM$18:$BM$1017,$B118,'Daily Log'!$BN$18:$BN$1017),0)</f>
        <v>0</v>
      </c>
      <c r="AC118" s="198">
        <f>IFERROR($E118*SUMIF('Daily Log'!$BP$18:$BP$1017,$B118,'Daily Log'!$BQ$18:$BQ$1017),0)</f>
        <v>0</v>
      </c>
      <c r="AD118" s="198">
        <f>IFERROR($E118*SUMIF('Daily Log'!$BS$18:$BS$1017,$B118,'Daily Log'!$BT$18:$BT$1017),0)</f>
        <v>0</v>
      </c>
      <c r="AE118" s="198">
        <f>IFERROR($E118*SUMIF('Daily Log'!$BV$18:$BV$1017,$B118,'Daily Log'!$BW$18:$BW$1017),0)</f>
        <v>0</v>
      </c>
      <c r="AF118" s="198">
        <f>IFERROR($E118*SUMIF('Daily Log'!$BY$18:$BY$1017,$B118,'Daily Log'!$BZ$18:$BZ$1017),0)</f>
        <v>0</v>
      </c>
      <c r="AG118" s="198">
        <f>IFERROR($E118*SUMIF('Daily Log'!$CB$18:$CB$1017,$B118,'Daily Log'!$CC$18:$CC$1017),0)</f>
        <v>0</v>
      </c>
      <c r="AH118" s="198">
        <f>IFERROR($E118*SUMIF('Daily Log'!$CE$18:$CE$1017,$B118,'Daily Log'!$CF$18:$CF$1017),0)</f>
        <v>0</v>
      </c>
      <c r="AI118" s="198">
        <f>IFERROR($E118*SUMIF('Daily Log'!$CH$18:$CH$1017,$B118,'Daily Log'!$CI$18:$CI$1017),0)</f>
        <v>0</v>
      </c>
      <c r="AJ118" s="198">
        <f>IFERROR($E118*SUMIF('Daily Log'!$CK$18:$CK$1017,$B118,'Daily Log'!$CL$18:$CL$1017),0)</f>
        <v>0</v>
      </c>
      <c r="AK118" s="198">
        <f>IFERROR($E118*SUMIF('Daily Log'!$CN$18:$CN$1017,$B118,'Daily Log'!$CO$18:$CO$1017),0)</f>
        <v>0</v>
      </c>
    </row>
    <row r="119" spans="2:37" ht="33.75" hidden="1" customHeight="1">
      <c r="B119" s="401" t="s">
        <v>159</v>
      </c>
      <c r="C119" s="402"/>
      <c r="D119" s="403" t="s">
        <v>290</v>
      </c>
      <c r="E119" s="400">
        <v>1</v>
      </c>
      <c r="F119" s="197">
        <f t="shared" si="2"/>
        <v>43</v>
      </c>
      <c r="G119" s="198">
        <f>IFERROR($E119*SUMIF('Daily Log'!$B$18:$B$1017,$B119,'Daily Log'!$C$18:$C$1017),0)</f>
        <v>10</v>
      </c>
      <c r="H119" s="198">
        <f>IFERROR($E119*SUMIF('Daily Log'!$E$18:$E$1017,$B119,'Daily Log'!$F$18:$F$1017),0)</f>
        <v>23</v>
      </c>
      <c r="I119" s="198">
        <f>IFERROR($E119*SUMIF('Daily Log'!$H$18:$H$1017,$B119,'Daily Log'!$I$18:$I$1017),0)</f>
        <v>10</v>
      </c>
      <c r="J119" s="198">
        <f>IFERROR($E119*SUMIF('Daily Log'!$K$18:$K$1017,$B119,'Daily Log'!$L$18:$L$1017),0)</f>
        <v>0</v>
      </c>
      <c r="K119" s="198">
        <f>IFERROR($E119*SUMIF('Daily Log'!$N$18:$N$1017,$B119,'Daily Log'!$O$18:$O$1017),0)</f>
        <v>0</v>
      </c>
      <c r="L119" s="198">
        <f>IFERROR($E119*SUMIF('Daily Log'!$Q$18:$Q$1017,$B119,'Daily Log'!$R$18:$R$1017),0)</f>
        <v>0</v>
      </c>
      <c r="M119" s="198">
        <f>IFERROR($E119*SUMIF('Daily Log'!$T$18:$T$1017,$B119,'Daily Log'!$U$18:$U$1017),0)</f>
        <v>0</v>
      </c>
      <c r="N119" s="198">
        <f>IFERROR($E119*SUMIF('Daily Log'!$W$18:$W$1017,$B119,'Daily Log'!$X$18:$X$1017),0)</f>
        <v>0</v>
      </c>
      <c r="O119" s="198">
        <f>IFERROR($E119*SUMIF('Daily Log'!$Z$18:$Z$1017,$B119,'Daily Log'!$AA$18:$AA$1017),0)</f>
        <v>0</v>
      </c>
      <c r="P119" s="198">
        <f>IFERROR($E119*SUMIF('Daily Log'!$AC$18:$AC$1017,$B119,'Daily Log'!$AD$18:$AD$1017),0)</f>
        <v>0</v>
      </c>
      <c r="Q119" s="198">
        <f>IFERROR($E119*SUMIF('Daily Log'!$AF$18:$AF$1017,$B119,'Daily Log'!$AG$18:$AG$1017),0)</f>
        <v>0</v>
      </c>
      <c r="R119" s="198">
        <f>IFERROR($E119*SUMIF('Daily Log'!$AI$18:$AI$1017,$B119,'Daily Log'!$AJ$18:$AJ$1017),0)</f>
        <v>0</v>
      </c>
      <c r="S119" s="198">
        <f>IFERROR($E119*SUMIF('Daily Log'!$AL$18:$AL$1017,$B119,'Daily Log'!$AM$18:$AM$1017),0)</f>
        <v>0</v>
      </c>
      <c r="T119" s="198">
        <f>IFERROR($E119*SUMIF('Daily Log'!$AO$18:$AO$1017,$B119,'Daily Log'!$AP$18:$AP$1017),0)</f>
        <v>0</v>
      </c>
      <c r="U119" s="198">
        <f>IFERROR($E119*SUMIF('Daily Log'!$AR$18:$AR$1017,$B119,'Daily Log'!$AS$18:$AS$1017),0)</f>
        <v>0</v>
      </c>
      <c r="V119" s="198">
        <f>IFERROR($E119*SUMIF('Daily Log'!$AU$18:$AU$1017,$B119,'Daily Log'!$AV$18:$AV$1017),0)</f>
        <v>0</v>
      </c>
      <c r="W119" s="198">
        <f>IFERROR($E119*SUMIF('Daily Log'!$AX$18:$AX$1017,$B119,'Daily Log'!$AY$18:$AY$1017),0)</f>
        <v>0</v>
      </c>
      <c r="X119" s="198">
        <f>IFERROR($E119*SUMIF('Daily Log'!$BA$18:$BA$1017,$B119,'Daily Log'!$BB$18:$BB$1017),0)</f>
        <v>0</v>
      </c>
      <c r="Y119" s="198">
        <f>IFERROR($E119*SUMIF('Daily Log'!$BD$18:$BD$1017,$B119,'Daily Log'!$BE$18:$BE$1017),0)</f>
        <v>0</v>
      </c>
      <c r="Z119" s="198">
        <f>IFERROR($E119*SUMIF('Daily Log'!$BG$18:$BG$1017,$B119,'Daily Log'!$BH$18:$BH$1017),0)</f>
        <v>0</v>
      </c>
      <c r="AA119" s="198">
        <f>IFERROR($E119*SUMIF('Daily Log'!$BJ$18:$BJ$1017,$B119,'Daily Log'!$BK$18:$BK$1017),0)</f>
        <v>0</v>
      </c>
      <c r="AB119" s="198">
        <f>IFERROR($E119*SUMIF('Daily Log'!$BM$18:$BM$1017,$B119,'Daily Log'!$BN$18:$BN$1017),0)</f>
        <v>0</v>
      </c>
      <c r="AC119" s="198">
        <f>IFERROR($E119*SUMIF('Daily Log'!$BP$18:$BP$1017,$B119,'Daily Log'!$BQ$18:$BQ$1017),0)</f>
        <v>0</v>
      </c>
      <c r="AD119" s="198">
        <f>IFERROR($E119*SUMIF('Daily Log'!$BS$18:$BS$1017,$B119,'Daily Log'!$BT$18:$BT$1017),0)</f>
        <v>0</v>
      </c>
      <c r="AE119" s="198">
        <f>IFERROR($E119*SUMIF('Daily Log'!$BV$18:$BV$1017,$B119,'Daily Log'!$BW$18:$BW$1017),0)</f>
        <v>0</v>
      </c>
      <c r="AF119" s="198">
        <f>IFERROR($E119*SUMIF('Daily Log'!$BY$18:$BY$1017,$B119,'Daily Log'!$BZ$18:$BZ$1017),0)</f>
        <v>0</v>
      </c>
      <c r="AG119" s="198">
        <f>IFERROR($E119*SUMIF('Daily Log'!$CB$18:$CB$1017,$B119,'Daily Log'!$CC$18:$CC$1017),0)</f>
        <v>0</v>
      </c>
      <c r="AH119" s="198">
        <f>IFERROR($E119*SUMIF('Daily Log'!$CE$18:$CE$1017,$B119,'Daily Log'!$CF$18:$CF$1017),0)</f>
        <v>0</v>
      </c>
      <c r="AI119" s="198">
        <f>IFERROR($E119*SUMIF('Daily Log'!$CH$18:$CH$1017,$B119,'Daily Log'!$CI$18:$CI$1017),0)</f>
        <v>0</v>
      </c>
      <c r="AJ119" s="198">
        <f>IFERROR($E119*SUMIF('Daily Log'!$CK$18:$CK$1017,$B119,'Daily Log'!$CL$18:$CL$1017),0)</f>
        <v>0</v>
      </c>
      <c r="AK119" s="198">
        <f>IFERROR($E119*SUMIF('Daily Log'!$CN$18:$CN$1017,$B119,'Daily Log'!$CO$18:$CO$1017),0)</f>
        <v>0</v>
      </c>
    </row>
    <row r="120" spans="2:37" ht="33.75" hidden="1" customHeight="1">
      <c r="B120" s="401" t="s">
        <v>160</v>
      </c>
      <c r="C120" s="402"/>
      <c r="D120" s="403" t="s">
        <v>290</v>
      </c>
      <c r="E120" s="400">
        <v>1</v>
      </c>
      <c r="F120" s="197">
        <f t="shared" si="2"/>
        <v>12</v>
      </c>
      <c r="G120" s="198">
        <f>IFERROR($E120*SUMIF('Daily Log'!$B$18:$B$1017,$B120,'Daily Log'!$C$18:$C$1017),0)</f>
        <v>6</v>
      </c>
      <c r="H120" s="198">
        <f>IFERROR($E120*SUMIF('Daily Log'!$E$18:$E$1017,$B120,'Daily Log'!$F$18:$F$1017),0)</f>
        <v>4</v>
      </c>
      <c r="I120" s="198">
        <f>IFERROR($E120*SUMIF('Daily Log'!$H$18:$H$1017,$B120,'Daily Log'!$I$18:$I$1017),0)</f>
        <v>2</v>
      </c>
      <c r="J120" s="198">
        <f>IFERROR($E120*SUMIF('Daily Log'!$K$18:$K$1017,$B120,'Daily Log'!$L$18:$L$1017),0)</f>
        <v>0</v>
      </c>
      <c r="K120" s="198">
        <f>IFERROR($E120*SUMIF('Daily Log'!$N$18:$N$1017,$B120,'Daily Log'!$O$18:$O$1017),0)</f>
        <v>0</v>
      </c>
      <c r="L120" s="198">
        <f>IFERROR($E120*SUMIF('Daily Log'!$Q$18:$Q$1017,$B120,'Daily Log'!$R$18:$R$1017),0)</f>
        <v>0</v>
      </c>
      <c r="M120" s="198">
        <f>IFERROR($E120*SUMIF('Daily Log'!$T$18:$T$1017,$B120,'Daily Log'!$U$18:$U$1017),0)</f>
        <v>0</v>
      </c>
      <c r="N120" s="198">
        <f>IFERROR($E120*SUMIF('Daily Log'!$W$18:$W$1017,$B120,'Daily Log'!$X$18:$X$1017),0)</f>
        <v>0</v>
      </c>
      <c r="O120" s="198">
        <f>IFERROR($E120*SUMIF('Daily Log'!$Z$18:$Z$1017,$B120,'Daily Log'!$AA$18:$AA$1017),0)</f>
        <v>0</v>
      </c>
      <c r="P120" s="198">
        <f>IFERROR($E120*SUMIF('Daily Log'!$AC$18:$AC$1017,$B120,'Daily Log'!$AD$18:$AD$1017),0)</f>
        <v>0</v>
      </c>
      <c r="Q120" s="198">
        <f>IFERROR($E120*SUMIF('Daily Log'!$AF$18:$AF$1017,$B120,'Daily Log'!$AG$18:$AG$1017),0)</f>
        <v>0</v>
      </c>
      <c r="R120" s="198">
        <f>IFERROR($E120*SUMIF('Daily Log'!$AI$18:$AI$1017,$B120,'Daily Log'!$AJ$18:$AJ$1017),0)</f>
        <v>0</v>
      </c>
      <c r="S120" s="198">
        <f>IFERROR($E120*SUMIF('Daily Log'!$AL$18:$AL$1017,$B120,'Daily Log'!$AM$18:$AM$1017),0)</f>
        <v>0</v>
      </c>
      <c r="T120" s="198">
        <f>IFERROR($E120*SUMIF('Daily Log'!$AO$18:$AO$1017,$B120,'Daily Log'!$AP$18:$AP$1017),0)</f>
        <v>0</v>
      </c>
      <c r="U120" s="198">
        <f>IFERROR($E120*SUMIF('Daily Log'!$AR$18:$AR$1017,$B120,'Daily Log'!$AS$18:$AS$1017),0)</f>
        <v>0</v>
      </c>
      <c r="V120" s="198">
        <f>IFERROR($E120*SUMIF('Daily Log'!$AU$18:$AU$1017,$B120,'Daily Log'!$AV$18:$AV$1017),0)</f>
        <v>0</v>
      </c>
      <c r="W120" s="198">
        <f>IFERROR($E120*SUMIF('Daily Log'!$AX$18:$AX$1017,$B120,'Daily Log'!$AY$18:$AY$1017),0)</f>
        <v>0</v>
      </c>
      <c r="X120" s="198">
        <f>IFERROR($E120*SUMIF('Daily Log'!$BA$18:$BA$1017,$B120,'Daily Log'!$BB$18:$BB$1017),0)</f>
        <v>0</v>
      </c>
      <c r="Y120" s="198">
        <f>IFERROR($E120*SUMIF('Daily Log'!$BD$18:$BD$1017,$B120,'Daily Log'!$BE$18:$BE$1017),0)</f>
        <v>0</v>
      </c>
      <c r="Z120" s="198">
        <f>IFERROR($E120*SUMIF('Daily Log'!$BG$18:$BG$1017,$B120,'Daily Log'!$BH$18:$BH$1017),0)</f>
        <v>0</v>
      </c>
      <c r="AA120" s="198">
        <f>IFERROR($E120*SUMIF('Daily Log'!$BJ$18:$BJ$1017,$B120,'Daily Log'!$BK$18:$BK$1017),0)</f>
        <v>0</v>
      </c>
      <c r="AB120" s="198">
        <f>IFERROR($E120*SUMIF('Daily Log'!$BM$18:$BM$1017,$B120,'Daily Log'!$BN$18:$BN$1017),0)</f>
        <v>0</v>
      </c>
      <c r="AC120" s="198">
        <f>IFERROR($E120*SUMIF('Daily Log'!$BP$18:$BP$1017,$B120,'Daily Log'!$BQ$18:$BQ$1017),0)</f>
        <v>0</v>
      </c>
      <c r="AD120" s="198">
        <f>IFERROR($E120*SUMIF('Daily Log'!$BS$18:$BS$1017,$B120,'Daily Log'!$BT$18:$BT$1017),0)</f>
        <v>0</v>
      </c>
      <c r="AE120" s="198">
        <f>IFERROR($E120*SUMIF('Daily Log'!$BV$18:$BV$1017,$B120,'Daily Log'!$BW$18:$BW$1017),0)</f>
        <v>0</v>
      </c>
      <c r="AF120" s="198">
        <f>IFERROR($E120*SUMIF('Daily Log'!$BY$18:$BY$1017,$B120,'Daily Log'!$BZ$18:$BZ$1017),0)</f>
        <v>0</v>
      </c>
      <c r="AG120" s="198">
        <f>IFERROR($E120*SUMIF('Daily Log'!$CB$18:$CB$1017,$B120,'Daily Log'!$CC$18:$CC$1017),0)</f>
        <v>0</v>
      </c>
      <c r="AH120" s="198">
        <f>IFERROR($E120*SUMIF('Daily Log'!$CE$18:$CE$1017,$B120,'Daily Log'!$CF$18:$CF$1017),0)</f>
        <v>0</v>
      </c>
      <c r="AI120" s="198">
        <f>IFERROR($E120*SUMIF('Daily Log'!$CH$18:$CH$1017,$B120,'Daily Log'!$CI$18:$CI$1017),0)</f>
        <v>0</v>
      </c>
      <c r="AJ120" s="198">
        <f>IFERROR($E120*SUMIF('Daily Log'!$CK$18:$CK$1017,$B120,'Daily Log'!$CL$18:$CL$1017),0)</f>
        <v>0</v>
      </c>
      <c r="AK120" s="198">
        <f>IFERROR($E120*SUMIF('Daily Log'!$CN$18:$CN$1017,$B120,'Daily Log'!$CO$18:$CO$1017),0)</f>
        <v>0</v>
      </c>
    </row>
    <row r="121" spans="2:37" ht="33.75" hidden="1" customHeight="1">
      <c r="B121" s="401" t="s">
        <v>161</v>
      </c>
      <c r="C121" s="402"/>
      <c r="D121" s="403" t="s">
        <v>290</v>
      </c>
      <c r="E121" s="400">
        <v>1</v>
      </c>
      <c r="F121" s="197">
        <f t="shared" si="2"/>
        <v>218</v>
      </c>
      <c r="G121" s="198">
        <f>IFERROR($E121*SUMIF('Daily Log'!$B$18:$B$1017,$B121,'Daily Log'!$C$18:$C$1017),0)</f>
        <v>71</v>
      </c>
      <c r="H121" s="198">
        <f>IFERROR($E121*SUMIF('Daily Log'!$E$18:$E$1017,$B121,'Daily Log'!$F$18:$F$1017),0)</f>
        <v>102</v>
      </c>
      <c r="I121" s="198">
        <f>IFERROR($E121*SUMIF('Daily Log'!$H$18:$H$1017,$B121,'Daily Log'!$I$18:$I$1017),0)</f>
        <v>45</v>
      </c>
      <c r="J121" s="198">
        <f>IFERROR($E121*SUMIF('Daily Log'!$K$18:$K$1017,$B121,'Daily Log'!$L$18:$L$1017),0)</f>
        <v>0</v>
      </c>
      <c r="K121" s="198">
        <f>IFERROR($E121*SUMIF('Daily Log'!$N$18:$N$1017,$B121,'Daily Log'!$O$18:$O$1017),0)</f>
        <v>0</v>
      </c>
      <c r="L121" s="198">
        <f>IFERROR($E121*SUMIF('Daily Log'!$Q$18:$Q$1017,$B121,'Daily Log'!$R$18:$R$1017),0)</f>
        <v>0</v>
      </c>
      <c r="M121" s="198">
        <f>IFERROR($E121*SUMIF('Daily Log'!$T$18:$T$1017,$B121,'Daily Log'!$U$18:$U$1017),0)</f>
        <v>0</v>
      </c>
      <c r="N121" s="198">
        <f>IFERROR($E121*SUMIF('Daily Log'!$W$18:$W$1017,$B121,'Daily Log'!$X$18:$X$1017),0)</f>
        <v>0</v>
      </c>
      <c r="O121" s="198">
        <f>IFERROR($E121*SUMIF('Daily Log'!$Z$18:$Z$1017,$B121,'Daily Log'!$AA$18:$AA$1017),0)</f>
        <v>0</v>
      </c>
      <c r="P121" s="198">
        <f>IFERROR($E121*SUMIF('Daily Log'!$AC$18:$AC$1017,$B121,'Daily Log'!$AD$18:$AD$1017),0)</f>
        <v>0</v>
      </c>
      <c r="Q121" s="198">
        <f>IFERROR($E121*SUMIF('Daily Log'!$AF$18:$AF$1017,$B121,'Daily Log'!$AG$18:$AG$1017),0)</f>
        <v>0</v>
      </c>
      <c r="R121" s="198">
        <f>IFERROR($E121*SUMIF('Daily Log'!$AI$18:$AI$1017,$B121,'Daily Log'!$AJ$18:$AJ$1017),0)</f>
        <v>0</v>
      </c>
      <c r="S121" s="198">
        <f>IFERROR($E121*SUMIF('Daily Log'!$AL$18:$AL$1017,$B121,'Daily Log'!$AM$18:$AM$1017),0)</f>
        <v>0</v>
      </c>
      <c r="T121" s="198">
        <f>IFERROR($E121*SUMIF('Daily Log'!$AO$18:$AO$1017,$B121,'Daily Log'!$AP$18:$AP$1017),0)</f>
        <v>0</v>
      </c>
      <c r="U121" s="198">
        <f>IFERROR($E121*SUMIF('Daily Log'!$AR$18:$AR$1017,$B121,'Daily Log'!$AS$18:$AS$1017),0)</f>
        <v>0</v>
      </c>
      <c r="V121" s="198">
        <f>IFERROR($E121*SUMIF('Daily Log'!$AU$18:$AU$1017,$B121,'Daily Log'!$AV$18:$AV$1017),0)</f>
        <v>0</v>
      </c>
      <c r="W121" s="198">
        <f>IFERROR($E121*SUMIF('Daily Log'!$AX$18:$AX$1017,$B121,'Daily Log'!$AY$18:$AY$1017),0)</f>
        <v>0</v>
      </c>
      <c r="X121" s="198">
        <f>IFERROR($E121*SUMIF('Daily Log'!$BA$18:$BA$1017,$B121,'Daily Log'!$BB$18:$BB$1017),0)</f>
        <v>0</v>
      </c>
      <c r="Y121" s="198">
        <f>IFERROR($E121*SUMIF('Daily Log'!$BD$18:$BD$1017,$B121,'Daily Log'!$BE$18:$BE$1017),0)</f>
        <v>0</v>
      </c>
      <c r="Z121" s="198">
        <f>IFERROR($E121*SUMIF('Daily Log'!$BG$18:$BG$1017,$B121,'Daily Log'!$BH$18:$BH$1017),0)</f>
        <v>0</v>
      </c>
      <c r="AA121" s="198">
        <f>IFERROR($E121*SUMIF('Daily Log'!$BJ$18:$BJ$1017,$B121,'Daily Log'!$BK$18:$BK$1017),0)</f>
        <v>0</v>
      </c>
      <c r="AB121" s="198">
        <f>IFERROR($E121*SUMIF('Daily Log'!$BM$18:$BM$1017,$B121,'Daily Log'!$BN$18:$BN$1017),0)</f>
        <v>0</v>
      </c>
      <c r="AC121" s="198">
        <f>IFERROR($E121*SUMIF('Daily Log'!$BP$18:$BP$1017,$B121,'Daily Log'!$BQ$18:$BQ$1017),0)</f>
        <v>0</v>
      </c>
      <c r="AD121" s="198">
        <f>IFERROR($E121*SUMIF('Daily Log'!$BS$18:$BS$1017,$B121,'Daily Log'!$BT$18:$BT$1017),0)</f>
        <v>0</v>
      </c>
      <c r="AE121" s="198">
        <f>IFERROR($E121*SUMIF('Daily Log'!$BV$18:$BV$1017,$B121,'Daily Log'!$BW$18:$BW$1017),0)</f>
        <v>0</v>
      </c>
      <c r="AF121" s="198">
        <f>IFERROR($E121*SUMIF('Daily Log'!$BY$18:$BY$1017,$B121,'Daily Log'!$BZ$18:$BZ$1017),0)</f>
        <v>0</v>
      </c>
      <c r="AG121" s="198">
        <f>IFERROR($E121*SUMIF('Daily Log'!$CB$18:$CB$1017,$B121,'Daily Log'!$CC$18:$CC$1017),0)</f>
        <v>0</v>
      </c>
      <c r="AH121" s="198">
        <f>IFERROR($E121*SUMIF('Daily Log'!$CE$18:$CE$1017,$B121,'Daily Log'!$CF$18:$CF$1017),0)</f>
        <v>0</v>
      </c>
      <c r="AI121" s="198">
        <f>IFERROR($E121*SUMIF('Daily Log'!$CH$18:$CH$1017,$B121,'Daily Log'!$CI$18:$CI$1017),0)</f>
        <v>0</v>
      </c>
      <c r="AJ121" s="198">
        <f>IFERROR($E121*SUMIF('Daily Log'!$CK$18:$CK$1017,$B121,'Daily Log'!$CL$18:$CL$1017),0)</f>
        <v>0</v>
      </c>
      <c r="AK121" s="198">
        <f>IFERROR($E121*SUMIF('Daily Log'!$CN$18:$CN$1017,$B121,'Daily Log'!$CO$18:$CO$1017),0)</f>
        <v>0</v>
      </c>
    </row>
    <row r="122" spans="2:37" ht="33.75" hidden="1" customHeight="1">
      <c r="B122" s="401" t="s">
        <v>162</v>
      </c>
      <c r="C122" s="402"/>
      <c r="D122" s="403" t="s">
        <v>290</v>
      </c>
      <c r="E122" s="400">
        <v>1</v>
      </c>
      <c r="F122" s="197">
        <f t="shared" si="2"/>
        <v>126</v>
      </c>
      <c r="G122" s="198">
        <f>IFERROR($E122*SUMIF('Daily Log'!$B$18:$B$1017,$B122,'Daily Log'!$C$18:$C$1017),0)</f>
        <v>46</v>
      </c>
      <c r="H122" s="198">
        <f>IFERROR($E122*SUMIF('Daily Log'!$E$18:$E$1017,$B122,'Daily Log'!$F$18:$F$1017),0)</f>
        <v>51</v>
      </c>
      <c r="I122" s="198">
        <f>IFERROR($E122*SUMIF('Daily Log'!$H$18:$H$1017,$B122,'Daily Log'!$I$18:$I$1017),0)</f>
        <v>29</v>
      </c>
      <c r="J122" s="198">
        <f>IFERROR($E122*SUMIF('Daily Log'!$K$18:$K$1017,$B122,'Daily Log'!$L$18:$L$1017),0)</f>
        <v>0</v>
      </c>
      <c r="K122" s="198">
        <f>IFERROR($E122*SUMIF('Daily Log'!$N$18:$N$1017,$B122,'Daily Log'!$O$18:$O$1017),0)</f>
        <v>0</v>
      </c>
      <c r="L122" s="198">
        <f>IFERROR($E122*SUMIF('Daily Log'!$Q$18:$Q$1017,$B122,'Daily Log'!$R$18:$R$1017),0)</f>
        <v>0</v>
      </c>
      <c r="M122" s="198">
        <f>IFERROR($E122*SUMIF('Daily Log'!$T$18:$T$1017,$B122,'Daily Log'!$U$18:$U$1017),0)</f>
        <v>0</v>
      </c>
      <c r="N122" s="198">
        <f>IFERROR($E122*SUMIF('Daily Log'!$W$18:$W$1017,$B122,'Daily Log'!$X$18:$X$1017),0)</f>
        <v>0</v>
      </c>
      <c r="O122" s="198">
        <f>IFERROR($E122*SUMIF('Daily Log'!$Z$18:$Z$1017,$B122,'Daily Log'!$AA$18:$AA$1017),0)</f>
        <v>0</v>
      </c>
      <c r="P122" s="198">
        <f>IFERROR($E122*SUMIF('Daily Log'!$AC$18:$AC$1017,$B122,'Daily Log'!$AD$18:$AD$1017),0)</f>
        <v>0</v>
      </c>
      <c r="Q122" s="198">
        <f>IFERROR($E122*SUMIF('Daily Log'!$AF$18:$AF$1017,$B122,'Daily Log'!$AG$18:$AG$1017),0)</f>
        <v>0</v>
      </c>
      <c r="R122" s="198">
        <f>IFERROR($E122*SUMIF('Daily Log'!$AI$18:$AI$1017,$B122,'Daily Log'!$AJ$18:$AJ$1017),0)</f>
        <v>0</v>
      </c>
      <c r="S122" s="198">
        <f>IFERROR($E122*SUMIF('Daily Log'!$AL$18:$AL$1017,$B122,'Daily Log'!$AM$18:$AM$1017),0)</f>
        <v>0</v>
      </c>
      <c r="T122" s="198">
        <f>IFERROR($E122*SUMIF('Daily Log'!$AO$18:$AO$1017,$B122,'Daily Log'!$AP$18:$AP$1017),0)</f>
        <v>0</v>
      </c>
      <c r="U122" s="198">
        <f>IFERROR($E122*SUMIF('Daily Log'!$AR$18:$AR$1017,$B122,'Daily Log'!$AS$18:$AS$1017),0)</f>
        <v>0</v>
      </c>
      <c r="V122" s="198">
        <f>IFERROR($E122*SUMIF('Daily Log'!$AU$18:$AU$1017,$B122,'Daily Log'!$AV$18:$AV$1017),0)</f>
        <v>0</v>
      </c>
      <c r="W122" s="198">
        <f>IFERROR($E122*SUMIF('Daily Log'!$AX$18:$AX$1017,$B122,'Daily Log'!$AY$18:$AY$1017),0)</f>
        <v>0</v>
      </c>
      <c r="X122" s="198">
        <f>IFERROR($E122*SUMIF('Daily Log'!$BA$18:$BA$1017,$B122,'Daily Log'!$BB$18:$BB$1017),0)</f>
        <v>0</v>
      </c>
      <c r="Y122" s="198">
        <f>IFERROR($E122*SUMIF('Daily Log'!$BD$18:$BD$1017,$B122,'Daily Log'!$BE$18:$BE$1017),0)</f>
        <v>0</v>
      </c>
      <c r="Z122" s="198">
        <f>IFERROR($E122*SUMIF('Daily Log'!$BG$18:$BG$1017,$B122,'Daily Log'!$BH$18:$BH$1017),0)</f>
        <v>0</v>
      </c>
      <c r="AA122" s="198">
        <f>IFERROR($E122*SUMIF('Daily Log'!$BJ$18:$BJ$1017,$B122,'Daily Log'!$BK$18:$BK$1017),0)</f>
        <v>0</v>
      </c>
      <c r="AB122" s="198">
        <f>IFERROR($E122*SUMIF('Daily Log'!$BM$18:$BM$1017,$B122,'Daily Log'!$BN$18:$BN$1017),0)</f>
        <v>0</v>
      </c>
      <c r="AC122" s="198">
        <f>IFERROR($E122*SUMIF('Daily Log'!$BP$18:$BP$1017,$B122,'Daily Log'!$BQ$18:$BQ$1017),0)</f>
        <v>0</v>
      </c>
      <c r="AD122" s="198">
        <f>IFERROR($E122*SUMIF('Daily Log'!$BS$18:$BS$1017,$B122,'Daily Log'!$BT$18:$BT$1017),0)</f>
        <v>0</v>
      </c>
      <c r="AE122" s="198">
        <f>IFERROR($E122*SUMIF('Daily Log'!$BV$18:$BV$1017,$B122,'Daily Log'!$BW$18:$BW$1017),0)</f>
        <v>0</v>
      </c>
      <c r="AF122" s="198">
        <f>IFERROR($E122*SUMIF('Daily Log'!$BY$18:$BY$1017,$B122,'Daily Log'!$BZ$18:$BZ$1017),0)</f>
        <v>0</v>
      </c>
      <c r="AG122" s="198">
        <f>IFERROR($E122*SUMIF('Daily Log'!$CB$18:$CB$1017,$B122,'Daily Log'!$CC$18:$CC$1017),0)</f>
        <v>0</v>
      </c>
      <c r="AH122" s="198">
        <f>IFERROR($E122*SUMIF('Daily Log'!$CE$18:$CE$1017,$B122,'Daily Log'!$CF$18:$CF$1017),0)</f>
        <v>0</v>
      </c>
      <c r="AI122" s="198">
        <f>IFERROR($E122*SUMIF('Daily Log'!$CH$18:$CH$1017,$B122,'Daily Log'!$CI$18:$CI$1017),0)</f>
        <v>0</v>
      </c>
      <c r="AJ122" s="198">
        <f>IFERROR($E122*SUMIF('Daily Log'!$CK$18:$CK$1017,$B122,'Daily Log'!$CL$18:$CL$1017),0)</f>
        <v>0</v>
      </c>
      <c r="AK122" s="198">
        <f>IFERROR($E122*SUMIF('Daily Log'!$CN$18:$CN$1017,$B122,'Daily Log'!$CO$18:$CO$1017),0)</f>
        <v>0</v>
      </c>
    </row>
    <row r="123" spans="2:37" ht="33.75" hidden="1" customHeight="1">
      <c r="B123" s="401" t="s">
        <v>163</v>
      </c>
      <c r="C123" s="402"/>
      <c r="D123" s="403" t="s">
        <v>290</v>
      </c>
      <c r="E123" s="400">
        <v>1</v>
      </c>
      <c r="F123" s="197">
        <f t="shared" si="2"/>
        <v>244</v>
      </c>
      <c r="G123" s="198">
        <f>IFERROR($E123*SUMIF('Daily Log'!$B$18:$B$1017,$B123,'Daily Log'!$C$18:$C$1017),0)</f>
        <v>83</v>
      </c>
      <c r="H123" s="198">
        <f>IFERROR($E123*SUMIF('Daily Log'!$E$18:$E$1017,$B123,'Daily Log'!$F$18:$F$1017),0)</f>
        <v>114</v>
      </c>
      <c r="I123" s="198">
        <f>IFERROR($E123*SUMIF('Daily Log'!$H$18:$H$1017,$B123,'Daily Log'!$I$18:$I$1017),0)</f>
        <v>47</v>
      </c>
      <c r="J123" s="198">
        <f>IFERROR($E123*SUMIF('Daily Log'!$K$18:$K$1017,$B123,'Daily Log'!$L$18:$L$1017),0)</f>
        <v>0</v>
      </c>
      <c r="K123" s="198">
        <f>IFERROR($E123*SUMIF('Daily Log'!$N$18:$N$1017,$B123,'Daily Log'!$O$18:$O$1017),0)</f>
        <v>0</v>
      </c>
      <c r="L123" s="198">
        <f>IFERROR($E123*SUMIF('Daily Log'!$Q$18:$Q$1017,$B123,'Daily Log'!$R$18:$R$1017),0)</f>
        <v>0</v>
      </c>
      <c r="M123" s="198">
        <f>IFERROR($E123*SUMIF('Daily Log'!$T$18:$T$1017,$B123,'Daily Log'!$U$18:$U$1017),0)</f>
        <v>0</v>
      </c>
      <c r="N123" s="198">
        <f>IFERROR($E123*SUMIF('Daily Log'!$W$18:$W$1017,$B123,'Daily Log'!$X$18:$X$1017),0)</f>
        <v>0</v>
      </c>
      <c r="O123" s="198">
        <f>IFERROR($E123*SUMIF('Daily Log'!$Z$18:$Z$1017,$B123,'Daily Log'!$AA$18:$AA$1017),0)</f>
        <v>0</v>
      </c>
      <c r="P123" s="198">
        <f>IFERROR($E123*SUMIF('Daily Log'!$AC$18:$AC$1017,$B123,'Daily Log'!$AD$18:$AD$1017),0)</f>
        <v>0</v>
      </c>
      <c r="Q123" s="198">
        <f>IFERROR($E123*SUMIF('Daily Log'!$AF$18:$AF$1017,$B123,'Daily Log'!$AG$18:$AG$1017),0)</f>
        <v>0</v>
      </c>
      <c r="R123" s="198">
        <f>IFERROR($E123*SUMIF('Daily Log'!$AI$18:$AI$1017,$B123,'Daily Log'!$AJ$18:$AJ$1017),0)</f>
        <v>0</v>
      </c>
      <c r="S123" s="198">
        <f>IFERROR($E123*SUMIF('Daily Log'!$AL$18:$AL$1017,$B123,'Daily Log'!$AM$18:$AM$1017),0)</f>
        <v>0</v>
      </c>
      <c r="T123" s="198">
        <f>IFERROR($E123*SUMIF('Daily Log'!$AO$18:$AO$1017,$B123,'Daily Log'!$AP$18:$AP$1017),0)</f>
        <v>0</v>
      </c>
      <c r="U123" s="198">
        <f>IFERROR($E123*SUMIF('Daily Log'!$AR$18:$AR$1017,$B123,'Daily Log'!$AS$18:$AS$1017),0)</f>
        <v>0</v>
      </c>
      <c r="V123" s="198">
        <f>IFERROR($E123*SUMIF('Daily Log'!$AU$18:$AU$1017,$B123,'Daily Log'!$AV$18:$AV$1017),0)</f>
        <v>0</v>
      </c>
      <c r="W123" s="198">
        <f>IFERROR($E123*SUMIF('Daily Log'!$AX$18:$AX$1017,$B123,'Daily Log'!$AY$18:$AY$1017),0)</f>
        <v>0</v>
      </c>
      <c r="X123" s="198">
        <f>IFERROR($E123*SUMIF('Daily Log'!$BA$18:$BA$1017,$B123,'Daily Log'!$BB$18:$BB$1017),0)</f>
        <v>0</v>
      </c>
      <c r="Y123" s="198">
        <f>IFERROR($E123*SUMIF('Daily Log'!$BD$18:$BD$1017,$B123,'Daily Log'!$BE$18:$BE$1017),0)</f>
        <v>0</v>
      </c>
      <c r="Z123" s="198">
        <f>IFERROR($E123*SUMIF('Daily Log'!$BG$18:$BG$1017,$B123,'Daily Log'!$BH$18:$BH$1017),0)</f>
        <v>0</v>
      </c>
      <c r="AA123" s="198">
        <f>IFERROR($E123*SUMIF('Daily Log'!$BJ$18:$BJ$1017,$B123,'Daily Log'!$BK$18:$BK$1017),0)</f>
        <v>0</v>
      </c>
      <c r="AB123" s="198">
        <f>IFERROR($E123*SUMIF('Daily Log'!$BM$18:$BM$1017,$B123,'Daily Log'!$BN$18:$BN$1017),0)</f>
        <v>0</v>
      </c>
      <c r="AC123" s="198">
        <f>IFERROR($E123*SUMIF('Daily Log'!$BP$18:$BP$1017,$B123,'Daily Log'!$BQ$18:$BQ$1017),0)</f>
        <v>0</v>
      </c>
      <c r="AD123" s="198">
        <f>IFERROR($E123*SUMIF('Daily Log'!$BS$18:$BS$1017,$B123,'Daily Log'!$BT$18:$BT$1017),0)</f>
        <v>0</v>
      </c>
      <c r="AE123" s="198">
        <f>IFERROR($E123*SUMIF('Daily Log'!$BV$18:$BV$1017,$B123,'Daily Log'!$BW$18:$BW$1017),0)</f>
        <v>0</v>
      </c>
      <c r="AF123" s="198">
        <f>IFERROR($E123*SUMIF('Daily Log'!$BY$18:$BY$1017,$B123,'Daily Log'!$BZ$18:$BZ$1017),0)</f>
        <v>0</v>
      </c>
      <c r="AG123" s="198">
        <f>IFERROR($E123*SUMIF('Daily Log'!$CB$18:$CB$1017,$B123,'Daily Log'!$CC$18:$CC$1017),0)</f>
        <v>0</v>
      </c>
      <c r="AH123" s="198">
        <f>IFERROR($E123*SUMIF('Daily Log'!$CE$18:$CE$1017,$B123,'Daily Log'!$CF$18:$CF$1017),0)</f>
        <v>0</v>
      </c>
      <c r="AI123" s="198">
        <f>IFERROR($E123*SUMIF('Daily Log'!$CH$18:$CH$1017,$B123,'Daily Log'!$CI$18:$CI$1017),0)</f>
        <v>0</v>
      </c>
      <c r="AJ123" s="198">
        <f>IFERROR($E123*SUMIF('Daily Log'!$CK$18:$CK$1017,$B123,'Daily Log'!$CL$18:$CL$1017),0)</f>
        <v>0</v>
      </c>
      <c r="AK123" s="198">
        <f>IFERROR($E123*SUMIF('Daily Log'!$CN$18:$CN$1017,$B123,'Daily Log'!$CO$18:$CO$1017),0)</f>
        <v>0</v>
      </c>
    </row>
    <row r="124" spans="2:37" ht="33.75" hidden="1" customHeight="1">
      <c r="B124" s="401" t="s">
        <v>164</v>
      </c>
      <c r="C124" s="402"/>
      <c r="D124" s="403" t="s">
        <v>290</v>
      </c>
      <c r="E124" s="400">
        <v>1</v>
      </c>
      <c r="F124" s="197">
        <f t="shared" si="2"/>
        <v>85</v>
      </c>
      <c r="G124" s="198">
        <f>IFERROR($E124*SUMIF('Daily Log'!$B$18:$B$1017,$B124,'Daily Log'!$C$18:$C$1017),0)</f>
        <v>14</v>
      </c>
      <c r="H124" s="198">
        <f>IFERROR($E124*SUMIF('Daily Log'!$E$18:$E$1017,$B124,'Daily Log'!$F$18:$F$1017),0)</f>
        <v>31</v>
      </c>
      <c r="I124" s="198">
        <f>IFERROR($E124*SUMIF('Daily Log'!$H$18:$H$1017,$B124,'Daily Log'!$I$18:$I$1017),0)</f>
        <v>40</v>
      </c>
      <c r="J124" s="198">
        <f>IFERROR($E124*SUMIF('Daily Log'!$K$18:$K$1017,$B124,'Daily Log'!$L$18:$L$1017),0)</f>
        <v>0</v>
      </c>
      <c r="K124" s="198">
        <f>IFERROR($E124*SUMIF('Daily Log'!$N$18:$N$1017,$B124,'Daily Log'!$O$18:$O$1017),0)</f>
        <v>0</v>
      </c>
      <c r="L124" s="198">
        <f>IFERROR($E124*SUMIF('Daily Log'!$Q$18:$Q$1017,$B124,'Daily Log'!$R$18:$R$1017),0)</f>
        <v>0</v>
      </c>
      <c r="M124" s="198">
        <f>IFERROR($E124*SUMIF('Daily Log'!$T$18:$T$1017,$B124,'Daily Log'!$U$18:$U$1017),0)</f>
        <v>0</v>
      </c>
      <c r="N124" s="198">
        <f>IFERROR($E124*SUMIF('Daily Log'!$W$18:$W$1017,$B124,'Daily Log'!$X$18:$X$1017),0)</f>
        <v>0</v>
      </c>
      <c r="O124" s="198">
        <f>IFERROR($E124*SUMIF('Daily Log'!$Z$18:$Z$1017,$B124,'Daily Log'!$AA$18:$AA$1017),0)</f>
        <v>0</v>
      </c>
      <c r="P124" s="198">
        <f>IFERROR($E124*SUMIF('Daily Log'!$AC$18:$AC$1017,$B124,'Daily Log'!$AD$18:$AD$1017),0)</f>
        <v>0</v>
      </c>
      <c r="Q124" s="198">
        <f>IFERROR($E124*SUMIF('Daily Log'!$AF$18:$AF$1017,$B124,'Daily Log'!$AG$18:$AG$1017),0)</f>
        <v>0</v>
      </c>
      <c r="R124" s="198">
        <f>IFERROR($E124*SUMIF('Daily Log'!$AI$18:$AI$1017,$B124,'Daily Log'!$AJ$18:$AJ$1017),0)</f>
        <v>0</v>
      </c>
      <c r="S124" s="198">
        <f>IFERROR($E124*SUMIF('Daily Log'!$AL$18:$AL$1017,$B124,'Daily Log'!$AM$18:$AM$1017),0)</f>
        <v>0</v>
      </c>
      <c r="T124" s="198">
        <f>IFERROR($E124*SUMIF('Daily Log'!$AO$18:$AO$1017,$B124,'Daily Log'!$AP$18:$AP$1017),0)</f>
        <v>0</v>
      </c>
      <c r="U124" s="198">
        <f>IFERROR($E124*SUMIF('Daily Log'!$AR$18:$AR$1017,$B124,'Daily Log'!$AS$18:$AS$1017),0)</f>
        <v>0</v>
      </c>
      <c r="V124" s="198">
        <f>IFERROR($E124*SUMIF('Daily Log'!$AU$18:$AU$1017,$B124,'Daily Log'!$AV$18:$AV$1017),0)</f>
        <v>0</v>
      </c>
      <c r="W124" s="198">
        <f>IFERROR($E124*SUMIF('Daily Log'!$AX$18:$AX$1017,$B124,'Daily Log'!$AY$18:$AY$1017),0)</f>
        <v>0</v>
      </c>
      <c r="X124" s="198">
        <f>IFERROR($E124*SUMIF('Daily Log'!$BA$18:$BA$1017,$B124,'Daily Log'!$BB$18:$BB$1017),0)</f>
        <v>0</v>
      </c>
      <c r="Y124" s="198">
        <f>IFERROR($E124*SUMIF('Daily Log'!$BD$18:$BD$1017,$B124,'Daily Log'!$BE$18:$BE$1017),0)</f>
        <v>0</v>
      </c>
      <c r="Z124" s="198">
        <f>IFERROR($E124*SUMIF('Daily Log'!$BG$18:$BG$1017,$B124,'Daily Log'!$BH$18:$BH$1017),0)</f>
        <v>0</v>
      </c>
      <c r="AA124" s="198">
        <f>IFERROR($E124*SUMIF('Daily Log'!$BJ$18:$BJ$1017,$B124,'Daily Log'!$BK$18:$BK$1017),0)</f>
        <v>0</v>
      </c>
      <c r="AB124" s="198">
        <f>IFERROR($E124*SUMIF('Daily Log'!$BM$18:$BM$1017,$B124,'Daily Log'!$BN$18:$BN$1017),0)</f>
        <v>0</v>
      </c>
      <c r="AC124" s="198">
        <f>IFERROR($E124*SUMIF('Daily Log'!$BP$18:$BP$1017,$B124,'Daily Log'!$BQ$18:$BQ$1017),0)</f>
        <v>0</v>
      </c>
      <c r="AD124" s="198">
        <f>IFERROR($E124*SUMIF('Daily Log'!$BS$18:$BS$1017,$B124,'Daily Log'!$BT$18:$BT$1017),0)</f>
        <v>0</v>
      </c>
      <c r="AE124" s="198">
        <f>IFERROR($E124*SUMIF('Daily Log'!$BV$18:$BV$1017,$B124,'Daily Log'!$BW$18:$BW$1017),0)</f>
        <v>0</v>
      </c>
      <c r="AF124" s="198">
        <f>IFERROR($E124*SUMIF('Daily Log'!$BY$18:$BY$1017,$B124,'Daily Log'!$BZ$18:$BZ$1017),0)</f>
        <v>0</v>
      </c>
      <c r="AG124" s="198">
        <f>IFERROR($E124*SUMIF('Daily Log'!$CB$18:$CB$1017,$B124,'Daily Log'!$CC$18:$CC$1017),0)</f>
        <v>0</v>
      </c>
      <c r="AH124" s="198">
        <f>IFERROR($E124*SUMIF('Daily Log'!$CE$18:$CE$1017,$B124,'Daily Log'!$CF$18:$CF$1017),0)</f>
        <v>0</v>
      </c>
      <c r="AI124" s="198">
        <f>IFERROR($E124*SUMIF('Daily Log'!$CH$18:$CH$1017,$B124,'Daily Log'!$CI$18:$CI$1017),0)</f>
        <v>0</v>
      </c>
      <c r="AJ124" s="198">
        <f>IFERROR($E124*SUMIF('Daily Log'!$CK$18:$CK$1017,$B124,'Daily Log'!$CL$18:$CL$1017),0)</f>
        <v>0</v>
      </c>
      <c r="AK124" s="198">
        <f>IFERROR($E124*SUMIF('Daily Log'!$CN$18:$CN$1017,$B124,'Daily Log'!$CO$18:$CO$1017),0)</f>
        <v>0</v>
      </c>
    </row>
    <row r="125" spans="2:37" ht="33.75" hidden="1" customHeight="1">
      <c r="B125" s="401" t="s">
        <v>165</v>
      </c>
      <c r="C125" s="402"/>
      <c r="D125" s="403" t="s">
        <v>290</v>
      </c>
      <c r="E125" s="400">
        <v>1</v>
      </c>
      <c r="F125" s="197">
        <f t="shared" si="2"/>
        <v>563</v>
      </c>
      <c r="G125" s="198">
        <f>IFERROR($E125*SUMIF('Daily Log'!$B$18:$B$1017,$B125,'Daily Log'!$C$18:$C$1017),0)</f>
        <v>206</v>
      </c>
      <c r="H125" s="198">
        <f>IFERROR($E125*SUMIF('Daily Log'!$E$18:$E$1017,$B125,'Daily Log'!$F$18:$F$1017),0)</f>
        <v>202</v>
      </c>
      <c r="I125" s="198">
        <f>IFERROR($E125*SUMIF('Daily Log'!$H$18:$H$1017,$B125,'Daily Log'!$I$18:$I$1017),0)</f>
        <v>155</v>
      </c>
      <c r="J125" s="198">
        <f>IFERROR($E125*SUMIF('Daily Log'!$K$18:$K$1017,$B125,'Daily Log'!$L$18:$L$1017),0)</f>
        <v>0</v>
      </c>
      <c r="K125" s="198">
        <f>IFERROR($E125*SUMIF('Daily Log'!$N$18:$N$1017,$B125,'Daily Log'!$O$18:$O$1017),0)</f>
        <v>0</v>
      </c>
      <c r="L125" s="198">
        <f>IFERROR($E125*SUMIF('Daily Log'!$Q$18:$Q$1017,$B125,'Daily Log'!$R$18:$R$1017),0)</f>
        <v>0</v>
      </c>
      <c r="M125" s="198">
        <f>IFERROR($E125*SUMIF('Daily Log'!$T$18:$T$1017,$B125,'Daily Log'!$U$18:$U$1017),0)</f>
        <v>0</v>
      </c>
      <c r="N125" s="198">
        <f>IFERROR($E125*SUMIF('Daily Log'!$W$18:$W$1017,$B125,'Daily Log'!$X$18:$X$1017),0)</f>
        <v>0</v>
      </c>
      <c r="O125" s="198">
        <f>IFERROR($E125*SUMIF('Daily Log'!$Z$18:$Z$1017,$B125,'Daily Log'!$AA$18:$AA$1017),0)</f>
        <v>0</v>
      </c>
      <c r="P125" s="198">
        <f>IFERROR($E125*SUMIF('Daily Log'!$AC$18:$AC$1017,$B125,'Daily Log'!$AD$18:$AD$1017),0)</f>
        <v>0</v>
      </c>
      <c r="Q125" s="198">
        <f>IFERROR($E125*SUMIF('Daily Log'!$AF$18:$AF$1017,$B125,'Daily Log'!$AG$18:$AG$1017),0)</f>
        <v>0</v>
      </c>
      <c r="R125" s="198">
        <f>IFERROR($E125*SUMIF('Daily Log'!$AI$18:$AI$1017,$B125,'Daily Log'!$AJ$18:$AJ$1017),0)</f>
        <v>0</v>
      </c>
      <c r="S125" s="198">
        <f>IFERROR($E125*SUMIF('Daily Log'!$AL$18:$AL$1017,$B125,'Daily Log'!$AM$18:$AM$1017),0)</f>
        <v>0</v>
      </c>
      <c r="T125" s="198">
        <f>IFERROR($E125*SUMIF('Daily Log'!$AO$18:$AO$1017,$B125,'Daily Log'!$AP$18:$AP$1017),0)</f>
        <v>0</v>
      </c>
      <c r="U125" s="198">
        <f>IFERROR($E125*SUMIF('Daily Log'!$AR$18:$AR$1017,$B125,'Daily Log'!$AS$18:$AS$1017),0)</f>
        <v>0</v>
      </c>
      <c r="V125" s="198">
        <f>IFERROR($E125*SUMIF('Daily Log'!$AU$18:$AU$1017,$B125,'Daily Log'!$AV$18:$AV$1017),0)</f>
        <v>0</v>
      </c>
      <c r="W125" s="198">
        <f>IFERROR($E125*SUMIF('Daily Log'!$AX$18:$AX$1017,$B125,'Daily Log'!$AY$18:$AY$1017),0)</f>
        <v>0</v>
      </c>
      <c r="X125" s="198">
        <f>IFERROR($E125*SUMIF('Daily Log'!$BA$18:$BA$1017,$B125,'Daily Log'!$BB$18:$BB$1017),0)</f>
        <v>0</v>
      </c>
      <c r="Y125" s="198">
        <f>IFERROR($E125*SUMIF('Daily Log'!$BD$18:$BD$1017,$B125,'Daily Log'!$BE$18:$BE$1017),0)</f>
        <v>0</v>
      </c>
      <c r="Z125" s="198">
        <f>IFERROR($E125*SUMIF('Daily Log'!$BG$18:$BG$1017,$B125,'Daily Log'!$BH$18:$BH$1017),0)</f>
        <v>0</v>
      </c>
      <c r="AA125" s="198">
        <f>IFERROR($E125*SUMIF('Daily Log'!$BJ$18:$BJ$1017,$B125,'Daily Log'!$BK$18:$BK$1017),0)</f>
        <v>0</v>
      </c>
      <c r="AB125" s="198">
        <f>IFERROR($E125*SUMIF('Daily Log'!$BM$18:$BM$1017,$B125,'Daily Log'!$BN$18:$BN$1017),0)</f>
        <v>0</v>
      </c>
      <c r="AC125" s="198">
        <f>IFERROR($E125*SUMIF('Daily Log'!$BP$18:$BP$1017,$B125,'Daily Log'!$BQ$18:$BQ$1017),0)</f>
        <v>0</v>
      </c>
      <c r="AD125" s="198">
        <f>IFERROR($E125*SUMIF('Daily Log'!$BS$18:$BS$1017,$B125,'Daily Log'!$BT$18:$BT$1017),0)</f>
        <v>0</v>
      </c>
      <c r="AE125" s="198">
        <f>IFERROR($E125*SUMIF('Daily Log'!$BV$18:$BV$1017,$B125,'Daily Log'!$BW$18:$BW$1017),0)</f>
        <v>0</v>
      </c>
      <c r="AF125" s="198">
        <f>IFERROR($E125*SUMIF('Daily Log'!$BY$18:$BY$1017,$B125,'Daily Log'!$BZ$18:$BZ$1017),0)</f>
        <v>0</v>
      </c>
      <c r="AG125" s="198">
        <f>IFERROR($E125*SUMIF('Daily Log'!$CB$18:$CB$1017,$B125,'Daily Log'!$CC$18:$CC$1017),0)</f>
        <v>0</v>
      </c>
      <c r="AH125" s="198">
        <f>IFERROR($E125*SUMIF('Daily Log'!$CE$18:$CE$1017,$B125,'Daily Log'!$CF$18:$CF$1017),0)</f>
        <v>0</v>
      </c>
      <c r="AI125" s="198">
        <f>IFERROR($E125*SUMIF('Daily Log'!$CH$18:$CH$1017,$B125,'Daily Log'!$CI$18:$CI$1017),0)</f>
        <v>0</v>
      </c>
      <c r="AJ125" s="198">
        <f>IFERROR($E125*SUMIF('Daily Log'!$CK$18:$CK$1017,$B125,'Daily Log'!$CL$18:$CL$1017),0)</f>
        <v>0</v>
      </c>
      <c r="AK125" s="198">
        <f>IFERROR($E125*SUMIF('Daily Log'!$CN$18:$CN$1017,$B125,'Daily Log'!$CO$18:$CO$1017),0)</f>
        <v>0</v>
      </c>
    </row>
    <row r="126" spans="2:37" ht="33.75" hidden="1" customHeight="1">
      <c r="B126" s="401" t="s">
        <v>166</v>
      </c>
      <c r="C126" s="402"/>
      <c r="D126" s="403" t="s">
        <v>291</v>
      </c>
      <c r="E126" s="400">
        <v>1</v>
      </c>
      <c r="F126" s="197">
        <f t="shared" si="2"/>
        <v>115</v>
      </c>
      <c r="G126" s="198">
        <f>IFERROR($E126*SUMIF('Daily Log'!$B$18:$B$1017,$B126,'Daily Log'!$C$18:$C$1017),0)</f>
        <v>37</v>
      </c>
      <c r="H126" s="198">
        <f>IFERROR($E126*SUMIF('Daily Log'!$E$18:$E$1017,$B126,'Daily Log'!$F$18:$F$1017),0)</f>
        <v>46</v>
      </c>
      <c r="I126" s="198">
        <f>IFERROR($E126*SUMIF('Daily Log'!$H$18:$H$1017,$B126,'Daily Log'!$I$18:$I$1017),0)</f>
        <v>32</v>
      </c>
      <c r="J126" s="198">
        <f>IFERROR($E126*SUMIF('Daily Log'!$K$18:$K$1017,$B126,'Daily Log'!$L$18:$L$1017),0)</f>
        <v>0</v>
      </c>
      <c r="K126" s="198">
        <f>IFERROR($E126*SUMIF('Daily Log'!$N$18:$N$1017,$B126,'Daily Log'!$O$18:$O$1017),0)</f>
        <v>0</v>
      </c>
      <c r="L126" s="198">
        <f>IFERROR($E126*SUMIF('Daily Log'!$Q$18:$Q$1017,$B126,'Daily Log'!$R$18:$R$1017),0)</f>
        <v>0</v>
      </c>
      <c r="M126" s="198">
        <f>IFERROR($E126*SUMIF('Daily Log'!$T$18:$T$1017,$B126,'Daily Log'!$U$18:$U$1017),0)</f>
        <v>0</v>
      </c>
      <c r="N126" s="198">
        <f>IFERROR($E126*SUMIF('Daily Log'!$W$18:$W$1017,$B126,'Daily Log'!$X$18:$X$1017),0)</f>
        <v>0</v>
      </c>
      <c r="O126" s="198">
        <f>IFERROR($E126*SUMIF('Daily Log'!$Z$18:$Z$1017,$B126,'Daily Log'!$AA$18:$AA$1017),0)</f>
        <v>0</v>
      </c>
      <c r="P126" s="198">
        <f>IFERROR($E126*SUMIF('Daily Log'!$AC$18:$AC$1017,$B126,'Daily Log'!$AD$18:$AD$1017),0)</f>
        <v>0</v>
      </c>
      <c r="Q126" s="198">
        <f>IFERROR($E126*SUMIF('Daily Log'!$AF$18:$AF$1017,$B126,'Daily Log'!$AG$18:$AG$1017),0)</f>
        <v>0</v>
      </c>
      <c r="R126" s="198">
        <f>IFERROR($E126*SUMIF('Daily Log'!$AI$18:$AI$1017,$B126,'Daily Log'!$AJ$18:$AJ$1017),0)</f>
        <v>0</v>
      </c>
      <c r="S126" s="198">
        <f>IFERROR($E126*SUMIF('Daily Log'!$AL$18:$AL$1017,$B126,'Daily Log'!$AM$18:$AM$1017),0)</f>
        <v>0</v>
      </c>
      <c r="T126" s="198">
        <f>IFERROR($E126*SUMIF('Daily Log'!$AO$18:$AO$1017,$B126,'Daily Log'!$AP$18:$AP$1017),0)</f>
        <v>0</v>
      </c>
      <c r="U126" s="198">
        <f>IFERROR($E126*SUMIF('Daily Log'!$AR$18:$AR$1017,$B126,'Daily Log'!$AS$18:$AS$1017),0)</f>
        <v>0</v>
      </c>
      <c r="V126" s="198">
        <f>IFERROR($E126*SUMIF('Daily Log'!$AU$18:$AU$1017,$B126,'Daily Log'!$AV$18:$AV$1017),0)</f>
        <v>0</v>
      </c>
      <c r="W126" s="198">
        <f>IFERROR($E126*SUMIF('Daily Log'!$AX$18:$AX$1017,$B126,'Daily Log'!$AY$18:$AY$1017),0)</f>
        <v>0</v>
      </c>
      <c r="X126" s="198">
        <f>IFERROR($E126*SUMIF('Daily Log'!$BA$18:$BA$1017,$B126,'Daily Log'!$BB$18:$BB$1017),0)</f>
        <v>0</v>
      </c>
      <c r="Y126" s="198">
        <f>IFERROR($E126*SUMIF('Daily Log'!$BD$18:$BD$1017,$B126,'Daily Log'!$BE$18:$BE$1017),0)</f>
        <v>0</v>
      </c>
      <c r="Z126" s="198">
        <f>IFERROR($E126*SUMIF('Daily Log'!$BG$18:$BG$1017,$B126,'Daily Log'!$BH$18:$BH$1017),0)</f>
        <v>0</v>
      </c>
      <c r="AA126" s="198">
        <f>IFERROR($E126*SUMIF('Daily Log'!$BJ$18:$BJ$1017,$B126,'Daily Log'!$BK$18:$BK$1017),0)</f>
        <v>0</v>
      </c>
      <c r="AB126" s="198">
        <f>IFERROR($E126*SUMIF('Daily Log'!$BM$18:$BM$1017,$B126,'Daily Log'!$BN$18:$BN$1017),0)</f>
        <v>0</v>
      </c>
      <c r="AC126" s="198">
        <f>IFERROR($E126*SUMIF('Daily Log'!$BP$18:$BP$1017,$B126,'Daily Log'!$BQ$18:$BQ$1017),0)</f>
        <v>0</v>
      </c>
      <c r="AD126" s="198">
        <f>IFERROR($E126*SUMIF('Daily Log'!$BS$18:$BS$1017,$B126,'Daily Log'!$BT$18:$BT$1017),0)</f>
        <v>0</v>
      </c>
      <c r="AE126" s="198">
        <f>IFERROR($E126*SUMIF('Daily Log'!$BV$18:$BV$1017,$B126,'Daily Log'!$BW$18:$BW$1017),0)</f>
        <v>0</v>
      </c>
      <c r="AF126" s="198">
        <f>IFERROR($E126*SUMIF('Daily Log'!$BY$18:$BY$1017,$B126,'Daily Log'!$BZ$18:$BZ$1017),0)</f>
        <v>0</v>
      </c>
      <c r="AG126" s="198">
        <f>IFERROR($E126*SUMIF('Daily Log'!$CB$18:$CB$1017,$B126,'Daily Log'!$CC$18:$CC$1017),0)</f>
        <v>0</v>
      </c>
      <c r="AH126" s="198">
        <f>IFERROR($E126*SUMIF('Daily Log'!$CE$18:$CE$1017,$B126,'Daily Log'!$CF$18:$CF$1017),0)</f>
        <v>0</v>
      </c>
      <c r="AI126" s="198">
        <f>IFERROR($E126*SUMIF('Daily Log'!$CH$18:$CH$1017,$B126,'Daily Log'!$CI$18:$CI$1017),0)</f>
        <v>0</v>
      </c>
      <c r="AJ126" s="198">
        <f>IFERROR($E126*SUMIF('Daily Log'!$CK$18:$CK$1017,$B126,'Daily Log'!$CL$18:$CL$1017),0)</f>
        <v>0</v>
      </c>
      <c r="AK126" s="198">
        <f>IFERROR($E126*SUMIF('Daily Log'!$CN$18:$CN$1017,$B126,'Daily Log'!$CO$18:$CO$1017),0)</f>
        <v>0</v>
      </c>
    </row>
    <row r="127" spans="2:37" ht="33.75" hidden="1" customHeight="1">
      <c r="B127" s="401" t="s">
        <v>167</v>
      </c>
      <c r="C127" s="402"/>
      <c r="D127" s="403" t="s">
        <v>291</v>
      </c>
      <c r="E127" s="400">
        <v>1</v>
      </c>
      <c r="F127" s="197">
        <f t="shared" si="2"/>
        <v>49</v>
      </c>
      <c r="G127" s="198">
        <f>IFERROR($E127*SUMIF('Daily Log'!$B$18:$B$1017,$B127,'Daily Log'!$C$18:$C$1017),0)</f>
        <v>20</v>
      </c>
      <c r="H127" s="198">
        <f>IFERROR($E127*SUMIF('Daily Log'!$E$18:$E$1017,$B127,'Daily Log'!$F$18:$F$1017),0)</f>
        <v>15</v>
      </c>
      <c r="I127" s="198">
        <f>IFERROR($E127*SUMIF('Daily Log'!$H$18:$H$1017,$B127,'Daily Log'!$I$18:$I$1017),0)</f>
        <v>14</v>
      </c>
      <c r="J127" s="198">
        <f>IFERROR($E127*SUMIF('Daily Log'!$K$18:$K$1017,$B127,'Daily Log'!$L$18:$L$1017),0)</f>
        <v>0</v>
      </c>
      <c r="K127" s="198">
        <f>IFERROR($E127*SUMIF('Daily Log'!$N$18:$N$1017,$B127,'Daily Log'!$O$18:$O$1017),0)</f>
        <v>0</v>
      </c>
      <c r="L127" s="198">
        <f>IFERROR($E127*SUMIF('Daily Log'!$Q$18:$Q$1017,$B127,'Daily Log'!$R$18:$R$1017),0)</f>
        <v>0</v>
      </c>
      <c r="M127" s="198">
        <f>IFERROR($E127*SUMIF('Daily Log'!$T$18:$T$1017,$B127,'Daily Log'!$U$18:$U$1017),0)</f>
        <v>0</v>
      </c>
      <c r="N127" s="198">
        <f>IFERROR($E127*SUMIF('Daily Log'!$W$18:$W$1017,$B127,'Daily Log'!$X$18:$X$1017),0)</f>
        <v>0</v>
      </c>
      <c r="O127" s="198">
        <f>IFERROR($E127*SUMIF('Daily Log'!$Z$18:$Z$1017,$B127,'Daily Log'!$AA$18:$AA$1017),0)</f>
        <v>0</v>
      </c>
      <c r="P127" s="198">
        <f>IFERROR($E127*SUMIF('Daily Log'!$AC$18:$AC$1017,$B127,'Daily Log'!$AD$18:$AD$1017),0)</f>
        <v>0</v>
      </c>
      <c r="Q127" s="198">
        <f>IFERROR($E127*SUMIF('Daily Log'!$AF$18:$AF$1017,$B127,'Daily Log'!$AG$18:$AG$1017),0)</f>
        <v>0</v>
      </c>
      <c r="R127" s="198">
        <f>IFERROR($E127*SUMIF('Daily Log'!$AI$18:$AI$1017,$B127,'Daily Log'!$AJ$18:$AJ$1017),0)</f>
        <v>0</v>
      </c>
      <c r="S127" s="198">
        <f>IFERROR($E127*SUMIF('Daily Log'!$AL$18:$AL$1017,$B127,'Daily Log'!$AM$18:$AM$1017),0)</f>
        <v>0</v>
      </c>
      <c r="T127" s="198">
        <f>IFERROR($E127*SUMIF('Daily Log'!$AO$18:$AO$1017,$B127,'Daily Log'!$AP$18:$AP$1017),0)</f>
        <v>0</v>
      </c>
      <c r="U127" s="198">
        <f>IFERROR($E127*SUMIF('Daily Log'!$AR$18:$AR$1017,$B127,'Daily Log'!$AS$18:$AS$1017),0)</f>
        <v>0</v>
      </c>
      <c r="V127" s="198">
        <f>IFERROR($E127*SUMIF('Daily Log'!$AU$18:$AU$1017,$B127,'Daily Log'!$AV$18:$AV$1017),0)</f>
        <v>0</v>
      </c>
      <c r="W127" s="198">
        <f>IFERROR($E127*SUMIF('Daily Log'!$AX$18:$AX$1017,$B127,'Daily Log'!$AY$18:$AY$1017),0)</f>
        <v>0</v>
      </c>
      <c r="X127" s="198">
        <f>IFERROR($E127*SUMIF('Daily Log'!$BA$18:$BA$1017,$B127,'Daily Log'!$BB$18:$BB$1017),0)</f>
        <v>0</v>
      </c>
      <c r="Y127" s="198">
        <f>IFERROR($E127*SUMIF('Daily Log'!$BD$18:$BD$1017,$B127,'Daily Log'!$BE$18:$BE$1017),0)</f>
        <v>0</v>
      </c>
      <c r="Z127" s="198">
        <f>IFERROR($E127*SUMIF('Daily Log'!$BG$18:$BG$1017,$B127,'Daily Log'!$BH$18:$BH$1017),0)</f>
        <v>0</v>
      </c>
      <c r="AA127" s="198">
        <f>IFERROR($E127*SUMIF('Daily Log'!$BJ$18:$BJ$1017,$B127,'Daily Log'!$BK$18:$BK$1017),0)</f>
        <v>0</v>
      </c>
      <c r="AB127" s="198">
        <f>IFERROR($E127*SUMIF('Daily Log'!$BM$18:$BM$1017,$B127,'Daily Log'!$BN$18:$BN$1017),0)</f>
        <v>0</v>
      </c>
      <c r="AC127" s="198">
        <f>IFERROR($E127*SUMIF('Daily Log'!$BP$18:$BP$1017,$B127,'Daily Log'!$BQ$18:$BQ$1017),0)</f>
        <v>0</v>
      </c>
      <c r="AD127" s="198">
        <f>IFERROR($E127*SUMIF('Daily Log'!$BS$18:$BS$1017,$B127,'Daily Log'!$BT$18:$BT$1017),0)</f>
        <v>0</v>
      </c>
      <c r="AE127" s="198">
        <f>IFERROR($E127*SUMIF('Daily Log'!$BV$18:$BV$1017,$B127,'Daily Log'!$BW$18:$BW$1017),0)</f>
        <v>0</v>
      </c>
      <c r="AF127" s="198">
        <f>IFERROR($E127*SUMIF('Daily Log'!$BY$18:$BY$1017,$B127,'Daily Log'!$BZ$18:$BZ$1017),0)</f>
        <v>0</v>
      </c>
      <c r="AG127" s="198">
        <f>IFERROR($E127*SUMIF('Daily Log'!$CB$18:$CB$1017,$B127,'Daily Log'!$CC$18:$CC$1017),0)</f>
        <v>0</v>
      </c>
      <c r="AH127" s="198">
        <f>IFERROR($E127*SUMIF('Daily Log'!$CE$18:$CE$1017,$B127,'Daily Log'!$CF$18:$CF$1017),0)</f>
        <v>0</v>
      </c>
      <c r="AI127" s="198">
        <f>IFERROR($E127*SUMIF('Daily Log'!$CH$18:$CH$1017,$B127,'Daily Log'!$CI$18:$CI$1017),0)</f>
        <v>0</v>
      </c>
      <c r="AJ127" s="198">
        <f>IFERROR($E127*SUMIF('Daily Log'!$CK$18:$CK$1017,$B127,'Daily Log'!$CL$18:$CL$1017),0)</f>
        <v>0</v>
      </c>
      <c r="AK127" s="198">
        <f>IFERROR($E127*SUMIF('Daily Log'!$CN$18:$CN$1017,$B127,'Daily Log'!$CO$18:$CO$1017),0)</f>
        <v>0</v>
      </c>
    </row>
    <row r="128" spans="2:37" ht="33.75" hidden="1" customHeight="1">
      <c r="B128" s="401" t="s">
        <v>168</v>
      </c>
      <c r="C128" s="402"/>
      <c r="D128" s="403" t="s">
        <v>291</v>
      </c>
      <c r="E128" s="400">
        <v>1</v>
      </c>
      <c r="F128" s="197">
        <f t="shared" si="2"/>
        <v>8</v>
      </c>
      <c r="G128" s="198">
        <f>IFERROR($E128*SUMIF('Daily Log'!$B$18:$B$1017,$B128,'Daily Log'!$C$18:$C$1017),0)</f>
        <v>4</v>
      </c>
      <c r="H128" s="198">
        <f>IFERROR($E128*SUMIF('Daily Log'!$E$18:$E$1017,$B128,'Daily Log'!$F$18:$F$1017),0)</f>
        <v>2</v>
      </c>
      <c r="I128" s="198">
        <f>IFERROR($E128*SUMIF('Daily Log'!$H$18:$H$1017,$B128,'Daily Log'!$I$18:$I$1017),0)</f>
        <v>2</v>
      </c>
      <c r="J128" s="198">
        <f>IFERROR($E128*SUMIF('Daily Log'!$K$18:$K$1017,$B128,'Daily Log'!$L$18:$L$1017),0)</f>
        <v>0</v>
      </c>
      <c r="K128" s="198">
        <f>IFERROR($E128*SUMIF('Daily Log'!$N$18:$N$1017,$B128,'Daily Log'!$O$18:$O$1017),0)</f>
        <v>0</v>
      </c>
      <c r="L128" s="198">
        <f>IFERROR($E128*SUMIF('Daily Log'!$Q$18:$Q$1017,$B128,'Daily Log'!$R$18:$R$1017),0)</f>
        <v>0</v>
      </c>
      <c r="M128" s="198">
        <f>IFERROR($E128*SUMIF('Daily Log'!$T$18:$T$1017,$B128,'Daily Log'!$U$18:$U$1017),0)</f>
        <v>0</v>
      </c>
      <c r="N128" s="198">
        <f>IFERROR($E128*SUMIF('Daily Log'!$W$18:$W$1017,$B128,'Daily Log'!$X$18:$X$1017),0)</f>
        <v>0</v>
      </c>
      <c r="O128" s="198">
        <f>IFERROR($E128*SUMIF('Daily Log'!$Z$18:$Z$1017,$B128,'Daily Log'!$AA$18:$AA$1017),0)</f>
        <v>0</v>
      </c>
      <c r="P128" s="198">
        <f>IFERROR($E128*SUMIF('Daily Log'!$AC$18:$AC$1017,$B128,'Daily Log'!$AD$18:$AD$1017),0)</f>
        <v>0</v>
      </c>
      <c r="Q128" s="198">
        <f>IFERROR($E128*SUMIF('Daily Log'!$AF$18:$AF$1017,$B128,'Daily Log'!$AG$18:$AG$1017),0)</f>
        <v>0</v>
      </c>
      <c r="R128" s="198">
        <f>IFERROR($E128*SUMIF('Daily Log'!$AI$18:$AI$1017,$B128,'Daily Log'!$AJ$18:$AJ$1017),0)</f>
        <v>0</v>
      </c>
      <c r="S128" s="198">
        <f>IFERROR($E128*SUMIF('Daily Log'!$AL$18:$AL$1017,$B128,'Daily Log'!$AM$18:$AM$1017),0)</f>
        <v>0</v>
      </c>
      <c r="T128" s="198">
        <f>IFERROR($E128*SUMIF('Daily Log'!$AO$18:$AO$1017,$B128,'Daily Log'!$AP$18:$AP$1017),0)</f>
        <v>0</v>
      </c>
      <c r="U128" s="198">
        <f>IFERROR($E128*SUMIF('Daily Log'!$AR$18:$AR$1017,$B128,'Daily Log'!$AS$18:$AS$1017),0)</f>
        <v>0</v>
      </c>
      <c r="V128" s="198">
        <f>IFERROR($E128*SUMIF('Daily Log'!$AU$18:$AU$1017,$B128,'Daily Log'!$AV$18:$AV$1017),0)</f>
        <v>0</v>
      </c>
      <c r="W128" s="198">
        <f>IFERROR($E128*SUMIF('Daily Log'!$AX$18:$AX$1017,$B128,'Daily Log'!$AY$18:$AY$1017),0)</f>
        <v>0</v>
      </c>
      <c r="X128" s="198">
        <f>IFERROR($E128*SUMIF('Daily Log'!$BA$18:$BA$1017,$B128,'Daily Log'!$BB$18:$BB$1017),0)</f>
        <v>0</v>
      </c>
      <c r="Y128" s="198">
        <f>IFERROR($E128*SUMIF('Daily Log'!$BD$18:$BD$1017,$B128,'Daily Log'!$BE$18:$BE$1017),0)</f>
        <v>0</v>
      </c>
      <c r="Z128" s="198">
        <f>IFERROR($E128*SUMIF('Daily Log'!$BG$18:$BG$1017,$B128,'Daily Log'!$BH$18:$BH$1017),0)</f>
        <v>0</v>
      </c>
      <c r="AA128" s="198">
        <f>IFERROR($E128*SUMIF('Daily Log'!$BJ$18:$BJ$1017,$B128,'Daily Log'!$BK$18:$BK$1017),0)</f>
        <v>0</v>
      </c>
      <c r="AB128" s="198">
        <f>IFERROR($E128*SUMIF('Daily Log'!$BM$18:$BM$1017,$B128,'Daily Log'!$BN$18:$BN$1017),0)</f>
        <v>0</v>
      </c>
      <c r="AC128" s="198">
        <f>IFERROR($E128*SUMIF('Daily Log'!$BP$18:$BP$1017,$B128,'Daily Log'!$BQ$18:$BQ$1017),0)</f>
        <v>0</v>
      </c>
      <c r="AD128" s="198">
        <f>IFERROR($E128*SUMIF('Daily Log'!$BS$18:$BS$1017,$B128,'Daily Log'!$BT$18:$BT$1017),0)</f>
        <v>0</v>
      </c>
      <c r="AE128" s="198">
        <f>IFERROR($E128*SUMIF('Daily Log'!$BV$18:$BV$1017,$B128,'Daily Log'!$BW$18:$BW$1017),0)</f>
        <v>0</v>
      </c>
      <c r="AF128" s="198">
        <f>IFERROR($E128*SUMIF('Daily Log'!$BY$18:$BY$1017,$B128,'Daily Log'!$BZ$18:$BZ$1017),0)</f>
        <v>0</v>
      </c>
      <c r="AG128" s="198">
        <f>IFERROR($E128*SUMIF('Daily Log'!$CB$18:$CB$1017,$B128,'Daily Log'!$CC$18:$CC$1017),0)</f>
        <v>0</v>
      </c>
      <c r="AH128" s="198">
        <f>IFERROR($E128*SUMIF('Daily Log'!$CE$18:$CE$1017,$B128,'Daily Log'!$CF$18:$CF$1017),0)</f>
        <v>0</v>
      </c>
      <c r="AI128" s="198">
        <f>IFERROR($E128*SUMIF('Daily Log'!$CH$18:$CH$1017,$B128,'Daily Log'!$CI$18:$CI$1017),0)</f>
        <v>0</v>
      </c>
      <c r="AJ128" s="198">
        <f>IFERROR($E128*SUMIF('Daily Log'!$CK$18:$CK$1017,$B128,'Daily Log'!$CL$18:$CL$1017),0)</f>
        <v>0</v>
      </c>
      <c r="AK128" s="198">
        <f>IFERROR($E128*SUMIF('Daily Log'!$CN$18:$CN$1017,$B128,'Daily Log'!$CO$18:$CO$1017),0)</f>
        <v>0</v>
      </c>
    </row>
    <row r="129" spans="2:37" ht="33.75" hidden="1" customHeight="1">
      <c r="B129" s="401" t="s">
        <v>169</v>
      </c>
      <c r="C129" s="402"/>
      <c r="D129" s="403" t="s">
        <v>291</v>
      </c>
      <c r="E129" s="400">
        <v>1</v>
      </c>
      <c r="F129" s="197">
        <f t="shared" si="2"/>
        <v>33</v>
      </c>
      <c r="G129" s="198">
        <f>IFERROR($E129*SUMIF('Daily Log'!$B$18:$B$1017,$B129,'Daily Log'!$C$18:$C$1017),0)</f>
        <v>17</v>
      </c>
      <c r="H129" s="198">
        <f>IFERROR($E129*SUMIF('Daily Log'!$E$18:$E$1017,$B129,'Daily Log'!$F$18:$F$1017),0)</f>
        <v>6</v>
      </c>
      <c r="I129" s="198">
        <f>IFERROR($E129*SUMIF('Daily Log'!$H$18:$H$1017,$B129,'Daily Log'!$I$18:$I$1017),0)</f>
        <v>10</v>
      </c>
      <c r="J129" s="198">
        <f>IFERROR($E129*SUMIF('Daily Log'!$K$18:$K$1017,$B129,'Daily Log'!$L$18:$L$1017),0)</f>
        <v>0</v>
      </c>
      <c r="K129" s="198">
        <f>IFERROR($E129*SUMIF('Daily Log'!$N$18:$N$1017,$B129,'Daily Log'!$O$18:$O$1017),0)</f>
        <v>0</v>
      </c>
      <c r="L129" s="198">
        <f>IFERROR($E129*SUMIF('Daily Log'!$Q$18:$Q$1017,$B129,'Daily Log'!$R$18:$R$1017),0)</f>
        <v>0</v>
      </c>
      <c r="M129" s="198">
        <f>IFERROR($E129*SUMIF('Daily Log'!$T$18:$T$1017,$B129,'Daily Log'!$U$18:$U$1017),0)</f>
        <v>0</v>
      </c>
      <c r="N129" s="198">
        <f>IFERROR($E129*SUMIF('Daily Log'!$W$18:$W$1017,$B129,'Daily Log'!$X$18:$X$1017),0)</f>
        <v>0</v>
      </c>
      <c r="O129" s="198">
        <f>IFERROR($E129*SUMIF('Daily Log'!$Z$18:$Z$1017,$B129,'Daily Log'!$AA$18:$AA$1017),0)</f>
        <v>0</v>
      </c>
      <c r="P129" s="198">
        <f>IFERROR($E129*SUMIF('Daily Log'!$AC$18:$AC$1017,$B129,'Daily Log'!$AD$18:$AD$1017),0)</f>
        <v>0</v>
      </c>
      <c r="Q129" s="198">
        <f>IFERROR($E129*SUMIF('Daily Log'!$AF$18:$AF$1017,$B129,'Daily Log'!$AG$18:$AG$1017),0)</f>
        <v>0</v>
      </c>
      <c r="R129" s="198">
        <f>IFERROR($E129*SUMIF('Daily Log'!$AI$18:$AI$1017,$B129,'Daily Log'!$AJ$18:$AJ$1017),0)</f>
        <v>0</v>
      </c>
      <c r="S129" s="198">
        <f>IFERROR($E129*SUMIF('Daily Log'!$AL$18:$AL$1017,$B129,'Daily Log'!$AM$18:$AM$1017),0)</f>
        <v>0</v>
      </c>
      <c r="T129" s="198">
        <f>IFERROR($E129*SUMIF('Daily Log'!$AO$18:$AO$1017,$B129,'Daily Log'!$AP$18:$AP$1017),0)</f>
        <v>0</v>
      </c>
      <c r="U129" s="198">
        <f>IFERROR($E129*SUMIF('Daily Log'!$AR$18:$AR$1017,$B129,'Daily Log'!$AS$18:$AS$1017),0)</f>
        <v>0</v>
      </c>
      <c r="V129" s="198">
        <f>IFERROR($E129*SUMIF('Daily Log'!$AU$18:$AU$1017,$B129,'Daily Log'!$AV$18:$AV$1017),0)</f>
        <v>0</v>
      </c>
      <c r="W129" s="198">
        <f>IFERROR($E129*SUMIF('Daily Log'!$AX$18:$AX$1017,$B129,'Daily Log'!$AY$18:$AY$1017),0)</f>
        <v>0</v>
      </c>
      <c r="X129" s="198">
        <f>IFERROR($E129*SUMIF('Daily Log'!$BA$18:$BA$1017,$B129,'Daily Log'!$BB$18:$BB$1017),0)</f>
        <v>0</v>
      </c>
      <c r="Y129" s="198">
        <f>IFERROR($E129*SUMIF('Daily Log'!$BD$18:$BD$1017,$B129,'Daily Log'!$BE$18:$BE$1017),0)</f>
        <v>0</v>
      </c>
      <c r="Z129" s="198">
        <f>IFERROR($E129*SUMIF('Daily Log'!$BG$18:$BG$1017,$B129,'Daily Log'!$BH$18:$BH$1017),0)</f>
        <v>0</v>
      </c>
      <c r="AA129" s="198">
        <f>IFERROR($E129*SUMIF('Daily Log'!$BJ$18:$BJ$1017,$B129,'Daily Log'!$BK$18:$BK$1017),0)</f>
        <v>0</v>
      </c>
      <c r="AB129" s="198">
        <f>IFERROR($E129*SUMIF('Daily Log'!$BM$18:$BM$1017,$B129,'Daily Log'!$BN$18:$BN$1017),0)</f>
        <v>0</v>
      </c>
      <c r="AC129" s="198">
        <f>IFERROR($E129*SUMIF('Daily Log'!$BP$18:$BP$1017,$B129,'Daily Log'!$BQ$18:$BQ$1017),0)</f>
        <v>0</v>
      </c>
      <c r="AD129" s="198">
        <f>IFERROR($E129*SUMIF('Daily Log'!$BS$18:$BS$1017,$B129,'Daily Log'!$BT$18:$BT$1017),0)</f>
        <v>0</v>
      </c>
      <c r="AE129" s="198">
        <f>IFERROR($E129*SUMIF('Daily Log'!$BV$18:$BV$1017,$B129,'Daily Log'!$BW$18:$BW$1017),0)</f>
        <v>0</v>
      </c>
      <c r="AF129" s="198">
        <f>IFERROR($E129*SUMIF('Daily Log'!$BY$18:$BY$1017,$B129,'Daily Log'!$BZ$18:$BZ$1017),0)</f>
        <v>0</v>
      </c>
      <c r="AG129" s="198">
        <f>IFERROR($E129*SUMIF('Daily Log'!$CB$18:$CB$1017,$B129,'Daily Log'!$CC$18:$CC$1017),0)</f>
        <v>0</v>
      </c>
      <c r="AH129" s="198">
        <f>IFERROR($E129*SUMIF('Daily Log'!$CE$18:$CE$1017,$B129,'Daily Log'!$CF$18:$CF$1017),0)</f>
        <v>0</v>
      </c>
      <c r="AI129" s="198">
        <f>IFERROR($E129*SUMIF('Daily Log'!$CH$18:$CH$1017,$B129,'Daily Log'!$CI$18:$CI$1017),0)</f>
        <v>0</v>
      </c>
      <c r="AJ129" s="198">
        <f>IFERROR($E129*SUMIF('Daily Log'!$CK$18:$CK$1017,$B129,'Daily Log'!$CL$18:$CL$1017),0)</f>
        <v>0</v>
      </c>
      <c r="AK129" s="198">
        <f>IFERROR($E129*SUMIF('Daily Log'!$CN$18:$CN$1017,$B129,'Daily Log'!$CO$18:$CO$1017),0)</f>
        <v>0</v>
      </c>
    </row>
    <row r="130" spans="2:37" ht="33.75" hidden="1" customHeight="1">
      <c r="B130" s="401" t="s">
        <v>170</v>
      </c>
      <c r="C130" s="402"/>
      <c r="D130" s="403" t="s">
        <v>291</v>
      </c>
      <c r="E130" s="400">
        <v>1</v>
      </c>
      <c r="F130" s="197">
        <f t="shared" si="2"/>
        <v>83</v>
      </c>
      <c r="G130" s="198">
        <f>IFERROR($E130*SUMIF('Daily Log'!$B$18:$B$1017,$B130,'Daily Log'!$C$18:$C$1017),0)</f>
        <v>30</v>
      </c>
      <c r="H130" s="198">
        <f>IFERROR($E130*SUMIF('Daily Log'!$E$18:$E$1017,$B130,'Daily Log'!$F$18:$F$1017),0)</f>
        <v>39</v>
      </c>
      <c r="I130" s="198">
        <f>IFERROR($E130*SUMIF('Daily Log'!$H$18:$H$1017,$B130,'Daily Log'!$I$18:$I$1017),0)</f>
        <v>14</v>
      </c>
      <c r="J130" s="198">
        <f>IFERROR($E130*SUMIF('Daily Log'!$K$18:$K$1017,$B130,'Daily Log'!$L$18:$L$1017),0)</f>
        <v>0</v>
      </c>
      <c r="K130" s="198">
        <f>IFERROR($E130*SUMIF('Daily Log'!$N$18:$N$1017,$B130,'Daily Log'!$O$18:$O$1017),0)</f>
        <v>0</v>
      </c>
      <c r="L130" s="198">
        <f>IFERROR($E130*SUMIF('Daily Log'!$Q$18:$Q$1017,$B130,'Daily Log'!$R$18:$R$1017),0)</f>
        <v>0</v>
      </c>
      <c r="M130" s="198">
        <f>IFERROR($E130*SUMIF('Daily Log'!$T$18:$T$1017,$B130,'Daily Log'!$U$18:$U$1017),0)</f>
        <v>0</v>
      </c>
      <c r="N130" s="198">
        <f>IFERROR($E130*SUMIF('Daily Log'!$W$18:$W$1017,$B130,'Daily Log'!$X$18:$X$1017),0)</f>
        <v>0</v>
      </c>
      <c r="O130" s="198">
        <f>IFERROR($E130*SUMIF('Daily Log'!$Z$18:$Z$1017,$B130,'Daily Log'!$AA$18:$AA$1017),0)</f>
        <v>0</v>
      </c>
      <c r="P130" s="198">
        <f>IFERROR($E130*SUMIF('Daily Log'!$AC$18:$AC$1017,$B130,'Daily Log'!$AD$18:$AD$1017),0)</f>
        <v>0</v>
      </c>
      <c r="Q130" s="198">
        <f>IFERROR($E130*SUMIF('Daily Log'!$AF$18:$AF$1017,$B130,'Daily Log'!$AG$18:$AG$1017),0)</f>
        <v>0</v>
      </c>
      <c r="R130" s="198">
        <f>IFERROR($E130*SUMIF('Daily Log'!$AI$18:$AI$1017,$B130,'Daily Log'!$AJ$18:$AJ$1017),0)</f>
        <v>0</v>
      </c>
      <c r="S130" s="198">
        <f>IFERROR($E130*SUMIF('Daily Log'!$AL$18:$AL$1017,$B130,'Daily Log'!$AM$18:$AM$1017),0)</f>
        <v>0</v>
      </c>
      <c r="T130" s="198">
        <f>IFERROR($E130*SUMIF('Daily Log'!$AO$18:$AO$1017,$B130,'Daily Log'!$AP$18:$AP$1017),0)</f>
        <v>0</v>
      </c>
      <c r="U130" s="198">
        <f>IFERROR($E130*SUMIF('Daily Log'!$AR$18:$AR$1017,$B130,'Daily Log'!$AS$18:$AS$1017),0)</f>
        <v>0</v>
      </c>
      <c r="V130" s="198">
        <f>IFERROR($E130*SUMIF('Daily Log'!$AU$18:$AU$1017,$B130,'Daily Log'!$AV$18:$AV$1017),0)</f>
        <v>0</v>
      </c>
      <c r="W130" s="198">
        <f>IFERROR($E130*SUMIF('Daily Log'!$AX$18:$AX$1017,$B130,'Daily Log'!$AY$18:$AY$1017),0)</f>
        <v>0</v>
      </c>
      <c r="X130" s="198">
        <f>IFERROR($E130*SUMIF('Daily Log'!$BA$18:$BA$1017,$B130,'Daily Log'!$BB$18:$BB$1017),0)</f>
        <v>0</v>
      </c>
      <c r="Y130" s="198">
        <f>IFERROR($E130*SUMIF('Daily Log'!$BD$18:$BD$1017,$B130,'Daily Log'!$BE$18:$BE$1017),0)</f>
        <v>0</v>
      </c>
      <c r="Z130" s="198">
        <f>IFERROR($E130*SUMIF('Daily Log'!$BG$18:$BG$1017,$B130,'Daily Log'!$BH$18:$BH$1017),0)</f>
        <v>0</v>
      </c>
      <c r="AA130" s="198">
        <f>IFERROR($E130*SUMIF('Daily Log'!$BJ$18:$BJ$1017,$B130,'Daily Log'!$BK$18:$BK$1017),0)</f>
        <v>0</v>
      </c>
      <c r="AB130" s="198">
        <f>IFERROR($E130*SUMIF('Daily Log'!$BM$18:$BM$1017,$B130,'Daily Log'!$BN$18:$BN$1017),0)</f>
        <v>0</v>
      </c>
      <c r="AC130" s="198">
        <f>IFERROR($E130*SUMIF('Daily Log'!$BP$18:$BP$1017,$B130,'Daily Log'!$BQ$18:$BQ$1017),0)</f>
        <v>0</v>
      </c>
      <c r="AD130" s="198">
        <f>IFERROR($E130*SUMIF('Daily Log'!$BS$18:$BS$1017,$B130,'Daily Log'!$BT$18:$BT$1017),0)</f>
        <v>0</v>
      </c>
      <c r="AE130" s="198">
        <f>IFERROR($E130*SUMIF('Daily Log'!$BV$18:$BV$1017,$B130,'Daily Log'!$BW$18:$BW$1017),0)</f>
        <v>0</v>
      </c>
      <c r="AF130" s="198">
        <f>IFERROR($E130*SUMIF('Daily Log'!$BY$18:$BY$1017,$B130,'Daily Log'!$BZ$18:$BZ$1017),0)</f>
        <v>0</v>
      </c>
      <c r="AG130" s="198">
        <f>IFERROR($E130*SUMIF('Daily Log'!$CB$18:$CB$1017,$B130,'Daily Log'!$CC$18:$CC$1017),0)</f>
        <v>0</v>
      </c>
      <c r="AH130" s="198">
        <f>IFERROR($E130*SUMIF('Daily Log'!$CE$18:$CE$1017,$B130,'Daily Log'!$CF$18:$CF$1017),0)</f>
        <v>0</v>
      </c>
      <c r="AI130" s="198">
        <f>IFERROR($E130*SUMIF('Daily Log'!$CH$18:$CH$1017,$B130,'Daily Log'!$CI$18:$CI$1017),0)</f>
        <v>0</v>
      </c>
      <c r="AJ130" s="198">
        <f>IFERROR($E130*SUMIF('Daily Log'!$CK$18:$CK$1017,$B130,'Daily Log'!$CL$18:$CL$1017),0)</f>
        <v>0</v>
      </c>
      <c r="AK130" s="198">
        <f>IFERROR($E130*SUMIF('Daily Log'!$CN$18:$CN$1017,$B130,'Daily Log'!$CO$18:$CO$1017),0)</f>
        <v>0</v>
      </c>
    </row>
    <row r="131" spans="2:37" ht="33.75" hidden="1" customHeight="1">
      <c r="B131" s="401" t="s">
        <v>171</v>
      </c>
      <c r="C131" s="402"/>
      <c r="D131" s="403" t="s">
        <v>291</v>
      </c>
      <c r="E131" s="400">
        <v>1</v>
      </c>
      <c r="F131" s="197">
        <f t="shared" si="2"/>
        <v>127</v>
      </c>
      <c r="G131" s="198">
        <f>IFERROR($E131*SUMIF('Daily Log'!$B$18:$B$1017,$B131,'Daily Log'!$C$18:$C$1017),0)</f>
        <v>32</v>
      </c>
      <c r="H131" s="198">
        <f>IFERROR($E131*SUMIF('Daily Log'!$E$18:$E$1017,$B131,'Daily Log'!$F$18:$F$1017),0)</f>
        <v>76</v>
      </c>
      <c r="I131" s="198">
        <f>IFERROR($E131*SUMIF('Daily Log'!$H$18:$H$1017,$B131,'Daily Log'!$I$18:$I$1017),0)</f>
        <v>19</v>
      </c>
      <c r="J131" s="198">
        <f>IFERROR($E131*SUMIF('Daily Log'!$K$18:$K$1017,$B131,'Daily Log'!$L$18:$L$1017),0)</f>
        <v>0</v>
      </c>
      <c r="K131" s="198">
        <f>IFERROR($E131*SUMIF('Daily Log'!$N$18:$N$1017,$B131,'Daily Log'!$O$18:$O$1017),0)</f>
        <v>0</v>
      </c>
      <c r="L131" s="198">
        <f>IFERROR($E131*SUMIF('Daily Log'!$Q$18:$Q$1017,$B131,'Daily Log'!$R$18:$R$1017),0)</f>
        <v>0</v>
      </c>
      <c r="M131" s="198">
        <f>IFERROR($E131*SUMIF('Daily Log'!$T$18:$T$1017,$B131,'Daily Log'!$U$18:$U$1017),0)</f>
        <v>0</v>
      </c>
      <c r="N131" s="198">
        <f>IFERROR($E131*SUMIF('Daily Log'!$W$18:$W$1017,$B131,'Daily Log'!$X$18:$X$1017),0)</f>
        <v>0</v>
      </c>
      <c r="O131" s="198">
        <f>IFERROR($E131*SUMIF('Daily Log'!$Z$18:$Z$1017,$B131,'Daily Log'!$AA$18:$AA$1017),0)</f>
        <v>0</v>
      </c>
      <c r="P131" s="198">
        <f>IFERROR($E131*SUMIF('Daily Log'!$AC$18:$AC$1017,$B131,'Daily Log'!$AD$18:$AD$1017),0)</f>
        <v>0</v>
      </c>
      <c r="Q131" s="198">
        <f>IFERROR($E131*SUMIF('Daily Log'!$AF$18:$AF$1017,$B131,'Daily Log'!$AG$18:$AG$1017),0)</f>
        <v>0</v>
      </c>
      <c r="R131" s="198">
        <f>IFERROR($E131*SUMIF('Daily Log'!$AI$18:$AI$1017,$B131,'Daily Log'!$AJ$18:$AJ$1017),0)</f>
        <v>0</v>
      </c>
      <c r="S131" s="198">
        <f>IFERROR($E131*SUMIF('Daily Log'!$AL$18:$AL$1017,$B131,'Daily Log'!$AM$18:$AM$1017),0)</f>
        <v>0</v>
      </c>
      <c r="T131" s="198">
        <f>IFERROR($E131*SUMIF('Daily Log'!$AO$18:$AO$1017,$B131,'Daily Log'!$AP$18:$AP$1017),0)</f>
        <v>0</v>
      </c>
      <c r="U131" s="198">
        <f>IFERROR($E131*SUMIF('Daily Log'!$AR$18:$AR$1017,$B131,'Daily Log'!$AS$18:$AS$1017),0)</f>
        <v>0</v>
      </c>
      <c r="V131" s="198">
        <f>IFERROR($E131*SUMIF('Daily Log'!$AU$18:$AU$1017,$B131,'Daily Log'!$AV$18:$AV$1017),0)</f>
        <v>0</v>
      </c>
      <c r="W131" s="198">
        <f>IFERROR($E131*SUMIF('Daily Log'!$AX$18:$AX$1017,$B131,'Daily Log'!$AY$18:$AY$1017),0)</f>
        <v>0</v>
      </c>
      <c r="X131" s="198">
        <f>IFERROR($E131*SUMIF('Daily Log'!$BA$18:$BA$1017,$B131,'Daily Log'!$BB$18:$BB$1017),0)</f>
        <v>0</v>
      </c>
      <c r="Y131" s="198">
        <f>IFERROR($E131*SUMIF('Daily Log'!$BD$18:$BD$1017,$B131,'Daily Log'!$BE$18:$BE$1017),0)</f>
        <v>0</v>
      </c>
      <c r="Z131" s="198">
        <f>IFERROR($E131*SUMIF('Daily Log'!$BG$18:$BG$1017,$B131,'Daily Log'!$BH$18:$BH$1017),0)</f>
        <v>0</v>
      </c>
      <c r="AA131" s="198">
        <f>IFERROR($E131*SUMIF('Daily Log'!$BJ$18:$BJ$1017,$B131,'Daily Log'!$BK$18:$BK$1017),0)</f>
        <v>0</v>
      </c>
      <c r="AB131" s="198">
        <f>IFERROR($E131*SUMIF('Daily Log'!$BM$18:$BM$1017,$B131,'Daily Log'!$BN$18:$BN$1017),0)</f>
        <v>0</v>
      </c>
      <c r="AC131" s="198">
        <f>IFERROR($E131*SUMIF('Daily Log'!$BP$18:$BP$1017,$B131,'Daily Log'!$BQ$18:$BQ$1017),0)</f>
        <v>0</v>
      </c>
      <c r="AD131" s="198">
        <f>IFERROR($E131*SUMIF('Daily Log'!$BS$18:$BS$1017,$B131,'Daily Log'!$BT$18:$BT$1017),0)</f>
        <v>0</v>
      </c>
      <c r="AE131" s="198">
        <f>IFERROR($E131*SUMIF('Daily Log'!$BV$18:$BV$1017,$B131,'Daily Log'!$BW$18:$BW$1017),0)</f>
        <v>0</v>
      </c>
      <c r="AF131" s="198">
        <f>IFERROR($E131*SUMIF('Daily Log'!$BY$18:$BY$1017,$B131,'Daily Log'!$BZ$18:$BZ$1017),0)</f>
        <v>0</v>
      </c>
      <c r="AG131" s="198">
        <f>IFERROR($E131*SUMIF('Daily Log'!$CB$18:$CB$1017,$B131,'Daily Log'!$CC$18:$CC$1017),0)</f>
        <v>0</v>
      </c>
      <c r="AH131" s="198">
        <f>IFERROR($E131*SUMIF('Daily Log'!$CE$18:$CE$1017,$B131,'Daily Log'!$CF$18:$CF$1017),0)</f>
        <v>0</v>
      </c>
      <c r="AI131" s="198">
        <f>IFERROR($E131*SUMIF('Daily Log'!$CH$18:$CH$1017,$B131,'Daily Log'!$CI$18:$CI$1017),0)</f>
        <v>0</v>
      </c>
      <c r="AJ131" s="198">
        <f>IFERROR($E131*SUMIF('Daily Log'!$CK$18:$CK$1017,$B131,'Daily Log'!$CL$18:$CL$1017),0)</f>
        <v>0</v>
      </c>
      <c r="AK131" s="198">
        <f>IFERROR($E131*SUMIF('Daily Log'!$CN$18:$CN$1017,$B131,'Daily Log'!$CO$18:$CO$1017),0)</f>
        <v>0</v>
      </c>
    </row>
    <row r="132" spans="2:37" ht="33.75" hidden="1" customHeight="1">
      <c r="B132" s="401" t="s">
        <v>172</v>
      </c>
      <c r="C132" s="402"/>
      <c r="D132" s="403" t="s">
        <v>291</v>
      </c>
      <c r="E132" s="400">
        <v>1</v>
      </c>
      <c r="F132" s="197">
        <f t="shared" si="2"/>
        <v>98</v>
      </c>
      <c r="G132" s="198">
        <f>IFERROR($E132*SUMIF('Daily Log'!$B$18:$B$1017,$B132,'Daily Log'!$C$18:$C$1017),0)</f>
        <v>29</v>
      </c>
      <c r="H132" s="198">
        <f>IFERROR($E132*SUMIF('Daily Log'!$E$18:$E$1017,$B132,'Daily Log'!$F$18:$F$1017),0)</f>
        <v>30</v>
      </c>
      <c r="I132" s="198">
        <f>IFERROR($E132*SUMIF('Daily Log'!$H$18:$H$1017,$B132,'Daily Log'!$I$18:$I$1017),0)</f>
        <v>39</v>
      </c>
      <c r="J132" s="198">
        <f>IFERROR($E132*SUMIF('Daily Log'!$K$18:$K$1017,$B132,'Daily Log'!$L$18:$L$1017),0)</f>
        <v>0</v>
      </c>
      <c r="K132" s="198">
        <f>IFERROR($E132*SUMIF('Daily Log'!$N$18:$N$1017,$B132,'Daily Log'!$O$18:$O$1017),0)</f>
        <v>0</v>
      </c>
      <c r="L132" s="198">
        <f>IFERROR($E132*SUMIF('Daily Log'!$Q$18:$Q$1017,$B132,'Daily Log'!$R$18:$R$1017),0)</f>
        <v>0</v>
      </c>
      <c r="M132" s="198">
        <f>IFERROR($E132*SUMIF('Daily Log'!$T$18:$T$1017,$B132,'Daily Log'!$U$18:$U$1017),0)</f>
        <v>0</v>
      </c>
      <c r="N132" s="198">
        <f>IFERROR($E132*SUMIF('Daily Log'!$W$18:$W$1017,$B132,'Daily Log'!$X$18:$X$1017),0)</f>
        <v>0</v>
      </c>
      <c r="O132" s="198">
        <f>IFERROR($E132*SUMIF('Daily Log'!$Z$18:$Z$1017,$B132,'Daily Log'!$AA$18:$AA$1017),0)</f>
        <v>0</v>
      </c>
      <c r="P132" s="198">
        <f>IFERROR($E132*SUMIF('Daily Log'!$AC$18:$AC$1017,$B132,'Daily Log'!$AD$18:$AD$1017),0)</f>
        <v>0</v>
      </c>
      <c r="Q132" s="198">
        <f>IFERROR($E132*SUMIF('Daily Log'!$AF$18:$AF$1017,$B132,'Daily Log'!$AG$18:$AG$1017),0)</f>
        <v>0</v>
      </c>
      <c r="R132" s="198">
        <f>IFERROR($E132*SUMIF('Daily Log'!$AI$18:$AI$1017,$B132,'Daily Log'!$AJ$18:$AJ$1017),0)</f>
        <v>0</v>
      </c>
      <c r="S132" s="198">
        <f>IFERROR($E132*SUMIF('Daily Log'!$AL$18:$AL$1017,$B132,'Daily Log'!$AM$18:$AM$1017),0)</f>
        <v>0</v>
      </c>
      <c r="T132" s="198">
        <f>IFERROR($E132*SUMIF('Daily Log'!$AO$18:$AO$1017,$B132,'Daily Log'!$AP$18:$AP$1017),0)</f>
        <v>0</v>
      </c>
      <c r="U132" s="198">
        <f>IFERROR($E132*SUMIF('Daily Log'!$AR$18:$AR$1017,$B132,'Daily Log'!$AS$18:$AS$1017),0)</f>
        <v>0</v>
      </c>
      <c r="V132" s="198">
        <f>IFERROR($E132*SUMIF('Daily Log'!$AU$18:$AU$1017,$B132,'Daily Log'!$AV$18:$AV$1017),0)</f>
        <v>0</v>
      </c>
      <c r="W132" s="198">
        <f>IFERROR($E132*SUMIF('Daily Log'!$AX$18:$AX$1017,$B132,'Daily Log'!$AY$18:$AY$1017),0)</f>
        <v>0</v>
      </c>
      <c r="X132" s="198">
        <f>IFERROR($E132*SUMIF('Daily Log'!$BA$18:$BA$1017,$B132,'Daily Log'!$BB$18:$BB$1017),0)</f>
        <v>0</v>
      </c>
      <c r="Y132" s="198">
        <f>IFERROR($E132*SUMIF('Daily Log'!$BD$18:$BD$1017,$B132,'Daily Log'!$BE$18:$BE$1017),0)</f>
        <v>0</v>
      </c>
      <c r="Z132" s="198">
        <f>IFERROR($E132*SUMIF('Daily Log'!$BG$18:$BG$1017,$B132,'Daily Log'!$BH$18:$BH$1017),0)</f>
        <v>0</v>
      </c>
      <c r="AA132" s="198">
        <f>IFERROR($E132*SUMIF('Daily Log'!$BJ$18:$BJ$1017,$B132,'Daily Log'!$BK$18:$BK$1017),0)</f>
        <v>0</v>
      </c>
      <c r="AB132" s="198">
        <f>IFERROR($E132*SUMIF('Daily Log'!$BM$18:$BM$1017,$B132,'Daily Log'!$BN$18:$BN$1017),0)</f>
        <v>0</v>
      </c>
      <c r="AC132" s="198">
        <f>IFERROR($E132*SUMIF('Daily Log'!$BP$18:$BP$1017,$B132,'Daily Log'!$BQ$18:$BQ$1017),0)</f>
        <v>0</v>
      </c>
      <c r="AD132" s="198">
        <f>IFERROR($E132*SUMIF('Daily Log'!$BS$18:$BS$1017,$B132,'Daily Log'!$BT$18:$BT$1017),0)</f>
        <v>0</v>
      </c>
      <c r="AE132" s="198">
        <f>IFERROR($E132*SUMIF('Daily Log'!$BV$18:$BV$1017,$B132,'Daily Log'!$BW$18:$BW$1017),0)</f>
        <v>0</v>
      </c>
      <c r="AF132" s="198">
        <f>IFERROR($E132*SUMIF('Daily Log'!$BY$18:$BY$1017,$B132,'Daily Log'!$BZ$18:$BZ$1017),0)</f>
        <v>0</v>
      </c>
      <c r="AG132" s="198">
        <f>IFERROR($E132*SUMIF('Daily Log'!$CB$18:$CB$1017,$B132,'Daily Log'!$CC$18:$CC$1017),0)</f>
        <v>0</v>
      </c>
      <c r="AH132" s="198">
        <f>IFERROR($E132*SUMIF('Daily Log'!$CE$18:$CE$1017,$B132,'Daily Log'!$CF$18:$CF$1017),0)</f>
        <v>0</v>
      </c>
      <c r="AI132" s="198">
        <f>IFERROR($E132*SUMIF('Daily Log'!$CH$18:$CH$1017,$B132,'Daily Log'!$CI$18:$CI$1017),0)</f>
        <v>0</v>
      </c>
      <c r="AJ132" s="198">
        <f>IFERROR($E132*SUMIF('Daily Log'!$CK$18:$CK$1017,$B132,'Daily Log'!$CL$18:$CL$1017),0)</f>
        <v>0</v>
      </c>
      <c r="AK132" s="198">
        <f>IFERROR($E132*SUMIF('Daily Log'!$CN$18:$CN$1017,$B132,'Daily Log'!$CO$18:$CO$1017),0)</f>
        <v>0</v>
      </c>
    </row>
    <row r="133" spans="2:37" ht="33.75" hidden="1" customHeight="1">
      <c r="B133" s="401" t="s">
        <v>173</v>
      </c>
      <c r="C133" s="402"/>
      <c r="D133" s="403" t="s">
        <v>291</v>
      </c>
      <c r="E133" s="400">
        <v>1</v>
      </c>
      <c r="F133" s="197">
        <f t="shared" si="2"/>
        <v>535</v>
      </c>
      <c r="G133" s="198">
        <f>IFERROR($E133*SUMIF('Daily Log'!$B$18:$B$1017,$B133,'Daily Log'!$C$18:$C$1017),0)</f>
        <v>185</v>
      </c>
      <c r="H133" s="198">
        <f>IFERROR($E133*SUMIF('Daily Log'!$E$18:$E$1017,$B133,'Daily Log'!$F$18:$F$1017),0)</f>
        <v>197</v>
      </c>
      <c r="I133" s="198">
        <f>IFERROR($E133*SUMIF('Daily Log'!$H$18:$H$1017,$B133,'Daily Log'!$I$18:$I$1017),0)</f>
        <v>153</v>
      </c>
      <c r="J133" s="198">
        <f>IFERROR($E133*SUMIF('Daily Log'!$K$18:$K$1017,$B133,'Daily Log'!$L$18:$L$1017),0)</f>
        <v>0</v>
      </c>
      <c r="K133" s="198">
        <f>IFERROR($E133*SUMIF('Daily Log'!$N$18:$N$1017,$B133,'Daily Log'!$O$18:$O$1017),0)</f>
        <v>0</v>
      </c>
      <c r="L133" s="198">
        <f>IFERROR($E133*SUMIF('Daily Log'!$Q$18:$Q$1017,$B133,'Daily Log'!$R$18:$R$1017),0)</f>
        <v>0</v>
      </c>
      <c r="M133" s="198">
        <f>IFERROR($E133*SUMIF('Daily Log'!$T$18:$T$1017,$B133,'Daily Log'!$U$18:$U$1017),0)</f>
        <v>0</v>
      </c>
      <c r="N133" s="198">
        <f>IFERROR($E133*SUMIF('Daily Log'!$W$18:$W$1017,$B133,'Daily Log'!$X$18:$X$1017),0)</f>
        <v>0</v>
      </c>
      <c r="O133" s="198">
        <f>IFERROR($E133*SUMIF('Daily Log'!$Z$18:$Z$1017,$B133,'Daily Log'!$AA$18:$AA$1017),0)</f>
        <v>0</v>
      </c>
      <c r="P133" s="198">
        <f>IFERROR($E133*SUMIF('Daily Log'!$AC$18:$AC$1017,$B133,'Daily Log'!$AD$18:$AD$1017),0)</f>
        <v>0</v>
      </c>
      <c r="Q133" s="198">
        <f>IFERROR($E133*SUMIF('Daily Log'!$AF$18:$AF$1017,$B133,'Daily Log'!$AG$18:$AG$1017),0)</f>
        <v>0</v>
      </c>
      <c r="R133" s="198">
        <f>IFERROR($E133*SUMIF('Daily Log'!$AI$18:$AI$1017,$B133,'Daily Log'!$AJ$18:$AJ$1017),0)</f>
        <v>0</v>
      </c>
      <c r="S133" s="198">
        <f>IFERROR($E133*SUMIF('Daily Log'!$AL$18:$AL$1017,$B133,'Daily Log'!$AM$18:$AM$1017),0)</f>
        <v>0</v>
      </c>
      <c r="T133" s="198">
        <f>IFERROR($E133*SUMIF('Daily Log'!$AO$18:$AO$1017,$B133,'Daily Log'!$AP$18:$AP$1017),0)</f>
        <v>0</v>
      </c>
      <c r="U133" s="198">
        <f>IFERROR($E133*SUMIF('Daily Log'!$AR$18:$AR$1017,$B133,'Daily Log'!$AS$18:$AS$1017),0)</f>
        <v>0</v>
      </c>
      <c r="V133" s="198">
        <f>IFERROR($E133*SUMIF('Daily Log'!$AU$18:$AU$1017,$B133,'Daily Log'!$AV$18:$AV$1017),0)</f>
        <v>0</v>
      </c>
      <c r="W133" s="198">
        <f>IFERROR($E133*SUMIF('Daily Log'!$AX$18:$AX$1017,$B133,'Daily Log'!$AY$18:$AY$1017),0)</f>
        <v>0</v>
      </c>
      <c r="X133" s="198">
        <f>IFERROR($E133*SUMIF('Daily Log'!$BA$18:$BA$1017,$B133,'Daily Log'!$BB$18:$BB$1017),0)</f>
        <v>0</v>
      </c>
      <c r="Y133" s="198">
        <f>IFERROR($E133*SUMIF('Daily Log'!$BD$18:$BD$1017,$B133,'Daily Log'!$BE$18:$BE$1017),0)</f>
        <v>0</v>
      </c>
      <c r="Z133" s="198">
        <f>IFERROR($E133*SUMIF('Daily Log'!$BG$18:$BG$1017,$B133,'Daily Log'!$BH$18:$BH$1017),0)</f>
        <v>0</v>
      </c>
      <c r="AA133" s="198">
        <f>IFERROR($E133*SUMIF('Daily Log'!$BJ$18:$BJ$1017,$B133,'Daily Log'!$BK$18:$BK$1017),0)</f>
        <v>0</v>
      </c>
      <c r="AB133" s="198">
        <f>IFERROR($E133*SUMIF('Daily Log'!$BM$18:$BM$1017,$B133,'Daily Log'!$BN$18:$BN$1017),0)</f>
        <v>0</v>
      </c>
      <c r="AC133" s="198">
        <f>IFERROR($E133*SUMIF('Daily Log'!$BP$18:$BP$1017,$B133,'Daily Log'!$BQ$18:$BQ$1017),0)</f>
        <v>0</v>
      </c>
      <c r="AD133" s="198">
        <f>IFERROR($E133*SUMIF('Daily Log'!$BS$18:$BS$1017,$B133,'Daily Log'!$BT$18:$BT$1017),0)</f>
        <v>0</v>
      </c>
      <c r="AE133" s="198">
        <f>IFERROR($E133*SUMIF('Daily Log'!$BV$18:$BV$1017,$B133,'Daily Log'!$BW$18:$BW$1017),0)</f>
        <v>0</v>
      </c>
      <c r="AF133" s="198">
        <f>IFERROR($E133*SUMIF('Daily Log'!$BY$18:$BY$1017,$B133,'Daily Log'!$BZ$18:$BZ$1017),0)</f>
        <v>0</v>
      </c>
      <c r="AG133" s="198">
        <f>IFERROR($E133*SUMIF('Daily Log'!$CB$18:$CB$1017,$B133,'Daily Log'!$CC$18:$CC$1017),0)</f>
        <v>0</v>
      </c>
      <c r="AH133" s="198">
        <f>IFERROR($E133*SUMIF('Daily Log'!$CE$18:$CE$1017,$B133,'Daily Log'!$CF$18:$CF$1017),0)</f>
        <v>0</v>
      </c>
      <c r="AI133" s="198">
        <f>IFERROR($E133*SUMIF('Daily Log'!$CH$18:$CH$1017,$B133,'Daily Log'!$CI$18:$CI$1017),0)</f>
        <v>0</v>
      </c>
      <c r="AJ133" s="198">
        <f>IFERROR($E133*SUMIF('Daily Log'!$CK$18:$CK$1017,$B133,'Daily Log'!$CL$18:$CL$1017),0)</f>
        <v>0</v>
      </c>
      <c r="AK133" s="198">
        <f>IFERROR($E133*SUMIF('Daily Log'!$CN$18:$CN$1017,$B133,'Daily Log'!$CO$18:$CO$1017),0)</f>
        <v>0</v>
      </c>
    </row>
    <row r="134" spans="2:37" ht="33.75" hidden="1" customHeight="1">
      <c r="B134" s="401" t="s">
        <v>174</v>
      </c>
      <c r="C134" s="402"/>
      <c r="D134" s="403" t="s">
        <v>291</v>
      </c>
      <c r="E134" s="400">
        <v>1</v>
      </c>
      <c r="F134" s="197">
        <f t="shared" si="2"/>
        <v>41</v>
      </c>
      <c r="G134" s="198">
        <f>IFERROR($E134*SUMIF('Daily Log'!$B$18:$B$1017,$B134,'Daily Log'!$C$18:$C$1017),0)</f>
        <v>8</v>
      </c>
      <c r="H134" s="198">
        <f>IFERROR($E134*SUMIF('Daily Log'!$E$18:$E$1017,$B134,'Daily Log'!$F$18:$F$1017),0)</f>
        <v>12</v>
      </c>
      <c r="I134" s="198">
        <f>IFERROR($E134*SUMIF('Daily Log'!$H$18:$H$1017,$B134,'Daily Log'!$I$18:$I$1017),0)</f>
        <v>21</v>
      </c>
      <c r="J134" s="198">
        <f>IFERROR($E134*SUMIF('Daily Log'!$K$18:$K$1017,$B134,'Daily Log'!$L$18:$L$1017),0)</f>
        <v>0</v>
      </c>
      <c r="K134" s="198">
        <f>IFERROR($E134*SUMIF('Daily Log'!$N$18:$N$1017,$B134,'Daily Log'!$O$18:$O$1017),0)</f>
        <v>0</v>
      </c>
      <c r="L134" s="198">
        <f>IFERROR($E134*SUMIF('Daily Log'!$Q$18:$Q$1017,$B134,'Daily Log'!$R$18:$R$1017),0)</f>
        <v>0</v>
      </c>
      <c r="M134" s="198">
        <f>IFERROR($E134*SUMIF('Daily Log'!$T$18:$T$1017,$B134,'Daily Log'!$U$18:$U$1017),0)</f>
        <v>0</v>
      </c>
      <c r="N134" s="198">
        <f>IFERROR($E134*SUMIF('Daily Log'!$W$18:$W$1017,$B134,'Daily Log'!$X$18:$X$1017),0)</f>
        <v>0</v>
      </c>
      <c r="O134" s="198">
        <f>IFERROR($E134*SUMIF('Daily Log'!$Z$18:$Z$1017,$B134,'Daily Log'!$AA$18:$AA$1017),0)</f>
        <v>0</v>
      </c>
      <c r="P134" s="198">
        <f>IFERROR($E134*SUMIF('Daily Log'!$AC$18:$AC$1017,$B134,'Daily Log'!$AD$18:$AD$1017),0)</f>
        <v>0</v>
      </c>
      <c r="Q134" s="198">
        <f>IFERROR($E134*SUMIF('Daily Log'!$AF$18:$AF$1017,$B134,'Daily Log'!$AG$18:$AG$1017),0)</f>
        <v>0</v>
      </c>
      <c r="R134" s="198">
        <f>IFERROR($E134*SUMIF('Daily Log'!$AI$18:$AI$1017,$B134,'Daily Log'!$AJ$18:$AJ$1017),0)</f>
        <v>0</v>
      </c>
      <c r="S134" s="198">
        <f>IFERROR($E134*SUMIF('Daily Log'!$AL$18:$AL$1017,$B134,'Daily Log'!$AM$18:$AM$1017),0)</f>
        <v>0</v>
      </c>
      <c r="T134" s="198">
        <f>IFERROR($E134*SUMIF('Daily Log'!$AO$18:$AO$1017,$B134,'Daily Log'!$AP$18:$AP$1017),0)</f>
        <v>0</v>
      </c>
      <c r="U134" s="198">
        <f>IFERROR($E134*SUMIF('Daily Log'!$AR$18:$AR$1017,$B134,'Daily Log'!$AS$18:$AS$1017),0)</f>
        <v>0</v>
      </c>
      <c r="V134" s="198">
        <f>IFERROR($E134*SUMIF('Daily Log'!$AU$18:$AU$1017,$B134,'Daily Log'!$AV$18:$AV$1017),0)</f>
        <v>0</v>
      </c>
      <c r="W134" s="198">
        <f>IFERROR($E134*SUMIF('Daily Log'!$AX$18:$AX$1017,$B134,'Daily Log'!$AY$18:$AY$1017),0)</f>
        <v>0</v>
      </c>
      <c r="X134" s="198">
        <f>IFERROR($E134*SUMIF('Daily Log'!$BA$18:$BA$1017,$B134,'Daily Log'!$BB$18:$BB$1017),0)</f>
        <v>0</v>
      </c>
      <c r="Y134" s="198">
        <f>IFERROR($E134*SUMIF('Daily Log'!$BD$18:$BD$1017,$B134,'Daily Log'!$BE$18:$BE$1017),0)</f>
        <v>0</v>
      </c>
      <c r="Z134" s="198">
        <f>IFERROR($E134*SUMIF('Daily Log'!$BG$18:$BG$1017,$B134,'Daily Log'!$BH$18:$BH$1017),0)</f>
        <v>0</v>
      </c>
      <c r="AA134" s="198">
        <f>IFERROR($E134*SUMIF('Daily Log'!$BJ$18:$BJ$1017,$B134,'Daily Log'!$BK$18:$BK$1017),0)</f>
        <v>0</v>
      </c>
      <c r="AB134" s="198">
        <f>IFERROR($E134*SUMIF('Daily Log'!$BM$18:$BM$1017,$B134,'Daily Log'!$BN$18:$BN$1017),0)</f>
        <v>0</v>
      </c>
      <c r="AC134" s="198">
        <f>IFERROR($E134*SUMIF('Daily Log'!$BP$18:$BP$1017,$B134,'Daily Log'!$BQ$18:$BQ$1017),0)</f>
        <v>0</v>
      </c>
      <c r="AD134" s="198">
        <f>IFERROR($E134*SUMIF('Daily Log'!$BS$18:$BS$1017,$B134,'Daily Log'!$BT$18:$BT$1017),0)</f>
        <v>0</v>
      </c>
      <c r="AE134" s="198">
        <f>IFERROR($E134*SUMIF('Daily Log'!$BV$18:$BV$1017,$B134,'Daily Log'!$BW$18:$BW$1017),0)</f>
        <v>0</v>
      </c>
      <c r="AF134" s="198">
        <f>IFERROR($E134*SUMIF('Daily Log'!$BY$18:$BY$1017,$B134,'Daily Log'!$BZ$18:$BZ$1017),0)</f>
        <v>0</v>
      </c>
      <c r="AG134" s="198">
        <f>IFERROR($E134*SUMIF('Daily Log'!$CB$18:$CB$1017,$B134,'Daily Log'!$CC$18:$CC$1017),0)</f>
        <v>0</v>
      </c>
      <c r="AH134" s="198">
        <f>IFERROR($E134*SUMIF('Daily Log'!$CE$18:$CE$1017,$B134,'Daily Log'!$CF$18:$CF$1017),0)</f>
        <v>0</v>
      </c>
      <c r="AI134" s="198">
        <f>IFERROR($E134*SUMIF('Daily Log'!$CH$18:$CH$1017,$B134,'Daily Log'!$CI$18:$CI$1017),0)</f>
        <v>0</v>
      </c>
      <c r="AJ134" s="198">
        <f>IFERROR($E134*SUMIF('Daily Log'!$CK$18:$CK$1017,$B134,'Daily Log'!$CL$18:$CL$1017),0)</f>
        <v>0</v>
      </c>
      <c r="AK134" s="198">
        <f>IFERROR($E134*SUMIF('Daily Log'!$CN$18:$CN$1017,$B134,'Daily Log'!$CO$18:$CO$1017),0)</f>
        <v>0</v>
      </c>
    </row>
    <row r="135" spans="2:37" ht="33.75" hidden="1" customHeight="1">
      <c r="B135" s="401" t="s">
        <v>175</v>
      </c>
      <c r="C135" s="402"/>
      <c r="D135" s="403" t="s">
        <v>291</v>
      </c>
      <c r="E135" s="400">
        <v>1</v>
      </c>
      <c r="F135" s="197">
        <f t="shared" si="2"/>
        <v>2</v>
      </c>
      <c r="G135" s="198">
        <f>IFERROR($E135*SUMIF('Daily Log'!$B$18:$B$1017,$B135,'Daily Log'!$C$18:$C$1017),0)</f>
        <v>2</v>
      </c>
      <c r="H135" s="198">
        <f>IFERROR($E135*SUMIF('Daily Log'!$E$18:$E$1017,$B135,'Daily Log'!$F$18:$F$1017),0)</f>
        <v>0</v>
      </c>
      <c r="I135" s="198">
        <f>IFERROR($E135*SUMIF('Daily Log'!$H$18:$H$1017,$B135,'Daily Log'!$I$18:$I$1017),0)</f>
        <v>0</v>
      </c>
      <c r="J135" s="198">
        <f>IFERROR($E135*SUMIF('Daily Log'!$K$18:$K$1017,$B135,'Daily Log'!$L$18:$L$1017),0)</f>
        <v>0</v>
      </c>
      <c r="K135" s="198">
        <f>IFERROR($E135*SUMIF('Daily Log'!$N$18:$N$1017,$B135,'Daily Log'!$O$18:$O$1017),0)</f>
        <v>0</v>
      </c>
      <c r="L135" s="198">
        <f>IFERROR($E135*SUMIF('Daily Log'!$Q$18:$Q$1017,$B135,'Daily Log'!$R$18:$R$1017),0)</f>
        <v>0</v>
      </c>
      <c r="M135" s="198">
        <f>IFERROR($E135*SUMIF('Daily Log'!$T$18:$T$1017,$B135,'Daily Log'!$U$18:$U$1017),0)</f>
        <v>0</v>
      </c>
      <c r="N135" s="198">
        <f>IFERROR($E135*SUMIF('Daily Log'!$W$18:$W$1017,$B135,'Daily Log'!$X$18:$X$1017),0)</f>
        <v>0</v>
      </c>
      <c r="O135" s="198">
        <f>IFERROR($E135*SUMIF('Daily Log'!$Z$18:$Z$1017,$B135,'Daily Log'!$AA$18:$AA$1017),0)</f>
        <v>0</v>
      </c>
      <c r="P135" s="198">
        <f>IFERROR($E135*SUMIF('Daily Log'!$AC$18:$AC$1017,$B135,'Daily Log'!$AD$18:$AD$1017),0)</f>
        <v>0</v>
      </c>
      <c r="Q135" s="198">
        <f>IFERROR($E135*SUMIF('Daily Log'!$AF$18:$AF$1017,$B135,'Daily Log'!$AG$18:$AG$1017),0)</f>
        <v>0</v>
      </c>
      <c r="R135" s="198">
        <f>IFERROR($E135*SUMIF('Daily Log'!$AI$18:$AI$1017,$B135,'Daily Log'!$AJ$18:$AJ$1017),0)</f>
        <v>0</v>
      </c>
      <c r="S135" s="198">
        <f>IFERROR($E135*SUMIF('Daily Log'!$AL$18:$AL$1017,$B135,'Daily Log'!$AM$18:$AM$1017),0)</f>
        <v>0</v>
      </c>
      <c r="T135" s="198">
        <f>IFERROR($E135*SUMIF('Daily Log'!$AO$18:$AO$1017,$B135,'Daily Log'!$AP$18:$AP$1017),0)</f>
        <v>0</v>
      </c>
      <c r="U135" s="198">
        <f>IFERROR($E135*SUMIF('Daily Log'!$AR$18:$AR$1017,$B135,'Daily Log'!$AS$18:$AS$1017),0)</f>
        <v>0</v>
      </c>
      <c r="V135" s="198">
        <f>IFERROR($E135*SUMIF('Daily Log'!$AU$18:$AU$1017,$B135,'Daily Log'!$AV$18:$AV$1017),0)</f>
        <v>0</v>
      </c>
      <c r="W135" s="198">
        <f>IFERROR($E135*SUMIF('Daily Log'!$AX$18:$AX$1017,$B135,'Daily Log'!$AY$18:$AY$1017),0)</f>
        <v>0</v>
      </c>
      <c r="X135" s="198">
        <f>IFERROR($E135*SUMIF('Daily Log'!$BA$18:$BA$1017,$B135,'Daily Log'!$BB$18:$BB$1017),0)</f>
        <v>0</v>
      </c>
      <c r="Y135" s="198">
        <f>IFERROR($E135*SUMIF('Daily Log'!$BD$18:$BD$1017,$B135,'Daily Log'!$BE$18:$BE$1017),0)</f>
        <v>0</v>
      </c>
      <c r="Z135" s="198">
        <f>IFERROR($E135*SUMIF('Daily Log'!$BG$18:$BG$1017,$B135,'Daily Log'!$BH$18:$BH$1017),0)</f>
        <v>0</v>
      </c>
      <c r="AA135" s="198">
        <f>IFERROR($E135*SUMIF('Daily Log'!$BJ$18:$BJ$1017,$B135,'Daily Log'!$BK$18:$BK$1017),0)</f>
        <v>0</v>
      </c>
      <c r="AB135" s="198">
        <f>IFERROR($E135*SUMIF('Daily Log'!$BM$18:$BM$1017,$B135,'Daily Log'!$BN$18:$BN$1017),0)</f>
        <v>0</v>
      </c>
      <c r="AC135" s="198">
        <f>IFERROR($E135*SUMIF('Daily Log'!$BP$18:$BP$1017,$B135,'Daily Log'!$BQ$18:$BQ$1017),0)</f>
        <v>0</v>
      </c>
      <c r="AD135" s="198">
        <f>IFERROR($E135*SUMIF('Daily Log'!$BS$18:$BS$1017,$B135,'Daily Log'!$BT$18:$BT$1017),0)</f>
        <v>0</v>
      </c>
      <c r="AE135" s="198">
        <f>IFERROR($E135*SUMIF('Daily Log'!$BV$18:$BV$1017,$B135,'Daily Log'!$BW$18:$BW$1017),0)</f>
        <v>0</v>
      </c>
      <c r="AF135" s="198">
        <f>IFERROR($E135*SUMIF('Daily Log'!$BY$18:$BY$1017,$B135,'Daily Log'!$BZ$18:$BZ$1017),0)</f>
        <v>0</v>
      </c>
      <c r="AG135" s="198">
        <f>IFERROR($E135*SUMIF('Daily Log'!$CB$18:$CB$1017,$B135,'Daily Log'!$CC$18:$CC$1017),0)</f>
        <v>0</v>
      </c>
      <c r="AH135" s="198">
        <f>IFERROR($E135*SUMIF('Daily Log'!$CE$18:$CE$1017,$B135,'Daily Log'!$CF$18:$CF$1017),0)</f>
        <v>0</v>
      </c>
      <c r="AI135" s="198">
        <f>IFERROR($E135*SUMIF('Daily Log'!$CH$18:$CH$1017,$B135,'Daily Log'!$CI$18:$CI$1017),0)</f>
        <v>0</v>
      </c>
      <c r="AJ135" s="198">
        <f>IFERROR($E135*SUMIF('Daily Log'!$CK$18:$CK$1017,$B135,'Daily Log'!$CL$18:$CL$1017),0)</f>
        <v>0</v>
      </c>
      <c r="AK135" s="198">
        <f>IFERROR($E135*SUMIF('Daily Log'!$CN$18:$CN$1017,$B135,'Daily Log'!$CO$18:$CO$1017),0)</f>
        <v>0</v>
      </c>
    </row>
    <row r="136" spans="2:37" ht="33.75" hidden="1" customHeight="1">
      <c r="B136" s="401" t="s">
        <v>176</v>
      </c>
      <c r="C136" s="402"/>
      <c r="D136" s="403" t="s">
        <v>291</v>
      </c>
      <c r="E136" s="400">
        <v>1</v>
      </c>
      <c r="F136" s="197">
        <f t="shared" si="2"/>
        <v>8</v>
      </c>
      <c r="G136" s="198">
        <f>IFERROR($E136*SUMIF('Daily Log'!$B$18:$B$1017,$B136,'Daily Log'!$C$18:$C$1017),0)</f>
        <v>2</v>
      </c>
      <c r="H136" s="198">
        <f>IFERROR($E136*SUMIF('Daily Log'!$E$18:$E$1017,$B136,'Daily Log'!$F$18:$F$1017),0)</f>
        <v>1</v>
      </c>
      <c r="I136" s="198">
        <f>IFERROR($E136*SUMIF('Daily Log'!$H$18:$H$1017,$B136,'Daily Log'!$I$18:$I$1017),0)</f>
        <v>5</v>
      </c>
      <c r="J136" s="198">
        <f>IFERROR($E136*SUMIF('Daily Log'!$K$18:$K$1017,$B136,'Daily Log'!$L$18:$L$1017),0)</f>
        <v>0</v>
      </c>
      <c r="K136" s="198">
        <f>IFERROR($E136*SUMIF('Daily Log'!$N$18:$N$1017,$B136,'Daily Log'!$O$18:$O$1017),0)</f>
        <v>0</v>
      </c>
      <c r="L136" s="198">
        <f>IFERROR($E136*SUMIF('Daily Log'!$Q$18:$Q$1017,$B136,'Daily Log'!$R$18:$R$1017),0)</f>
        <v>0</v>
      </c>
      <c r="M136" s="198">
        <f>IFERROR($E136*SUMIF('Daily Log'!$T$18:$T$1017,$B136,'Daily Log'!$U$18:$U$1017),0)</f>
        <v>0</v>
      </c>
      <c r="N136" s="198">
        <f>IFERROR($E136*SUMIF('Daily Log'!$W$18:$W$1017,$B136,'Daily Log'!$X$18:$X$1017),0)</f>
        <v>0</v>
      </c>
      <c r="O136" s="198">
        <f>IFERROR($E136*SUMIF('Daily Log'!$Z$18:$Z$1017,$B136,'Daily Log'!$AA$18:$AA$1017),0)</f>
        <v>0</v>
      </c>
      <c r="P136" s="198">
        <f>IFERROR($E136*SUMIF('Daily Log'!$AC$18:$AC$1017,$B136,'Daily Log'!$AD$18:$AD$1017),0)</f>
        <v>0</v>
      </c>
      <c r="Q136" s="198">
        <f>IFERROR($E136*SUMIF('Daily Log'!$AF$18:$AF$1017,$B136,'Daily Log'!$AG$18:$AG$1017),0)</f>
        <v>0</v>
      </c>
      <c r="R136" s="198">
        <f>IFERROR($E136*SUMIF('Daily Log'!$AI$18:$AI$1017,$B136,'Daily Log'!$AJ$18:$AJ$1017),0)</f>
        <v>0</v>
      </c>
      <c r="S136" s="198">
        <f>IFERROR($E136*SUMIF('Daily Log'!$AL$18:$AL$1017,$B136,'Daily Log'!$AM$18:$AM$1017),0)</f>
        <v>0</v>
      </c>
      <c r="T136" s="198">
        <f>IFERROR($E136*SUMIF('Daily Log'!$AO$18:$AO$1017,$B136,'Daily Log'!$AP$18:$AP$1017),0)</f>
        <v>0</v>
      </c>
      <c r="U136" s="198">
        <f>IFERROR($E136*SUMIF('Daily Log'!$AR$18:$AR$1017,$B136,'Daily Log'!$AS$18:$AS$1017),0)</f>
        <v>0</v>
      </c>
      <c r="V136" s="198">
        <f>IFERROR($E136*SUMIF('Daily Log'!$AU$18:$AU$1017,$B136,'Daily Log'!$AV$18:$AV$1017),0)</f>
        <v>0</v>
      </c>
      <c r="W136" s="198">
        <f>IFERROR($E136*SUMIF('Daily Log'!$AX$18:$AX$1017,$B136,'Daily Log'!$AY$18:$AY$1017),0)</f>
        <v>0</v>
      </c>
      <c r="X136" s="198">
        <f>IFERROR($E136*SUMIF('Daily Log'!$BA$18:$BA$1017,$B136,'Daily Log'!$BB$18:$BB$1017),0)</f>
        <v>0</v>
      </c>
      <c r="Y136" s="198">
        <f>IFERROR($E136*SUMIF('Daily Log'!$BD$18:$BD$1017,$B136,'Daily Log'!$BE$18:$BE$1017),0)</f>
        <v>0</v>
      </c>
      <c r="Z136" s="198">
        <f>IFERROR($E136*SUMIF('Daily Log'!$BG$18:$BG$1017,$B136,'Daily Log'!$BH$18:$BH$1017),0)</f>
        <v>0</v>
      </c>
      <c r="AA136" s="198">
        <f>IFERROR($E136*SUMIF('Daily Log'!$BJ$18:$BJ$1017,$B136,'Daily Log'!$BK$18:$BK$1017),0)</f>
        <v>0</v>
      </c>
      <c r="AB136" s="198">
        <f>IFERROR($E136*SUMIF('Daily Log'!$BM$18:$BM$1017,$B136,'Daily Log'!$BN$18:$BN$1017),0)</f>
        <v>0</v>
      </c>
      <c r="AC136" s="198">
        <f>IFERROR($E136*SUMIF('Daily Log'!$BP$18:$BP$1017,$B136,'Daily Log'!$BQ$18:$BQ$1017),0)</f>
        <v>0</v>
      </c>
      <c r="AD136" s="198">
        <f>IFERROR($E136*SUMIF('Daily Log'!$BS$18:$BS$1017,$B136,'Daily Log'!$BT$18:$BT$1017),0)</f>
        <v>0</v>
      </c>
      <c r="AE136" s="198">
        <f>IFERROR($E136*SUMIF('Daily Log'!$BV$18:$BV$1017,$B136,'Daily Log'!$BW$18:$BW$1017),0)</f>
        <v>0</v>
      </c>
      <c r="AF136" s="198">
        <f>IFERROR($E136*SUMIF('Daily Log'!$BY$18:$BY$1017,$B136,'Daily Log'!$BZ$18:$BZ$1017),0)</f>
        <v>0</v>
      </c>
      <c r="AG136" s="198">
        <f>IFERROR($E136*SUMIF('Daily Log'!$CB$18:$CB$1017,$B136,'Daily Log'!$CC$18:$CC$1017),0)</f>
        <v>0</v>
      </c>
      <c r="AH136" s="198">
        <f>IFERROR($E136*SUMIF('Daily Log'!$CE$18:$CE$1017,$B136,'Daily Log'!$CF$18:$CF$1017),0)</f>
        <v>0</v>
      </c>
      <c r="AI136" s="198">
        <f>IFERROR($E136*SUMIF('Daily Log'!$CH$18:$CH$1017,$B136,'Daily Log'!$CI$18:$CI$1017),0)</f>
        <v>0</v>
      </c>
      <c r="AJ136" s="198">
        <f>IFERROR($E136*SUMIF('Daily Log'!$CK$18:$CK$1017,$B136,'Daily Log'!$CL$18:$CL$1017),0)</f>
        <v>0</v>
      </c>
      <c r="AK136" s="198">
        <f>IFERROR($E136*SUMIF('Daily Log'!$CN$18:$CN$1017,$B136,'Daily Log'!$CO$18:$CO$1017),0)</f>
        <v>0</v>
      </c>
    </row>
    <row r="137" spans="2:37" ht="33.75" hidden="1" customHeight="1">
      <c r="B137" s="401" t="s">
        <v>177</v>
      </c>
      <c r="C137" s="402"/>
      <c r="D137" s="403" t="s">
        <v>70</v>
      </c>
      <c r="E137" s="400">
        <v>1</v>
      </c>
      <c r="F137" s="197">
        <f t="shared" si="2"/>
        <v>0</v>
      </c>
      <c r="G137" s="198">
        <f>IFERROR($E137*SUMIF('Daily Log'!$B$18:$B$1017,$B137,'Daily Log'!$C$18:$C$1017),0)</f>
        <v>0</v>
      </c>
      <c r="H137" s="198">
        <f>IFERROR($E137*SUMIF('Daily Log'!$E$18:$E$1017,$B137,'Daily Log'!$F$18:$F$1017),0)</f>
        <v>0</v>
      </c>
      <c r="I137" s="198">
        <f>IFERROR($E137*SUMIF('Daily Log'!$H$18:$H$1017,$B137,'Daily Log'!$I$18:$I$1017),0)</f>
        <v>0</v>
      </c>
      <c r="J137" s="198">
        <f>IFERROR($E137*SUMIF('Daily Log'!$K$18:$K$1017,$B137,'Daily Log'!$L$18:$L$1017),0)</f>
        <v>0</v>
      </c>
      <c r="K137" s="198">
        <f>IFERROR($E137*SUMIF('Daily Log'!$N$18:$N$1017,$B137,'Daily Log'!$O$18:$O$1017),0)</f>
        <v>0</v>
      </c>
      <c r="L137" s="198">
        <f>IFERROR($E137*SUMIF('Daily Log'!$Q$18:$Q$1017,$B137,'Daily Log'!$R$18:$R$1017),0)</f>
        <v>0</v>
      </c>
      <c r="M137" s="198">
        <f>IFERROR($E137*SUMIF('Daily Log'!$T$18:$T$1017,$B137,'Daily Log'!$U$18:$U$1017),0)</f>
        <v>0</v>
      </c>
      <c r="N137" s="198">
        <f>IFERROR($E137*SUMIF('Daily Log'!$W$18:$W$1017,$B137,'Daily Log'!$X$18:$X$1017),0)</f>
        <v>0</v>
      </c>
      <c r="O137" s="198">
        <f>IFERROR($E137*SUMIF('Daily Log'!$Z$18:$Z$1017,$B137,'Daily Log'!$AA$18:$AA$1017),0)</f>
        <v>0</v>
      </c>
      <c r="P137" s="198">
        <f>IFERROR($E137*SUMIF('Daily Log'!$AC$18:$AC$1017,$B137,'Daily Log'!$AD$18:$AD$1017),0)</f>
        <v>0</v>
      </c>
      <c r="Q137" s="198">
        <f>IFERROR($E137*SUMIF('Daily Log'!$AF$18:$AF$1017,$B137,'Daily Log'!$AG$18:$AG$1017),0)</f>
        <v>0</v>
      </c>
      <c r="R137" s="198">
        <f>IFERROR($E137*SUMIF('Daily Log'!$AI$18:$AI$1017,$B137,'Daily Log'!$AJ$18:$AJ$1017),0)</f>
        <v>0</v>
      </c>
      <c r="S137" s="198">
        <f>IFERROR($E137*SUMIF('Daily Log'!$AL$18:$AL$1017,$B137,'Daily Log'!$AM$18:$AM$1017),0)</f>
        <v>0</v>
      </c>
      <c r="T137" s="198">
        <f>IFERROR($E137*SUMIF('Daily Log'!$AO$18:$AO$1017,$B137,'Daily Log'!$AP$18:$AP$1017),0)</f>
        <v>0</v>
      </c>
      <c r="U137" s="198">
        <f>IFERROR($E137*SUMIF('Daily Log'!$AR$18:$AR$1017,$B137,'Daily Log'!$AS$18:$AS$1017),0)</f>
        <v>0</v>
      </c>
      <c r="V137" s="198">
        <f>IFERROR($E137*SUMIF('Daily Log'!$AU$18:$AU$1017,$B137,'Daily Log'!$AV$18:$AV$1017),0)</f>
        <v>0</v>
      </c>
      <c r="W137" s="198">
        <f>IFERROR($E137*SUMIF('Daily Log'!$AX$18:$AX$1017,$B137,'Daily Log'!$AY$18:$AY$1017),0)</f>
        <v>0</v>
      </c>
      <c r="X137" s="198">
        <f>IFERROR($E137*SUMIF('Daily Log'!$BA$18:$BA$1017,$B137,'Daily Log'!$BB$18:$BB$1017),0)</f>
        <v>0</v>
      </c>
      <c r="Y137" s="198">
        <f>IFERROR($E137*SUMIF('Daily Log'!$BD$18:$BD$1017,$B137,'Daily Log'!$BE$18:$BE$1017),0)</f>
        <v>0</v>
      </c>
      <c r="Z137" s="198">
        <f>IFERROR($E137*SUMIF('Daily Log'!$BG$18:$BG$1017,$B137,'Daily Log'!$BH$18:$BH$1017),0)</f>
        <v>0</v>
      </c>
      <c r="AA137" s="198">
        <f>IFERROR($E137*SUMIF('Daily Log'!$BJ$18:$BJ$1017,$B137,'Daily Log'!$BK$18:$BK$1017),0)</f>
        <v>0</v>
      </c>
      <c r="AB137" s="198">
        <f>IFERROR($E137*SUMIF('Daily Log'!$BM$18:$BM$1017,$B137,'Daily Log'!$BN$18:$BN$1017),0)</f>
        <v>0</v>
      </c>
      <c r="AC137" s="198">
        <f>IFERROR($E137*SUMIF('Daily Log'!$BP$18:$BP$1017,$B137,'Daily Log'!$BQ$18:$BQ$1017),0)</f>
        <v>0</v>
      </c>
      <c r="AD137" s="198">
        <f>IFERROR($E137*SUMIF('Daily Log'!$BS$18:$BS$1017,$B137,'Daily Log'!$BT$18:$BT$1017),0)</f>
        <v>0</v>
      </c>
      <c r="AE137" s="198">
        <f>IFERROR($E137*SUMIF('Daily Log'!$BV$18:$BV$1017,$B137,'Daily Log'!$BW$18:$BW$1017),0)</f>
        <v>0</v>
      </c>
      <c r="AF137" s="198">
        <f>IFERROR($E137*SUMIF('Daily Log'!$BY$18:$BY$1017,$B137,'Daily Log'!$BZ$18:$BZ$1017),0)</f>
        <v>0</v>
      </c>
      <c r="AG137" s="198">
        <f>IFERROR($E137*SUMIF('Daily Log'!$CB$18:$CB$1017,$B137,'Daily Log'!$CC$18:$CC$1017),0)</f>
        <v>0</v>
      </c>
      <c r="AH137" s="198">
        <f>IFERROR($E137*SUMIF('Daily Log'!$CE$18:$CE$1017,$B137,'Daily Log'!$CF$18:$CF$1017),0)</f>
        <v>0</v>
      </c>
      <c r="AI137" s="198">
        <f>IFERROR($E137*SUMIF('Daily Log'!$CH$18:$CH$1017,$B137,'Daily Log'!$CI$18:$CI$1017),0)</f>
        <v>0</v>
      </c>
      <c r="AJ137" s="198">
        <f>IFERROR($E137*SUMIF('Daily Log'!$CK$18:$CK$1017,$B137,'Daily Log'!$CL$18:$CL$1017),0)</f>
        <v>0</v>
      </c>
      <c r="AK137" s="198">
        <f>IFERROR($E137*SUMIF('Daily Log'!$CN$18:$CN$1017,$B137,'Daily Log'!$CO$18:$CO$1017),0)</f>
        <v>0</v>
      </c>
    </row>
    <row r="138" spans="2:37" ht="33.75" hidden="1" customHeight="1">
      <c r="B138" s="401" t="s">
        <v>178</v>
      </c>
      <c r="C138" s="402"/>
      <c r="D138" s="403" t="s">
        <v>38</v>
      </c>
      <c r="E138" s="400">
        <v>1</v>
      </c>
      <c r="F138" s="197">
        <f t="shared" si="2"/>
        <v>133</v>
      </c>
      <c r="G138" s="198">
        <f>IFERROR($E138*SUMIF('Daily Log'!$B$18:$B$1017,$B138,'Daily Log'!$C$18:$C$1017),0)</f>
        <v>60</v>
      </c>
      <c r="H138" s="198">
        <f>IFERROR($E138*SUMIF('Daily Log'!$E$18:$E$1017,$B138,'Daily Log'!$F$18:$F$1017),0)</f>
        <v>32</v>
      </c>
      <c r="I138" s="198">
        <f>IFERROR($E138*SUMIF('Daily Log'!$H$18:$H$1017,$B138,'Daily Log'!$I$18:$I$1017),0)</f>
        <v>41</v>
      </c>
      <c r="J138" s="198">
        <f>IFERROR($E138*SUMIF('Daily Log'!$K$18:$K$1017,$B138,'Daily Log'!$L$18:$L$1017),0)</f>
        <v>0</v>
      </c>
      <c r="K138" s="198">
        <f>IFERROR($E138*SUMIF('Daily Log'!$N$18:$N$1017,$B138,'Daily Log'!$O$18:$O$1017),0)</f>
        <v>0</v>
      </c>
      <c r="L138" s="198">
        <f>IFERROR($E138*SUMIF('Daily Log'!$Q$18:$Q$1017,$B138,'Daily Log'!$R$18:$R$1017),0)</f>
        <v>0</v>
      </c>
      <c r="M138" s="198">
        <f>IFERROR($E138*SUMIF('Daily Log'!$T$18:$T$1017,$B138,'Daily Log'!$U$18:$U$1017),0)</f>
        <v>0</v>
      </c>
      <c r="N138" s="198">
        <f>IFERROR($E138*SUMIF('Daily Log'!$W$18:$W$1017,$B138,'Daily Log'!$X$18:$X$1017),0)</f>
        <v>0</v>
      </c>
      <c r="O138" s="198">
        <f>IFERROR($E138*SUMIF('Daily Log'!$Z$18:$Z$1017,$B138,'Daily Log'!$AA$18:$AA$1017),0)</f>
        <v>0</v>
      </c>
      <c r="P138" s="198">
        <f>IFERROR($E138*SUMIF('Daily Log'!$AC$18:$AC$1017,$B138,'Daily Log'!$AD$18:$AD$1017),0)</f>
        <v>0</v>
      </c>
      <c r="Q138" s="198">
        <f>IFERROR($E138*SUMIF('Daily Log'!$AF$18:$AF$1017,$B138,'Daily Log'!$AG$18:$AG$1017),0)</f>
        <v>0</v>
      </c>
      <c r="R138" s="198">
        <f>IFERROR($E138*SUMIF('Daily Log'!$AI$18:$AI$1017,$B138,'Daily Log'!$AJ$18:$AJ$1017),0)</f>
        <v>0</v>
      </c>
      <c r="S138" s="198">
        <f>IFERROR($E138*SUMIF('Daily Log'!$AL$18:$AL$1017,$B138,'Daily Log'!$AM$18:$AM$1017),0)</f>
        <v>0</v>
      </c>
      <c r="T138" s="198">
        <f>IFERROR($E138*SUMIF('Daily Log'!$AO$18:$AO$1017,$B138,'Daily Log'!$AP$18:$AP$1017),0)</f>
        <v>0</v>
      </c>
      <c r="U138" s="198">
        <f>IFERROR($E138*SUMIF('Daily Log'!$AR$18:$AR$1017,$B138,'Daily Log'!$AS$18:$AS$1017),0)</f>
        <v>0</v>
      </c>
      <c r="V138" s="198">
        <f>IFERROR($E138*SUMIF('Daily Log'!$AU$18:$AU$1017,$B138,'Daily Log'!$AV$18:$AV$1017),0)</f>
        <v>0</v>
      </c>
      <c r="W138" s="198">
        <f>IFERROR($E138*SUMIF('Daily Log'!$AX$18:$AX$1017,$B138,'Daily Log'!$AY$18:$AY$1017),0)</f>
        <v>0</v>
      </c>
      <c r="X138" s="198">
        <f>IFERROR($E138*SUMIF('Daily Log'!$BA$18:$BA$1017,$B138,'Daily Log'!$BB$18:$BB$1017),0)</f>
        <v>0</v>
      </c>
      <c r="Y138" s="198">
        <f>IFERROR($E138*SUMIF('Daily Log'!$BD$18:$BD$1017,$B138,'Daily Log'!$BE$18:$BE$1017),0)</f>
        <v>0</v>
      </c>
      <c r="Z138" s="198">
        <f>IFERROR($E138*SUMIF('Daily Log'!$BG$18:$BG$1017,$B138,'Daily Log'!$BH$18:$BH$1017),0)</f>
        <v>0</v>
      </c>
      <c r="AA138" s="198">
        <f>IFERROR($E138*SUMIF('Daily Log'!$BJ$18:$BJ$1017,$B138,'Daily Log'!$BK$18:$BK$1017),0)</f>
        <v>0</v>
      </c>
      <c r="AB138" s="198">
        <f>IFERROR($E138*SUMIF('Daily Log'!$BM$18:$BM$1017,$B138,'Daily Log'!$BN$18:$BN$1017),0)</f>
        <v>0</v>
      </c>
      <c r="AC138" s="198">
        <f>IFERROR($E138*SUMIF('Daily Log'!$BP$18:$BP$1017,$B138,'Daily Log'!$BQ$18:$BQ$1017),0)</f>
        <v>0</v>
      </c>
      <c r="AD138" s="198">
        <f>IFERROR($E138*SUMIF('Daily Log'!$BS$18:$BS$1017,$B138,'Daily Log'!$BT$18:$BT$1017),0)</f>
        <v>0</v>
      </c>
      <c r="AE138" s="198">
        <f>IFERROR($E138*SUMIF('Daily Log'!$BV$18:$BV$1017,$B138,'Daily Log'!$BW$18:$BW$1017),0)</f>
        <v>0</v>
      </c>
      <c r="AF138" s="198">
        <f>IFERROR($E138*SUMIF('Daily Log'!$BY$18:$BY$1017,$B138,'Daily Log'!$BZ$18:$BZ$1017),0)</f>
        <v>0</v>
      </c>
      <c r="AG138" s="198">
        <f>IFERROR($E138*SUMIF('Daily Log'!$CB$18:$CB$1017,$B138,'Daily Log'!$CC$18:$CC$1017),0)</f>
        <v>0</v>
      </c>
      <c r="AH138" s="198">
        <f>IFERROR($E138*SUMIF('Daily Log'!$CE$18:$CE$1017,$B138,'Daily Log'!$CF$18:$CF$1017),0)</f>
        <v>0</v>
      </c>
      <c r="AI138" s="198">
        <f>IFERROR($E138*SUMIF('Daily Log'!$CH$18:$CH$1017,$B138,'Daily Log'!$CI$18:$CI$1017),0)</f>
        <v>0</v>
      </c>
      <c r="AJ138" s="198">
        <f>IFERROR($E138*SUMIF('Daily Log'!$CK$18:$CK$1017,$B138,'Daily Log'!$CL$18:$CL$1017),0)</f>
        <v>0</v>
      </c>
      <c r="AK138" s="198">
        <f>IFERROR($E138*SUMIF('Daily Log'!$CN$18:$CN$1017,$B138,'Daily Log'!$CO$18:$CO$1017),0)</f>
        <v>0</v>
      </c>
    </row>
    <row r="139" spans="2:37" ht="33.75" customHeight="1">
      <c r="B139" s="401" t="s">
        <v>179</v>
      </c>
      <c r="C139" s="402"/>
      <c r="D139" s="403" t="s">
        <v>292</v>
      </c>
      <c r="E139" s="400">
        <v>1</v>
      </c>
      <c r="F139" s="197">
        <f t="shared" si="2"/>
        <v>4</v>
      </c>
      <c r="G139" s="198">
        <f>IFERROR($E139*SUMIF('Daily Log'!$B$18:$B$1017,$B139,'Daily Log'!$C$18:$C$1017),0)</f>
        <v>3</v>
      </c>
      <c r="H139" s="198">
        <f>IFERROR($E139*SUMIF('Daily Log'!$E$18:$E$1017,$B139,'Daily Log'!$F$18:$F$1017),0)</f>
        <v>1</v>
      </c>
      <c r="I139" s="198">
        <f>IFERROR($E139*SUMIF('Daily Log'!$H$18:$H$1017,$B139,'Daily Log'!$I$18:$I$1017),0)</f>
        <v>0</v>
      </c>
      <c r="J139" s="198">
        <f>IFERROR($E139*SUMIF('Daily Log'!$K$18:$K$1017,$B139,'Daily Log'!$L$18:$L$1017),0)</f>
        <v>0</v>
      </c>
      <c r="K139" s="198">
        <f>IFERROR($E139*SUMIF('Daily Log'!$N$18:$N$1017,$B139,'Daily Log'!$O$18:$O$1017),0)</f>
        <v>0</v>
      </c>
      <c r="L139" s="198">
        <f>IFERROR($E139*SUMIF('Daily Log'!$Q$18:$Q$1017,$B139,'Daily Log'!$R$18:$R$1017),0)</f>
        <v>0</v>
      </c>
      <c r="M139" s="198">
        <f>IFERROR($E139*SUMIF('Daily Log'!$T$18:$T$1017,$B139,'Daily Log'!$U$18:$U$1017),0)</f>
        <v>0</v>
      </c>
      <c r="N139" s="198">
        <f>IFERROR($E139*SUMIF('Daily Log'!$W$18:$W$1017,$B139,'Daily Log'!$X$18:$X$1017),0)</f>
        <v>0</v>
      </c>
      <c r="O139" s="198">
        <f>IFERROR($E139*SUMIF('Daily Log'!$Z$18:$Z$1017,$B139,'Daily Log'!$AA$18:$AA$1017),0)</f>
        <v>0</v>
      </c>
      <c r="P139" s="198">
        <f>IFERROR($E139*SUMIF('Daily Log'!$AC$18:$AC$1017,$B139,'Daily Log'!$AD$18:$AD$1017),0)</f>
        <v>0</v>
      </c>
      <c r="Q139" s="198">
        <f>IFERROR($E139*SUMIF('Daily Log'!$AF$18:$AF$1017,$B139,'Daily Log'!$AG$18:$AG$1017),0)</f>
        <v>0</v>
      </c>
      <c r="R139" s="198">
        <f>IFERROR($E139*SUMIF('Daily Log'!$AI$18:$AI$1017,$B139,'Daily Log'!$AJ$18:$AJ$1017),0)</f>
        <v>0</v>
      </c>
      <c r="S139" s="198">
        <f>IFERROR($E139*SUMIF('Daily Log'!$AL$18:$AL$1017,$B139,'Daily Log'!$AM$18:$AM$1017),0)</f>
        <v>0</v>
      </c>
      <c r="T139" s="198">
        <f>IFERROR($E139*SUMIF('Daily Log'!$AO$18:$AO$1017,$B139,'Daily Log'!$AP$18:$AP$1017),0)</f>
        <v>0</v>
      </c>
      <c r="U139" s="198">
        <f>IFERROR($E139*SUMIF('Daily Log'!$AR$18:$AR$1017,$B139,'Daily Log'!$AS$18:$AS$1017),0)</f>
        <v>0</v>
      </c>
      <c r="V139" s="198">
        <f>IFERROR($E139*SUMIF('Daily Log'!$AU$18:$AU$1017,$B139,'Daily Log'!$AV$18:$AV$1017),0)</f>
        <v>0</v>
      </c>
      <c r="W139" s="198">
        <f>IFERROR($E139*SUMIF('Daily Log'!$AX$18:$AX$1017,$B139,'Daily Log'!$AY$18:$AY$1017),0)</f>
        <v>0</v>
      </c>
      <c r="X139" s="198">
        <f>IFERROR($E139*SUMIF('Daily Log'!$BA$18:$BA$1017,$B139,'Daily Log'!$BB$18:$BB$1017),0)</f>
        <v>0</v>
      </c>
      <c r="Y139" s="198">
        <f>IFERROR($E139*SUMIF('Daily Log'!$BD$18:$BD$1017,$B139,'Daily Log'!$BE$18:$BE$1017),0)</f>
        <v>0</v>
      </c>
      <c r="Z139" s="198">
        <f>IFERROR($E139*SUMIF('Daily Log'!$BG$18:$BG$1017,$B139,'Daily Log'!$BH$18:$BH$1017),0)</f>
        <v>0</v>
      </c>
      <c r="AA139" s="198">
        <f>IFERROR($E139*SUMIF('Daily Log'!$BJ$18:$BJ$1017,$B139,'Daily Log'!$BK$18:$BK$1017),0)</f>
        <v>0</v>
      </c>
      <c r="AB139" s="198">
        <f>IFERROR($E139*SUMIF('Daily Log'!$BM$18:$BM$1017,$B139,'Daily Log'!$BN$18:$BN$1017),0)</f>
        <v>0</v>
      </c>
      <c r="AC139" s="198">
        <f>IFERROR($E139*SUMIF('Daily Log'!$BP$18:$BP$1017,$B139,'Daily Log'!$BQ$18:$BQ$1017),0)</f>
        <v>0</v>
      </c>
      <c r="AD139" s="198">
        <f>IFERROR($E139*SUMIF('Daily Log'!$BS$18:$BS$1017,$B139,'Daily Log'!$BT$18:$BT$1017),0)</f>
        <v>0</v>
      </c>
      <c r="AE139" s="198">
        <f>IFERROR($E139*SUMIF('Daily Log'!$BV$18:$BV$1017,$B139,'Daily Log'!$BW$18:$BW$1017),0)</f>
        <v>0</v>
      </c>
      <c r="AF139" s="198">
        <f>IFERROR($E139*SUMIF('Daily Log'!$BY$18:$BY$1017,$B139,'Daily Log'!$BZ$18:$BZ$1017),0)</f>
        <v>0</v>
      </c>
      <c r="AG139" s="198">
        <f>IFERROR($E139*SUMIF('Daily Log'!$CB$18:$CB$1017,$B139,'Daily Log'!$CC$18:$CC$1017),0)</f>
        <v>0</v>
      </c>
      <c r="AH139" s="198">
        <f>IFERROR($E139*SUMIF('Daily Log'!$CE$18:$CE$1017,$B139,'Daily Log'!$CF$18:$CF$1017),0)</f>
        <v>0</v>
      </c>
      <c r="AI139" s="198">
        <f>IFERROR($E139*SUMIF('Daily Log'!$CH$18:$CH$1017,$B139,'Daily Log'!$CI$18:$CI$1017),0)</f>
        <v>0</v>
      </c>
      <c r="AJ139" s="198">
        <f>IFERROR($E139*SUMIF('Daily Log'!$CK$18:$CK$1017,$B139,'Daily Log'!$CL$18:$CL$1017),0)</f>
        <v>0</v>
      </c>
      <c r="AK139" s="198">
        <f>IFERROR($E139*SUMIF('Daily Log'!$CN$18:$CN$1017,$B139,'Daily Log'!$CO$18:$CO$1017),0)</f>
        <v>0</v>
      </c>
    </row>
    <row r="140" spans="2:37" ht="33.75" customHeight="1">
      <c r="B140" s="401" t="s">
        <v>180</v>
      </c>
      <c r="C140" s="402"/>
      <c r="D140" s="403" t="s">
        <v>292</v>
      </c>
      <c r="E140" s="400">
        <v>1</v>
      </c>
      <c r="F140" s="197">
        <f t="shared" si="2"/>
        <v>1</v>
      </c>
      <c r="G140" s="198">
        <f>IFERROR($E140*SUMIF('Daily Log'!$B$18:$B$1017,$B140,'Daily Log'!$C$18:$C$1017),0)</f>
        <v>0</v>
      </c>
      <c r="H140" s="198">
        <f>IFERROR($E140*SUMIF('Daily Log'!$E$18:$E$1017,$B140,'Daily Log'!$F$18:$F$1017),0)</f>
        <v>0</v>
      </c>
      <c r="I140" s="198">
        <f>IFERROR($E140*SUMIF('Daily Log'!$H$18:$H$1017,$B140,'Daily Log'!$I$18:$I$1017),0)</f>
        <v>1</v>
      </c>
      <c r="J140" s="198">
        <f>IFERROR($E140*SUMIF('Daily Log'!$K$18:$K$1017,$B140,'Daily Log'!$L$18:$L$1017),0)</f>
        <v>0</v>
      </c>
      <c r="K140" s="198">
        <f>IFERROR($E140*SUMIF('Daily Log'!$N$18:$N$1017,$B140,'Daily Log'!$O$18:$O$1017),0)</f>
        <v>0</v>
      </c>
      <c r="L140" s="198">
        <f>IFERROR($E140*SUMIF('Daily Log'!$Q$18:$Q$1017,$B140,'Daily Log'!$R$18:$R$1017),0)</f>
        <v>0</v>
      </c>
      <c r="M140" s="198">
        <f>IFERROR($E140*SUMIF('Daily Log'!$T$18:$T$1017,$B140,'Daily Log'!$U$18:$U$1017),0)</f>
        <v>0</v>
      </c>
      <c r="N140" s="198">
        <f>IFERROR($E140*SUMIF('Daily Log'!$W$18:$W$1017,$B140,'Daily Log'!$X$18:$X$1017),0)</f>
        <v>0</v>
      </c>
      <c r="O140" s="198">
        <f>IFERROR($E140*SUMIF('Daily Log'!$Z$18:$Z$1017,$B140,'Daily Log'!$AA$18:$AA$1017),0)</f>
        <v>0</v>
      </c>
      <c r="P140" s="198">
        <f>IFERROR($E140*SUMIF('Daily Log'!$AC$18:$AC$1017,$B140,'Daily Log'!$AD$18:$AD$1017),0)</f>
        <v>0</v>
      </c>
      <c r="Q140" s="198">
        <f>IFERROR($E140*SUMIF('Daily Log'!$AF$18:$AF$1017,$B140,'Daily Log'!$AG$18:$AG$1017),0)</f>
        <v>0</v>
      </c>
      <c r="R140" s="198">
        <f>IFERROR($E140*SUMIF('Daily Log'!$AI$18:$AI$1017,$B140,'Daily Log'!$AJ$18:$AJ$1017),0)</f>
        <v>0</v>
      </c>
      <c r="S140" s="198">
        <f>IFERROR($E140*SUMIF('Daily Log'!$AL$18:$AL$1017,$B140,'Daily Log'!$AM$18:$AM$1017),0)</f>
        <v>0</v>
      </c>
      <c r="T140" s="198">
        <f>IFERROR($E140*SUMIF('Daily Log'!$AO$18:$AO$1017,$B140,'Daily Log'!$AP$18:$AP$1017),0)</f>
        <v>0</v>
      </c>
      <c r="U140" s="198">
        <f>IFERROR($E140*SUMIF('Daily Log'!$AR$18:$AR$1017,$B140,'Daily Log'!$AS$18:$AS$1017),0)</f>
        <v>0</v>
      </c>
      <c r="V140" s="198">
        <f>IFERROR($E140*SUMIF('Daily Log'!$AU$18:$AU$1017,$B140,'Daily Log'!$AV$18:$AV$1017),0)</f>
        <v>0</v>
      </c>
      <c r="W140" s="198">
        <f>IFERROR($E140*SUMIF('Daily Log'!$AX$18:$AX$1017,$B140,'Daily Log'!$AY$18:$AY$1017),0)</f>
        <v>0</v>
      </c>
      <c r="X140" s="198">
        <f>IFERROR($E140*SUMIF('Daily Log'!$BA$18:$BA$1017,$B140,'Daily Log'!$BB$18:$BB$1017),0)</f>
        <v>0</v>
      </c>
      <c r="Y140" s="198">
        <f>IFERROR($E140*SUMIF('Daily Log'!$BD$18:$BD$1017,$B140,'Daily Log'!$BE$18:$BE$1017),0)</f>
        <v>0</v>
      </c>
      <c r="Z140" s="198">
        <f>IFERROR($E140*SUMIF('Daily Log'!$BG$18:$BG$1017,$B140,'Daily Log'!$BH$18:$BH$1017),0)</f>
        <v>0</v>
      </c>
      <c r="AA140" s="198">
        <f>IFERROR($E140*SUMIF('Daily Log'!$BJ$18:$BJ$1017,$B140,'Daily Log'!$BK$18:$BK$1017),0)</f>
        <v>0</v>
      </c>
      <c r="AB140" s="198">
        <f>IFERROR($E140*SUMIF('Daily Log'!$BM$18:$BM$1017,$B140,'Daily Log'!$BN$18:$BN$1017),0)</f>
        <v>0</v>
      </c>
      <c r="AC140" s="198">
        <f>IFERROR($E140*SUMIF('Daily Log'!$BP$18:$BP$1017,$B140,'Daily Log'!$BQ$18:$BQ$1017),0)</f>
        <v>0</v>
      </c>
      <c r="AD140" s="198">
        <f>IFERROR($E140*SUMIF('Daily Log'!$BS$18:$BS$1017,$B140,'Daily Log'!$BT$18:$BT$1017),0)</f>
        <v>0</v>
      </c>
      <c r="AE140" s="198">
        <f>IFERROR($E140*SUMIF('Daily Log'!$BV$18:$BV$1017,$B140,'Daily Log'!$BW$18:$BW$1017),0)</f>
        <v>0</v>
      </c>
      <c r="AF140" s="198">
        <f>IFERROR($E140*SUMIF('Daily Log'!$BY$18:$BY$1017,$B140,'Daily Log'!$BZ$18:$BZ$1017),0)</f>
        <v>0</v>
      </c>
      <c r="AG140" s="198">
        <f>IFERROR($E140*SUMIF('Daily Log'!$CB$18:$CB$1017,$B140,'Daily Log'!$CC$18:$CC$1017),0)</f>
        <v>0</v>
      </c>
      <c r="AH140" s="198">
        <f>IFERROR($E140*SUMIF('Daily Log'!$CE$18:$CE$1017,$B140,'Daily Log'!$CF$18:$CF$1017),0)</f>
        <v>0</v>
      </c>
      <c r="AI140" s="198">
        <f>IFERROR($E140*SUMIF('Daily Log'!$CH$18:$CH$1017,$B140,'Daily Log'!$CI$18:$CI$1017),0)</f>
        <v>0</v>
      </c>
      <c r="AJ140" s="198">
        <f>IFERROR($E140*SUMIF('Daily Log'!$CK$18:$CK$1017,$B140,'Daily Log'!$CL$18:$CL$1017),0)</f>
        <v>0</v>
      </c>
      <c r="AK140" s="198">
        <f>IFERROR($E140*SUMIF('Daily Log'!$CN$18:$CN$1017,$B140,'Daily Log'!$CO$18:$CO$1017),0)</f>
        <v>0</v>
      </c>
    </row>
    <row r="141" spans="2:37" ht="33.75" customHeight="1">
      <c r="B141" s="401" t="s">
        <v>181</v>
      </c>
      <c r="C141" s="402"/>
      <c r="D141" s="403" t="s">
        <v>292</v>
      </c>
      <c r="E141" s="400">
        <v>1</v>
      </c>
      <c r="F141" s="197">
        <f t="shared" si="2"/>
        <v>3</v>
      </c>
      <c r="G141" s="198">
        <f>IFERROR($E141*SUMIF('Daily Log'!$B$18:$B$1017,$B141,'Daily Log'!$C$18:$C$1017),0)</f>
        <v>0</v>
      </c>
      <c r="H141" s="198">
        <f>IFERROR($E141*SUMIF('Daily Log'!$E$18:$E$1017,$B141,'Daily Log'!$F$18:$F$1017),0)</f>
        <v>3</v>
      </c>
      <c r="I141" s="198">
        <f>IFERROR($E141*SUMIF('Daily Log'!$H$18:$H$1017,$B141,'Daily Log'!$I$18:$I$1017),0)</f>
        <v>0</v>
      </c>
      <c r="J141" s="198">
        <f>IFERROR($E141*SUMIF('Daily Log'!$K$18:$K$1017,$B141,'Daily Log'!$L$18:$L$1017),0)</f>
        <v>0</v>
      </c>
      <c r="K141" s="198">
        <f>IFERROR($E141*SUMIF('Daily Log'!$N$18:$N$1017,$B141,'Daily Log'!$O$18:$O$1017),0)</f>
        <v>0</v>
      </c>
      <c r="L141" s="198">
        <f>IFERROR($E141*SUMIF('Daily Log'!$Q$18:$Q$1017,$B141,'Daily Log'!$R$18:$R$1017),0)</f>
        <v>0</v>
      </c>
      <c r="M141" s="198">
        <f>IFERROR($E141*SUMIF('Daily Log'!$T$18:$T$1017,$B141,'Daily Log'!$U$18:$U$1017),0)</f>
        <v>0</v>
      </c>
      <c r="N141" s="198">
        <f>IFERROR($E141*SUMIF('Daily Log'!$W$18:$W$1017,$B141,'Daily Log'!$X$18:$X$1017),0)</f>
        <v>0</v>
      </c>
      <c r="O141" s="198">
        <f>IFERROR($E141*SUMIF('Daily Log'!$Z$18:$Z$1017,$B141,'Daily Log'!$AA$18:$AA$1017),0)</f>
        <v>0</v>
      </c>
      <c r="P141" s="198">
        <f>IFERROR($E141*SUMIF('Daily Log'!$AC$18:$AC$1017,$B141,'Daily Log'!$AD$18:$AD$1017),0)</f>
        <v>0</v>
      </c>
      <c r="Q141" s="198">
        <f>IFERROR($E141*SUMIF('Daily Log'!$AF$18:$AF$1017,$B141,'Daily Log'!$AG$18:$AG$1017),0)</f>
        <v>0</v>
      </c>
      <c r="R141" s="198">
        <f>IFERROR($E141*SUMIF('Daily Log'!$AI$18:$AI$1017,$B141,'Daily Log'!$AJ$18:$AJ$1017),0)</f>
        <v>0</v>
      </c>
      <c r="S141" s="198">
        <f>IFERROR($E141*SUMIF('Daily Log'!$AL$18:$AL$1017,$B141,'Daily Log'!$AM$18:$AM$1017),0)</f>
        <v>0</v>
      </c>
      <c r="T141" s="198">
        <f>IFERROR($E141*SUMIF('Daily Log'!$AO$18:$AO$1017,$B141,'Daily Log'!$AP$18:$AP$1017),0)</f>
        <v>0</v>
      </c>
      <c r="U141" s="198">
        <f>IFERROR($E141*SUMIF('Daily Log'!$AR$18:$AR$1017,$B141,'Daily Log'!$AS$18:$AS$1017),0)</f>
        <v>0</v>
      </c>
      <c r="V141" s="198">
        <f>IFERROR($E141*SUMIF('Daily Log'!$AU$18:$AU$1017,$B141,'Daily Log'!$AV$18:$AV$1017),0)</f>
        <v>0</v>
      </c>
      <c r="W141" s="198">
        <f>IFERROR($E141*SUMIF('Daily Log'!$AX$18:$AX$1017,$B141,'Daily Log'!$AY$18:$AY$1017),0)</f>
        <v>0</v>
      </c>
      <c r="X141" s="198">
        <f>IFERROR($E141*SUMIF('Daily Log'!$BA$18:$BA$1017,$B141,'Daily Log'!$BB$18:$BB$1017),0)</f>
        <v>0</v>
      </c>
      <c r="Y141" s="198">
        <f>IFERROR($E141*SUMIF('Daily Log'!$BD$18:$BD$1017,$B141,'Daily Log'!$BE$18:$BE$1017),0)</f>
        <v>0</v>
      </c>
      <c r="Z141" s="198">
        <f>IFERROR($E141*SUMIF('Daily Log'!$BG$18:$BG$1017,$B141,'Daily Log'!$BH$18:$BH$1017),0)</f>
        <v>0</v>
      </c>
      <c r="AA141" s="198">
        <f>IFERROR($E141*SUMIF('Daily Log'!$BJ$18:$BJ$1017,$B141,'Daily Log'!$BK$18:$BK$1017),0)</f>
        <v>0</v>
      </c>
      <c r="AB141" s="198">
        <f>IFERROR($E141*SUMIF('Daily Log'!$BM$18:$BM$1017,$B141,'Daily Log'!$BN$18:$BN$1017),0)</f>
        <v>0</v>
      </c>
      <c r="AC141" s="198">
        <f>IFERROR($E141*SUMIF('Daily Log'!$BP$18:$BP$1017,$B141,'Daily Log'!$BQ$18:$BQ$1017),0)</f>
        <v>0</v>
      </c>
      <c r="AD141" s="198">
        <f>IFERROR($E141*SUMIF('Daily Log'!$BS$18:$BS$1017,$B141,'Daily Log'!$BT$18:$BT$1017),0)</f>
        <v>0</v>
      </c>
      <c r="AE141" s="198">
        <f>IFERROR($E141*SUMIF('Daily Log'!$BV$18:$BV$1017,$B141,'Daily Log'!$BW$18:$BW$1017),0)</f>
        <v>0</v>
      </c>
      <c r="AF141" s="198">
        <f>IFERROR($E141*SUMIF('Daily Log'!$BY$18:$BY$1017,$B141,'Daily Log'!$BZ$18:$BZ$1017),0)</f>
        <v>0</v>
      </c>
      <c r="AG141" s="198">
        <f>IFERROR($E141*SUMIF('Daily Log'!$CB$18:$CB$1017,$B141,'Daily Log'!$CC$18:$CC$1017),0)</f>
        <v>0</v>
      </c>
      <c r="AH141" s="198">
        <f>IFERROR($E141*SUMIF('Daily Log'!$CE$18:$CE$1017,$B141,'Daily Log'!$CF$18:$CF$1017),0)</f>
        <v>0</v>
      </c>
      <c r="AI141" s="198">
        <f>IFERROR($E141*SUMIF('Daily Log'!$CH$18:$CH$1017,$B141,'Daily Log'!$CI$18:$CI$1017),0)</f>
        <v>0</v>
      </c>
      <c r="AJ141" s="198">
        <f>IFERROR($E141*SUMIF('Daily Log'!$CK$18:$CK$1017,$B141,'Daily Log'!$CL$18:$CL$1017),0)</f>
        <v>0</v>
      </c>
      <c r="AK141" s="198">
        <f>IFERROR($E141*SUMIF('Daily Log'!$CN$18:$CN$1017,$B141,'Daily Log'!$CO$18:$CO$1017),0)</f>
        <v>0</v>
      </c>
    </row>
    <row r="142" spans="2:37" ht="33.75" customHeight="1">
      <c r="B142" s="401" t="s">
        <v>182</v>
      </c>
      <c r="C142" s="402"/>
      <c r="D142" s="403" t="s">
        <v>292</v>
      </c>
      <c r="E142" s="400">
        <v>1</v>
      </c>
      <c r="F142" s="197">
        <f t="shared" si="2"/>
        <v>4</v>
      </c>
      <c r="G142" s="198">
        <f>IFERROR($E142*SUMIF('Daily Log'!$B$18:$B$1017,$B142,'Daily Log'!$C$18:$C$1017),0)</f>
        <v>0</v>
      </c>
      <c r="H142" s="198">
        <f>IFERROR($E142*SUMIF('Daily Log'!$E$18:$E$1017,$B142,'Daily Log'!$F$18:$F$1017),0)</f>
        <v>3</v>
      </c>
      <c r="I142" s="198">
        <f>IFERROR($E142*SUMIF('Daily Log'!$H$18:$H$1017,$B142,'Daily Log'!$I$18:$I$1017),0)</f>
        <v>1</v>
      </c>
      <c r="J142" s="198">
        <f>IFERROR($E142*SUMIF('Daily Log'!$K$18:$K$1017,$B142,'Daily Log'!$L$18:$L$1017),0)</f>
        <v>0</v>
      </c>
      <c r="K142" s="198">
        <f>IFERROR($E142*SUMIF('Daily Log'!$N$18:$N$1017,$B142,'Daily Log'!$O$18:$O$1017),0)</f>
        <v>0</v>
      </c>
      <c r="L142" s="198">
        <f>IFERROR($E142*SUMIF('Daily Log'!$Q$18:$Q$1017,$B142,'Daily Log'!$R$18:$R$1017),0)</f>
        <v>0</v>
      </c>
      <c r="M142" s="198">
        <f>IFERROR($E142*SUMIF('Daily Log'!$T$18:$T$1017,$B142,'Daily Log'!$U$18:$U$1017),0)</f>
        <v>0</v>
      </c>
      <c r="N142" s="198">
        <f>IFERROR($E142*SUMIF('Daily Log'!$W$18:$W$1017,$B142,'Daily Log'!$X$18:$X$1017),0)</f>
        <v>0</v>
      </c>
      <c r="O142" s="198">
        <f>IFERROR($E142*SUMIF('Daily Log'!$Z$18:$Z$1017,$B142,'Daily Log'!$AA$18:$AA$1017),0)</f>
        <v>0</v>
      </c>
      <c r="P142" s="198">
        <f>IFERROR($E142*SUMIF('Daily Log'!$AC$18:$AC$1017,$B142,'Daily Log'!$AD$18:$AD$1017),0)</f>
        <v>0</v>
      </c>
      <c r="Q142" s="198">
        <f>IFERROR($E142*SUMIF('Daily Log'!$AF$18:$AF$1017,$B142,'Daily Log'!$AG$18:$AG$1017),0)</f>
        <v>0</v>
      </c>
      <c r="R142" s="198">
        <f>IFERROR($E142*SUMIF('Daily Log'!$AI$18:$AI$1017,$B142,'Daily Log'!$AJ$18:$AJ$1017),0)</f>
        <v>0</v>
      </c>
      <c r="S142" s="198">
        <f>IFERROR($E142*SUMIF('Daily Log'!$AL$18:$AL$1017,$B142,'Daily Log'!$AM$18:$AM$1017),0)</f>
        <v>0</v>
      </c>
      <c r="T142" s="198">
        <f>IFERROR($E142*SUMIF('Daily Log'!$AO$18:$AO$1017,$B142,'Daily Log'!$AP$18:$AP$1017),0)</f>
        <v>0</v>
      </c>
      <c r="U142" s="198">
        <f>IFERROR($E142*SUMIF('Daily Log'!$AR$18:$AR$1017,$B142,'Daily Log'!$AS$18:$AS$1017),0)</f>
        <v>0</v>
      </c>
      <c r="V142" s="198">
        <f>IFERROR($E142*SUMIF('Daily Log'!$AU$18:$AU$1017,$B142,'Daily Log'!$AV$18:$AV$1017),0)</f>
        <v>0</v>
      </c>
      <c r="W142" s="198">
        <f>IFERROR($E142*SUMIF('Daily Log'!$AX$18:$AX$1017,$B142,'Daily Log'!$AY$18:$AY$1017),0)</f>
        <v>0</v>
      </c>
      <c r="X142" s="198">
        <f>IFERROR($E142*SUMIF('Daily Log'!$BA$18:$BA$1017,$B142,'Daily Log'!$BB$18:$BB$1017),0)</f>
        <v>0</v>
      </c>
      <c r="Y142" s="198">
        <f>IFERROR($E142*SUMIF('Daily Log'!$BD$18:$BD$1017,$B142,'Daily Log'!$BE$18:$BE$1017),0)</f>
        <v>0</v>
      </c>
      <c r="Z142" s="198">
        <f>IFERROR($E142*SUMIF('Daily Log'!$BG$18:$BG$1017,$B142,'Daily Log'!$BH$18:$BH$1017),0)</f>
        <v>0</v>
      </c>
      <c r="AA142" s="198">
        <f>IFERROR($E142*SUMIF('Daily Log'!$BJ$18:$BJ$1017,$B142,'Daily Log'!$BK$18:$BK$1017),0)</f>
        <v>0</v>
      </c>
      <c r="AB142" s="198">
        <f>IFERROR($E142*SUMIF('Daily Log'!$BM$18:$BM$1017,$B142,'Daily Log'!$BN$18:$BN$1017),0)</f>
        <v>0</v>
      </c>
      <c r="AC142" s="198">
        <f>IFERROR($E142*SUMIF('Daily Log'!$BP$18:$BP$1017,$B142,'Daily Log'!$BQ$18:$BQ$1017),0)</f>
        <v>0</v>
      </c>
      <c r="AD142" s="198">
        <f>IFERROR($E142*SUMIF('Daily Log'!$BS$18:$BS$1017,$B142,'Daily Log'!$BT$18:$BT$1017),0)</f>
        <v>0</v>
      </c>
      <c r="AE142" s="198">
        <f>IFERROR($E142*SUMIF('Daily Log'!$BV$18:$BV$1017,$B142,'Daily Log'!$BW$18:$BW$1017),0)</f>
        <v>0</v>
      </c>
      <c r="AF142" s="198">
        <f>IFERROR($E142*SUMIF('Daily Log'!$BY$18:$BY$1017,$B142,'Daily Log'!$BZ$18:$BZ$1017),0)</f>
        <v>0</v>
      </c>
      <c r="AG142" s="198">
        <f>IFERROR($E142*SUMIF('Daily Log'!$CB$18:$CB$1017,$B142,'Daily Log'!$CC$18:$CC$1017),0)</f>
        <v>0</v>
      </c>
      <c r="AH142" s="198">
        <f>IFERROR($E142*SUMIF('Daily Log'!$CE$18:$CE$1017,$B142,'Daily Log'!$CF$18:$CF$1017),0)</f>
        <v>0</v>
      </c>
      <c r="AI142" s="198">
        <f>IFERROR($E142*SUMIF('Daily Log'!$CH$18:$CH$1017,$B142,'Daily Log'!$CI$18:$CI$1017),0)</f>
        <v>0</v>
      </c>
      <c r="AJ142" s="198">
        <f>IFERROR($E142*SUMIF('Daily Log'!$CK$18:$CK$1017,$B142,'Daily Log'!$CL$18:$CL$1017),0)</f>
        <v>0</v>
      </c>
      <c r="AK142" s="198">
        <f>IFERROR($E142*SUMIF('Daily Log'!$CN$18:$CN$1017,$B142,'Daily Log'!$CO$18:$CO$1017),0)</f>
        <v>0</v>
      </c>
    </row>
    <row r="143" spans="2:37" ht="33.75" customHeight="1">
      <c r="B143" s="401" t="s">
        <v>183</v>
      </c>
      <c r="C143" s="402"/>
      <c r="D143" s="403" t="s">
        <v>292</v>
      </c>
      <c r="E143" s="400">
        <v>1</v>
      </c>
      <c r="F143" s="197">
        <f t="shared" si="2"/>
        <v>9</v>
      </c>
      <c r="G143" s="198">
        <f>IFERROR($E143*SUMIF('Daily Log'!$B$18:$B$1017,$B143,'Daily Log'!$C$18:$C$1017),0)</f>
        <v>2</v>
      </c>
      <c r="H143" s="198">
        <f>IFERROR($E143*SUMIF('Daily Log'!$E$18:$E$1017,$B143,'Daily Log'!$F$18:$F$1017),0)</f>
        <v>6</v>
      </c>
      <c r="I143" s="198">
        <f>IFERROR($E143*SUMIF('Daily Log'!$H$18:$H$1017,$B143,'Daily Log'!$I$18:$I$1017),0)</f>
        <v>1</v>
      </c>
      <c r="J143" s="198">
        <f>IFERROR($E143*SUMIF('Daily Log'!$K$18:$K$1017,$B143,'Daily Log'!$L$18:$L$1017),0)</f>
        <v>0</v>
      </c>
      <c r="K143" s="198">
        <f>IFERROR($E143*SUMIF('Daily Log'!$N$18:$N$1017,$B143,'Daily Log'!$O$18:$O$1017),0)</f>
        <v>0</v>
      </c>
      <c r="L143" s="198">
        <f>IFERROR($E143*SUMIF('Daily Log'!$Q$18:$Q$1017,$B143,'Daily Log'!$R$18:$R$1017),0)</f>
        <v>0</v>
      </c>
      <c r="M143" s="198">
        <f>IFERROR($E143*SUMIF('Daily Log'!$T$18:$T$1017,$B143,'Daily Log'!$U$18:$U$1017),0)</f>
        <v>0</v>
      </c>
      <c r="N143" s="198">
        <f>IFERROR($E143*SUMIF('Daily Log'!$W$18:$W$1017,$B143,'Daily Log'!$X$18:$X$1017),0)</f>
        <v>0</v>
      </c>
      <c r="O143" s="198">
        <f>IFERROR($E143*SUMIF('Daily Log'!$Z$18:$Z$1017,$B143,'Daily Log'!$AA$18:$AA$1017),0)</f>
        <v>0</v>
      </c>
      <c r="P143" s="198">
        <f>IFERROR($E143*SUMIF('Daily Log'!$AC$18:$AC$1017,$B143,'Daily Log'!$AD$18:$AD$1017),0)</f>
        <v>0</v>
      </c>
      <c r="Q143" s="198">
        <f>IFERROR($E143*SUMIF('Daily Log'!$AF$18:$AF$1017,$B143,'Daily Log'!$AG$18:$AG$1017),0)</f>
        <v>0</v>
      </c>
      <c r="R143" s="198">
        <f>IFERROR($E143*SUMIF('Daily Log'!$AI$18:$AI$1017,$B143,'Daily Log'!$AJ$18:$AJ$1017),0)</f>
        <v>0</v>
      </c>
      <c r="S143" s="198">
        <f>IFERROR($E143*SUMIF('Daily Log'!$AL$18:$AL$1017,$B143,'Daily Log'!$AM$18:$AM$1017),0)</f>
        <v>0</v>
      </c>
      <c r="T143" s="198">
        <f>IFERROR($E143*SUMIF('Daily Log'!$AO$18:$AO$1017,$B143,'Daily Log'!$AP$18:$AP$1017),0)</f>
        <v>0</v>
      </c>
      <c r="U143" s="198">
        <f>IFERROR($E143*SUMIF('Daily Log'!$AR$18:$AR$1017,$B143,'Daily Log'!$AS$18:$AS$1017),0)</f>
        <v>0</v>
      </c>
      <c r="V143" s="198">
        <f>IFERROR($E143*SUMIF('Daily Log'!$AU$18:$AU$1017,$B143,'Daily Log'!$AV$18:$AV$1017),0)</f>
        <v>0</v>
      </c>
      <c r="W143" s="198">
        <f>IFERROR($E143*SUMIF('Daily Log'!$AX$18:$AX$1017,$B143,'Daily Log'!$AY$18:$AY$1017),0)</f>
        <v>0</v>
      </c>
      <c r="X143" s="198">
        <f>IFERROR($E143*SUMIF('Daily Log'!$BA$18:$BA$1017,$B143,'Daily Log'!$BB$18:$BB$1017),0)</f>
        <v>0</v>
      </c>
      <c r="Y143" s="198">
        <f>IFERROR($E143*SUMIF('Daily Log'!$BD$18:$BD$1017,$B143,'Daily Log'!$BE$18:$BE$1017),0)</f>
        <v>0</v>
      </c>
      <c r="Z143" s="198">
        <f>IFERROR($E143*SUMIF('Daily Log'!$BG$18:$BG$1017,$B143,'Daily Log'!$BH$18:$BH$1017),0)</f>
        <v>0</v>
      </c>
      <c r="AA143" s="198">
        <f>IFERROR($E143*SUMIF('Daily Log'!$BJ$18:$BJ$1017,$B143,'Daily Log'!$BK$18:$BK$1017),0)</f>
        <v>0</v>
      </c>
      <c r="AB143" s="198">
        <f>IFERROR($E143*SUMIF('Daily Log'!$BM$18:$BM$1017,$B143,'Daily Log'!$BN$18:$BN$1017),0)</f>
        <v>0</v>
      </c>
      <c r="AC143" s="198">
        <f>IFERROR($E143*SUMIF('Daily Log'!$BP$18:$BP$1017,$B143,'Daily Log'!$BQ$18:$BQ$1017),0)</f>
        <v>0</v>
      </c>
      <c r="AD143" s="198">
        <f>IFERROR($E143*SUMIF('Daily Log'!$BS$18:$BS$1017,$B143,'Daily Log'!$BT$18:$BT$1017),0)</f>
        <v>0</v>
      </c>
      <c r="AE143" s="198">
        <f>IFERROR($E143*SUMIF('Daily Log'!$BV$18:$BV$1017,$B143,'Daily Log'!$BW$18:$BW$1017),0)</f>
        <v>0</v>
      </c>
      <c r="AF143" s="198">
        <f>IFERROR($E143*SUMIF('Daily Log'!$BY$18:$BY$1017,$B143,'Daily Log'!$BZ$18:$BZ$1017),0)</f>
        <v>0</v>
      </c>
      <c r="AG143" s="198">
        <f>IFERROR($E143*SUMIF('Daily Log'!$CB$18:$CB$1017,$B143,'Daily Log'!$CC$18:$CC$1017),0)</f>
        <v>0</v>
      </c>
      <c r="AH143" s="198">
        <f>IFERROR($E143*SUMIF('Daily Log'!$CE$18:$CE$1017,$B143,'Daily Log'!$CF$18:$CF$1017),0)</f>
        <v>0</v>
      </c>
      <c r="AI143" s="198">
        <f>IFERROR($E143*SUMIF('Daily Log'!$CH$18:$CH$1017,$B143,'Daily Log'!$CI$18:$CI$1017),0)</f>
        <v>0</v>
      </c>
      <c r="AJ143" s="198">
        <f>IFERROR($E143*SUMIF('Daily Log'!$CK$18:$CK$1017,$B143,'Daily Log'!$CL$18:$CL$1017),0)</f>
        <v>0</v>
      </c>
      <c r="AK143" s="198">
        <f>IFERROR($E143*SUMIF('Daily Log'!$CN$18:$CN$1017,$B143,'Daily Log'!$CO$18:$CO$1017),0)</f>
        <v>0</v>
      </c>
    </row>
    <row r="144" spans="2:37" ht="33.75" customHeight="1">
      <c r="B144" s="401" t="s">
        <v>184</v>
      </c>
      <c r="C144" s="402"/>
      <c r="D144" s="403" t="s">
        <v>292</v>
      </c>
      <c r="E144" s="400">
        <v>1</v>
      </c>
      <c r="F144" s="197">
        <f t="shared" si="2"/>
        <v>4</v>
      </c>
      <c r="G144" s="198">
        <f>IFERROR($E144*SUMIF('Daily Log'!$B$18:$B$1017,$B144,'Daily Log'!$C$18:$C$1017),0)</f>
        <v>2</v>
      </c>
      <c r="H144" s="198">
        <f>IFERROR($E144*SUMIF('Daily Log'!$E$18:$E$1017,$B144,'Daily Log'!$F$18:$F$1017),0)</f>
        <v>0</v>
      </c>
      <c r="I144" s="198">
        <f>IFERROR($E144*SUMIF('Daily Log'!$H$18:$H$1017,$B144,'Daily Log'!$I$18:$I$1017),0)</f>
        <v>2</v>
      </c>
      <c r="J144" s="198">
        <f>IFERROR($E144*SUMIF('Daily Log'!$K$18:$K$1017,$B144,'Daily Log'!$L$18:$L$1017),0)</f>
        <v>0</v>
      </c>
      <c r="K144" s="198">
        <f>IFERROR($E144*SUMIF('Daily Log'!$N$18:$N$1017,$B144,'Daily Log'!$O$18:$O$1017),0)</f>
        <v>0</v>
      </c>
      <c r="L144" s="198">
        <f>IFERROR($E144*SUMIF('Daily Log'!$Q$18:$Q$1017,$B144,'Daily Log'!$R$18:$R$1017),0)</f>
        <v>0</v>
      </c>
      <c r="M144" s="198">
        <f>IFERROR($E144*SUMIF('Daily Log'!$T$18:$T$1017,$B144,'Daily Log'!$U$18:$U$1017),0)</f>
        <v>0</v>
      </c>
      <c r="N144" s="198">
        <f>IFERROR($E144*SUMIF('Daily Log'!$W$18:$W$1017,$B144,'Daily Log'!$X$18:$X$1017),0)</f>
        <v>0</v>
      </c>
      <c r="O144" s="198">
        <f>IFERROR($E144*SUMIF('Daily Log'!$Z$18:$Z$1017,$B144,'Daily Log'!$AA$18:$AA$1017),0)</f>
        <v>0</v>
      </c>
      <c r="P144" s="198">
        <f>IFERROR($E144*SUMIF('Daily Log'!$AC$18:$AC$1017,$B144,'Daily Log'!$AD$18:$AD$1017),0)</f>
        <v>0</v>
      </c>
      <c r="Q144" s="198">
        <f>IFERROR($E144*SUMIF('Daily Log'!$AF$18:$AF$1017,$B144,'Daily Log'!$AG$18:$AG$1017),0)</f>
        <v>0</v>
      </c>
      <c r="R144" s="198">
        <f>IFERROR($E144*SUMIF('Daily Log'!$AI$18:$AI$1017,$B144,'Daily Log'!$AJ$18:$AJ$1017),0)</f>
        <v>0</v>
      </c>
      <c r="S144" s="198">
        <f>IFERROR($E144*SUMIF('Daily Log'!$AL$18:$AL$1017,$B144,'Daily Log'!$AM$18:$AM$1017),0)</f>
        <v>0</v>
      </c>
      <c r="T144" s="198">
        <f>IFERROR($E144*SUMIF('Daily Log'!$AO$18:$AO$1017,$B144,'Daily Log'!$AP$18:$AP$1017),0)</f>
        <v>0</v>
      </c>
      <c r="U144" s="198">
        <f>IFERROR($E144*SUMIF('Daily Log'!$AR$18:$AR$1017,$B144,'Daily Log'!$AS$18:$AS$1017),0)</f>
        <v>0</v>
      </c>
      <c r="V144" s="198">
        <f>IFERROR($E144*SUMIF('Daily Log'!$AU$18:$AU$1017,$B144,'Daily Log'!$AV$18:$AV$1017),0)</f>
        <v>0</v>
      </c>
      <c r="W144" s="198">
        <f>IFERROR($E144*SUMIF('Daily Log'!$AX$18:$AX$1017,$B144,'Daily Log'!$AY$18:$AY$1017),0)</f>
        <v>0</v>
      </c>
      <c r="X144" s="198">
        <f>IFERROR($E144*SUMIF('Daily Log'!$BA$18:$BA$1017,$B144,'Daily Log'!$BB$18:$BB$1017),0)</f>
        <v>0</v>
      </c>
      <c r="Y144" s="198">
        <f>IFERROR($E144*SUMIF('Daily Log'!$BD$18:$BD$1017,$B144,'Daily Log'!$BE$18:$BE$1017),0)</f>
        <v>0</v>
      </c>
      <c r="Z144" s="198">
        <f>IFERROR($E144*SUMIF('Daily Log'!$BG$18:$BG$1017,$B144,'Daily Log'!$BH$18:$BH$1017),0)</f>
        <v>0</v>
      </c>
      <c r="AA144" s="198">
        <f>IFERROR($E144*SUMIF('Daily Log'!$BJ$18:$BJ$1017,$B144,'Daily Log'!$BK$18:$BK$1017),0)</f>
        <v>0</v>
      </c>
      <c r="AB144" s="198">
        <f>IFERROR($E144*SUMIF('Daily Log'!$BM$18:$BM$1017,$B144,'Daily Log'!$BN$18:$BN$1017),0)</f>
        <v>0</v>
      </c>
      <c r="AC144" s="198">
        <f>IFERROR($E144*SUMIF('Daily Log'!$BP$18:$BP$1017,$B144,'Daily Log'!$BQ$18:$BQ$1017),0)</f>
        <v>0</v>
      </c>
      <c r="AD144" s="198">
        <f>IFERROR($E144*SUMIF('Daily Log'!$BS$18:$BS$1017,$B144,'Daily Log'!$BT$18:$BT$1017),0)</f>
        <v>0</v>
      </c>
      <c r="AE144" s="198">
        <f>IFERROR($E144*SUMIF('Daily Log'!$BV$18:$BV$1017,$B144,'Daily Log'!$BW$18:$BW$1017),0)</f>
        <v>0</v>
      </c>
      <c r="AF144" s="198">
        <f>IFERROR($E144*SUMIF('Daily Log'!$BY$18:$BY$1017,$B144,'Daily Log'!$BZ$18:$BZ$1017),0)</f>
        <v>0</v>
      </c>
      <c r="AG144" s="198">
        <f>IFERROR($E144*SUMIF('Daily Log'!$CB$18:$CB$1017,$B144,'Daily Log'!$CC$18:$CC$1017),0)</f>
        <v>0</v>
      </c>
      <c r="AH144" s="198">
        <f>IFERROR($E144*SUMIF('Daily Log'!$CE$18:$CE$1017,$B144,'Daily Log'!$CF$18:$CF$1017),0)</f>
        <v>0</v>
      </c>
      <c r="AI144" s="198">
        <f>IFERROR($E144*SUMIF('Daily Log'!$CH$18:$CH$1017,$B144,'Daily Log'!$CI$18:$CI$1017),0)</f>
        <v>0</v>
      </c>
      <c r="AJ144" s="198">
        <f>IFERROR($E144*SUMIF('Daily Log'!$CK$18:$CK$1017,$B144,'Daily Log'!$CL$18:$CL$1017),0)</f>
        <v>0</v>
      </c>
      <c r="AK144" s="198">
        <f>IFERROR($E144*SUMIF('Daily Log'!$CN$18:$CN$1017,$B144,'Daily Log'!$CO$18:$CO$1017),0)</f>
        <v>0</v>
      </c>
    </row>
    <row r="145" spans="1:37" ht="33.75" customHeight="1">
      <c r="A145" s="200" t="s">
        <v>39</v>
      </c>
      <c r="B145" s="401" t="s">
        <v>185</v>
      </c>
      <c r="C145" s="402"/>
      <c r="D145" s="403" t="s">
        <v>292</v>
      </c>
      <c r="E145" s="400">
        <v>1</v>
      </c>
      <c r="F145" s="197">
        <f t="shared" si="2"/>
        <v>3</v>
      </c>
      <c r="G145" s="198">
        <f>IFERROR($E145*SUMIF('Daily Log'!$B$18:$B$1017,$B145,'Daily Log'!$C$18:$C$1017),0)</f>
        <v>0</v>
      </c>
      <c r="H145" s="198">
        <f>IFERROR($E145*SUMIF('Daily Log'!$E$18:$E$1017,$B145,'Daily Log'!$F$18:$F$1017),0)</f>
        <v>0</v>
      </c>
      <c r="I145" s="198">
        <f>IFERROR($E145*SUMIF('Daily Log'!$H$18:$H$1017,$B145,'Daily Log'!$I$18:$I$1017),0)</f>
        <v>3</v>
      </c>
      <c r="J145" s="198">
        <f>IFERROR($E145*SUMIF('Daily Log'!$K$18:$K$1017,$B145,'Daily Log'!$L$18:$L$1017),0)</f>
        <v>0</v>
      </c>
      <c r="K145" s="198">
        <f>IFERROR($E145*SUMIF('Daily Log'!$N$18:$N$1017,$B145,'Daily Log'!$O$18:$O$1017),0)</f>
        <v>0</v>
      </c>
      <c r="L145" s="198">
        <f>IFERROR($E145*SUMIF('Daily Log'!$Q$18:$Q$1017,$B145,'Daily Log'!$R$18:$R$1017),0)</f>
        <v>0</v>
      </c>
      <c r="M145" s="198">
        <f>IFERROR($E145*SUMIF('Daily Log'!$T$18:$T$1017,$B145,'Daily Log'!$U$18:$U$1017),0)</f>
        <v>0</v>
      </c>
      <c r="N145" s="198">
        <f>IFERROR($E145*SUMIF('Daily Log'!$W$18:$W$1017,$B145,'Daily Log'!$X$18:$X$1017),0)</f>
        <v>0</v>
      </c>
      <c r="O145" s="198">
        <f>IFERROR($E145*SUMIF('Daily Log'!$Z$18:$Z$1017,$B145,'Daily Log'!$AA$18:$AA$1017),0)</f>
        <v>0</v>
      </c>
      <c r="P145" s="198">
        <f>IFERROR($E145*SUMIF('Daily Log'!$AC$18:$AC$1017,$B145,'Daily Log'!$AD$18:$AD$1017),0)</f>
        <v>0</v>
      </c>
      <c r="Q145" s="198">
        <f>IFERROR($E145*SUMIF('Daily Log'!$AF$18:$AF$1017,$B145,'Daily Log'!$AG$18:$AG$1017),0)</f>
        <v>0</v>
      </c>
      <c r="R145" s="198">
        <f>IFERROR($E145*SUMIF('Daily Log'!$AI$18:$AI$1017,$B145,'Daily Log'!$AJ$18:$AJ$1017),0)</f>
        <v>0</v>
      </c>
      <c r="S145" s="198">
        <f>IFERROR($E145*SUMIF('Daily Log'!$AL$18:$AL$1017,$B145,'Daily Log'!$AM$18:$AM$1017),0)</f>
        <v>0</v>
      </c>
      <c r="T145" s="198">
        <f>IFERROR($E145*SUMIF('Daily Log'!$AO$18:$AO$1017,$B145,'Daily Log'!$AP$18:$AP$1017),0)</f>
        <v>0</v>
      </c>
      <c r="U145" s="198">
        <f>IFERROR($E145*SUMIF('Daily Log'!$AR$18:$AR$1017,$B145,'Daily Log'!$AS$18:$AS$1017),0)</f>
        <v>0</v>
      </c>
      <c r="V145" s="198">
        <f>IFERROR($E145*SUMIF('Daily Log'!$AU$18:$AU$1017,$B145,'Daily Log'!$AV$18:$AV$1017),0)</f>
        <v>0</v>
      </c>
      <c r="W145" s="198">
        <f>IFERROR($E145*SUMIF('Daily Log'!$AX$18:$AX$1017,$B145,'Daily Log'!$AY$18:$AY$1017),0)</f>
        <v>0</v>
      </c>
      <c r="X145" s="198">
        <f>IFERROR($E145*SUMIF('Daily Log'!$BA$18:$BA$1017,$B145,'Daily Log'!$BB$18:$BB$1017),0)</f>
        <v>0</v>
      </c>
      <c r="Y145" s="198">
        <f>IFERROR($E145*SUMIF('Daily Log'!$BD$18:$BD$1017,$B145,'Daily Log'!$BE$18:$BE$1017),0)</f>
        <v>0</v>
      </c>
      <c r="Z145" s="198">
        <f>IFERROR($E145*SUMIF('Daily Log'!$BG$18:$BG$1017,$B145,'Daily Log'!$BH$18:$BH$1017),0)</f>
        <v>0</v>
      </c>
      <c r="AA145" s="198">
        <f>IFERROR($E145*SUMIF('Daily Log'!$BJ$18:$BJ$1017,$B145,'Daily Log'!$BK$18:$BK$1017),0)</f>
        <v>0</v>
      </c>
      <c r="AB145" s="198">
        <f>IFERROR($E145*SUMIF('Daily Log'!$BM$18:$BM$1017,$B145,'Daily Log'!$BN$18:$BN$1017),0)</f>
        <v>0</v>
      </c>
      <c r="AC145" s="198">
        <f>IFERROR($E145*SUMIF('Daily Log'!$BP$18:$BP$1017,$B145,'Daily Log'!$BQ$18:$BQ$1017),0)</f>
        <v>0</v>
      </c>
      <c r="AD145" s="198">
        <f>IFERROR($E145*SUMIF('Daily Log'!$BS$18:$BS$1017,$B145,'Daily Log'!$BT$18:$BT$1017),0)</f>
        <v>0</v>
      </c>
      <c r="AE145" s="198">
        <f>IFERROR($E145*SUMIF('Daily Log'!$BV$18:$BV$1017,$B145,'Daily Log'!$BW$18:$BW$1017),0)</f>
        <v>0</v>
      </c>
      <c r="AF145" s="198">
        <f>IFERROR($E145*SUMIF('Daily Log'!$BY$18:$BY$1017,$B145,'Daily Log'!$BZ$18:$BZ$1017),0)</f>
        <v>0</v>
      </c>
      <c r="AG145" s="198">
        <f>IFERROR($E145*SUMIF('Daily Log'!$CB$18:$CB$1017,$B145,'Daily Log'!$CC$18:$CC$1017),0)</f>
        <v>0</v>
      </c>
      <c r="AH145" s="198">
        <f>IFERROR($E145*SUMIF('Daily Log'!$CE$18:$CE$1017,$B145,'Daily Log'!$CF$18:$CF$1017),0)</f>
        <v>0</v>
      </c>
      <c r="AI145" s="198">
        <f>IFERROR($E145*SUMIF('Daily Log'!$CH$18:$CH$1017,$B145,'Daily Log'!$CI$18:$CI$1017),0)</f>
        <v>0</v>
      </c>
      <c r="AJ145" s="198">
        <f>IFERROR($E145*SUMIF('Daily Log'!$CK$18:$CK$1017,$B145,'Daily Log'!$CL$18:$CL$1017),0)</f>
        <v>0</v>
      </c>
      <c r="AK145" s="198">
        <f>IFERROR($E145*SUMIF('Daily Log'!$CN$18:$CN$1017,$B145,'Daily Log'!$CO$18:$CO$1017),0)</f>
        <v>0</v>
      </c>
    </row>
    <row r="146" spans="1:37" ht="33.75" customHeight="1">
      <c r="B146" s="401" t="s">
        <v>186</v>
      </c>
      <c r="C146" s="402"/>
      <c r="D146" s="403" t="s">
        <v>376</v>
      </c>
      <c r="E146" s="400">
        <v>1</v>
      </c>
      <c r="F146" s="197">
        <f t="shared" si="2"/>
        <v>17</v>
      </c>
      <c r="G146" s="198">
        <f>IFERROR($E146*SUMIF('Daily Log'!$B$18:$B$1017,$B146,'Daily Log'!$C$18:$C$1017),0)</f>
        <v>9</v>
      </c>
      <c r="H146" s="198">
        <f>IFERROR($E146*SUMIF('Daily Log'!$E$18:$E$1017,$B146,'Daily Log'!$F$18:$F$1017),0)</f>
        <v>3</v>
      </c>
      <c r="I146" s="198">
        <f>IFERROR($E146*SUMIF('Daily Log'!$H$18:$H$1017,$B146,'Daily Log'!$I$18:$I$1017),0)</f>
        <v>5</v>
      </c>
      <c r="J146" s="198">
        <f>IFERROR($E146*SUMIF('Daily Log'!$K$18:$K$1017,$B146,'Daily Log'!$L$18:$L$1017),0)</f>
        <v>0</v>
      </c>
      <c r="K146" s="198">
        <f>IFERROR($E146*SUMIF('Daily Log'!$N$18:$N$1017,$B146,'Daily Log'!$O$18:$O$1017),0)</f>
        <v>0</v>
      </c>
      <c r="L146" s="198">
        <f>IFERROR($E146*SUMIF('Daily Log'!$Q$18:$Q$1017,$B146,'Daily Log'!$R$18:$R$1017),0)</f>
        <v>0</v>
      </c>
      <c r="M146" s="198">
        <f>IFERROR($E146*SUMIF('Daily Log'!$T$18:$T$1017,$B146,'Daily Log'!$U$18:$U$1017),0)</f>
        <v>0</v>
      </c>
      <c r="N146" s="198">
        <f>IFERROR($E146*SUMIF('Daily Log'!$W$18:$W$1017,$B146,'Daily Log'!$X$18:$X$1017),0)</f>
        <v>0</v>
      </c>
      <c r="O146" s="198">
        <f>IFERROR($E146*SUMIF('Daily Log'!$Z$18:$Z$1017,$B146,'Daily Log'!$AA$18:$AA$1017),0)</f>
        <v>0</v>
      </c>
      <c r="P146" s="198">
        <f>IFERROR($E146*SUMIF('Daily Log'!$AC$18:$AC$1017,$B146,'Daily Log'!$AD$18:$AD$1017),0)</f>
        <v>0</v>
      </c>
      <c r="Q146" s="198">
        <f>IFERROR($E146*SUMIF('Daily Log'!$AF$18:$AF$1017,$B146,'Daily Log'!$AG$18:$AG$1017),0)</f>
        <v>0</v>
      </c>
      <c r="R146" s="198">
        <f>IFERROR($E146*SUMIF('Daily Log'!$AI$18:$AI$1017,$B146,'Daily Log'!$AJ$18:$AJ$1017),0)</f>
        <v>0</v>
      </c>
      <c r="S146" s="198">
        <f>IFERROR($E146*SUMIF('Daily Log'!$AL$18:$AL$1017,$B146,'Daily Log'!$AM$18:$AM$1017),0)</f>
        <v>0</v>
      </c>
      <c r="T146" s="198">
        <f>IFERROR($E146*SUMIF('Daily Log'!$AO$18:$AO$1017,$B146,'Daily Log'!$AP$18:$AP$1017),0)</f>
        <v>0</v>
      </c>
      <c r="U146" s="198">
        <f>IFERROR($E146*SUMIF('Daily Log'!$AR$18:$AR$1017,$B146,'Daily Log'!$AS$18:$AS$1017),0)</f>
        <v>0</v>
      </c>
      <c r="V146" s="198">
        <f>IFERROR($E146*SUMIF('Daily Log'!$AU$18:$AU$1017,$B146,'Daily Log'!$AV$18:$AV$1017),0)</f>
        <v>0</v>
      </c>
      <c r="W146" s="198">
        <f>IFERROR($E146*SUMIF('Daily Log'!$AX$18:$AX$1017,$B146,'Daily Log'!$AY$18:$AY$1017),0)</f>
        <v>0</v>
      </c>
      <c r="X146" s="198">
        <f>IFERROR($E146*SUMIF('Daily Log'!$BA$18:$BA$1017,$B146,'Daily Log'!$BB$18:$BB$1017),0)</f>
        <v>0</v>
      </c>
      <c r="Y146" s="198">
        <f>IFERROR($E146*SUMIF('Daily Log'!$BD$18:$BD$1017,$B146,'Daily Log'!$BE$18:$BE$1017),0)</f>
        <v>0</v>
      </c>
      <c r="Z146" s="198">
        <f>IFERROR($E146*SUMIF('Daily Log'!$BG$18:$BG$1017,$B146,'Daily Log'!$BH$18:$BH$1017),0)</f>
        <v>0</v>
      </c>
      <c r="AA146" s="198">
        <f>IFERROR($E146*SUMIF('Daily Log'!$BJ$18:$BJ$1017,$B146,'Daily Log'!$BK$18:$BK$1017),0)</f>
        <v>0</v>
      </c>
      <c r="AB146" s="198">
        <f>IFERROR($E146*SUMIF('Daily Log'!$BM$18:$BM$1017,$B146,'Daily Log'!$BN$18:$BN$1017),0)</f>
        <v>0</v>
      </c>
      <c r="AC146" s="198">
        <f>IFERROR($E146*SUMIF('Daily Log'!$BP$18:$BP$1017,$B146,'Daily Log'!$BQ$18:$BQ$1017),0)</f>
        <v>0</v>
      </c>
      <c r="AD146" s="198">
        <f>IFERROR($E146*SUMIF('Daily Log'!$BS$18:$BS$1017,$B146,'Daily Log'!$BT$18:$BT$1017),0)</f>
        <v>0</v>
      </c>
      <c r="AE146" s="198">
        <f>IFERROR($E146*SUMIF('Daily Log'!$BV$18:$BV$1017,$B146,'Daily Log'!$BW$18:$BW$1017),0)</f>
        <v>0</v>
      </c>
      <c r="AF146" s="198">
        <f>IFERROR($E146*SUMIF('Daily Log'!$BY$18:$BY$1017,$B146,'Daily Log'!$BZ$18:$BZ$1017),0)</f>
        <v>0</v>
      </c>
      <c r="AG146" s="198">
        <f>IFERROR($E146*SUMIF('Daily Log'!$CB$18:$CB$1017,$B146,'Daily Log'!$CC$18:$CC$1017),0)</f>
        <v>0</v>
      </c>
      <c r="AH146" s="198">
        <f>IFERROR($E146*SUMIF('Daily Log'!$CE$18:$CE$1017,$B146,'Daily Log'!$CF$18:$CF$1017),0)</f>
        <v>0</v>
      </c>
      <c r="AI146" s="198">
        <f>IFERROR($E146*SUMIF('Daily Log'!$CH$18:$CH$1017,$B146,'Daily Log'!$CI$18:$CI$1017),0)</f>
        <v>0</v>
      </c>
      <c r="AJ146" s="198">
        <f>IFERROR($E146*SUMIF('Daily Log'!$CK$18:$CK$1017,$B146,'Daily Log'!$CL$18:$CL$1017),0)</f>
        <v>0</v>
      </c>
      <c r="AK146" s="198">
        <f>IFERROR($E146*SUMIF('Daily Log'!$CN$18:$CN$1017,$B146,'Daily Log'!$CO$18:$CO$1017),0)</f>
        <v>0</v>
      </c>
    </row>
    <row r="147" spans="1:37" ht="33.75" customHeight="1">
      <c r="B147" s="401" t="s">
        <v>187</v>
      </c>
      <c r="C147" s="402"/>
      <c r="D147" s="403" t="s">
        <v>376</v>
      </c>
      <c r="E147" s="400">
        <v>1</v>
      </c>
      <c r="F147" s="197">
        <f t="shared" si="2"/>
        <v>13</v>
      </c>
      <c r="G147" s="198">
        <f>IFERROR($E147*SUMIF('Daily Log'!$B$18:$B$1017,$B147,'Daily Log'!$C$18:$C$1017),0)</f>
        <v>5</v>
      </c>
      <c r="H147" s="198">
        <f>IFERROR($E147*SUMIF('Daily Log'!$E$18:$E$1017,$B147,'Daily Log'!$F$18:$F$1017),0)</f>
        <v>5</v>
      </c>
      <c r="I147" s="198">
        <f>IFERROR($E147*SUMIF('Daily Log'!$H$18:$H$1017,$B147,'Daily Log'!$I$18:$I$1017),0)</f>
        <v>3</v>
      </c>
      <c r="J147" s="198">
        <f>IFERROR($E147*SUMIF('Daily Log'!$K$18:$K$1017,$B147,'Daily Log'!$L$18:$L$1017),0)</f>
        <v>0</v>
      </c>
      <c r="K147" s="198">
        <f>IFERROR($E147*SUMIF('Daily Log'!$N$18:$N$1017,$B147,'Daily Log'!$O$18:$O$1017),0)</f>
        <v>0</v>
      </c>
      <c r="L147" s="198">
        <f>IFERROR($E147*SUMIF('Daily Log'!$Q$18:$Q$1017,$B147,'Daily Log'!$R$18:$R$1017),0)</f>
        <v>0</v>
      </c>
      <c r="M147" s="198">
        <f>IFERROR($E147*SUMIF('Daily Log'!$T$18:$T$1017,$B147,'Daily Log'!$U$18:$U$1017),0)</f>
        <v>0</v>
      </c>
      <c r="N147" s="198">
        <f>IFERROR($E147*SUMIF('Daily Log'!$W$18:$W$1017,$B147,'Daily Log'!$X$18:$X$1017),0)</f>
        <v>0</v>
      </c>
      <c r="O147" s="198">
        <f>IFERROR($E147*SUMIF('Daily Log'!$Z$18:$Z$1017,$B147,'Daily Log'!$AA$18:$AA$1017),0)</f>
        <v>0</v>
      </c>
      <c r="P147" s="198">
        <f>IFERROR($E147*SUMIF('Daily Log'!$AC$18:$AC$1017,$B147,'Daily Log'!$AD$18:$AD$1017),0)</f>
        <v>0</v>
      </c>
      <c r="Q147" s="198">
        <f>IFERROR($E147*SUMIF('Daily Log'!$AF$18:$AF$1017,$B147,'Daily Log'!$AG$18:$AG$1017),0)</f>
        <v>0</v>
      </c>
      <c r="R147" s="198">
        <f>IFERROR($E147*SUMIF('Daily Log'!$AI$18:$AI$1017,$B147,'Daily Log'!$AJ$18:$AJ$1017),0)</f>
        <v>0</v>
      </c>
      <c r="S147" s="198">
        <f>IFERROR($E147*SUMIF('Daily Log'!$AL$18:$AL$1017,$B147,'Daily Log'!$AM$18:$AM$1017),0)</f>
        <v>0</v>
      </c>
      <c r="T147" s="198">
        <f>IFERROR($E147*SUMIF('Daily Log'!$AO$18:$AO$1017,$B147,'Daily Log'!$AP$18:$AP$1017),0)</f>
        <v>0</v>
      </c>
      <c r="U147" s="198">
        <f>IFERROR($E147*SUMIF('Daily Log'!$AR$18:$AR$1017,$B147,'Daily Log'!$AS$18:$AS$1017),0)</f>
        <v>0</v>
      </c>
      <c r="V147" s="198">
        <f>IFERROR($E147*SUMIF('Daily Log'!$AU$18:$AU$1017,$B147,'Daily Log'!$AV$18:$AV$1017),0)</f>
        <v>0</v>
      </c>
      <c r="W147" s="198">
        <f>IFERROR($E147*SUMIF('Daily Log'!$AX$18:$AX$1017,$B147,'Daily Log'!$AY$18:$AY$1017),0)</f>
        <v>0</v>
      </c>
      <c r="X147" s="198">
        <f>IFERROR($E147*SUMIF('Daily Log'!$BA$18:$BA$1017,$B147,'Daily Log'!$BB$18:$BB$1017),0)</f>
        <v>0</v>
      </c>
      <c r="Y147" s="198">
        <f>IFERROR($E147*SUMIF('Daily Log'!$BD$18:$BD$1017,$B147,'Daily Log'!$BE$18:$BE$1017),0)</f>
        <v>0</v>
      </c>
      <c r="Z147" s="198">
        <f>IFERROR($E147*SUMIF('Daily Log'!$BG$18:$BG$1017,$B147,'Daily Log'!$BH$18:$BH$1017),0)</f>
        <v>0</v>
      </c>
      <c r="AA147" s="198">
        <f>IFERROR($E147*SUMIF('Daily Log'!$BJ$18:$BJ$1017,$B147,'Daily Log'!$BK$18:$BK$1017),0)</f>
        <v>0</v>
      </c>
      <c r="AB147" s="198">
        <f>IFERROR($E147*SUMIF('Daily Log'!$BM$18:$BM$1017,$B147,'Daily Log'!$BN$18:$BN$1017),0)</f>
        <v>0</v>
      </c>
      <c r="AC147" s="198">
        <f>IFERROR($E147*SUMIF('Daily Log'!$BP$18:$BP$1017,$B147,'Daily Log'!$BQ$18:$BQ$1017),0)</f>
        <v>0</v>
      </c>
      <c r="AD147" s="198">
        <f>IFERROR($E147*SUMIF('Daily Log'!$BS$18:$BS$1017,$B147,'Daily Log'!$BT$18:$BT$1017),0)</f>
        <v>0</v>
      </c>
      <c r="AE147" s="198">
        <f>IFERROR($E147*SUMIF('Daily Log'!$BV$18:$BV$1017,$B147,'Daily Log'!$BW$18:$BW$1017),0)</f>
        <v>0</v>
      </c>
      <c r="AF147" s="198">
        <f>IFERROR($E147*SUMIF('Daily Log'!$BY$18:$BY$1017,$B147,'Daily Log'!$BZ$18:$BZ$1017),0)</f>
        <v>0</v>
      </c>
      <c r="AG147" s="198">
        <f>IFERROR($E147*SUMIF('Daily Log'!$CB$18:$CB$1017,$B147,'Daily Log'!$CC$18:$CC$1017),0)</f>
        <v>0</v>
      </c>
      <c r="AH147" s="198">
        <f>IFERROR($E147*SUMIF('Daily Log'!$CE$18:$CE$1017,$B147,'Daily Log'!$CF$18:$CF$1017),0)</f>
        <v>0</v>
      </c>
      <c r="AI147" s="198">
        <f>IFERROR($E147*SUMIF('Daily Log'!$CH$18:$CH$1017,$B147,'Daily Log'!$CI$18:$CI$1017),0)</f>
        <v>0</v>
      </c>
      <c r="AJ147" s="198">
        <f>IFERROR($E147*SUMIF('Daily Log'!$CK$18:$CK$1017,$B147,'Daily Log'!$CL$18:$CL$1017),0)</f>
        <v>0</v>
      </c>
      <c r="AK147" s="198">
        <f>IFERROR($E147*SUMIF('Daily Log'!$CN$18:$CN$1017,$B147,'Daily Log'!$CO$18:$CO$1017),0)</f>
        <v>0</v>
      </c>
    </row>
    <row r="148" spans="1:37" ht="33.75" customHeight="1">
      <c r="B148" s="401" t="s">
        <v>188</v>
      </c>
      <c r="C148" s="402"/>
      <c r="D148" s="403" t="s">
        <v>376</v>
      </c>
      <c r="E148" s="400">
        <v>1</v>
      </c>
      <c r="F148" s="197">
        <f t="shared" si="2"/>
        <v>2</v>
      </c>
      <c r="G148" s="198">
        <f>IFERROR($E148*SUMIF('Daily Log'!$B$18:$B$1017,$B148,'Daily Log'!$C$18:$C$1017),0)</f>
        <v>1</v>
      </c>
      <c r="H148" s="198">
        <f>IFERROR($E148*SUMIF('Daily Log'!$E$18:$E$1017,$B148,'Daily Log'!$F$18:$F$1017),0)</f>
        <v>0</v>
      </c>
      <c r="I148" s="198">
        <f>IFERROR($E148*SUMIF('Daily Log'!$H$18:$H$1017,$B148,'Daily Log'!$I$18:$I$1017),0)</f>
        <v>1</v>
      </c>
      <c r="J148" s="198">
        <f>IFERROR($E148*SUMIF('Daily Log'!$K$18:$K$1017,$B148,'Daily Log'!$L$18:$L$1017),0)</f>
        <v>0</v>
      </c>
      <c r="K148" s="198">
        <f>IFERROR($E148*SUMIF('Daily Log'!$N$18:$N$1017,$B148,'Daily Log'!$O$18:$O$1017),0)</f>
        <v>0</v>
      </c>
      <c r="L148" s="198">
        <f>IFERROR($E148*SUMIF('Daily Log'!$Q$18:$Q$1017,$B148,'Daily Log'!$R$18:$R$1017),0)</f>
        <v>0</v>
      </c>
      <c r="M148" s="198">
        <f>IFERROR($E148*SUMIF('Daily Log'!$T$18:$T$1017,$B148,'Daily Log'!$U$18:$U$1017),0)</f>
        <v>0</v>
      </c>
      <c r="N148" s="198">
        <f>IFERROR($E148*SUMIF('Daily Log'!$W$18:$W$1017,$B148,'Daily Log'!$X$18:$X$1017),0)</f>
        <v>0</v>
      </c>
      <c r="O148" s="198">
        <f>IFERROR($E148*SUMIF('Daily Log'!$Z$18:$Z$1017,$B148,'Daily Log'!$AA$18:$AA$1017),0)</f>
        <v>0</v>
      </c>
      <c r="P148" s="198">
        <f>IFERROR($E148*SUMIF('Daily Log'!$AC$18:$AC$1017,$B148,'Daily Log'!$AD$18:$AD$1017),0)</f>
        <v>0</v>
      </c>
      <c r="Q148" s="198">
        <f>IFERROR($E148*SUMIF('Daily Log'!$AF$18:$AF$1017,$B148,'Daily Log'!$AG$18:$AG$1017),0)</f>
        <v>0</v>
      </c>
      <c r="R148" s="198">
        <f>IFERROR($E148*SUMIF('Daily Log'!$AI$18:$AI$1017,$B148,'Daily Log'!$AJ$18:$AJ$1017),0)</f>
        <v>0</v>
      </c>
      <c r="S148" s="198">
        <f>IFERROR($E148*SUMIF('Daily Log'!$AL$18:$AL$1017,$B148,'Daily Log'!$AM$18:$AM$1017),0)</f>
        <v>0</v>
      </c>
      <c r="T148" s="198">
        <f>IFERROR($E148*SUMIF('Daily Log'!$AO$18:$AO$1017,$B148,'Daily Log'!$AP$18:$AP$1017),0)</f>
        <v>0</v>
      </c>
      <c r="U148" s="198">
        <f>IFERROR($E148*SUMIF('Daily Log'!$AR$18:$AR$1017,$B148,'Daily Log'!$AS$18:$AS$1017),0)</f>
        <v>0</v>
      </c>
      <c r="V148" s="198">
        <f>IFERROR($E148*SUMIF('Daily Log'!$AU$18:$AU$1017,$B148,'Daily Log'!$AV$18:$AV$1017),0)</f>
        <v>0</v>
      </c>
      <c r="W148" s="198">
        <f>IFERROR($E148*SUMIF('Daily Log'!$AX$18:$AX$1017,$B148,'Daily Log'!$AY$18:$AY$1017),0)</f>
        <v>0</v>
      </c>
      <c r="X148" s="198">
        <f>IFERROR($E148*SUMIF('Daily Log'!$BA$18:$BA$1017,$B148,'Daily Log'!$BB$18:$BB$1017),0)</f>
        <v>0</v>
      </c>
      <c r="Y148" s="198">
        <f>IFERROR($E148*SUMIF('Daily Log'!$BD$18:$BD$1017,$B148,'Daily Log'!$BE$18:$BE$1017),0)</f>
        <v>0</v>
      </c>
      <c r="Z148" s="198">
        <f>IFERROR($E148*SUMIF('Daily Log'!$BG$18:$BG$1017,$B148,'Daily Log'!$BH$18:$BH$1017),0)</f>
        <v>0</v>
      </c>
      <c r="AA148" s="198">
        <f>IFERROR($E148*SUMIF('Daily Log'!$BJ$18:$BJ$1017,$B148,'Daily Log'!$BK$18:$BK$1017),0)</f>
        <v>0</v>
      </c>
      <c r="AB148" s="198">
        <f>IFERROR($E148*SUMIF('Daily Log'!$BM$18:$BM$1017,$B148,'Daily Log'!$BN$18:$BN$1017),0)</f>
        <v>0</v>
      </c>
      <c r="AC148" s="198">
        <f>IFERROR($E148*SUMIF('Daily Log'!$BP$18:$BP$1017,$B148,'Daily Log'!$BQ$18:$BQ$1017),0)</f>
        <v>0</v>
      </c>
      <c r="AD148" s="198">
        <f>IFERROR($E148*SUMIF('Daily Log'!$BS$18:$BS$1017,$B148,'Daily Log'!$BT$18:$BT$1017),0)</f>
        <v>0</v>
      </c>
      <c r="AE148" s="198">
        <f>IFERROR($E148*SUMIF('Daily Log'!$BV$18:$BV$1017,$B148,'Daily Log'!$BW$18:$BW$1017),0)</f>
        <v>0</v>
      </c>
      <c r="AF148" s="198">
        <f>IFERROR($E148*SUMIF('Daily Log'!$BY$18:$BY$1017,$B148,'Daily Log'!$BZ$18:$BZ$1017),0)</f>
        <v>0</v>
      </c>
      <c r="AG148" s="198">
        <f>IFERROR($E148*SUMIF('Daily Log'!$CB$18:$CB$1017,$B148,'Daily Log'!$CC$18:$CC$1017),0)</f>
        <v>0</v>
      </c>
      <c r="AH148" s="198">
        <f>IFERROR($E148*SUMIF('Daily Log'!$CE$18:$CE$1017,$B148,'Daily Log'!$CF$18:$CF$1017),0)</f>
        <v>0</v>
      </c>
      <c r="AI148" s="198">
        <f>IFERROR($E148*SUMIF('Daily Log'!$CH$18:$CH$1017,$B148,'Daily Log'!$CI$18:$CI$1017),0)</f>
        <v>0</v>
      </c>
      <c r="AJ148" s="198">
        <f>IFERROR($E148*SUMIF('Daily Log'!$CK$18:$CK$1017,$B148,'Daily Log'!$CL$18:$CL$1017),0)</f>
        <v>0</v>
      </c>
      <c r="AK148" s="198">
        <f>IFERROR($E148*SUMIF('Daily Log'!$CN$18:$CN$1017,$B148,'Daily Log'!$CO$18:$CO$1017),0)</f>
        <v>0</v>
      </c>
    </row>
    <row r="149" spans="1:37" ht="33.75" customHeight="1">
      <c r="B149" s="401" t="s">
        <v>189</v>
      </c>
      <c r="C149" s="402"/>
      <c r="D149" s="403" t="s">
        <v>376</v>
      </c>
      <c r="E149" s="400">
        <v>1</v>
      </c>
      <c r="F149" s="197">
        <f t="shared" si="2"/>
        <v>5</v>
      </c>
      <c r="G149" s="198">
        <f>IFERROR($E149*SUMIF('Daily Log'!$B$18:$B$1017,$B149,'Daily Log'!$C$18:$C$1017),0)</f>
        <v>1</v>
      </c>
      <c r="H149" s="198">
        <f>IFERROR($E149*SUMIF('Daily Log'!$E$18:$E$1017,$B149,'Daily Log'!$F$18:$F$1017),0)</f>
        <v>4</v>
      </c>
      <c r="I149" s="198">
        <f>IFERROR($E149*SUMIF('Daily Log'!$H$18:$H$1017,$B149,'Daily Log'!$I$18:$I$1017),0)</f>
        <v>0</v>
      </c>
      <c r="J149" s="198">
        <f>IFERROR($E149*SUMIF('Daily Log'!$K$18:$K$1017,$B149,'Daily Log'!$L$18:$L$1017),0)</f>
        <v>0</v>
      </c>
      <c r="K149" s="198">
        <f>IFERROR($E149*SUMIF('Daily Log'!$N$18:$N$1017,$B149,'Daily Log'!$O$18:$O$1017),0)</f>
        <v>0</v>
      </c>
      <c r="L149" s="198">
        <f>IFERROR($E149*SUMIF('Daily Log'!$Q$18:$Q$1017,$B149,'Daily Log'!$R$18:$R$1017),0)</f>
        <v>0</v>
      </c>
      <c r="M149" s="198">
        <f>IFERROR($E149*SUMIF('Daily Log'!$T$18:$T$1017,$B149,'Daily Log'!$U$18:$U$1017),0)</f>
        <v>0</v>
      </c>
      <c r="N149" s="198">
        <f>IFERROR($E149*SUMIF('Daily Log'!$W$18:$W$1017,$B149,'Daily Log'!$X$18:$X$1017),0)</f>
        <v>0</v>
      </c>
      <c r="O149" s="198">
        <f>IFERROR($E149*SUMIF('Daily Log'!$Z$18:$Z$1017,$B149,'Daily Log'!$AA$18:$AA$1017),0)</f>
        <v>0</v>
      </c>
      <c r="P149" s="198">
        <f>IFERROR($E149*SUMIF('Daily Log'!$AC$18:$AC$1017,$B149,'Daily Log'!$AD$18:$AD$1017),0)</f>
        <v>0</v>
      </c>
      <c r="Q149" s="198">
        <f>IFERROR($E149*SUMIF('Daily Log'!$AF$18:$AF$1017,$B149,'Daily Log'!$AG$18:$AG$1017),0)</f>
        <v>0</v>
      </c>
      <c r="R149" s="198">
        <f>IFERROR($E149*SUMIF('Daily Log'!$AI$18:$AI$1017,$B149,'Daily Log'!$AJ$18:$AJ$1017),0)</f>
        <v>0</v>
      </c>
      <c r="S149" s="198">
        <f>IFERROR($E149*SUMIF('Daily Log'!$AL$18:$AL$1017,$B149,'Daily Log'!$AM$18:$AM$1017),0)</f>
        <v>0</v>
      </c>
      <c r="T149" s="198">
        <f>IFERROR($E149*SUMIF('Daily Log'!$AO$18:$AO$1017,$B149,'Daily Log'!$AP$18:$AP$1017),0)</f>
        <v>0</v>
      </c>
      <c r="U149" s="198">
        <f>IFERROR($E149*SUMIF('Daily Log'!$AR$18:$AR$1017,$B149,'Daily Log'!$AS$18:$AS$1017),0)</f>
        <v>0</v>
      </c>
      <c r="V149" s="198">
        <f>IFERROR($E149*SUMIF('Daily Log'!$AU$18:$AU$1017,$B149,'Daily Log'!$AV$18:$AV$1017),0)</f>
        <v>0</v>
      </c>
      <c r="W149" s="198">
        <f>IFERROR($E149*SUMIF('Daily Log'!$AX$18:$AX$1017,$B149,'Daily Log'!$AY$18:$AY$1017),0)</f>
        <v>0</v>
      </c>
      <c r="X149" s="198">
        <f>IFERROR($E149*SUMIF('Daily Log'!$BA$18:$BA$1017,$B149,'Daily Log'!$BB$18:$BB$1017),0)</f>
        <v>0</v>
      </c>
      <c r="Y149" s="198">
        <f>IFERROR($E149*SUMIF('Daily Log'!$BD$18:$BD$1017,$B149,'Daily Log'!$BE$18:$BE$1017),0)</f>
        <v>0</v>
      </c>
      <c r="Z149" s="198">
        <f>IFERROR($E149*SUMIF('Daily Log'!$BG$18:$BG$1017,$B149,'Daily Log'!$BH$18:$BH$1017),0)</f>
        <v>0</v>
      </c>
      <c r="AA149" s="198">
        <f>IFERROR($E149*SUMIF('Daily Log'!$BJ$18:$BJ$1017,$B149,'Daily Log'!$BK$18:$BK$1017),0)</f>
        <v>0</v>
      </c>
      <c r="AB149" s="198">
        <f>IFERROR($E149*SUMIF('Daily Log'!$BM$18:$BM$1017,$B149,'Daily Log'!$BN$18:$BN$1017),0)</f>
        <v>0</v>
      </c>
      <c r="AC149" s="198">
        <f>IFERROR($E149*SUMIF('Daily Log'!$BP$18:$BP$1017,$B149,'Daily Log'!$BQ$18:$BQ$1017),0)</f>
        <v>0</v>
      </c>
      <c r="AD149" s="198">
        <f>IFERROR($E149*SUMIF('Daily Log'!$BS$18:$BS$1017,$B149,'Daily Log'!$BT$18:$BT$1017),0)</f>
        <v>0</v>
      </c>
      <c r="AE149" s="198">
        <f>IFERROR($E149*SUMIF('Daily Log'!$BV$18:$BV$1017,$B149,'Daily Log'!$BW$18:$BW$1017),0)</f>
        <v>0</v>
      </c>
      <c r="AF149" s="198">
        <f>IFERROR($E149*SUMIF('Daily Log'!$BY$18:$BY$1017,$B149,'Daily Log'!$BZ$18:$BZ$1017),0)</f>
        <v>0</v>
      </c>
      <c r="AG149" s="198">
        <f>IFERROR($E149*SUMIF('Daily Log'!$CB$18:$CB$1017,$B149,'Daily Log'!$CC$18:$CC$1017),0)</f>
        <v>0</v>
      </c>
      <c r="AH149" s="198">
        <f>IFERROR($E149*SUMIF('Daily Log'!$CE$18:$CE$1017,$B149,'Daily Log'!$CF$18:$CF$1017),0)</f>
        <v>0</v>
      </c>
      <c r="AI149" s="198">
        <f>IFERROR($E149*SUMIF('Daily Log'!$CH$18:$CH$1017,$B149,'Daily Log'!$CI$18:$CI$1017),0)</f>
        <v>0</v>
      </c>
      <c r="AJ149" s="198">
        <f>IFERROR($E149*SUMIF('Daily Log'!$CK$18:$CK$1017,$B149,'Daily Log'!$CL$18:$CL$1017),0)</f>
        <v>0</v>
      </c>
      <c r="AK149" s="198">
        <f>IFERROR($E149*SUMIF('Daily Log'!$CN$18:$CN$1017,$B149,'Daily Log'!$CO$18:$CO$1017),0)</f>
        <v>0</v>
      </c>
    </row>
    <row r="150" spans="1:37" ht="33.75" customHeight="1">
      <c r="B150" s="401" t="s">
        <v>190</v>
      </c>
      <c r="C150" s="402"/>
      <c r="D150" s="403" t="s">
        <v>376</v>
      </c>
      <c r="E150" s="400">
        <v>1</v>
      </c>
      <c r="F150" s="197">
        <f t="shared" si="2"/>
        <v>18</v>
      </c>
      <c r="G150" s="198">
        <f>IFERROR($E150*SUMIF('Daily Log'!$B$18:$B$1017,$B150,'Daily Log'!$C$18:$C$1017),0)</f>
        <v>10</v>
      </c>
      <c r="H150" s="198">
        <f>IFERROR($E150*SUMIF('Daily Log'!$E$18:$E$1017,$B150,'Daily Log'!$F$18:$F$1017),0)</f>
        <v>4</v>
      </c>
      <c r="I150" s="198">
        <f>IFERROR($E150*SUMIF('Daily Log'!$H$18:$H$1017,$B150,'Daily Log'!$I$18:$I$1017),0)</f>
        <v>4</v>
      </c>
      <c r="J150" s="198">
        <f>IFERROR($E150*SUMIF('Daily Log'!$K$18:$K$1017,$B150,'Daily Log'!$L$18:$L$1017),0)</f>
        <v>0</v>
      </c>
      <c r="K150" s="198">
        <f>IFERROR($E150*SUMIF('Daily Log'!$N$18:$N$1017,$B150,'Daily Log'!$O$18:$O$1017),0)</f>
        <v>0</v>
      </c>
      <c r="L150" s="198">
        <f>IFERROR($E150*SUMIF('Daily Log'!$Q$18:$Q$1017,$B150,'Daily Log'!$R$18:$R$1017),0)</f>
        <v>0</v>
      </c>
      <c r="M150" s="198">
        <f>IFERROR($E150*SUMIF('Daily Log'!$T$18:$T$1017,$B150,'Daily Log'!$U$18:$U$1017),0)</f>
        <v>0</v>
      </c>
      <c r="N150" s="198">
        <f>IFERROR($E150*SUMIF('Daily Log'!$W$18:$W$1017,$B150,'Daily Log'!$X$18:$X$1017),0)</f>
        <v>0</v>
      </c>
      <c r="O150" s="198">
        <f>IFERROR($E150*SUMIF('Daily Log'!$Z$18:$Z$1017,$B150,'Daily Log'!$AA$18:$AA$1017),0)</f>
        <v>0</v>
      </c>
      <c r="P150" s="198">
        <f>IFERROR($E150*SUMIF('Daily Log'!$AC$18:$AC$1017,$B150,'Daily Log'!$AD$18:$AD$1017),0)</f>
        <v>0</v>
      </c>
      <c r="Q150" s="198">
        <f>IFERROR($E150*SUMIF('Daily Log'!$AF$18:$AF$1017,$B150,'Daily Log'!$AG$18:$AG$1017),0)</f>
        <v>0</v>
      </c>
      <c r="R150" s="198">
        <f>IFERROR($E150*SUMIF('Daily Log'!$AI$18:$AI$1017,$B150,'Daily Log'!$AJ$18:$AJ$1017),0)</f>
        <v>0</v>
      </c>
      <c r="S150" s="198">
        <f>IFERROR($E150*SUMIF('Daily Log'!$AL$18:$AL$1017,$B150,'Daily Log'!$AM$18:$AM$1017),0)</f>
        <v>0</v>
      </c>
      <c r="T150" s="198">
        <f>IFERROR($E150*SUMIF('Daily Log'!$AO$18:$AO$1017,$B150,'Daily Log'!$AP$18:$AP$1017),0)</f>
        <v>0</v>
      </c>
      <c r="U150" s="198">
        <f>IFERROR($E150*SUMIF('Daily Log'!$AR$18:$AR$1017,$B150,'Daily Log'!$AS$18:$AS$1017),0)</f>
        <v>0</v>
      </c>
      <c r="V150" s="198">
        <f>IFERROR($E150*SUMIF('Daily Log'!$AU$18:$AU$1017,$B150,'Daily Log'!$AV$18:$AV$1017),0)</f>
        <v>0</v>
      </c>
      <c r="W150" s="198">
        <f>IFERROR($E150*SUMIF('Daily Log'!$AX$18:$AX$1017,$B150,'Daily Log'!$AY$18:$AY$1017),0)</f>
        <v>0</v>
      </c>
      <c r="X150" s="198">
        <f>IFERROR($E150*SUMIF('Daily Log'!$BA$18:$BA$1017,$B150,'Daily Log'!$BB$18:$BB$1017),0)</f>
        <v>0</v>
      </c>
      <c r="Y150" s="198">
        <f>IFERROR($E150*SUMIF('Daily Log'!$BD$18:$BD$1017,$B150,'Daily Log'!$BE$18:$BE$1017),0)</f>
        <v>0</v>
      </c>
      <c r="Z150" s="198">
        <f>IFERROR($E150*SUMIF('Daily Log'!$BG$18:$BG$1017,$B150,'Daily Log'!$BH$18:$BH$1017),0)</f>
        <v>0</v>
      </c>
      <c r="AA150" s="198">
        <f>IFERROR($E150*SUMIF('Daily Log'!$BJ$18:$BJ$1017,$B150,'Daily Log'!$BK$18:$BK$1017),0)</f>
        <v>0</v>
      </c>
      <c r="AB150" s="198">
        <f>IFERROR($E150*SUMIF('Daily Log'!$BM$18:$BM$1017,$B150,'Daily Log'!$BN$18:$BN$1017),0)</f>
        <v>0</v>
      </c>
      <c r="AC150" s="198">
        <f>IFERROR($E150*SUMIF('Daily Log'!$BP$18:$BP$1017,$B150,'Daily Log'!$BQ$18:$BQ$1017),0)</f>
        <v>0</v>
      </c>
      <c r="AD150" s="198">
        <f>IFERROR($E150*SUMIF('Daily Log'!$BS$18:$BS$1017,$B150,'Daily Log'!$BT$18:$BT$1017),0)</f>
        <v>0</v>
      </c>
      <c r="AE150" s="198">
        <f>IFERROR($E150*SUMIF('Daily Log'!$BV$18:$BV$1017,$B150,'Daily Log'!$BW$18:$BW$1017),0)</f>
        <v>0</v>
      </c>
      <c r="AF150" s="198">
        <f>IFERROR($E150*SUMIF('Daily Log'!$BY$18:$BY$1017,$B150,'Daily Log'!$BZ$18:$BZ$1017),0)</f>
        <v>0</v>
      </c>
      <c r="AG150" s="198">
        <f>IFERROR($E150*SUMIF('Daily Log'!$CB$18:$CB$1017,$B150,'Daily Log'!$CC$18:$CC$1017),0)</f>
        <v>0</v>
      </c>
      <c r="AH150" s="198">
        <f>IFERROR($E150*SUMIF('Daily Log'!$CE$18:$CE$1017,$B150,'Daily Log'!$CF$18:$CF$1017),0)</f>
        <v>0</v>
      </c>
      <c r="AI150" s="198">
        <f>IFERROR($E150*SUMIF('Daily Log'!$CH$18:$CH$1017,$B150,'Daily Log'!$CI$18:$CI$1017),0)</f>
        <v>0</v>
      </c>
      <c r="AJ150" s="198">
        <f>IFERROR($E150*SUMIF('Daily Log'!$CK$18:$CK$1017,$B150,'Daily Log'!$CL$18:$CL$1017),0)</f>
        <v>0</v>
      </c>
      <c r="AK150" s="198">
        <f>IFERROR($E150*SUMIF('Daily Log'!$CN$18:$CN$1017,$B150,'Daily Log'!$CO$18:$CO$1017),0)</f>
        <v>0</v>
      </c>
    </row>
    <row r="151" spans="1:37" ht="33.75" customHeight="1">
      <c r="B151" s="401" t="s">
        <v>191</v>
      </c>
      <c r="C151" s="402"/>
      <c r="D151" s="403" t="s">
        <v>376</v>
      </c>
      <c r="E151" s="400">
        <v>1</v>
      </c>
      <c r="F151" s="197">
        <f t="shared" si="2"/>
        <v>10</v>
      </c>
      <c r="G151" s="198">
        <f>IFERROR($E151*SUMIF('Daily Log'!$B$18:$B$1017,$B151,'Daily Log'!$C$18:$C$1017),0)</f>
        <v>5</v>
      </c>
      <c r="H151" s="198">
        <f>IFERROR($E151*SUMIF('Daily Log'!$E$18:$E$1017,$B151,'Daily Log'!$F$18:$F$1017),0)</f>
        <v>1</v>
      </c>
      <c r="I151" s="198">
        <f>IFERROR($E151*SUMIF('Daily Log'!$H$18:$H$1017,$B151,'Daily Log'!$I$18:$I$1017),0)</f>
        <v>4</v>
      </c>
      <c r="J151" s="198">
        <f>IFERROR($E151*SUMIF('Daily Log'!$K$18:$K$1017,$B151,'Daily Log'!$L$18:$L$1017),0)</f>
        <v>0</v>
      </c>
      <c r="K151" s="198">
        <f>IFERROR($E151*SUMIF('Daily Log'!$N$18:$N$1017,$B151,'Daily Log'!$O$18:$O$1017),0)</f>
        <v>0</v>
      </c>
      <c r="L151" s="198">
        <f>IFERROR($E151*SUMIF('Daily Log'!$Q$18:$Q$1017,$B151,'Daily Log'!$R$18:$R$1017),0)</f>
        <v>0</v>
      </c>
      <c r="M151" s="198">
        <f>IFERROR($E151*SUMIF('Daily Log'!$T$18:$T$1017,$B151,'Daily Log'!$U$18:$U$1017),0)</f>
        <v>0</v>
      </c>
      <c r="N151" s="198">
        <f>IFERROR($E151*SUMIF('Daily Log'!$W$18:$W$1017,$B151,'Daily Log'!$X$18:$X$1017),0)</f>
        <v>0</v>
      </c>
      <c r="O151" s="198">
        <f>IFERROR($E151*SUMIF('Daily Log'!$Z$18:$Z$1017,$B151,'Daily Log'!$AA$18:$AA$1017),0)</f>
        <v>0</v>
      </c>
      <c r="P151" s="198">
        <f>IFERROR($E151*SUMIF('Daily Log'!$AC$18:$AC$1017,$B151,'Daily Log'!$AD$18:$AD$1017),0)</f>
        <v>0</v>
      </c>
      <c r="Q151" s="198">
        <f>IFERROR($E151*SUMIF('Daily Log'!$AF$18:$AF$1017,$B151,'Daily Log'!$AG$18:$AG$1017),0)</f>
        <v>0</v>
      </c>
      <c r="R151" s="198">
        <f>IFERROR($E151*SUMIF('Daily Log'!$AI$18:$AI$1017,$B151,'Daily Log'!$AJ$18:$AJ$1017),0)</f>
        <v>0</v>
      </c>
      <c r="S151" s="198">
        <f>IFERROR($E151*SUMIF('Daily Log'!$AL$18:$AL$1017,$B151,'Daily Log'!$AM$18:$AM$1017),0)</f>
        <v>0</v>
      </c>
      <c r="T151" s="198">
        <f>IFERROR($E151*SUMIF('Daily Log'!$AO$18:$AO$1017,$B151,'Daily Log'!$AP$18:$AP$1017),0)</f>
        <v>0</v>
      </c>
      <c r="U151" s="198">
        <f>IFERROR($E151*SUMIF('Daily Log'!$AR$18:$AR$1017,$B151,'Daily Log'!$AS$18:$AS$1017),0)</f>
        <v>0</v>
      </c>
      <c r="V151" s="198">
        <f>IFERROR($E151*SUMIF('Daily Log'!$AU$18:$AU$1017,$B151,'Daily Log'!$AV$18:$AV$1017),0)</f>
        <v>0</v>
      </c>
      <c r="W151" s="198">
        <f>IFERROR($E151*SUMIF('Daily Log'!$AX$18:$AX$1017,$B151,'Daily Log'!$AY$18:$AY$1017),0)</f>
        <v>0</v>
      </c>
      <c r="X151" s="198">
        <f>IFERROR($E151*SUMIF('Daily Log'!$BA$18:$BA$1017,$B151,'Daily Log'!$BB$18:$BB$1017),0)</f>
        <v>0</v>
      </c>
      <c r="Y151" s="198">
        <f>IFERROR($E151*SUMIF('Daily Log'!$BD$18:$BD$1017,$B151,'Daily Log'!$BE$18:$BE$1017),0)</f>
        <v>0</v>
      </c>
      <c r="Z151" s="198">
        <f>IFERROR($E151*SUMIF('Daily Log'!$BG$18:$BG$1017,$B151,'Daily Log'!$BH$18:$BH$1017),0)</f>
        <v>0</v>
      </c>
      <c r="AA151" s="198">
        <f>IFERROR($E151*SUMIF('Daily Log'!$BJ$18:$BJ$1017,$B151,'Daily Log'!$BK$18:$BK$1017),0)</f>
        <v>0</v>
      </c>
      <c r="AB151" s="198">
        <f>IFERROR($E151*SUMIF('Daily Log'!$BM$18:$BM$1017,$B151,'Daily Log'!$BN$18:$BN$1017),0)</f>
        <v>0</v>
      </c>
      <c r="AC151" s="198">
        <f>IFERROR($E151*SUMIF('Daily Log'!$BP$18:$BP$1017,$B151,'Daily Log'!$BQ$18:$BQ$1017),0)</f>
        <v>0</v>
      </c>
      <c r="AD151" s="198">
        <f>IFERROR($E151*SUMIF('Daily Log'!$BS$18:$BS$1017,$B151,'Daily Log'!$BT$18:$BT$1017),0)</f>
        <v>0</v>
      </c>
      <c r="AE151" s="198">
        <f>IFERROR($E151*SUMIF('Daily Log'!$BV$18:$BV$1017,$B151,'Daily Log'!$BW$18:$BW$1017),0)</f>
        <v>0</v>
      </c>
      <c r="AF151" s="198">
        <f>IFERROR($E151*SUMIF('Daily Log'!$BY$18:$BY$1017,$B151,'Daily Log'!$BZ$18:$BZ$1017),0)</f>
        <v>0</v>
      </c>
      <c r="AG151" s="198">
        <f>IFERROR($E151*SUMIF('Daily Log'!$CB$18:$CB$1017,$B151,'Daily Log'!$CC$18:$CC$1017),0)</f>
        <v>0</v>
      </c>
      <c r="AH151" s="198">
        <f>IFERROR($E151*SUMIF('Daily Log'!$CE$18:$CE$1017,$B151,'Daily Log'!$CF$18:$CF$1017),0)</f>
        <v>0</v>
      </c>
      <c r="AI151" s="198">
        <f>IFERROR($E151*SUMIF('Daily Log'!$CH$18:$CH$1017,$B151,'Daily Log'!$CI$18:$CI$1017),0)</f>
        <v>0</v>
      </c>
      <c r="AJ151" s="198">
        <f>IFERROR($E151*SUMIF('Daily Log'!$CK$18:$CK$1017,$B151,'Daily Log'!$CL$18:$CL$1017),0)</f>
        <v>0</v>
      </c>
      <c r="AK151" s="198">
        <f>IFERROR($E151*SUMIF('Daily Log'!$CN$18:$CN$1017,$B151,'Daily Log'!$CO$18:$CO$1017),0)</f>
        <v>0</v>
      </c>
    </row>
    <row r="152" spans="1:37" ht="33.75" customHeight="1">
      <c r="B152" s="401" t="s">
        <v>311</v>
      </c>
      <c r="C152" s="402"/>
      <c r="D152" s="403" t="s">
        <v>376</v>
      </c>
      <c r="E152" s="400">
        <v>1</v>
      </c>
      <c r="F152" s="197">
        <f t="shared" si="2"/>
        <v>8</v>
      </c>
      <c r="G152" s="198">
        <f>IFERROR($E152*SUMIF('Daily Log'!$B$18:$B$1017,$B152,'Daily Log'!$C$18:$C$1017),0)</f>
        <v>7</v>
      </c>
      <c r="H152" s="198">
        <f>IFERROR($E152*SUMIF('Daily Log'!$E$18:$E$1017,$B152,'Daily Log'!$F$18:$F$1017),0)</f>
        <v>0</v>
      </c>
      <c r="I152" s="198">
        <f>IFERROR($E152*SUMIF('Daily Log'!$H$18:$H$1017,$B152,'Daily Log'!$I$18:$I$1017),0)</f>
        <v>1</v>
      </c>
      <c r="J152" s="198">
        <f>IFERROR($E152*SUMIF('Daily Log'!$K$18:$K$1017,$B152,'Daily Log'!$L$18:$L$1017),0)</f>
        <v>0</v>
      </c>
      <c r="K152" s="198">
        <f>IFERROR($E152*SUMIF('Daily Log'!$N$18:$N$1017,$B152,'Daily Log'!$O$18:$O$1017),0)</f>
        <v>0</v>
      </c>
      <c r="L152" s="198">
        <f>IFERROR($E152*SUMIF('Daily Log'!$Q$18:$Q$1017,$B152,'Daily Log'!$R$18:$R$1017),0)</f>
        <v>0</v>
      </c>
      <c r="M152" s="198">
        <f>IFERROR($E152*SUMIF('Daily Log'!$T$18:$T$1017,$B152,'Daily Log'!$U$18:$U$1017),0)</f>
        <v>0</v>
      </c>
      <c r="N152" s="198">
        <f>IFERROR($E152*SUMIF('Daily Log'!$W$18:$W$1017,$B152,'Daily Log'!$X$18:$X$1017),0)</f>
        <v>0</v>
      </c>
      <c r="O152" s="198">
        <f>IFERROR($E152*SUMIF('Daily Log'!$Z$18:$Z$1017,$B152,'Daily Log'!$AA$18:$AA$1017),0)</f>
        <v>0</v>
      </c>
      <c r="P152" s="198">
        <f>IFERROR($E152*SUMIF('Daily Log'!$AC$18:$AC$1017,$B152,'Daily Log'!$AD$18:$AD$1017),0)</f>
        <v>0</v>
      </c>
      <c r="Q152" s="198">
        <f>IFERROR($E152*SUMIF('Daily Log'!$AF$18:$AF$1017,$B152,'Daily Log'!$AG$18:$AG$1017),0)</f>
        <v>0</v>
      </c>
      <c r="R152" s="198">
        <f>IFERROR($E152*SUMIF('Daily Log'!$AI$18:$AI$1017,$B152,'Daily Log'!$AJ$18:$AJ$1017),0)</f>
        <v>0</v>
      </c>
      <c r="S152" s="198">
        <f>IFERROR($E152*SUMIF('Daily Log'!$AL$18:$AL$1017,$B152,'Daily Log'!$AM$18:$AM$1017),0)</f>
        <v>0</v>
      </c>
      <c r="T152" s="198">
        <f>IFERROR($E152*SUMIF('Daily Log'!$AO$18:$AO$1017,$B152,'Daily Log'!$AP$18:$AP$1017),0)</f>
        <v>0</v>
      </c>
      <c r="U152" s="198">
        <f>IFERROR($E152*SUMIF('Daily Log'!$AR$18:$AR$1017,$B152,'Daily Log'!$AS$18:$AS$1017),0)</f>
        <v>0</v>
      </c>
      <c r="V152" s="198">
        <f>IFERROR($E152*SUMIF('Daily Log'!$AU$18:$AU$1017,$B152,'Daily Log'!$AV$18:$AV$1017),0)</f>
        <v>0</v>
      </c>
      <c r="W152" s="198">
        <f>IFERROR($E152*SUMIF('Daily Log'!$AX$18:$AX$1017,$B152,'Daily Log'!$AY$18:$AY$1017),0)</f>
        <v>0</v>
      </c>
      <c r="X152" s="198">
        <f>IFERROR($E152*SUMIF('Daily Log'!$BA$18:$BA$1017,$B152,'Daily Log'!$BB$18:$BB$1017),0)</f>
        <v>0</v>
      </c>
      <c r="Y152" s="198">
        <f>IFERROR($E152*SUMIF('Daily Log'!$BD$18:$BD$1017,$B152,'Daily Log'!$BE$18:$BE$1017),0)</f>
        <v>0</v>
      </c>
      <c r="Z152" s="198">
        <f>IFERROR($E152*SUMIF('Daily Log'!$BG$18:$BG$1017,$B152,'Daily Log'!$BH$18:$BH$1017),0)</f>
        <v>0</v>
      </c>
      <c r="AA152" s="198">
        <f>IFERROR($E152*SUMIF('Daily Log'!$BJ$18:$BJ$1017,$B152,'Daily Log'!$BK$18:$BK$1017),0)</f>
        <v>0</v>
      </c>
      <c r="AB152" s="198">
        <f>IFERROR($E152*SUMIF('Daily Log'!$BM$18:$BM$1017,$B152,'Daily Log'!$BN$18:$BN$1017),0)</f>
        <v>0</v>
      </c>
      <c r="AC152" s="198">
        <f>IFERROR($E152*SUMIF('Daily Log'!$BP$18:$BP$1017,$B152,'Daily Log'!$BQ$18:$BQ$1017),0)</f>
        <v>0</v>
      </c>
      <c r="AD152" s="198">
        <f>IFERROR($E152*SUMIF('Daily Log'!$BS$18:$BS$1017,$B152,'Daily Log'!$BT$18:$BT$1017),0)</f>
        <v>0</v>
      </c>
      <c r="AE152" s="198">
        <f>IFERROR($E152*SUMIF('Daily Log'!$BV$18:$BV$1017,$B152,'Daily Log'!$BW$18:$BW$1017),0)</f>
        <v>0</v>
      </c>
      <c r="AF152" s="198">
        <f>IFERROR($E152*SUMIF('Daily Log'!$BY$18:$BY$1017,$B152,'Daily Log'!$BZ$18:$BZ$1017),0)</f>
        <v>0</v>
      </c>
      <c r="AG152" s="198">
        <f>IFERROR($E152*SUMIF('Daily Log'!$CB$18:$CB$1017,$B152,'Daily Log'!$CC$18:$CC$1017),0)</f>
        <v>0</v>
      </c>
      <c r="AH152" s="198">
        <f>IFERROR($E152*SUMIF('Daily Log'!$CE$18:$CE$1017,$B152,'Daily Log'!$CF$18:$CF$1017),0)</f>
        <v>0</v>
      </c>
      <c r="AI152" s="198">
        <f>IFERROR($E152*SUMIF('Daily Log'!$CH$18:$CH$1017,$B152,'Daily Log'!$CI$18:$CI$1017),0)</f>
        <v>0</v>
      </c>
      <c r="AJ152" s="198">
        <f>IFERROR($E152*SUMIF('Daily Log'!$CK$18:$CK$1017,$B152,'Daily Log'!$CL$18:$CL$1017),0)</f>
        <v>0</v>
      </c>
      <c r="AK152" s="198">
        <f>IFERROR($E152*SUMIF('Daily Log'!$CN$18:$CN$1017,$B152,'Daily Log'!$CO$18:$CO$1017),0)</f>
        <v>0</v>
      </c>
    </row>
    <row r="153" spans="1:37" ht="33.75" customHeight="1">
      <c r="B153" s="401" t="s">
        <v>192</v>
      </c>
      <c r="C153" s="402"/>
      <c r="D153" s="403" t="s">
        <v>376</v>
      </c>
      <c r="E153" s="400">
        <v>1</v>
      </c>
      <c r="F153" s="197">
        <f t="shared" si="2"/>
        <v>2</v>
      </c>
      <c r="G153" s="198">
        <f>IFERROR($E153*SUMIF('Daily Log'!$B$18:$B$1017,$B153,'Daily Log'!$C$18:$C$1017),0)</f>
        <v>0</v>
      </c>
      <c r="H153" s="198">
        <f>IFERROR($E153*SUMIF('Daily Log'!$E$18:$E$1017,$B153,'Daily Log'!$F$18:$F$1017),0)</f>
        <v>2</v>
      </c>
      <c r="I153" s="198">
        <f>IFERROR($E153*SUMIF('Daily Log'!$H$18:$H$1017,$B153,'Daily Log'!$I$18:$I$1017),0)</f>
        <v>0</v>
      </c>
      <c r="J153" s="198">
        <f>IFERROR($E153*SUMIF('Daily Log'!$K$18:$K$1017,$B153,'Daily Log'!$L$18:$L$1017),0)</f>
        <v>0</v>
      </c>
      <c r="K153" s="198">
        <f>IFERROR($E153*SUMIF('Daily Log'!$N$18:$N$1017,$B153,'Daily Log'!$O$18:$O$1017),0)</f>
        <v>0</v>
      </c>
      <c r="L153" s="198">
        <f>IFERROR($E153*SUMIF('Daily Log'!$Q$18:$Q$1017,$B153,'Daily Log'!$R$18:$R$1017),0)</f>
        <v>0</v>
      </c>
      <c r="M153" s="198">
        <f>IFERROR($E153*SUMIF('Daily Log'!$T$18:$T$1017,$B153,'Daily Log'!$U$18:$U$1017),0)</f>
        <v>0</v>
      </c>
      <c r="N153" s="198">
        <f>IFERROR($E153*SUMIF('Daily Log'!$W$18:$W$1017,$B153,'Daily Log'!$X$18:$X$1017),0)</f>
        <v>0</v>
      </c>
      <c r="O153" s="198">
        <f>IFERROR($E153*SUMIF('Daily Log'!$Z$18:$Z$1017,$B153,'Daily Log'!$AA$18:$AA$1017),0)</f>
        <v>0</v>
      </c>
      <c r="P153" s="198">
        <f>IFERROR($E153*SUMIF('Daily Log'!$AC$18:$AC$1017,$B153,'Daily Log'!$AD$18:$AD$1017),0)</f>
        <v>0</v>
      </c>
      <c r="Q153" s="198">
        <f>IFERROR($E153*SUMIF('Daily Log'!$AF$18:$AF$1017,$B153,'Daily Log'!$AG$18:$AG$1017),0)</f>
        <v>0</v>
      </c>
      <c r="R153" s="198">
        <f>IFERROR($E153*SUMIF('Daily Log'!$AI$18:$AI$1017,$B153,'Daily Log'!$AJ$18:$AJ$1017),0)</f>
        <v>0</v>
      </c>
      <c r="S153" s="198">
        <f>IFERROR($E153*SUMIF('Daily Log'!$AL$18:$AL$1017,$B153,'Daily Log'!$AM$18:$AM$1017),0)</f>
        <v>0</v>
      </c>
      <c r="T153" s="198">
        <f>IFERROR($E153*SUMIF('Daily Log'!$AO$18:$AO$1017,$B153,'Daily Log'!$AP$18:$AP$1017),0)</f>
        <v>0</v>
      </c>
      <c r="U153" s="198">
        <f>IFERROR($E153*SUMIF('Daily Log'!$AR$18:$AR$1017,$B153,'Daily Log'!$AS$18:$AS$1017),0)</f>
        <v>0</v>
      </c>
      <c r="V153" s="198">
        <f>IFERROR($E153*SUMIF('Daily Log'!$AU$18:$AU$1017,$B153,'Daily Log'!$AV$18:$AV$1017),0)</f>
        <v>0</v>
      </c>
      <c r="W153" s="198">
        <f>IFERROR($E153*SUMIF('Daily Log'!$AX$18:$AX$1017,$B153,'Daily Log'!$AY$18:$AY$1017),0)</f>
        <v>0</v>
      </c>
      <c r="X153" s="198">
        <f>IFERROR($E153*SUMIF('Daily Log'!$BA$18:$BA$1017,$B153,'Daily Log'!$BB$18:$BB$1017),0)</f>
        <v>0</v>
      </c>
      <c r="Y153" s="198">
        <f>IFERROR($E153*SUMIF('Daily Log'!$BD$18:$BD$1017,$B153,'Daily Log'!$BE$18:$BE$1017),0)</f>
        <v>0</v>
      </c>
      <c r="Z153" s="198">
        <f>IFERROR($E153*SUMIF('Daily Log'!$BG$18:$BG$1017,$B153,'Daily Log'!$BH$18:$BH$1017),0)</f>
        <v>0</v>
      </c>
      <c r="AA153" s="198">
        <f>IFERROR($E153*SUMIF('Daily Log'!$BJ$18:$BJ$1017,$B153,'Daily Log'!$BK$18:$BK$1017),0)</f>
        <v>0</v>
      </c>
      <c r="AB153" s="198">
        <f>IFERROR($E153*SUMIF('Daily Log'!$BM$18:$BM$1017,$B153,'Daily Log'!$BN$18:$BN$1017),0)</f>
        <v>0</v>
      </c>
      <c r="AC153" s="198">
        <f>IFERROR($E153*SUMIF('Daily Log'!$BP$18:$BP$1017,$B153,'Daily Log'!$BQ$18:$BQ$1017),0)</f>
        <v>0</v>
      </c>
      <c r="AD153" s="198">
        <f>IFERROR($E153*SUMIF('Daily Log'!$BS$18:$BS$1017,$B153,'Daily Log'!$BT$18:$BT$1017),0)</f>
        <v>0</v>
      </c>
      <c r="AE153" s="198">
        <f>IFERROR($E153*SUMIF('Daily Log'!$BV$18:$BV$1017,$B153,'Daily Log'!$BW$18:$BW$1017),0)</f>
        <v>0</v>
      </c>
      <c r="AF153" s="198">
        <f>IFERROR($E153*SUMIF('Daily Log'!$BY$18:$BY$1017,$B153,'Daily Log'!$BZ$18:$BZ$1017),0)</f>
        <v>0</v>
      </c>
      <c r="AG153" s="198">
        <f>IFERROR($E153*SUMIF('Daily Log'!$CB$18:$CB$1017,$B153,'Daily Log'!$CC$18:$CC$1017),0)</f>
        <v>0</v>
      </c>
      <c r="AH153" s="198">
        <f>IFERROR($E153*SUMIF('Daily Log'!$CE$18:$CE$1017,$B153,'Daily Log'!$CF$18:$CF$1017),0)</f>
        <v>0</v>
      </c>
      <c r="AI153" s="198">
        <f>IFERROR($E153*SUMIF('Daily Log'!$CH$18:$CH$1017,$B153,'Daily Log'!$CI$18:$CI$1017),0)</f>
        <v>0</v>
      </c>
      <c r="AJ153" s="198">
        <f>IFERROR($E153*SUMIF('Daily Log'!$CK$18:$CK$1017,$B153,'Daily Log'!$CL$18:$CL$1017),0)</f>
        <v>0</v>
      </c>
      <c r="AK153" s="198">
        <f>IFERROR($E153*SUMIF('Daily Log'!$CN$18:$CN$1017,$B153,'Daily Log'!$CO$18:$CO$1017),0)</f>
        <v>0</v>
      </c>
    </row>
    <row r="154" spans="1:37" ht="33.75" customHeight="1">
      <c r="B154" s="401" t="s">
        <v>193</v>
      </c>
      <c r="C154" s="402"/>
      <c r="D154" s="403" t="s">
        <v>376</v>
      </c>
      <c r="E154" s="400">
        <v>1</v>
      </c>
      <c r="F154" s="197">
        <f t="shared" si="2"/>
        <v>9</v>
      </c>
      <c r="G154" s="198">
        <f>IFERROR($E154*SUMIF('Daily Log'!$B$18:$B$1017,$B154,'Daily Log'!$C$18:$C$1017),0)</f>
        <v>2</v>
      </c>
      <c r="H154" s="198">
        <f>IFERROR($E154*SUMIF('Daily Log'!$E$18:$E$1017,$B154,'Daily Log'!$F$18:$F$1017),0)</f>
        <v>3</v>
      </c>
      <c r="I154" s="198">
        <f>IFERROR($E154*SUMIF('Daily Log'!$H$18:$H$1017,$B154,'Daily Log'!$I$18:$I$1017),0)</f>
        <v>4</v>
      </c>
      <c r="J154" s="198">
        <f>IFERROR($E154*SUMIF('Daily Log'!$K$18:$K$1017,$B154,'Daily Log'!$L$18:$L$1017),0)</f>
        <v>0</v>
      </c>
      <c r="K154" s="198">
        <f>IFERROR($E154*SUMIF('Daily Log'!$N$18:$N$1017,$B154,'Daily Log'!$O$18:$O$1017),0)</f>
        <v>0</v>
      </c>
      <c r="L154" s="198">
        <f>IFERROR($E154*SUMIF('Daily Log'!$Q$18:$Q$1017,$B154,'Daily Log'!$R$18:$R$1017),0)</f>
        <v>0</v>
      </c>
      <c r="M154" s="198">
        <f>IFERROR($E154*SUMIF('Daily Log'!$T$18:$T$1017,$B154,'Daily Log'!$U$18:$U$1017),0)</f>
        <v>0</v>
      </c>
      <c r="N154" s="198">
        <f>IFERROR($E154*SUMIF('Daily Log'!$W$18:$W$1017,$B154,'Daily Log'!$X$18:$X$1017),0)</f>
        <v>0</v>
      </c>
      <c r="O154" s="198">
        <f>IFERROR($E154*SUMIF('Daily Log'!$Z$18:$Z$1017,$B154,'Daily Log'!$AA$18:$AA$1017),0)</f>
        <v>0</v>
      </c>
      <c r="P154" s="198">
        <f>IFERROR($E154*SUMIF('Daily Log'!$AC$18:$AC$1017,$B154,'Daily Log'!$AD$18:$AD$1017),0)</f>
        <v>0</v>
      </c>
      <c r="Q154" s="198">
        <f>IFERROR($E154*SUMIF('Daily Log'!$AF$18:$AF$1017,$B154,'Daily Log'!$AG$18:$AG$1017),0)</f>
        <v>0</v>
      </c>
      <c r="R154" s="198">
        <f>IFERROR($E154*SUMIF('Daily Log'!$AI$18:$AI$1017,$B154,'Daily Log'!$AJ$18:$AJ$1017),0)</f>
        <v>0</v>
      </c>
      <c r="S154" s="198">
        <f>IFERROR($E154*SUMIF('Daily Log'!$AL$18:$AL$1017,$B154,'Daily Log'!$AM$18:$AM$1017),0)</f>
        <v>0</v>
      </c>
      <c r="T154" s="198">
        <f>IFERROR($E154*SUMIF('Daily Log'!$AO$18:$AO$1017,$B154,'Daily Log'!$AP$18:$AP$1017),0)</f>
        <v>0</v>
      </c>
      <c r="U154" s="198">
        <f>IFERROR($E154*SUMIF('Daily Log'!$AR$18:$AR$1017,$B154,'Daily Log'!$AS$18:$AS$1017),0)</f>
        <v>0</v>
      </c>
      <c r="V154" s="198">
        <f>IFERROR($E154*SUMIF('Daily Log'!$AU$18:$AU$1017,$B154,'Daily Log'!$AV$18:$AV$1017),0)</f>
        <v>0</v>
      </c>
      <c r="W154" s="198">
        <f>IFERROR($E154*SUMIF('Daily Log'!$AX$18:$AX$1017,$B154,'Daily Log'!$AY$18:$AY$1017),0)</f>
        <v>0</v>
      </c>
      <c r="X154" s="198">
        <f>IFERROR($E154*SUMIF('Daily Log'!$BA$18:$BA$1017,$B154,'Daily Log'!$BB$18:$BB$1017),0)</f>
        <v>0</v>
      </c>
      <c r="Y154" s="198">
        <f>IFERROR($E154*SUMIF('Daily Log'!$BD$18:$BD$1017,$B154,'Daily Log'!$BE$18:$BE$1017),0)</f>
        <v>0</v>
      </c>
      <c r="Z154" s="198">
        <f>IFERROR($E154*SUMIF('Daily Log'!$BG$18:$BG$1017,$B154,'Daily Log'!$BH$18:$BH$1017),0)</f>
        <v>0</v>
      </c>
      <c r="AA154" s="198">
        <f>IFERROR($E154*SUMIF('Daily Log'!$BJ$18:$BJ$1017,$B154,'Daily Log'!$BK$18:$BK$1017),0)</f>
        <v>0</v>
      </c>
      <c r="AB154" s="198">
        <f>IFERROR($E154*SUMIF('Daily Log'!$BM$18:$BM$1017,$B154,'Daily Log'!$BN$18:$BN$1017),0)</f>
        <v>0</v>
      </c>
      <c r="AC154" s="198">
        <f>IFERROR($E154*SUMIF('Daily Log'!$BP$18:$BP$1017,$B154,'Daily Log'!$BQ$18:$BQ$1017),0)</f>
        <v>0</v>
      </c>
      <c r="AD154" s="198">
        <f>IFERROR($E154*SUMIF('Daily Log'!$BS$18:$BS$1017,$B154,'Daily Log'!$BT$18:$BT$1017),0)</f>
        <v>0</v>
      </c>
      <c r="AE154" s="198">
        <f>IFERROR($E154*SUMIF('Daily Log'!$BV$18:$BV$1017,$B154,'Daily Log'!$BW$18:$BW$1017),0)</f>
        <v>0</v>
      </c>
      <c r="AF154" s="198">
        <f>IFERROR($E154*SUMIF('Daily Log'!$BY$18:$BY$1017,$B154,'Daily Log'!$BZ$18:$BZ$1017),0)</f>
        <v>0</v>
      </c>
      <c r="AG154" s="198">
        <f>IFERROR($E154*SUMIF('Daily Log'!$CB$18:$CB$1017,$B154,'Daily Log'!$CC$18:$CC$1017),0)</f>
        <v>0</v>
      </c>
      <c r="AH154" s="198">
        <f>IFERROR($E154*SUMIF('Daily Log'!$CE$18:$CE$1017,$B154,'Daily Log'!$CF$18:$CF$1017),0)</f>
        <v>0</v>
      </c>
      <c r="AI154" s="198">
        <f>IFERROR($E154*SUMIF('Daily Log'!$CH$18:$CH$1017,$B154,'Daily Log'!$CI$18:$CI$1017),0)</f>
        <v>0</v>
      </c>
      <c r="AJ154" s="198">
        <f>IFERROR($E154*SUMIF('Daily Log'!$CK$18:$CK$1017,$B154,'Daily Log'!$CL$18:$CL$1017),0)</f>
        <v>0</v>
      </c>
      <c r="AK154" s="198">
        <f>IFERROR($E154*SUMIF('Daily Log'!$CN$18:$CN$1017,$B154,'Daily Log'!$CO$18:$CO$1017),0)</f>
        <v>0</v>
      </c>
    </row>
    <row r="155" spans="1:37" ht="33.75" customHeight="1">
      <c r="B155" s="401" t="s">
        <v>194</v>
      </c>
      <c r="C155" s="402"/>
      <c r="D155" s="403" t="s">
        <v>376</v>
      </c>
      <c r="E155" s="400">
        <v>1</v>
      </c>
      <c r="F155" s="197">
        <f t="shared" si="2"/>
        <v>4</v>
      </c>
      <c r="G155" s="198">
        <f>IFERROR($E155*SUMIF('Daily Log'!$B$18:$B$1017,$B155,'Daily Log'!$C$18:$C$1017),0)</f>
        <v>2</v>
      </c>
      <c r="H155" s="198">
        <f>IFERROR($E155*SUMIF('Daily Log'!$E$18:$E$1017,$B155,'Daily Log'!$F$18:$F$1017),0)</f>
        <v>1</v>
      </c>
      <c r="I155" s="198">
        <f>IFERROR($E155*SUMIF('Daily Log'!$H$18:$H$1017,$B155,'Daily Log'!$I$18:$I$1017),0)</f>
        <v>1</v>
      </c>
      <c r="J155" s="198">
        <f>IFERROR($E155*SUMIF('Daily Log'!$K$18:$K$1017,$B155,'Daily Log'!$L$18:$L$1017),0)</f>
        <v>0</v>
      </c>
      <c r="K155" s="198">
        <f>IFERROR($E155*SUMIF('Daily Log'!$N$18:$N$1017,$B155,'Daily Log'!$O$18:$O$1017),0)</f>
        <v>0</v>
      </c>
      <c r="L155" s="198">
        <f>IFERROR($E155*SUMIF('Daily Log'!$Q$18:$Q$1017,$B155,'Daily Log'!$R$18:$R$1017),0)</f>
        <v>0</v>
      </c>
      <c r="M155" s="198">
        <f>IFERROR($E155*SUMIF('Daily Log'!$T$18:$T$1017,$B155,'Daily Log'!$U$18:$U$1017),0)</f>
        <v>0</v>
      </c>
      <c r="N155" s="198">
        <f>IFERROR($E155*SUMIF('Daily Log'!$W$18:$W$1017,$B155,'Daily Log'!$X$18:$X$1017),0)</f>
        <v>0</v>
      </c>
      <c r="O155" s="198">
        <f>IFERROR($E155*SUMIF('Daily Log'!$Z$18:$Z$1017,$B155,'Daily Log'!$AA$18:$AA$1017),0)</f>
        <v>0</v>
      </c>
      <c r="P155" s="198">
        <f>IFERROR($E155*SUMIF('Daily Log'!$AC$18:$AC$1017,$B155,'Daily Log'!$AD$18:$AD$1017),0)</f>
        <v>0</v>
      </c>
      <c r="Q155" s="198">
        <f>IFERROR($E155*SUMIF('Daily Log'!$AF$18:$AF$1017,$B155,'Daily Log'!$AG$18:$AG$1017),0)</f>
        <v>0</v>
      </c>
      <c r="R155" s="198">
        <f>IFERROR($E155*SUMIF('Daily Log'!$AI$18:$AI$1017,$B155,'Daily Log'!$AJ$18:$AJ$1017),0)</f>
        <v>0</v>
      </c>
      <c r="S155" s="198">
        <f>IFERROR($E155*SUMIF('Daily Log'!$AL$18:$AL$1017,$B155,'Daily Log'!$AM$18:$AM$1017),0)</f>
        <v>0</v>
      </c>
      <c r="T155" s="198">
        <f>IFERROR($E155*SUMIF('Daily Log'!$AO$18:$AO$1017,$B155,'Daily Log'!$AP$18:$AP$1017),0)</f>
        <v>0</v>
      </c>
      <c r="U155" s="198">
        <f>IFERROR($E155*SUMIF('Daily Log'!$AR$18:$AR$1017,$B155,'Daily Log'!$AS$18:$AS$1017),0)</f>
        <v>0</v>
      </c>
      <c r="V155" s="198">
        <f>IFERROR($E155*SUMIF('Daily Log'!$AU$18:$AU$1017,$B155,'Daily Log'!$AV$18:$AV$1017),0)</f>
        <v>0</v>
      </c>
      <c r="W155" s="198">
        <f>IFERROR($E155*SUMIF('Daily Log'!$AX$18:$AX$1017,$B155,'Daily Log'!$AY$18:$AY$1017),0)</f>
        <v>0</v>
      </c>
      <c r="X155" s="198">
        <f>IFERROR($E155*SUMIF('Daily Log'!$BA$18:$BA$1017,$B155,'Daily Log'!$BB$18:$BB$1017),0)</f>
        <v>0</v>
      </c>
      <c r="Y155" s="198">
        <f>IFERROR($E155*SUMIF('Daily Log'!$BD$18:$BD$1017,$B155,'Daily Log'!$BE$18:$BE$1017),0)</f>
        <v>0</v>
      </c>
      <c r="Z155" s="198">
        <f>IFERROR($E155*SUMIF('Daily Log'!$BG$18:$BG$1017,$B155,'Daily Log'!$BH$18:$BH$1017),0)</f>
        <v>0</v>
      </c>
      <c r="AA155" s="198">
        <f>IFERROR($E155*SUMIF('Daily Log'!$BJ$18:$BJ$1017,$B155,'Daily Log'!$BK$18:$BK$1017),0)</f>
        <v>0</v>
      </c>
      <c r="AB155" s="198">
        <f>IFERROR($E155*SUMIF('Daily Log'!$BM$18:$BM$1017,$B155,'Daily Log'!$BN$18:$BN$1017),0)</f>
        <v>0</v>
      </c>
      <c r="AC155" s="198">
        <f>IFERROR($E155*SUMIF('Daily Log'!$BP$18:$BP$1017,$B155,'Daily Log'!$BQ$18:$BQ$1017),0)</f>
        <v>0</v>
      </c>
      <c r="AD155" s="198">
        <f>IFERROR($E155*SUMIF('Daily Log'!$BS$18:$BS$1017,$B155,'Daily Log'!$BT$18:$BT$1017),0)</f>
        <v>0</v>
      </c>
      <c r="AE155" s="198">
        <f>IFERROR($E155*SUMIF('Daily Log'!$BV$18:$BV$1017,$B155,'Daily Log'!$BW$18:$BW$1017),0)</f>
        <v>0</v>
      </c>
      <c r="AF155" s="198">
        <f>IFERROR($E155*SUMIF('Daily Log'!$BY$18:$BY$1017,$B155,'Daily Log'!$BZ$18:$BZ$1017),0)</f>
        <v>0</v>
      </c>
      <c r="AG155" s="198">
        <f>IFERROR($E155*SUMIF('Daily Log'!$CB$18:$CB$1017,$B155,'Daily Log'!$CC$18:$CC$1017),0)</f>
        <v>0</v>
      </c>
      <c r="AH155" s="198">
        <f>IFERROR($E155*SUMIF('Daily Log'!$CE$18:$CE$1017,$B155,'Daily Log'!$CF$18:$CF$1017),0)</f>
        <v>0</v>
      </c>
      <c r="AI155" s="198">
        <f>IFERROR($E155*SUMIF('Daily Log'!$CH$18:$CH$1017,$B155,'Daily Log'!$CI$18:$CI$1017),0)</f>
        <v>0</v>
      </c>
      <c r="AJ155" s="198">
        <f>IFERROR($E155*SUMIF('Daily Log'!$CK$18:$CK$1017,$B155,'Daily Log'!$CL$18:$CL$1017),0)</f>
        <v>0</v>
      </c>
      <c r="AK155" s="198">
        <f>IFERROR($E155*SUMIF('Daily Log'!$CN$18:$CN$1017,$B155,'Daily Log'!$CO$18:$CO$1017),0)</f>
        <v>0</v>
      </c>
    </row>
    <row r="156" spans="1:37" ht="33.75" customHeight="1">
      <c r="B156" s="401" t="s">
        <v>195</v>
      </c>
      <c r="C156" s="402"/>
      <c r="D156" s="403" t="s">
        <v>376</v>
      </c>
      <c r="E156" s="400">
        <v>1</v>
      </c>
      <c r="F156" s="197">
        <f t="shared" si="2"/>
        <v>2</v>
      </c>
      <c r="G156" s="198">
        <f>IFERROR($E156*SUMIF('Daily Log'!$B$18:$B$1017,$B156,'Daily Log'!$C$18:$C$1017),0)</f>
        <v>0</v>
      </c>
      <c r="H156" s="198">
        <f>IFERROR($E156*SUMIF('Daily Log'!$E$18:$E$1017,$B156,'Daily Log'!$F$18:$F$1017),0)</f>
        <v>1</v>
      </c>
      <c r="I156" s="198">
        <f>IFERROR($E156*SUMIF('Daily Log'!$H$18:$H$1017,$B156,'Daily Log'!$I$18:$I$1017),0)</f>
        <v>1</v>
      </c>
      <c r="J156" s="198">
        <f>IFERROR($E156*SUMIF('Daily Log'!$K$18:$K$1017,$B156,'Daily Log'!$L$18:$L$1017),0)</f>
        <v>0</v>
      </c>
      <c r="K156" s="198">
        <f>IFERROR($E156*SUMIF('Daily Log'!$N$18:$N$1017,$B156,'Daily Log'!$O$18:$O$1017),0)</f>
        <v>0</v>
      </c>
      <c r="L156" s="198">
        <f>IFERROR($E156*SUMIF('Daily Log'!$Q$18:$Q$1017,$B156,'Daily Log'!$R$18:$R$1017),0)</f>
        <v>0</v>
      </c>
      <c r="M156" s="198">
        <f>IFERROR($E156*SUMIF('Daily Log'!$T$18:$T$1017,$B156,'Daily Log'!$U$18:$U$1017),0)</f>
        <v>0</v>
      </c>
      <c r="N156" s="198">
        <f>IFERROR($E156*SUMIF('Daily Log'!$W$18:$W$1017,$B156,'Daily Log'!$X$18:$X$1017),0)</f>
        <v>0</v>
      </c>
      <c r="O156" s="198">
        <f>IFERROR($E156*SUMIF('Daily Log'!$Z$18:$Z$1017,$B156,'Daily Log'!$AA$18:$AA$1017),0)</f>
        <v>0</v>
      </c>
      <c r="P156" s="198">
        <f>IFERROR($E156*SUMIF('Daily Log'!$AC$18:$AC$1017,$B156,'Daily Log'!$AD$18:$AD$1017),0)</f>
        <v>0</v>
      </c>
      <c r="Q156" s="198">
        <f>IFERROR($E156*SUMIF('Daily Log'!$AF$18:$AF$1017,$B156,'Daily Log'!$AG$18:$AG$1017),0)</f>
        <v>0</v>
      </c>
      <c r="R156" s="198">
        <f>IFERROR($E156*SUMIF('Daily Log'!$AI$18:$AI$1017,$B156,'Daily Log'!$AJ$18:$AJ$1017),0)</f>
        <v>0</v>
      </c>
      <c r="S156" s="198">
        <f>IFERROR($E156*SUMIF('Daily Log'!$AL$18:$AL$1017,$B156,'Daily Log'!$AM$18:$AM$1017),0)</f>
        <v>0</v>
      </c>
      <c r="T156" s="198">
        <f>IFERROR($E156*SUMIF('Daily Log'!$AO$18:$AO$1017,$B156,'Daily Log'!$AP$18:$AP$1017),0)</f>
        <v>0</v>
      </c>
      <c r="U156" s="198">
        <f>IFERROR($E156*SUMIF('Daily Log'!$AR$18:$AR$1017,$B156,'Daily Log'!$AS$18:$AS$1017),0)</f>
        <v>0</v>
      </c>
      <c r="V156" s="198">
        <f>IFERROR($E156*SUMIF('Daily Log'!$AU$18:$AU$1017,$B156,'Daily Log'!$AV$18:$AV$1017),0)</f>
        <v>0</v>
      </c>
      <c r="W156" s="198">
        <f>IFERROR($E156*SUMIF('Daily Log'!$AX$18:$AX$1017,$B156,'Daily Log'!$AY$18:$AY$1017),0)</f>
        <v>0</v>
      </c>
      <c r="X156" s="198">
        <f>IFERROR($E156*SUMIF('Daily Log'!$BA$18:$BA$1017,$B156,'Daily Log'!$BB$18:$BB$1017),0)</f>
        <v>0</v>
      </c>
      <c r="Y156" s="198">
        <f>IFERROR($E156*SUMIF('Daily Log'!$BD$18:$BD$1017,$B156,'Daily Log'!$BE$18:$BE$1017),0)</f>
        <v>0</v>
      </c>
      <c r="Z156" s="198">
        <f>IFERROR($E156*SUMIF('Daily Log'!$BG$18:$BG$1017,$B156,'Daily Log'!$BH$18:$BH$1017),0)</f>
        <v>0</v>
      </c>
      <c r="AA156" s="198">
        <f>IFERROR($E156*SUMIF('Daily Log'!$BJ$18:$BJ$1017,$B156,'Daily Log'!$BK$18:$BK$1017),0)</f>
        <v>0</v>
      </c>
      <c r="AB156" s="198">
        <f>IFERROR($E156*SUMIF('Daily Log'!$BM$18:$BM$1017,$B156,'Daily Log'!$BN$18:$BN$1017),0)</f>
        <v>0</v>
      </c>
      <c r="AC156" s="198">
        <f>IFERROR($E156*SUMIF('Daily Log'!$BP$18:$BP$1017,$B156,'Daily Log'!$BQ$18:$BQ$1017),0)</f>
        <v>0</v>
      </c>
      <c r="AD156" s="198">
        <f>IFERROR($E156*SUMIF('Daily Log'!$BS$18:$BS$1017,$B156,'Daily Log'!$BT$18:$BT$1017),0)</f>
        <v>0</v>
      </c>
      <c r="AE156" s="198">
        <f>IFERROR($E156*SUMIF('Daily Log'!$BV$18:$BV$1017,$B156,'Daily Log'!$BW$18:$BW$1017),0)</f>
        <v>0</v>
      </c>
      <c r="AF156" s="198">
        <f>IFERROR($E156*SUMIF('Daily Log'!$BY$18:$BY$1017,$B156,'Daily Log'!$BZ$18:$BZ$1017),0)</f>
        <v>0</v>
      </c>
      <c r="AG156" s="198">
        <f>IFERROR($E156*SUMIF('Daily Log'!$CB$18:$CB$1017,$B156,'Daily Log'!$CC$18:$CC$1017),0)</f>
        <v>0</v>
      </c>
      <c r="AH156" s="198">
        <f>IFERROR($E156*SUMIF('Daily Log'!$CE$18:$CE$1017,$B156,'Daily Log'!$CF$18:$CF$1017),0)</f>
        <v>0</v>
      </c>
      <c r="AI156" s="198">
        <f>IFERROR($E156*SUMIF('Daily Log'!$CH$18:$CH$1017,$B156,'Daily Log'!$CI$18:$CI$1017),0)</f>
        <v>0</v>
      </c>
      <c r="AJ156" s="198">
        <f>IFERROR($E156*SUMIF('Daily Log'!$CK$18:$CK$1017,$B156,'Daily Log'!$CL$18:$CL$1017),0)</f>
        <v>0</v>
      </c>
      <c r="AK156" s="198">
        <f>IFERROR($E156*SUMIF('Daily Log'!$CN$18:$CN$1017,$B156,'Daily Log'!$CO$18:$CO$1017),0)</f>
        <v>0</v>
      </c>
    </row>
    <row r="157" spans="1:37" ht="33.75" customHeight="1">
      <c r="B157" s="401" t="s">
        <v>196</v>
      </c>
      <c r="C157" s="402"/>
      <c r="D157" s="403" t="s">
        <v>376</v>
      </c>
      <c r="E157" s="400">
        <v>1</v>
      </c>
      <c r="F157" s="197">
        <f t="shared" si="2"/>
        <v>1</v>
      </c>
      <c r="G157" s="198">
        <f>IFERROR($E157*SUMIF('Daily Log'!$B$18:$B$1017,$B157,'Daily Log'!$C$18:$C$1017),0)</f>
        <v>0</v>
      </c>
      <c r="H157" s="198">
        <f>IFERROR($E157*SUMIF('Daily Log'!$E$18:$E$1017,$B157,'Daily Log'!$F$18:$F$1017),0)</f>
        <v>1</v>
      </c>
      <c r="I157" s="198">
        <f>IFERROR($E157*SUMIF('Daily Log'!$H$18:$H$1017,$B157,'Daily Log'!$I$18:$I$1017),0)</f>
        <v>0</v>
      </c>
      <c r="J157" s="198">
        <f>IFERROR($E157*SUMIF('Daily Log'!$K$18:$K$1017,$B157,'Daily Log'!$L$18:$L$1017),0)</f>
        <v>0</v>
      </c>
      <c r="K157" s="198">
        <f>IFERROR($E157*SUMIF('Daily Log'!$N$18:$N$1017,$B157,'Daily Log'!$O$18:$O$1017),0)</f>
        <v>0</v>
      </c>
      <c r="L157" s="198">
        <f>IFERROR($E157*SUMIF('Daily Log'!$Q$18:$Q$1017,$B157,'Daily Log'!$R$18:$R$1017),0)</f>
        <v>0</v>
      </c>
      <c r="M157" s="198">
        <f>IFERROR($E157*SUMIF('Daily Log'!$T$18:$T$1017,$B157,'Daily Log'!$U$18:$U$1017),0)</f>
        <v>0</v>
      </c>
      <c r="N157" s="198">
        <f>IFERROR($E157*SUMIF('Daily Log'!$W$18:$W$1017,$B157,'Daily Log'!$X$18:$X$1017),0)</f>
        <v>0</v>
      </c>
      <c r="O157" s="198">
        <f>IFERROR($E157*SUMIF('Daily Log'!$Z$18:$Z$1017,$B157,'Daily Log'!$AA$18:$AA$1017),0)</f>
        <v>0</v>
      </c>
      <c r="P157" s="198">
        <f>IFERROR($E157*SUMIF('Daily Log'!$AC$18:$AC$1017,$B157,'Daily Log'!$AD$18:$AD$1017),0)</f>
        <v>0</v>
      </c>
      <c r="Q157" s="198">
        <f>IFERROR($E157*SUMIF('Daily Log'!$AF$18:$AF$1017,$B157,'Daily Log'!$AG$18:$AG$1017),0)</f>
        <v>0</v>
      </c>
      <c r="R157" s="198">
        <f>IFERROR($E157*SUMIF('Daily Log'!$AI$18:$AI$1017,$B157,'Daily Log'!$AJ$18:$AJ$1017),0)</f>
        <v>0</v>
      </c>
      <c r="S157" s="198">
        <f>IFERROR($E157*SUMIF('Daily Log'!$AL$18:$AL$1017,$B157,'Daily Log'!$AM$18:$AM$1017),0)</f>
        <v>0</v>
      </c>
      <c r="T157" s="198">
        <f>IFERROR($E157*SUMIF('Daily Log'!$AO$18:$AO$1017,$B157,'Daily Log'!$AP$18:$AP$1017),0)</f>
        <v>0</v>
      </c>
      <c r="U157" s="198">
        <f>IFERROR($E157*SUMIF('Daily Log'!$AR$18:$AR$1017,$B157,'Daily Log'!$AS$18:$AS$1017),0)</f>
        <v>0</v>
      </c>
      <c r="V157" s="198">
        <f>IFERROR($E157*SUMIF('Daily Log'!$AU$18:$AU$1017,$B157,'Daily Log'!$AV$18:$AV$1017),0)</f>
        <v>0</v>
      </c>
      <c r="W157" s="198">
        <f>IFERROR($E157*SUMIF('Daily Log'!$AX$18:$AX$1017,$B157,'Daily Log'!$AY$18:$AY$1017),0)</f>
        <v>0</v>
      </c>
      <c r="X157" s="198">
        <f>IFERROR($E157*SUMIF('Daily Log'!$BA$18:$BA$1017,$B157,'Daily Log'!$BB$18:$BB$1017),0)</f>
        <v>0</v>
      </c>
      <c r="Y157" s="198">
        <f>IFERROR($E157*SUMIF('Daily Log'!$BD$18:$BD$1017,$B157,'Daily Log'!$BE$18:$BE$1017),0)</f>
        <v>0</v>
      </c>
      <c r="Z157" s="198">
        <f>IFERROR($E157*SUMIF('Daily Log'!$BG$18:$BG$1017,$B157,'Daily Log'!$BH$18:$BH$1017),0)</f>
        <v>0</v>
      </c>
      <c r="AA157" s="198">
        <f>IFERROR($E157*SUMIF('Daily Log'!$BJ$18:$BJ$1017,$B157,'Daily Log'!$BK$18:$BK$1017),0)</f>
        <v>0</v>
      </c>
      <c r="AB157" s="198">
        <f>IFERROR($E157*SUMIF('Daily Log'!$BM$18:$BM$1017,$B157,'Daily Log'!$BN$18:$BN$1017),0)</f>
        <v>0</v>
      </c>
      <c r="AC157" s="198">
        <f>IFERROR($E157*SUMIF('Daily Log'!$BP$18:$BP$1017,$B157,'Daily Log'!$BQ$18:$BQ$1017),0)</f>
        <v>0</v>
      </c>
      <c r="AD157" s="198">
        <f>IFERROR($E157*SUMIF('Daily Log'!$BS$18:$BS$1017,$B157,'Daily Log'!$BT$18:$BT$1017),0)</f>
        <v>0</v>
      </c>
      <c r="AE157" s="198">
        <f>IFERROR($E157*SUMIF('Daily Log'!$BV$18:$BV$1017,$B157,'Daily Log'!$BW$18:$BW$1017),0)</f>
        <v>0</v>
      </c>
      <c r="AF157" s="198">
        <f>IFERROR($E157*SUMIF('Daily Log'!$BY$18:$BY$1017,$B157,'Daily Log'!$BZ$18:$BZ$1017),0)</f>
        <v>0</v>
      </c>
      <c r="AG157" s="198">
        <f>IFERROR($E157*SUMIF('Daily Log'!$CB$18:$CB$1017,$B157,'Daily Log'!$CC$18:$CC$1017),0)</f>
        <v>0</v>
      </c>
      <c r="AH157" s="198">
        <f>IFERROR($E157*SUMIF('Daily Log'!$CE$18:$CE$1017,$B157,'Daily Log'!$CF$18:$CF$1017),0)</f>
        <v>0</v>
      </c>
      <c r="AI157" s="198">
        <f>IFERROR($E157*SUMIF('Daily Log'!$CH$18:$CH$1017,$B157,'Daily Log'!$CI$18:$CI$1017),0)</f>
        <v>0</v>
      </c>
      <c r="AJ157" s="198">
        <f>IFERROR($E157*SUMIF('Daily Log'!$CK$18:$CK$1017,$B157,'Daily Log'!$CL$18:$CL$1017),0)</f>
        <v>0</v>
      </c>
      <c r="AK157" s="198">
        <f>IFERROR($E157*SUMIF('Daily Log'!$CN$18:$CN$1017,$B157,'Daily Log'!$CO$18:$CO$1017),0)</f>
        <v>0</v>
      </c>
    </row>
    <row r="158" spans="1:37" ht="33.75" customHeight="1">
      <c r="B158" s="401" t="s">
        <v>197</v>
      </c>
      <c r="C158" s="402"/>
      <c r="D158" s="403" t="s">
        <v>376</v>
      </c>
      <c r="E158" s="400">
        <v>1</v>
      </c>
      <c r="F158" s="197">
        <f t="shared" ref="F158:F221" si="3">SUM($G158:$AK158)</f>
        <v>5</v>
      </c>
      <c r="G158" s="198">
        <f>IFERROR($E158*SUMIF('Daily Log'!$B$18:$B$1017,$B158,'Daily Log'!$C$18:$C$1017),0)</f>
        <v>1</v>
      </c>
      <c r="H158" s="198">
        <f>IFERROR($E158*SUMIF('Daily Log'!$E$18:$E$1017,$B158,'Daily Log'!$F$18:$F$1017),0)</f>
        <v>3</v>
      </c>
      <c r="I158" s="198">
        <f>IFERROR($E158*SUMIF('Daily Log'!$H$18:$H$1017,$B158,'Daily Log'!$I$18:$I$1017),0)</f>
        <v>1</v>
      </c>
      <c r="J158" s="198">
        <f>IFERROR($E158*SUMIF('Daily Log'!$K$18:$K$1017,$B158,'Daily Log'!$L$18:$L$1017),0)</f>
        <v>0</v>
      </c>
      <c r="K158" s="198">
        <f>IFERROR($E158*SUMIF('Daily Log'!$N$18:$N$1017,$B158,'Daily Log'!$O$18:$O$1017),0)</f>
        <v>0</v>
      </c>
      <c r="L158" s="198">
        <f>IFERROR($E158*SUMIF('Daily Log'!$Q$18:$Q$1017,$B158,'Daily Log'!$R$18:$R$1017),0)</f>
        <v>0</v>
      </c>
      <c r="M158" s="198">
        <f>IFERROR($E158*SUMIF('Daily Log'!$T$18:$T$1017,$B158,'Daily Log'!$U$18:$U$1017),0)</f>
        <v>0</v>
      </c>
      <c r="N158" s="198">
        <f>IFERROR($E158*SUMIF('Daily Log'!$W$18:$W$1017,$B158,'Daily Log'!$X$18:$X$1017),0)</f>
        <v>0</v>
      </c>
      <c r="O158" s="198">
        <f>IFERROR($E158*SUMIF('Daily Log'!$Z$18:$Z$1017,$B158,'Daily Log'!$AA$18:$AA$1017),0)</f>
        <v>0</v>
      </c>
      <c r="P158" s="198">
        <f>IFERROR($E158*SUMIF('Daily Log'!$AC$18:$AC$1017,$B158,'Daily Log'!$AD$18:$AD$1017),0)</f>
        <v>0</v>
      </c>
      <c r="Q158" s="198">
        <f>IFERROR($E158*SUMIF('Daily Log'!$AF$18:$AF$1017,$B158,'Daily Log'!$AG$18:$AG$1017),0)</f>
        <v>0</v>
      </c>
      <c r="R158" s="198">
        <f>IFERROR($E158*SUMIF('Daily Log'!$AI$18:$AI$1017,$B158,'Daily Log'!$AJ$18:$AJ$1017),0)</f>
        <v>0</v>
      </c>
      <c r="S158" s="198">
        <f>IFERROR($E158*SUMIF('Daily Log'!$AL$18:$AL$1017,$B158,'Daily Log'!$AM$18:$AM$1017),0)</f>
        <v>0</v>
      </c>
      <c r="T158" s="198">
        <f>IFERROR($E158*SUMIF('Daily Log'!$AO$18:$AO$1017,$B158,'Daily Log'!$AP$18:$AP$1017),0)</f>
        <v>0</v>
      </c>
      <c r="U158" s="198">
        <f>IFERROR($E158*SUMIF('Daily Log'!$AR$18:$AR$1017,$B158,'Daily Log'!$AS$18:$AS$1017),0)</f>
        <v>0</v>
      </c>
      <c r="V158" s="198">
        <f>IFERROR($E158*SUMIF('Daily Log'!$AU$18:$AU$1017,$B158,'Daily Log'!$AV$18:$AV$1017),0)</f>
        <v>0</v>
      </c>
      <c r="W158" s="198">
        <f>IFERROR($E158*SUMIF('Daily Log'!$AX$18:$AX$1017,$B158,'Daily Log'!$AY$18:$AY$1017),0)</f>
        <v>0</v>
      </c>
      <c r="X158" s="198">
        <f>IFERROR($E158*SUMIF('Daily Log'!$BA$18:$BA$1017,$B158,'Daily Log'!$BB$18:$BB$1017),0)</f>
        <v>0</v>
      </c>
      <c r="Y158" s="198">
        <f>IFERROR($E158*SUMIF('Daily Log'!$BD$18:$BD$1017,$B158,'Daily Log'!$BE$18:$BE$1017),0)</f>
        <v>0</v>
      </c>
      <c r="Z158" s="198">
        <f>IFERROR($E158*SUMIF('Daily Log'!$BG$18:$BG$1017,$B158,'Daily Log'!$BH$18:$BH$1017),0)</f>
        <v>0</v>
      </c>
      <c r="AA158" s="198">
        <f>IFERROR($E158*SUMIF('Daily Log'!$BJ$18:$BJ$1017,$B158,'Daily Log'!$BK$18:$BK$1017),0)</f>
        <v>0</v>
      </c>
      <c r="AB158" s="198">
        <f>IFERROR($E158*SUMIF('Daily Log'!$BM$18:$BM$1017,$B158,'Daily Log'!$BN$18:$BN$1017),0)</f>
        <v>0</v>
      </c>
      <c r="AC158" s="198">
        <f>IFERROR($E158*SUMIF('Daily Log'!$BP$18:$BP$1017,$B158,'Daily Log'!$BQ$18:$BQ$1017),0)</f>
        <v>0</v>
      </c>
      <c r="AD158" s="198">
        <f>IFERROR($E158*SUMIF('Daily Log'!$BS$18:$BS$1017,$B158,'Daily Log'!$BT$18:$BT$1017),0)</f>
        <v>0</v>
      </c>
      <c r="AE158" s="198">
        <f>IFERROR($E158*SUMIF('Daily Log'!$BV$18:$BV$1017,$B158,'Daily Log'!$BW$18:$BW$1017),0)</f>
        <v>0</v>
      </c>
      <c r="AF158" s="198">
        <f>IFERROR($E158*SUMIF('Daily Log'!$BY$18:$BY$1017,$B158,'Daily Log'!$BZ$18:$BZ$1017),0)</f>
        <v>0</v>
      </c>
      <c r="AG158" s="198">
        <f>IFERROR($E158*SUMIF('Daily Log'!$CB$18:$CB$1017,$B158,'Daily Log'!$CC$18:$CC$1017),0)</f>
        <v>0</v>
      </c>
      <c r="AH158" s="198">
        <f>IFERROR($E158*SUMIF('Daily Log'!$CE$18:$CE$1017,$B158,'Daily Log'!$CF$18:$CF$1017),0)</f>
        <v>0</v>
      </c>
      <c r="AI158" s="198">
        <f>IFERROR($E158*SUMIF('Daily Log'!$CH$18:$CH$1017,$B158,'Daily Log'!$CI$18:$CI$1017),0)</f>
        <v>0</v>
      </c>
      <c r="AJ158" s="198">
        <f>IFERROR($E158*SUMIF('Daily Log'!$CK$18:$CK$1017,$B158,'Daily Log'!$CL$18:$CL$1017),0)</f>
        <v>0</v>
      </c>
      <c r="AK158" s="198">
        <f>IFERROR($E158*SUMIF('Daily Log'!$CN$18:$CN$1017,$B158,'Daily Log'!$CO$18:$CO$1017),0)</f>
        <v>0</v>
      </c>
    </row>
    <row r="159" spans="1:37" ht="33.75" customHeight="1">
      <c r="B159" s="401" t="s">
        <v>198</v>
      </c>
      <c r="C159" s="402"/>
      <c r="D159" s="403" t="s">
        <v>376</v>
      </c>
      <c r="E159" s="400">
        <v>1</v>
      </c>
      <c r="F159" s="197">
        <f t="shared" si="3"/>
        <v>4</v>
      </c>
      <c r="G159" s="198">
        <f>IFERROR($E159*SUMIF('Daily Log'!$B$18:$B$1017,$B159,'Daily Log'!$C$18:$C$1017),0)</f>
        <v>3</v>
      </c>
      <c r="H159" s="198">
        <f>IFERROR($E159*SUMIF('Daily Log'!$E$18:$E$1017,$B159,'Daily Log'!$F$18:$F$1017),0)</f>
        <v>1</v>
      </c>
      <c r="I159" s="198">
        <f>IFERROR($E159*SUMIF('Daily Log'!$H$18:$H$1017,$B159,'Daily Log'!$I$18:$I$1017),0)</f>
        <v>0</v>
      </c>
      <c r="J159" s="198">
        <f>IFERROR($E159*SUMIF('Daily Log'!$K$18:$K$1017,$B159,'Daily Log'!$L$18:$L$1017),0)</f>
        <v>0</v>
      </c>
      <c r="K159" s="198">
        <f>IFERROR($E159*SUMIF('Daily Log'!$N$18:$N$1017,$B159,'Daily Log'!$O$18:$O$1017),0)</f>
        <v>0</v>
      </c>
      <c r="L159" s="198">
        <f>IFERROR($E159*SUMIF('Daily Log'!$Q$18:$Q$1017,$B159,'Daily Log'!$R$18:$R$1017),0)</f>
        <v>0</v>
      </c>
      <c r="M159" s="198">
        <f>IFERROR($E159*SUMIF('Daily Log'!$T$18:$T$1017,$B159,'Daily Log'!$U$18:$U$1017),0)</f>
        <v>0</v>
      </c>
      <c r="N159" s="198">
        <f>IFERROR($E159*SUMIF('Daily Log'!$W$18:$W$1017,$B159,'Daily Log'!$X$18:$X$1017),0)</f>
        <v>0</v>
      </c>
      <c r="O159" s="198">
        <f>IFERROR($E159*SUMIF('Daily Log'!$Z$18:$Z$1017,$B159,'Daily Log'!$AA$18:$AA$1017),0)</f>
        <v>0</v>
      </c>
      <c r="P159" s="198">
        <f>IFERROR($E159*SUMIF('Daily Log'!$AC$18:$AC$1017,$B159,'Daily Log'!$AD$18:$AD$1017),0)</f>
        <v>0</v>
      </c>
      <c r="Q159" s="198">
        <f>IFERROR($E159*SUMIF('Daily Log'!$AF$18:$AF$1017,$B159,'Daily Log'!$AG$18:$AG$1017),0)</f>
        <v>0</v>
      </c>
      <c r="R159" s="198">
        <f>IFERROR($E159*SUMIF('Daily Log'!$AI$18:$AI$1017,$B159,'Daily Log'!$AJ$18:$AJ$1017),0)</f>
        <v>0</v>
      </c>
      <c r="S159" s="198">
        <f>IFERROR($E159*SUMIF('Daily Log'!$AL$18:$AL$1017,$B159,'Daily Log'!$AM$18:$AM$1017),0)</f>
        <v>0</v>
      </c>
      <c r="T159" s="198">
        <f>IFERROR($E159*SUMIF('Daily Log'!$AO$18:$AO$1017,$B159,'Daily Log'!$AP$18:$AP$1017),0)</f>
        <v>0</v>
      </c>
      <c r="U159" s="198">
        <f>IFERROR($E159*SUMIF('Daily Log'!$AR$18:$AR$1017,$B159,'Daily Log'!$AS$18:$AS$1017),0)</f>
        <v>0</v>
      </c>
      <c r="V159" s="198">
        <f>IFERROR($E159*SUMIF('Daily Log'!$AU$18:$AU$1017,$B159,'Daily Log'!$AV$18:$AV$1017),0)</f>
        <v>0</v>
      </c>
      <c r="W159" s="198">
        <f>IFERROR($E159*SUMIF('Daily Log'!$AX$18:$AX$1017,$B159,'Daily Log'!$AY$18:$AY$1017),0)</f>
        <v>0</v>
      </c>
      <c r="X159" s="198">
        <f>IFERROR($E159*SUMIF('Daily Log'!$BA$18:$BA$1017,$B159,'Daily Log'!$BB$18:$BB$1017),0)</f>
        <v>0</v>
      </c>
      <c r="Y159" s="198">
        <f>IFERROR($E159*SUMIF('Daily Log'!$BD$18:$BD$1017,$B159,'Daily Log'!$BE$18:$BE$1017),0)</f>
        <v>0</v>
      </c>
      <c r="Z159" s="198">
        <f>IFERROR($E159*SUMIF('Daily Log'!$BG$18:$BG$1017,$B159,'Daily Log'!$BH$18:$BH$1017),0)</f>
        <v>0</v>
      </c>
      <c r="AA159" s="198">
        <f>IFERROR($E159*SUMIF('Daily Log'!$BJ$18:$BJ$1017,$B159,'Daily Log'!$BK$18:$BK$1017),0)</f>
        <v>0</v>
      </c>
      <c r="AB159" s="198">
        <f>IFERROR($E159*SUMIF('Daily Log'!$BM$18:$BM$1017,$B159,'Daily Log'!$BN$18:$BN$1017),0)</f>
        <v>0</v>
      </c>
      <c r="AC159" s="198">
        <f>IFERROR($E159*SUMIF('Daily Log'!$BP$18:$BP$1017,$B159,'Daily Log'!$BQ$18:$BQ$1017),0)</f>
        <v>0</v>
      </c>
      <c r="AD159" s="198">
        <f>IFERROR($E159*SUMIF('Daily Log'!$BS$18:$BS$1017,$B159,'Daily Log'!$BT$18:$BT$1017),0)</f>
        <v>0</v>
      </c>
      <c r="AE159" s="198">
        <f>IFERROR($E159*SUMIF('Daily Log'!$BV$18:$BV$1017,$B159,'Daily Log'!$BW$18:$BW$1017),0)</f>
        <v>0</v>
      </c>
      <c r="AF159" s="198">
        <f>IFERROR($E159*SUMIF('Daily Log'!$BY$18:$BY$1017,$B159,'Daily Log'!$BZ$18:$BZ$1017),0)</f>
        <v>0</v>
      </c>
      <c r="AG159" s="198">
        <f>IFERROR($E159*SUMIF('Daily Log'!$CB$18:$CB$1017,$B159,'Daily Log'!$CC$18:$CC$1017),0)</f>
        <v>0</v>
      </c>
      <c r="AH159" s="198">
        <f>IFERROR($E159*SUMIF('Daily Log'!$CE$18:$CE$1017,$B159,'Daily Log'!$CF$18:$CF$1017),0)</f>
        <v>0</v>
      </c>
      <c r="AI159" s="198">
        <f>IFERROR($E159*SUMIF('Daily Log'!$CH$18:$CH$1017,$B159,'Daily Log'!$CI$18:$CI$1017),0)</f>
        <v>0</v>
      </c>
      <c r="AJ159" s="198">
        <f>IFERROR($E159*SUMIF('Daily Log'!$CK$18:$CK$1017,$B159,'Daily Log'!$CL$18:$CL$1017),0)</f>
        <v>0</v>
      </c>
      <c r="AK159" s="198">
        <f>IFERROR($E159*SUMIF('Daily Log'!$CN$18:$CN$1017,$B159,'Daily Log'!$CO$18:$CO$1017),0)</f>
        <v>0</v>
      </c>
    </row>
    <row r="160" spans="1:37" ht="33.75" customHeight="1">
      <c r="B160" s="401" t="s">
        <v>199</v>
      </c>
      <c r="C160" s="402"/>
      <c r="D160" s="403" t="s">
        <v>376</v>
      </c>
      <c r="E160" s="400">
        <v>1</v>
      </c>
      <c r="F160" s="197">
        <f t="shared" si="3"/>
        <v>3</v>
      </c>
      <c r="G160" s="198">
        <f>IFERROR($E160*SUMIF('Daily Log'!$B$18:$B$1017,$B160,'Daily Log'!$C$18:$C$1017),0)</f>
        <v>2</v>
      </c>
      <c r="H160" s="198">
        <f>IFERROR($E160*SUMIF('Daily Log'!$E$18:$E$1017,$B160,'Daily Log'!$F$18:$F$1017),0)</f>
        <v>1</v>
      </c>
      <c r="I160" s="198">
        <f>IFERROR($E160*SUMIF('Daily Log'!$H$18:$H$1017,$B160,'Daily Log'!$I$18:$I$1017),0)</f>
        <v>0</v>
      </c>
      <c r="J160" s="198">
        <f>IFERROR($E160*SUMIF('Daily Log'!$K$18:$K$1017,$B160,'Daily Log'!$L$18:$L$1017),0)</f>
        <v>0</v>
      </c>
      <c r="K160" s="198">
        <f>IFERROR($E160*SUMIF('Daily Log'!$N$18:$N$1017,$B160,'Daily Log'!$O$18:$O$1017),0)</f>
        <v>0</v>
      </c>
      <c r="L160" s="198">
        <f>IFERROR($E160*SUMIF('Daily Log'!$Q$18:$Q$1017,$B160,'Daily Log'!$R$18:$R$1017),0)</f>
        <v>0</v>
      </c>
      <c r="M160" s="198">
        <f>IFERROR($E160*SUMIF('Daily Log'!$T$18:$T$1017,$B160,'Daily Log'!$U$18:$U$1017),0)</f>
        <v>0</v>
      </c>
      <c r="N160" s="198">
        <f>IFERROR($E160*SUMIF('Daily Log'!$W$18:$W$1017,$B160,'Daily Log'!$X$18:$X$1017),0)</f>
        <v>0</v>
      </c>
      <c r="O160" s="198">
        <f>IFERROR($E160*SUMIF('Daily Log'!$Z$18:$Z$1017,$B160,'Daily Log'!$AA$18:$AA$1017),0)</f>
        <v>0</v>
      </c>
      <c r="P160" s="198">
        <f>IFERROR($E160*SUMIF('Daily Log'!$AC$18:$AC$1017,$B160,'Daily Log'!$AD$18:$AD$1017),0)</f>
        <v>0</v>
      </c>
      <c r="Q160" s="198">
        <f>IFERROR($E160*SUMIF('Daily Log'!$AF$18:$AF$1017,$B160,'Daily Log'!$AG$18:$AG$1017),0)</f>
        <v>0</v>
      </c>
      <c r="R160" s="198">
        <f>IFERROR($E160*SUMIF('Daily Log'!$AI$18:$AI$1017,$B160,'Daily Log'!$AJ$18:$AJ$1017),0)</f>
        <v>0</v>
      </c>
      <c r="S160" s="198">
        <f>IFERROR($E160*SUMIF('Daily Log'!$AL$18:$AL$1017,$B160,'Daily Log'!$AM$18:$AM$1017),0)</f>
        <v>0</v>
      </c>
      <c r="T160" s="198">
        <f>IFERROR($E160*SUMIF('Daily Log'!$AO$18:$AO$1017,$B160,'Daily Log'!$AP$18:$AP$1017),0)</f>
        <v>0</v>
      </c>
      <c r="U160" s="198">
        <f>IFERROR($E160*SUMIF('Daily Log'!$AR$18:$AR$1017,$B160,'Daily Log'!$AS$18:$AS$1017),0)</f>
        <v>0</v>
      </c>
      <c r="V160" s="198">
        <f>IFERROR($E160*SUMIF('Daily Log'!$AU$18:$AU$1017,$B160,'Daily Log'!$AV$18:$AV$1017),0)</f>
        <v>0</v>
      </c>
      <c r="W160" s="198">
        <f>IFERROR($E160*SUMIF('Daily Log'!$AX$18:$AX$1017,$B160,'Daily Log'!$AY$18:$AY$1017),0)</f>
        <v>0</v>
      </c>
      <c r="X160" s="198">
        <f>IFERROR($E160*SUMIF('Daily Log'!$BA$18:$BA$1017,$B160,'Daily Log'!$BB$18:$BB$1017),0)</f>
        <v>0</v>
      </c>
      <c r="Y160" s="198">
        <f>IFERROR($E160*SUMIF('Daily Log'!$BD$18:$BD$1017,$B160,'Daily Log'!$BE$18:$BE$1017),0)</f>
        <v>0</v>
      </c>
      <c r="Z160" s="198">
        <f>IFERROR($E160*SUMIF('Daily Log'!$BG$18:$BG$1017,$B160,'Daily Log'!$BH$18:$BH$1017),0)</f>
        <v>0</v>
      </c>
      <c r="AA160" s="198">
        <f>IFERROR($E160*SUMIF('Daily Log'!$BJ$18:$BJ$1017,$B160,'Daily Log'!$BK$18:$BK$1017),0)</f>
        <v>0</v>
      </c>
      <c r="AB160" s="198">
        <f>IFERROR($E160*SUMIF('Daily Log'!$BM$18:$BM$1017,$B160,'Daily Log'!$BN$18:$BN$1017),0)</f>
        <v>0</v>
      </c>
      <c r="AC160" s="198">
        <f>IFERROR($E160*SUMIF('Daily Log'!$BP$18:$BP$1017,$B160,'Daily Log'!$BQ$18:$BQ$1017),0)</f>
        <v>0</v>
      </c>
      <c r="AD160" s="198">
        <f>IFERROR($E160*SUMIF('Daily Log'!$BS$18:$BS$1017,$B160,'Daily Log'!$BT$18:$BT$1017),0)</f>
        <v>0</v>
      </c>
      <c r="AE160" s="198">
        <f>IFERROR($E160*SUMIF('Daily Log'!$BV$18:$BV$1017,$B160,'Daily Log'!$BW$18:$BW$1017),0)</f>
        <v>0</v>
      </c>
      <c r="AF160" s="198">
        <f>IFERROR($E160*SUMIF('Daily Log'!$BY$18:$BY$1017,$B160,'Daily Log'!$BZ$18:$BZ$1017),0)</f>
        <v>0</v>
      </c>
      <c r="AG160" s="198">
        <f>IFERROR($E160*SUMIF('Daily Log'!$CB$18:$CB$1017,$B160,'Daily Log'!$CC$18:$CC$1017),0)</f>
        <v>0</v>
      </c>
      <c r="AH160" s="198">
        <f>IFERROR($E160*SUMIF('Daily Log'!$CE$18:$CE$1017,$B160,'Daily Log'!$CF$18:$CF$1017),0)</f>
        <v>0</v>
      </c>
      <c r="AI160" s="198">
        <f>IFERROR($E160*SUMIF('Daily Log'!$CH$18:$CH$1017,$B160,'Daily Log'!$CI$18:$CI$1017),0)</f>
        <v>0</v>
      </c>
      <c r="AJ160" s="198">
        <f>IFERROR($E160*SUMIF('Daily Log'!$CK$18:$CK$1017,$B160,'Daily Log'!$CL$18:$CL$1017),0)</f>
        <v>0</v>
      </c>
      <c r="AK160" s="198">
        <f>IFERROR($E160*SUMIF('Daily Log'!$CN$18:$CN$1017,$B160,'Daily Log'!$CO$18:$CO$1017),0)</f>
        <v>0</v>
      </c>
    </row>
    <row r="161" spans="2:37" ht="33.75" customHeight="1">
      <c r="B161" s="401" t="s">
        <v>200</v>
      </c>
      <c r="C161" s="402"/>
      <c r="D161" s="403" t="s">
        <v>375</v>
      </c>
      <c r="E161" s="400">
        <v>1</v>
      </c>
      <c r="F161" s="197">
        <f t="shared" si="3"/>
        <v>0</v>
      </c>
      <c r="G161" s="198">
        <f>IFERROR($E161*SUMIF('Daily Log'!$B$18:$B$1017,$B161,'Daily Log'!$C$18:$C$1017),0)</f>
        <v>0</v>
      </c>
      <c r="H161" s="198">
        <f>IFERROR($E161*SUMIF('Daily Log'!$E$18:$E$1017,$B161,'Daily Log'!$F$18:$F$1017),0)</f>
        <v>0</v>
      </c>
      <c r="I161" s="198">
        <f>IFERROR($E161*SUMIF('Daily Log'!$H$18:$H$1017,$B161,'Daily Log'!$I$18:$I$1017),0)</f>
        <v>0</v>
      </c>
      <c r="J161" s="198">
        <f>IFERROR($E161*SUMIF('Daily Log'!$K$18:$K$1017,$B161,'Daily Log'!$L$18:$L$1017),0)</f>
        <v>0</v>
      </c>
      <c r="K161" s="198">
        <f>IFERROR($E161*SUMIF('Daily Log'!$N$18:$N$1017,$B161,'Daily Log'!$O$18:$O$1017),0)</f>
        <v>0</v>
      </c>
      <c r="L161" s="198">
        <f>IFERROR($E161*SUMIF('Daily Log'!$Q$18:$Q$1017,$B161,'Daily Log'!$R$18:$R$1017),0)</f>
        <v>0</v>
      </c>
      <c r="M161" s="198">
        <f>IFERROR($E161*SUMIF('Daily Log'!$T$18:$T$1017,$B161,'Daily Log'!$U$18:$U$1017),0)</f>
        <v>0</v>
      </c>
      <c r="N161" s="198">
        <f>IFERROR($E161*SUMIF('Daily Log'!$W$18:$W$1017,$B161,'Daily Log'!$X$18:$X$1017),0)</f>
        <v>0</v>
      </c>
      <c r="O161" s="198">
        <f>IFERROR($E161*SUMIF('Daily Log'!$Z$18:$Z$1017,$B161,'Daily Log'!$AA$18:$AA$1017),0)</f>
        <v>0</v>
      </c>
      <c r="P161" s="198">
        <f>IFERROR($E161*SUMIF('Daily Log'!$AC$18:$AC$1017,$B161,'Daily Log'!$AD$18:$AD$1017),0)</f>
        <v>0</v>
      </c>
      <c r="Q161" s="198">
        <f>IFERROR($E161*SUMIF('Daily Log'!$AF$18:$AF$1017,$B161,'Daily Log'!$AG$18:$AG$1017),0)</f>
        <v>0</v>
      </c>
      <c r="R161" s="198">
        <f>IFERROR($E161*SUMIF('Daily Log'!$AI$18:$AI$1017,$B161,'Daily Log'!$AJ$18:$AJ$1017),0)</f>
        <v>0</v>
      </c>
      <c r="S161" s="198">
        <f>IFERROR($E161*SUMIF('Daily Log'!$AL$18:$AL$1017,$B161,'Daily Log'!$AM$18:$AM$1017),0)</f>
        <v>0</v>
      </c>
      <c r="T161" s="198">
        <f>IFERROR($E161*SUMIF('Daily Log'!$AO$18:$AO$1017,$B161,'Daily Log'!$AP$18:$AP$1017),0)</f>
        <v>0</v>
      </c>
      <c r="U161" s="198">
        <f>IFERROR($E161*SUMIF('Daily Log'!$AR$18:$AR$1017,$B161,'Daily Log'!$AS$18:$AS$1017),0)</f>
        <v>0</v>
      </c>
      <c r="V161" s="198">
        <f>IFERROR($E161*SUMIF('Daily Log'!$AU$18:$AU$1017,$B161,'Daily Log'!$AV$18:$AV$1017),0)</f>
        <v>0</v>
      </c>
      <c r="W161" s="198">
        <f>IFERROR($E161*SUMIF('Daily Log'!$AX$18:$AX$1017,$B161,'Daily Log'!$AY$18:$AY$1017),0)</f>
        <v>0</v>
      </c>
      <c r="X161" s="198">
        <f>IFERROR($E161*SUMIF('Daily Log'!$BA$18:$BA$1017,$B161,'Daily Log'!$BB$18:$BB$1017),0)</f>
        <v>0</v>
      </c>
      <c r="Y161" s="198">
        <f>IFERROR($E161*SUMIF('Daily Log'!$BD$18:$BD$1017,$B161,'Daily Log'!$BE$18:$BE$1017),0)</f>
        <v>0</v>
      </c>
      <c r="Z161" s="198">
        <f>IFERROR($E161*SUMIF('Daily Log'!$BG$18:$BG$1017,$B161,'Daily Log'!$BH$18:$BH$1017),0)</f>
        <v>0</v>
      </c>
      <c r="AA161" s="198">
        <f>IFERROR($E161*SUMIF('Daily Log'!$BJ$18:$BJ$1017,$B161,'Daily Log'!$BK$18:$BK$1017),0)</f>
        <v>0</v>
      </c>
      <c r="AB161" s="198">
        <f>IFERROR($E161*SUMIF('Daily Log'!$BM$18:$BM$1017,$B161,'Daily Log'!$BN$18:$BN$1017),0)</f>
        <v>0</v>
      </c>
      <c r="AC161" s="198">
        <f>IFERROR($E161*SUMIF('Daily Log'!$BP$18:$BP$1017,$B161,'Daily Log'!$BQ$18:$BQ$1017),0)</f>
        <v>0</v>
      </c>
      <c r="AD161" s="198">
        <f>IFERROR($E161*SUMIF('Daily Log'!$BS$18:$BS$1017,$B161,'Daily Log'!$BT$18:$BT$1017),0)</f>
        <v>0</v>
      </c>
      <c r="AE161" s="198">
        <f>IFERROR($E161*SUMIF('Daily Log'!$BV$18:$BV$1017,$B161,'Daily Log'!$BW$18:$BW$1017),0)</f>
        <v>0</v>
      </c>
      <c r="AF161" s="198">
        <f>IFERROR($E161*SUMIF('Daily Log'!$BY$18:$BY$1017,$B161,'Daily Log'!$BZ$18:$BZ$1017),0)</f>
        <v>0</v>
      </c>
      <c r="AG161" s="198">
        <f>IFERROR($E161*SUMIF('Daily Log'!$CB$18:$CB$1017,$B161,'Daily Log'!$CC$18:$CC$1017),0)</f>
        <v>0</v>
      </c>
      <c r="AH161" s="198">
        <f>IFERROR($E161*SUMIF('Daily Log'!$CE$18:$CE$1017,$B161,'Daily Log'!$CF$18:$CF$1017),0)</f>
        <v>0</v>
      </c>
      <c r="AI161" s="198">
        <f>IFERROR($E161*SUMIF('Daily Log'!$CH$18:$CH$1017,$B161,'Daily Log'!$CI$18:$CI$1017),0)</f>
        <v>0</v>
      </c>
      <c r="AJ161" s="198">
        <f>IFERROR($E161*SUMIF('Daily Log'!$CK$18:$CK$1017,$B161,'Daily Log'!$CL$18:$CL$1017),0)</f>
        <v>0</v>
      </c>
      <c r="AK161" s="198">
        <f>IFERROR($E161*SUMIF('Daily Log'!$CN$18:$CN$1017,$B161,'Daily Log'!$CO$18:$CO$1017),0)</f>
        <v>0</v>
      </c>
    </row>
    <row r="162" spans="2:37" ht="33.75" customHeight="1">
      <c r="B162" s="401" t="s">
        <v>201</v>
      </c>
      <c r="C162" s="402"/>
      <c r="D162" s="403" t="s">
        <v>375</v>
      </c>
      <c r="E162" s="400">
        <v>1</v>
      </c>
      <c r="F162" s="197">
        <f t="shared" si="3"/>
        <v>1</v>
      </c>
      <c r="G162" s="198">
        <f>IFERROR($E162*SUMIF('Daily Log'!$B$18:$B$1017,$B162,'Daily Log'!$C$18:$C$1017),0)</f>
        <v>0</v>
      </c>
      <c r="H162" s="198">
        <f>IFERROR($E162*SUMIF('Daily Log'!$E$18:$E$1017,$B162,'Daily Log'!$F$18:$F$1017),0)</f>
        <v>0</v>
      </c>
      <c r="I162" s="198">
        <f>IFERROR($E162*SUMIF('Daily Log'!$H$18:$H$1017,$B162,'Daily Log'!$I$18:$I$1017),0)</f>
        <v>1</v>
      </c>
      <c r="J162" s="198">
        <f>IFERROR($E162*SUMIF('Daily Log'!$K$18:$K$1017,$B162,'Daily Log'!$L$18:$L$1017),0)</f>
        <v>0</v>
      </c>
      <c r="K162" s="198">
        <f>IFERROR($E162*SUMIF('Daily Log'!$N$18:$N$1017,$B162,'Daily Log'!$O$18:$O$1017),0)</f>
        <v>0</v>
      </c>
      <c r="L162" s="198">
        <f>IFERROR($E162*SUMIF('Daily Log'!$Q$18:$Q$1017,$B162,'Daily Log'!$R$18:$R$1017),0)</f>
        <v>0</v>
      </c>
      <c r="M162" s="198">
        <f>IFERROR($E162*SUMIF('Daily Log'!$T$18:$T$1017,$B162,'Daily Log'!$U$18:$U$1017),0)</f>
        <v>0</v>
      </c>
      <c r="N162" s="198">
        <f>IFERROR($E162*SUMIF('Daily Log'!$W$18:$W$1017,$B162,'Daily Log'!$X$18:$X$1017),0)</f>
        <v>0</v>
      </c>
      <c r="O162" s="198">
        <f>IFERROR($E162*SUMIF('Daily Log'!$Z$18:$Z$1017,$B162,'Daily Log'!$AA$18:$AA$1017),0)</f>
        <v>0</v>
      </c>
      <c r="P162" s="198">
        <f>IFERROR($E162*SUMIF('Daily Log'!$AC$18:$AC$1017,$B162,'Daily Log'!$AD$18:$AD$1017),0)</f>
        <v>0</v>
      </c>
      <c r="Q162" s="198">
        <f>IFERROR($E162*SUMIF('Daily Log'!$AF$18:$AF$1017,$B162,'Daily Log'!$AG$18:$AG$1017),0)</f>
        <v>0</v>
      </c>
      <c r="R162" s="198">
        <f>IFERROR($E162*SUMIF('Daily Log'!$AI$18:$AI$1017,$B162,'Daily Log'!$AJ$18:$AJ$1017),0)</f>
        <v>0</v>
      </c>
      <c r="S162" s="198">
        <f>IFERROR($E162*SUMIF('Daily Log'!$AL$18:$AL$1017,$B162,'Daily Log'!$AM$18:$AM$1017),0)</f>
        <v>0</v>
      </c>
      <c r="T162" s="198">
        <f>IFERROR($E162*SUMIF('Daily Log'!$AO$18:$AO$1017,$B162,'Daily Log'!$AP$18:$AP$1017),0)</f>
        <v>0</v>
      </c>
      <c r="U162" s="198">
        <f>IFERROR($E162*SUMIF('Daily Log'!$AR$18:$AR$1017,$B162,'Daily Log'!$AS$18:$AS$1017),0)</f>
        <v>0</v>
      </c>
      <c r="V162" s="198">
        <f>IFERROR($E162*SUMIF('Daily Log'!$AU$18:$AU$1017,$B162,'Daily Log'!$AV$18:$AV$1017),0)</f>
        <v>0</v>
      </c>
      <c r="W162" s="198">
        <f>IFERROR($E162*SUMIF('Daily Log'!$AX$18:$AX$1017,$B162,'Daily Log'!$AY$18:$AY$1017),0)</f>
        <v>0</v>
      </c>
      <c r="X162" s="198">
        <f>IFERROR($E162*SUMIF('Daily Log'!$BA$18:$BA$1017,$B162,'Daily Log'!$BB$18:$BB$1017),0)</f>
        <v>0</v>
      </c>
      <c r="Y162" s="198">
        <f>IFERROR($E162*SUMIF('Daily Log'!$BD$18:$BD$1017,$B162,'Daily Log'!$BE$18:$BE$1017),0)</f>
        <v>0</v>
      </c>
      <c r="Z162" s="198">
        <f>IFERROR($E162*SUMIF('Daily Log'!$BG$18:$BG$1017,$B162,'Daily Log'!$BH$18:$BH$1017),0)</f>
        <v>0</v>
      </c>
      <c r="AA162" s="198">
        <f>IFERROR($E162*SUMIF('Daily Log'!$BJ$18:$BJ$1017,$B162,'Daily Log'!$BK$18:$BK$1017),0)</f>
        <v>0</v>
      </c>
      <c r="AB162" s="198">
        <f>IFERROR($E162*SUMIF('Daily Log'!$BM$18:$BM$1017,$B162,'Daily Log'!$BN$18:$BN$1017),0)</f>
        <v>0</v>
      </c>
      <c r="AC162" s="198">
        <f>IFERROR($E162*SUMIF('Daily Log'!$BP$18:$BP$1017,$B162,'Daily Log'!$BQ$18:$BQ$1017),0)</f>
        <v>0</v>
      </c>
      <c r="AD162" s="198">
        <f>IFERROR($E162*SUMIF('Daily Log'!$BS$18:$BS$1017,$B162,'Daily Log'!$BT$18:$BT$1017),0)</f>
        <v>0</v>
      </c>
      <c r="AE162" s="198">
        <f>IFERROR($E162*SUMIF('Daily Log'!$BV$18:$BV$1017,$B162,'Daily Log'!$BW$18:$BW$1017),0)</f>
        <v>0</v>
      </c>
      <c r="AF162" s="198">
        <f>IFERROR($E162*SUMIF('Daily Log'!$BY$18:$BY$1017,$B162,'Daily Log'!$BZ$18:$BZ$1017),0)</f>
        <v>0</v>
      </c>
      <c r="AG162" s="198">
        <f>IFERROR($E162*SUMIF('Daily Log'!$CB$18:$CB$1017,$B162,'Daily Log'!$CC$18:$CC$1017),0)</f>
        <v>0</v>
      </c>
      <c r="AH162" s="198">
        <f>IFERROR($E162*SUMIF('Daily Log'!$CE$18:$CE$1017,$B162,'Daily Log'!$CF$18:$CF$1017),0)</f>
        <v>0</v>
      </c>
      <c r="AI162" s="198">
        <f>IFERROR($E162*SUMIF('Daily Log'!$CH$18:$CH$1017,$B162,'Daily Log'!$CI$18:$CI$1017),0)</f>
        <v>0</v>
      </c>
      <c r="AJ162" s="198">
        <f>IFERROR($E162*SUMIF('Daily Log'!$CK$18:$CK$1017,$B162,'Daily Log'!$CL$18:$CL$1017),0)</f>
        <v>0</v>
      </c>
      <c r="AK162" s="198">
        <f>IFERROR($E162*SUMIF('Daily Log'!$CN$18:$CN$1017,$B162,'Daily Log'!$CO$18:$CO$1017),0)</f>
        <v>0</v>
      </c>
    </row>
    <row r="163" spans="2:37" ht="33.75" customHeight="1">
      <c r="B163" s="401" t="s">
        <v>202</v>
      </c>
      <c r="C163" s="402"/>
      <c r="D163" s="403" t="s">
        <v>375</v>
      </c>
      <c r="E163" s="400">
        <v>1</v>
      </c>
      <c r="F163" s="197">
        <f t="shared" si="3"/>
        <v>2</v>
      </c>
      <c r="G163" s="198">
        <f>IFERROR($E163*SUMIF('Daily Log'!$B$18:$B$1017,$B163,'Daily Log'!$C$18:$C$1017),0)</f>
        <v>0</v>
      </c>
      <c r="H163" s="198">
        <f>IFERROR($E163*SUMIF('Daily Log'!$E$18:$E$1017,$B163,'Daily Log'!$F$18:$F$1017),0)</f>
        <v>1</v>
      </c>
      <c r="I163" s="198">
        <f>IFERROR($E163*SUMIF('Daily Log'!$H$18:$H$1017,$B163,'Daily Log'!$I$18:$I$1017),0)</f>
        <v>1</v>
      </c>
      <c r="J163" s="198">
        <f>IFERROR($E163*SUMIF('Daily Log'!$K$18:$K$1017,$B163,'Daily Log'!$L$18:$L$1017),0)</f>
        <v>0</v>
      </c>
      <c r="K163" s="198">
        <f>IFERROR($E163*SUMIF('Daily Log'!$N$18:$N$1017,$B163,'Daily Log'!$O$18:$O$1017),0)</f>
        <v>0</v>
      </c>
      <c r="L163" s="198">
        <f>IFERROR($E163*SUMIF('Daily Log'!$Q$18:$Q$1017,$B163,'Daily Log'!$R$18:$R$1017),0)</f>
        <v>0</v>
      </c>
      <c r="M163" s="198">
        <f>IFERROR($E163*SUMIF('Daily Log'!$T$18:$T$1017,$B163,'Daily Log'!$U$18:$U$1017),0)</f>
        <v>0</v>
      </c>
      <c r="N163" s="198">
        <f>IFERROR($E163*SUMIF('Daily Log'!$W$18:$W$1017,$B163,'Daily Log'!$X$18:$X$1017),0)</f>
        <v>0</v>
      </c>
      <c r="O163" s="198">
        <f>IFERROR($E163*SUMIF('Daily Log'!$Z$18:$Z$1017,$B163,'Daily Log'!$AA$18:$AA$1017),0)</f>
        <v>0</v>
      </c>
      <c r="P163" s="198">
        <f>IFERROR($E163*SUMIF('Daily Log'!$AC$18:$AC$1017,$B163,'Daily Log'!$AD$18:$AD$1017),0)</f>
        <v>0</v>
      </c>
      <c r="Q163" s="198">
        <f>IFERROR($E163*SUMIF('Daily Log'!$AF$18:$AF$1017,$B163,'Daily Log'!$AG$18:$AG$1017),0)</f>
        <v>0</v>
      </c>
      <c r="R163" s="198">
        <f>IFERROR($E163*SUMIF('Daily Log'!$AI$18:$AI$1017,$B163,'Daily Log'!$AJ$18:$AJ$1017),0)</f>
        <v>0</v>
      </c>
      <c r="S163" s="198">
        <f>IFERROR($E163*SUMIF('Daily Log'!$AL$18:$AL$1017,$B163,'Daily Log'!$AM$18:$AM$1017),0)</f>
        <v>0</v>
      </c>
      <c r="T163" s="198">
        <f>IFERROR($E163*SUMIF('Daily Log'!$AO$18:$AO$1017,$B163,'Daily Log'!$AP$18:$AP$1017),0)</f>
        <v>0</v>
      </c>
      <c r="U163" s="198">
        <f>IFERROR($E163*SUMIF('Daily Log'!$AR$18:$AR$1017,$B163,'Daily Log'!$AS$18:$AS$1017),0)</f>
        <v>0</v>
      </c>
      <c r="V163" s="198">
        <f>IFERROR($E163*SUMIF('Daily Log'!$AU$18:$AU$1017,$B163,'Daily Log'!$AV$18:$AV$1017),0)</f>
        <v>0</v>
      </c>
      <c r="W163" s="198">
        <f>IFERROR($E163*SUMIF('Daily Log'!$AX$18:$AX$1017,$B163,'Daily Log'!$AY$18:$AY$1017),0)</f>
        <v>0</v>
      </c>
      <c r="X163" s="198">
        <f>IFERROR($E163*SUMIF('Daily Log'!$BA$18:$BA$1017,$B163,'Daily Log'!$BB$18:$BB$1017),0)</f>
        <v>0</v>
      </c>
      <c r="Y163" s="198">
        <f>IFERROR($E163*SUMIF('Daily Log'!$BD$18:$BD$1017,$B163,'Daily Log'!$BE$18:$BE$1017),0)</f>
        <v>0</v>
      </c>
      <c r="Z163" s="198">
        <f>IFERROR($E163*SUMIF('Daily Log'!$BG$18:$BG$1017,$B163,'Daily Log'!$BH$18:$BH$1017),0)</f>
        <v>0</v>
      </c>
      <c r="AA163" s="198">
        <f>IFERROR($E163*SUMIF('Daily Log'!$BJ$18:$BJ$1017,$B163,'Daily Log'!$BK$18:$BK$1017),0)</f>
        <v>0</v>
      </c>
      <c r="AB163" s="198">
        <f>IFERROR($E163*SUMIF('Daily Log'!$BM$18:$BM$1017,$B163,'Daily Log'!$BN$18:$BN$1017),0)</f>
        <v>0</v>
      </c>
      <c r="AC163" s="198">
        <f>IFERROR($E163*SUMIF('Daily Log'!$BP$18:$BP$1017,$B163,'Daily Log'!$BQ$18:$BQ$1017),0)</f>
        <v>0</v>
      </c>
      <c r="AD163" s="198">
        <f>IFERROR($E163*SUMIF('Daily Log'!$BS$18:$BS$1017,$B163,'Daily Log'!$BT$18:$BT$1017),0)</f>
        <v>0</v>
      </c>
      <c r="AE163" s="198">
        <f>IFERROR($E163*SUMIF('Daily Log'!$BV$18:$BV$1017,$B163,'Daily Log'!$BW$18:$BW$1017),0)</f>
        <v>0</v>
      </c>
      <c r="AF163" s="198">
        <f>IFERROR($E163*SUMIF('Daily Log'!$BY$18:$BY$1017,$B163,'Daily Log'!$BZ$18:$BZ$1017),0)</f>
        <v>0</v>
      </c>
      <c r="AG163" s="198">
        <f>IFERROR($E163*SUMIF('Daily Log'!$CB$18:$CB$1017,$B163,'Daily Log'!$CC$18:$CC$1017),0)</f>
        <v>0</v>
      </c>
      <c r="AH163" s="198">
        <f>IFERROR($E163*SUMIF('Daily Log'!$CE$18:$CE$1017,$B163,'Daily Log'!$CF$18:$CF$1017),0)</f>
        <v>0</v>
      </c>
      <c r="AI163" s="198">
        <f>IFERROR($E163*SUMIF('Daily Log'!$CH$18:$CH$1017,$B163,'Daily Log'!$CI$18:$CI$1017),0)</f>
        <v>0</v>
      </c>
      <c r="AJ163" s="198">
        <f>IFERROR($E163*SUMIF('Daily Log'!$CK$18:$CK$1017,$B163,'Daily Log'!$CL$18:$CL$1017),0)</f>
        <v>0</v>
      </c>
      <c r="AK163" s="198">
        <f>IFERROR($E163*SUMIF('Daily Log'!$CN$18:$CN$1017,$B163,'Daily Log'!$CO$18:$CO$1017),0)</f>
        <v>0</v>
      </c>
    </row>
    <row r="164" spans="2:37" ht="33.75" customHeight="1">
      <c r="B164" s="401" t="s">
        <v>203</v>
      </c>
      <c r="C164" s="402"/>
      <c r="D164" s="403" t="s">
        <v>375</v>
      </c>
      <c r="E164" s="400">
        <v>1</v>
      </c>
      <c r="F164" s="197">
        <f t="shared" si="3"/>
        <v>2</v>
      </c>
      <c r="G164" s="198">
        <f>IFERROR($E164*SUMIF('Daily Log'!$B$18:$B$1017,$B164,'Daily Log'!$C$18:$C$1017),0)</f>
        <v>0</v>
      </c>
      <c r="H164" s="198">
        <f>IFERROR($E164*SUMIF('Daily Log'!$E$18:$E$1017,$B164,'Daily Log'!$F$18:$F$1017),0)</f>
        <v>2</v>
      </c>
      <c r="I164" s="198">
        <f>IFERROR($E164*SUMIF('Daily Log'!$H$18:$H$1017,$B164,'Daily Log'!$I$18:$I$1017),0)</f>
        <v>0</v>
      </c>
      <c r="J164" s="198">
        <f>IFERROR($E164*SUMIF('Daily Log'!$K$18:$K$1017,$B164,'Daily Log'!$L$18:$L$1017),0)</f>
        <v>0</v>
      </c>
      <c r="K164" s="198">
        <f>IFERROR($E164*SUMIF('Daily Log'!$N$18:$N$1017,$B164,'Daily Log'!$O$18:$O$1017),0)</f>
        <v>0</v>
      </c>
      <c r="L164" s="198">
        <f>IFERROR($E164*SUMIF('Daily Log'!$Q$18:$Q$1017,$B164,'Daily Log'!$R$18:$R$1017),0)</f>
        <v>0</v>
      </c>
      <c r="M164" s="198">
        <f>IFERROR($E164*SUMIF('Daily Log'!$T$18:$T$1017,$B164,'Daily Log'!$U$18:$U$1017),0)</f>
        <v>0</v>
      </c>
      <c r="N164" s="198">
        <f>IFERROR($E164*SUMIF('Daily Log'!$W$18:$W$1017,$B164,'Daily Log'!$X$18:$X$1017),0)</f>
        <v>0</v>
      </c>
      <c r="O164" s="198">
        <f>IFERROR($E164*SUMIF('Daily Log'!$Z$18:$Z$1017,$B164,'Daily Log'!$AA$18:$AA$1017),0)</f>
        <v>0</v>
      </c>
      <c r="P164" s="198">
        <f>IFERROR($E164*SUMIF('Daily Log'!$AC$18:$AC$1017,$B164,'Daily Log'!$AD$18:$AD$1017),0)</f>
        <v>0</v>
      </c>
      <c r="Q164" s="198">
        <f>IFERROR($E164*SUMIF('Daily Log'!$AF$18:$AF$1017,$B164,'Daily Log'!$AG$18:$AG$1017),0)</f>
        <v>0</v>
      </c>
      <c r="R164" s="198">
        <f>IFERROR($E164*SUMIF('Daily Log'!$AI$18:$AI$1017,$B164,'Daily Log'!$AJ$18:$AJ$1017),0)</f>
        <v>0</v>
      </c>
      <c r="S164" s="198">
        <f>IFERROR($E164*SUMIF('Daily Log'!$AL$18:$AL$1017,$B164,'Daily Log'!$AM$18:$AM$1017),0)</f>
        <v>0</v>
      </c>
      <c r="T164" s="198">
        <f>IFERROR($E164*SUMIF('Daily Log'!$AO$18:$AO$1017,$B164,'Daily Log'!$AP$18:$AP$1017),0)</f>
        <v>0</v>
      </c>
      <c r="U164" s="198">
        <f>IFERROR($E164*SUMIF('Daily Log'!$AR$18:$AR$1017,$B164,'Daily Log'!$AS$18:$AS$1017),0)</f>
        <v>0</v>
      </c>
      <c r="V164" s="198">
        <f>IFERROR($E164*SUMIF('Daily Log'!$AU$18:$AU$1017,$B164,'Daily Log'!$AV$18:$AV$1017),0)</f>
        <v>0</v>
      </c>
      <c r="W164" s="198">
        <f>IFERROR($E164*SUMIF('Daily Log'!$AX$18:$AX$1017,$B164,'Daily Log'!$AY$18:$AY$1017),0)</f>
        <v>0</v>
      </c>
      <c r="X164" s="198">
        <f>IFERROR($E164*SUMIF('Daily Log'!$BA$18:$BA$1017,$B164,'Daily Log'!$BB$18:$BB$1017),0)</f>
        <v>0</v>
      </c>
      <c r="Y164" s="198">
        <f>IFERROR($E164*SUMIF('Daily Log'!$BD$18:$BD$1017,$B164,'Daily Log'!$BE$18:$BE$1017),0)</f>
        <v>0</v>
      </c>
      <c r="Z164" s="198">
        <f>IFERROR($E164*SUMIF('Daily Log'!$BG$18:$BG$1017,$B164,'Daily Log'!$BH$18:$BH$1017),0)</f>
        <v>0</v>
      </c>
      <c r="AA164" s="198">
        <f>IFERROR($E164*SUMIF('Daily Log'!$BJ$18:$BJ$1017,$B164,'Daily Log'!$BK$18:$BK$1017),0)</f>
        <v>0</v>
      </c>
      <c r="AB164" s="198">
        <f>IFERROR($E164*SUMIF('Daily Log'!$BM$18:$BM$1017,$B164,'Daily Log'!$BN$18:$BN$1017),0)</f>
        <v>0</v>
      </c>
      <c r="AC164" s="198">
        <f>IFERROR($E164*SUMIF('Daily Log'!$BP$18:$BP$1017,$B164,'Daily Log'!$BQ$18:$BQ$1017),0)</f>
        <v>0</v>
      </c>
      <c r="AD164" s="198">
        <f>IFERROR($E164*SUMIF('Daily Log'!$BS$18:$BS$1017,$B164,'Daily Log'!$BT$18:$BT$1017),0)</f>
        <v>0</v>
      </c>
      <c r="AE164" s="198">
        <f>IFERROR($E164*SUMIF('Daily Log'!$BV$18:$BV$1017,$B164,'Daily Log'!$BW$18:$BW$1017),0)</f>
        <v>0</v>
      </c>
      <c r="AF164" s="198">
        <f>IFERROR($E164*SUMIF('Daily Log'!$BY$18:$BY$1017,$B164,'Daily Log'!$BZ$18:$BZ$1017),0)</f>
        <v>0</v>
      </c>
      <c r="AG164" s="198">
        <f>IFERROR($E164*SUMIF('Daily Log'!$CB$18:$CB$1017,$B164,'Daily Log'!$CC$18:$CC$1017),0)</f>
        <v>0</v>
      </c>
      <c r="AH164" s="198">
        <f>IFERROR($E164*SUMIF('Daily Log'!$CE$18:$CE$1017,$B164,'Daily Log'!$CF$18:$CF$1017),0)</f>
        <v>0</v>
      </c>
      <c r="AI164" s="198">
        <f>IFERROR($E164*SUMIF('Daily Log'!$CH$18:$CH$1017,$B164,'Daily Log'!$CI$18:$CI$1017),0)</f>
        <v>0</v>
      </c>
      <c r="AJ164" s="198">
        <f>IFERROR($E164*SUMIF('Daily Log'!$CK$18:$CK$1017,$B164,'Daily Log'!$CL$18:$CL$1017),0)</f>
        <v>0</v>
      </c>
      <c r="AK164" s="198">
        <f>IFERROR($E164*SUMIF('Daily Log'!$CN$18:$CN$1017,$B164,'Daily Log'!$CO$18:$CO$1017),0)</f>
        <v>0</v>
      </c>
    </row>
    <row r="165" spans="2:37" ht="33.75" customHeight="1">
      <c r="B165" s="401" t="s">
        <v>204</v>
      </c>
      <c r="C165" s="402"/>
      <c r="D165" s="403" t="s">
        <v>375</v>
      </c>
      <c r="E165" s="400">
        <v>1</v>
      </c>
      <c r="F165" s="197">
        <f t="shared" si="3"/>
        <v>0</v>
      </c>
      <c r="G165" s="198">
        <f>IFERROR($E165*SUMIF('Daily Log'!$B$18:$B$1017,$B165,'Daily Log'!$C$18:$C$1017),0)</f>
        <v>0</v>
      </c>
      <c r="H165" s="198">
        <f>IFERROR($E165*SUMIF('Daily Log'!$E$18:$E$1017,$B165,'Daily Log'!$F$18:$F$1017),0)</f>
        <v>0</v>
      </c>
      <c r="I165" s="198">
        <f>IFERROR($E165*SUMIF('Daily Log'!$H$18:$H$1017,$B165,'Daily Log'!$I$18:$I$1017),0)</f>
        <v>0</v>
      </c>
      <c r="J165" s="198">
        <f>IFERROR($E165*SUMIF('Daily Log'!$K$18:$K$1017,$B165,'Daily Log'!$L$18:$L$1017),0)</f>
        <v>0</v>
      </c>
      <c r="K165" s="198">
        <f>IFERROR($E165*SUMIF('Daily Log'!$N$18:$N$1017,$B165,'Daily Log'!$O$18:$O$1017),0)</f>
        <v>0</v>
      </c>
      <c r="L165" s="198">
        <f>IFERROR($E165*SUMIF('Daily Log'!$Q$18:$Q$1017,$B165,'Daily Log'!$R$18:$R$1017),0)</f>
        <v>0</v>
      </c>
      <c r="M165" s="198">
        <f>IFERROR($E165*SUMIF('Daily Log'!$T$18:$T$1017,$B165,'Daily Log'!$U$18:$U$1017),0)</f>
        <v>0</v>
      </c>
      <c r="N165" s="198">
        <f>IFERROR($E165*SUMIF('Daily Log'!$W$18:$W$1017,$B165,'Daily Log'!$X$18:$X$1017),0)</f>
        <v>0</v>
      </c>
      <c r="O165" s="198">
        <f>IFERROR($E165*SUMIF('Daily Log'!$Z$18:$Z$1017,$B165,'Daily Log'!$AA$18:$AA$1017),0)</f>
        <v>0</v>
      </c>
      <c r="P165" s="198">
        <f>IFERROR($E165*SUMIF('Daily Log'!$AC$18:$AC$1017,$B165,'Daily Log'!$AD$18:$AD$1017),0)</f>
        <v>0</v>
      </c>
      <c r="Q165" s="198">
        <f>IFERROR($E165*SUMIF('Daily Log'!$AF$18:$AF$1017,$B165,'Daily Log'!$AG$18:$AG$1017),0)</f>
        <v>0</v>
      </c>
      <c r="R165" s="198">
        <f>IFERROR($E165*SUMIF('Daily Log'!$AI$18:$AI$1017,$B165,'Daily Log'!$AJ$18:$AJ$1017),0)</f>
        <v>0</v>
      </c>
      <c r="S165" s="198">
        <f>IFERROR($E165*SUMIF('Daily Log'!$AL$18:$AL$1017,$B165,'Daily Log'!$AM$18:$AM$1017),0)</f>
        <v>0</v>
      </c>
      <c r="T165" s="198">
        <f>IFERROR($E165*SUMIF('Daily Log'!$AO$18:$AO$1017,$B165,'Daily Log'!$AP$18:$AP$1017),0)</f>
        <v>0</v>
      </c>
      <c r="U165" s="198">
        <f>IFERROR($E165*SUMIF('Daily Log'!$AR$18:$AR$1017,$B165,'Daily Log'!$AS$18:$AS$1017),0)</f>
        <v>0</v>
      </c>
      <c r="V165" s="198">
        <f>IFERROR($E165*SUMIF('Daily Log'!$AU$18:$AU$1017,$B165,'Daily Log'!$AV$18:$AV$1017),0)</f>
        <v>0</v>
      </c>
      <c r="W165" s="198">
        <f>IFERROR($E165*SUMIF('Daily Log'!$AX$18:$AX$1017,$B165,'Daily Log'!$AY$18:$AY$1017),0)</f>
        <v>0</v>
      </c>
      <c r="X165" s="198">
        <f>IFERROR($E165*SUMIF('Daily Log'!$BA$18:$BA$1017,$B165,'Daily Log'!$BB$18:$BB$1017),0)</f>
        <v>0</v>
      </c>
      <c r="Y165" s="198">
        <f>IFERROR($E165*SUMIF('Daily Log'!$BD$18:$BD$1017,$B165,'Daily Log'!$BE$18:$BE$1017),0)</f>
        <v>0</v>
      </c>
      <c r="Z165" s="198">
        <f>IFERROR($E165*SUMIF('Daily Log'!$BG$18:$BG$1017,$B165,'Daily Log'!$BH$18:$BH$1017),0)</f>
        <v>0</v>
      </c>
      <c r="AA165" s="198">
        <f>IFERROR($E165*SUMIF('Daily Log'!$BJ$18:$BJ$1017,$B165,'Daily Log'!$BK$18:$BK$1017),0)</f>
        <v>0</v>
      </c>
      <c r="AB165" s="198">
        <f>IFERROR($E165*SUMIF('Daily Log'!$BM$18:$BM$1017,$B165,'Daily Log'!$BN$18:$BN$1017),0)</f>
        <v>0</v>
      </c>
      <c r="AC165" s="198">
        <f>IFERROR($E165*SUMIF('Daily Log'!$BP$18:$BP$1017,$B165,'Daily Log'!$BQ$18:$BQ$1017),0)</f>
        <v>0</v>
      </c>
      <c r="AD165" s="198">
        <f>IFERROR($E165*SUMIF('Daily Log'!$BS$18:$BS$1017,$B165,'Daily Log'!$BT$18:$BT$1017),0)</f>
        <v>0</v>
      </c>
      <c r="AE165" s="198">
        <f>IFERROR($E165*SUMIF('Daily Log'!$BV$18:$BV$1017,$B165,'Daily Log'!$BW$18:$BW$1017),0)</f>
        <v>0</v>
      </c>
      <c r="AF165" s="198">
        <f>IFERROR($E165*SUMIF('Daily Log'!$BY$18:$BY$1017,$B165,'Daily Log'!$BZ$18:$BZ$1017),0)</f>
        <v>0</v>
      </c>
      <c r="AG165" s="198">
        <f>IFERROR($E165*SUMIF('Daily Log'!$CB$18:$CB$1017,$B165,'Daily Log'!$CC$18:$CC$1017),0)</f>
        <v>0</v>
      </c>
      <c r="AH165" s="198">
        <f>IFERROR($E165*SUMIF('Daily Log'!$CE$18:$CE$1017,$B165,'Daily Log'!$CF$18:$CF$1017),0)</f>
        <v>0</v>
      </c>
      <c r="AI165" s="198">
        <f>IFERROR($E165*SUMIF('Daily Log'!$CH$18:$CH$1017,$B165,'Daily Log'!$CI$18:$CI$1017),0)</f>
        <v>0</v>
      </c>
      <c r="AJ165" s="198">
        <f>IFERROR($E165*SUMIF('Daily Log'!$CK$18:$CK$1017,$B165,'Daily Log'!$CL$18:$CL$1017),0)</f>
        <v>0</v>
      </c>
      <c r="AK165" s="198">
        <f>IFERROR($E165*SUMIF('Daily Log'!$CN$18:$CN$1017,$B165,'Daily Log'!$CO$18:$CO$1017),0)</f>
        <v>0</v>
      </c>
    </row>
    <row r="166" spans="2:37" ht="33.75" customHeight="1">
      <c r="B166" s="401" t="s">
        <v>205</v>
      </c>
      <c r="C166" s="402"/>
      <c r="D166" s="403" t="s">
        <v>375</v>
      </c>
      <c r="E166" s="400">
        <v>1</v>
      </c>
      <c r="F166" s="197">
        <f t="shared" si="3"/>
        <v>1</v>
      </c>
      <c r="G166" s="198">
        <f>IFERROR($E166*SUMIF('Daily Log'!$B$18:$B$1017,$B166,'Daily Log'!$C$18:$C$1017),0)</f>
        <v>1</v>
      </c>
      <c r="H166" s="198">
        <f>IFERROR($E166*SUMIF('Daily Log'!$E$18:$E$1017,$B166,'Daily Log'!$F$18:$F$1017),0)</f>
        <v>0</v>
      </c>
      <c r="I166" s="198">
        <f>IFERROR($E166*SUMIF('Daily Log'!$H$18:$H$1017,$B166,'Daily Log'!$I$18:$I$1017),0)</f>
        <v>0</v>
      </c>
      <c r="J166" s="198">
        <f>IFERROR($E166*SUMIF('Daily Log'!$K$18:$K$1017,$B166,'Daily Log'!$L$18:$L$1017),0)</f>
        <v>0</v>
      </c>
      <c r="K166" s="198">
        <f>IFERROR($E166*SUMIF('Daily Log'!$N$18:$N$1017,$B166,'Daily Log'!$O$18:$O$1017),0)</f>
        <v>0</v>
      </c>
      <c r="L166" s="198">
        <f>IFERROR($E166*SUMIF('Daily Log'!$Q$18:$Q$1017,$B166,'Daily Log'!$R$18:$R$1017),0)</f>
        <v>0</v>
      </c>
      <c r="M166" s="198">
        <f>IFERROR($E166*SUMIF('Daily Log'!$T$18:$T$1017,$B166,'Daily Log'!$U$18:$U$1017),0)</f>
        <v>0</v>
      </c>
      <c r="N166" s="198">
        <f>IFERROR($E166*SUMIF('Daily Log'!$W$18:$W$1017,$B166,'Daily Log'!$X$18:$X$1017),0)</f>
        <v>0</v>
      </c>
      <c r="O166" s="198">
        <f>IFERROR($E166*SUMIF('Daily Log'!$Z$18:$Z$1017,$B166,'Daily Log'!$AA$18:$AA$1017),0)</f>
        <v>0</v>
      </c>
      <c r="P166" s="198">
        <f>IFERROR($E166*SUMIF('Daily Log'!$AC$18:$AC$1017,$B166,'Daily Log'!$AD$18:$AD$1017),0)</f>
        <v>0</v>
      </c>
      <c r="Q166" s="198">
        <f>IFERROR($E166*SUMIF('Daily Log'!$AF$18:$AF$1017,$B166,'Daily Log'!$AG$18:$AG$1017),0)</f>
        <v>0</v>
      </c>
      <c r="R166" s="198">
        <f>IFERROR($E166*SUMIF('Daily Log'!$AI$18:$AI$1017,$B166,'Daily Log'!$AJ$18:$AJ$1017),0)</f>
        <v>0</v>
      </c>
      <c r="S166" s="198">
        <f>IFERROR($E166*SUMIF('Daily Log'!$AL$18:$AL$1017,$B166,'Daily Log'!$AM$18:$AM$1017),0)</f>
        <v>0</v>
      </c>
      <c r="T166" s="198">
        <f>IFERROR($E166*SUMIF('Daily Log'!$AO$18:$AO$1017,$B166,'Daily Log'!$AP$18:$AP$1017),0)</f>
        <v>0</v>
      </c>
      <c r="U166" s="198">
        <f>IFERROR($E166*SUMIF('Daily Log'!$AR$18:$AR$1017,$B166,'Daily Log'!$AS$18:$AS$1017),0)</f>
        <v>0</v>
      </c>
      <c r="V166" s="198">
        <f>IFERROR($E166*SUMIF('Daily Log'!$AU$18:$AU$1017,$B166,'Daily Log'!$AV$18:$AV$1017),0)</f>
        <v>0</v>
      </c>
      <c r="W166" s="198">
        <f>IFERROR($E166*SUMIF('Daily Log'!$AX$18:$AX$1017,$B166,'Daily Log'!$AY$18:$AY$1017),0)</f>
        <v>0</v>
      </c>
      <c r="X166" s="198">
        <f>IFERROR($E166*SUMIF('Daily Log'!$BA$18:$BA$1017,$B166,'Daily Log'!$BB$18:$BB$1017),0)</f>
        <v>0</v>
      </c>
      <c r="Y166" s="198">
        <f>IFERROR($E166*SUMIF('Daily Log'!$BD$18:$BD$1017,$B166,'Daily Log'!$BE$18:$BE$1017),0)</f>
        <v>0</v>
      </c>
      <c r="Z166" s="198">
        <f>IFERROR($E166*SUMIF('Daily Log'!$BG$18:$BG$1017,$B166,'Daily Log'!$BH$18:$BH$1017),0)</f>
        <v>0</v>
      </c>
      <c r="AA166" s="198">
        <f>IFERROR($E166*SUMIF('Daily Log'!$BJ$18:$BJ$1017,$B166,'Daily Log'!$BK$18:$BK$1017),0)</f>
        <v>0</v>
      </c>
      <c r="AB166" s="198">
        <f>IFERROR($E166*SUMIF('Daily Log'!$BM$18:$BM$1017,$B166,'Daily Log'!$BN$18:$BN$1017),0)</f>
        <v>0</v>
      </c>
      <c r="AC166" s="198">
        <f>IFERROR($E166*SUMIF('Daily Log'!$BP$18:$BP$1017,$B166,'Daily Log'!$BQ$18:$BQ$1017),0)</f>
        <v>0</v>
      </c>
      <c r="AD166" s="198">
        <f>IFERROR($E166*SUMIF('Daily Log'!$BS$18:$BS$1017,$B166,'Daily Log'!$BT$18:$BT$1017),0)</f>
        <v>0</v>
      </c>
      <c r="AE166" s="198">
        <f>IFERROR($E166*SUMIF('Daily Log'!$BV$18:$BV$1017,$B166,'Daily Log'!$BW$18:$BW$1017),0)</f>
        <v>0</v>
      </c>
      <c r="AF166" s="198">
        <f>IFERROR($E166*SUMIF('Daily Log'!$BY$18:$BY$1017,$B166,'Daily Log'!$BZ$18:$BZ$1017),0)</f>
        <v>0</v>
      </c>
      <c r="AG166" s="198">
        <f>IFERROR($E166*SUMIF('Daily Log'!$CB$18:$CB$1017,$B166,'Daily Log'!$CC$18:$CC$1017),0)</f>
        <v>0</v>
      </c>
      <c r="AH166" s="198">
        <f>IFERROR($E166*SUMIF('Daily Log'!$CE$18:$CE$1017,$B166,'Daily Log'!$CF$18:$CF$1017),0)</f>
        <v>0</v>
      </c>
      <c r="AI166" s="198">
        <f>IFERROR($E166*SUMIF('Daily Log'!$CH$18:$CH$1017,$B166,'Daily Log'!$CI$18:$CI$1017),0)</f>
        <v>0</v>
      </c>
      <c r="AJ166" s="198">
        <f>IFERROR($E166*SUMIF('Daily Log'!$CK$18:$CK$1017,$B166,'Daily Log'!$CL$18:$CL$1017),0)</f>
        <v>0</v>
      </c>
      <c r="AK166" s="198">
        <f>IFERROR($E166*SUMIF('Daily Log'!$CN$18:$CN$1017,$B166,'Daily Log'!$CO$18:$CO$1017),0)</f>
        <v>0</v>
      </c>
    </row>
    <row r="167" spans="2:37" ht="33.75" customHeight="1">
      <c r="B167" s="401" t="s">
        <v>206</v>
      </c>
      <c r="C167" s="402"/>
      <c r="D167" s="403" t="s">
        <v>375</v>
      </c>
      <c r="E167" s="400">
        <v>1</v>
      </c>
      <c r="F167" s="197">
        <f t="shared" si="3"/>
        <v>3</v>
      </c>
      <c r="G167" s="198">
        <f>IFERROR($E167*SUMIF('Daily Log'!$B$18:$B$1017,$B167,'Daily Log'!$C$18:$C$1017),0)</f>
        <v>0</v>
      </c>
      <c r="H167" s="198">
        <f>IFERROR($E167*SUMIF('Daily Log'!$E$18:$E$1017,$B167,'Daily Log'!$F$18:$F$1017),0)</f>
        <v>1</v>
      </c>
      <c r="I167" s="198">
        <f>IFERROR($E167*SUMIF('Daily Log'!$H$18:$H$1017,$B167,'Daily Log'!$I$18:$I$1017),0)</f>
        <v>2</v>
      </c>
      <c r="J167" s="198">
        <f>IFERROR($E167*SUMIF('Daily Log'!$K$18:$K$1017,$B167,'Daily Log'!$L$18:$L$1017),0)</f>
        <v>0</v>
      </c>
      <c r="K167" s="198">
        <f>IFERROR($E167*SUMIF('Daily Log'!$N$18:$N$1017,$B167,'Daily Log'!$O$18:$O$1017),0)</f>
        <v>0</v>
      </c>
      <c r="L167" s="198">
        <f>IFERROR($E167*SUMIF('Daily Log'!$Q$18:$Q$1017,$B167,'Daily Log'!$R$18:$R$1017),0)</f>
        <v>0</v>
      </c>
      <c r="M167" s="198">
        <f>IFERROR($E167*SUMIF('Daily Log'!$T$18:$T$1017,$B167,'Daily Log'!$U$18:$U$1017),0)</f>
        <v>0</v>
      </c>
      <c r="N167" s="198">
        <f>IFERROR($E167*SUMIF('Daily Log'!$W$18:$W$1017,$B167,'Daily Log'!$X$18:$X$1017),0)</f>
        <v>0</v>
      </c>
      <c r="O167" s="198">
        <f>IFERROR($E167*SUMIF('Daily Log'!$Z$18:$Z$1017,$B167,'Daily Log'!$AA$18:$AA$1017),0)</f>
        <v>0</v>
      </c>
      <c r="P167" s="198">
        <f>IFERROR($E167*SUMIF('Daily Log'!$AC$18:$AC$1017,$B167,'Daily Log'!$AD$18:$AD$1017),0)</f>
        <v>0</v>
      </c>
      <c r="Q167" s="198">
        <f>IFERROR($E167*SUMIF('Daily Log'!$AF$18:$AF$1017,$B167,'Daily Log'!$AG$18:$AG$1017),0)</f>
        <v>0</v>
      </c>
      <c r="R167" s="198">
        <f>IFERROR($E167*SUMIF('Daily Log'!$AI$18:$AI$1017,$B167,'Daily Log'!$AJ$18:$AJ$1017),0)</f>
        <v>0</v>
      </c>
      <c r="S167" s="198">
        <f>IFERROR($E167*SUMIF('Daily Log'!$AL$18:$AL$1017,$B167,'Daily Log'!$AM$18:$AM$1017),0)</f>
        <v>0</v>
      </c>
      <c r="T167" s="198">
        <f>IFERROR($E167*SUMIF('Daily Log'!$AO$18:$AO$1017,$B167,'Daily Log'!$AP$18:$AP$1017),0)</f>
        <v>0</v>
      </c>
      <c r="U167" s="198">
        <f>IFERROR($E167*SUMIF('Daily Log'!$AR$18:$AR$1017,$B167,'Daily Log'!$AS$18:$AS$1017),0)</f>
        <v>0</v>
      </c>
      <c r="V167" s="198">
        <f>IFERROR($E167*SUMIF('Daily Log'!$AU$18:$AU$1017,$B167,'Daily Log'!$AV$18:$AV$1017),0)</f>
        <v>0</v>
      </c>
      <c r="W167" s="198">
        <f>IFERROR($E167*SUMIF('Daily Log'!$AX$18:$AX$1017,$B167,'Daily Log'!$AY$18:$AY$1017),0)</f>
        <v>0</v>
      </c>
      <c r="X167" s="198">
        <f>IFERROR($E167*SUMIF('Daily Log'!$BA$18:$BA$1017,$B167,'Daily Log'!$BB$18:$BB$1017),0)</f>
        <v>0</v>
      </c>
      <c r="Y167" s="198">
        <f>IFERROR($E167*SUMIF('Daily Log'!$BD$18:$BD$1017,$B167,'Daily Log'!$BE$18:$BE$1017),0)</f>
        <v>0</v>
      </c>
      <c r="Z167" s="198">
        <f>IFERROR($E167*SUMIF('Daily Log'!$BG$18:$BG$1017,$B167,'Daily Log'!$BH$18:$BH$1017),0)</f>
        <v>0</v>
      </c>
      <c r="AA167" s="198">
        <f>IFERROR($E167*SUMIF('Daily Log'!$BJ$18:$BJ$1017,$B167,'Daily Log'!$BK$18:$BK$1017),0)</f>
        <v>0</v>
      </c>
      <c r="AB167" s="198">
        <f>IFERROR($E167*SUMIF('Daily Log'!$BM$18:$BM$1017,$B167,'Daily Log'!$BN$18:$BN$1017),0)</f>
        <v>0</v>
      </c>
      <c r="AC167" s="198">
        <f>IFERROR($E167*SUMIF('Daily Log'!$BP$18:$BP$1017,$B167,'Daily Log'!$BQ$18:$BQ$1017),0)</f>
        <v>0</v>
      </c>
      <c r="AD167" s="198">
        <f>IFERROR($E167*SUMIF('Daily Log'!$BS$18:$BS$1017,$B167,'Daily Log'!$BT$18:$BT$1017),0)</f>
        <v>0</v>
      </c>
      <c r="AE167" s="198">
        <f>IFERROR($E167*SUMIF('Daily Log'!$BV$18:$BV$1017,$B167,'Daily Log'!$BW$18:$BW$1017),0)</f>
        <v>0</v>
      </c>
      <c r="AF167" s="198">
        <f>IFERROR($E167*SUMIF('Daily Log'!$BY$18:$BY$1017,$B167,'Daily Log'!$BZ$18:$BZ$1017),0)</f>
        <v>0</v>
      </c>
      <c r="AG167" s="198">
        <f>IFERROR($E167*SUMIF('Daily Log'!$CB$18:$CB$1017,$B167,'Daily Log'!$CC$18:$CC$1017),0)</f>
        <v>0</v>
      </c>
      <c r="AH167" s="198">
        <f>IFERROR($E167*SUMIF('Daily Log'!$CE$18:$CE$1017,$B167,'Daily Log'!$CF$18:$CF$1017),0)</f>
        <v>0</v>
      </c>
      <c r="AI167" s="198">
        <f>IFERROR($E167*SUMIF('Daily Log'!$CH$18:$CH$1017,$B167,'Daily Log'!$CI$18:$CI$1017),0)</f>
        <v>0</v>
      </c>
      <c r="AJ167" s="198">
        <f>IFERROR($E167*SUMIF('Daily Log'!$CK$18:$CK$1017,$B167,'Daily Log'!$CL$18:$CL$1017),0)</f>
        <v>0</v>
      </c>
      <c r="AK167" s="198">
        <f>IFERROR($E167*SUMIF('Daily Log'!$CN$18:$CN$1017,$B167,'Daily Log'!$CO$18:$CO$1017),0)</f>
        <v>0</v>
      </c>
    </row>
    <row r="168" spans="2:37" ht="33.75" customHeight="1">
      <c r="B168" s="401" t="s">
        <v>207</v>
      </c>
      <c r="C168" s="402"/>
      <c r="D168" s="403" t="s">
        <v>375</v>
      </c>
      <c r="E168" s="400">
        <v>1</v>
      </c>
      <c r="F168" s="197">
        <f t="shared" si="3"/>
        <v>0</v>
      </c>
      <c r="G168" s="198">
        <f>IFERROR($E168*SUMIF('Daily Log'!$B$18:$B$1017,$B168,'Daily Log'!$C$18:$C$1017),0)</f>
        <v>0</v>
      </c>
      <c r="H168" s="198">
        <f>IFERROR($E168*SUMIF('Daily Log'!$E$18:$E$1017,$B168,'Daily Log'!$F$18:$F$1017),0)</f>
        <v>0</v>
      </c>
      <c r="I168" s="198">
        <f>IFERROR($E168*SUMIF('Daily Log'!$H$18:$H$1017,$B168,'Daily Log'!$I$18:$I$1017),0)</f>
        <v>0</v>
      </c>
      <c r="J168" s="198">
        <f>IFERROR($E168*SUMIF('Daily Log'!$K$18:$K$1017,$B168,'Daily Log'!$L$18:$L$1017),0)</f>
        <v>0</v>
      </c>
      <c r="K168" s="198">
        <f>IFERROR($E168*SUMIF('Daily Log'!$N$18:$N$1017,$B168,'Daily Log'!$O$18:$O$1017),0)</f>
        <v>0</v>
      </c>
      <c r="L168" s="198">
        <f>IFERROR($E168*SUMIF('Daily Log'!$Q$18:$Q$1017,$B168,'Daily Log'!$R$18:$R$1017),0)</f>
        <v>0</v>
      </c>
      <c r="M168" s="198">
        <f>IFERROR($E168*SUMIF('Daily Log'!$T$18:$T$1017,$B168,'Daily Log'!$U$18:$U$1017),0)</f>
        <v>0</v>
      </c>
      <c r="N168" s="198">
        <f>IFERROR($E168*SUMIF('Daily Log'!$W$18:$W$1017,$B168,'Daily Log'!$X$18:$X$1017),0)</f>
        <v>0</v>
      </c>
      <c r="O168" s="198">
        <f>IFERROR($E168*SUMIF('Daily Log'!$Z$18:$Z$1017,$B168,'Daily Log'!$AA$18:$AA$1017),0)</f>
        <v>0</v>
      </c>
      <c r="P168" s="198">
        <f>IFERROR($E168*SUMIF('Daily Log'!$AC$18:$AC$1017,$B168,'Daily Log'!$AD$18:$AD$1017),0)</f>
        <v>0</v>
      </c>
      <c r="Q168" s="198">
        <f>IFERROR($E168*SUMIF('Daily Log'!$AF$18:$AF$1017,$B168,'Daily Log'!$AG$18:$AG$1017),0)</f>
        <v>0</v>
      </c>
      <c r="R168" s="198">
        <f>IFERROR($E168*SUMIF('Daily Log'!$AI$18:$AI$1017,$B168,'Daily Log'!$AJ$18:$AJ$1017),0)</f>
        <v>0</v>
      </c>
      <c r="S168" s="198">
        <f>IFERROR($E168*SUMIF('Daily Log'!$AL$18:$AL$1017,$B168,'Daily Log'!$AM$18:$AM$1017),0)</f>
        <v>0</v>
      </c>
      <c r="T168" s="198">
        <f>IFERROR($E168*SUMIF('Daily Log'!$AO$18:$AO$1017,$B168,'Daily Log'!$AP$18:$AP$1017),0)</f>
        <v>0</v>
      </c>
      <c r="U168" s="198">
        <f>IFERROR($E168*SUMIF('Daily Log'!$AR$18:$AR$1017,$B168,'Daily Log'!$AS$18:$AS$1017),0)</f>
        <v>0</v>
      </c>
      <c r="V168" s="198">
        <f>IFERROR($E168*SUMIF('Daily Log'!$AU$18:$AU$1017,$B168,'Daily Log'!$AV$18:$AV$1017),0)</f>
        <v>0</v>
      </c>
      <c r="W168" s="198">
        <f>IFERROR($E168*SUMIF('Daily Log'!$AX$18:$AX$1017,$B168,'Daily Log'!$AY$18:$AY$1017),0)</f>
        <v>0</v>
      </c>
      <c r="X168" s="198">
        <f>IFERROR($E168*SUMIF('Daily Log'!$BA$18:$BA$1017,$B168,'Daily Log'!$BB$18:$BB$1017),0)</f>
        <v>0</v>
      </c>
      <c r="Y168" s="198">
        <f>IFERROR($E168*SUMIF('Daily Log'!$BD$18:$BD$1017,$B168,'Daily Log'!$BE$18:$BE$1017),0)</f>
        <v>0</v>
      </c>
      <c r="Z168" s="198">
        <f>IFERROR($E168*SUMIF('Daily Log'!$BG$18:$BG$1017,$B168,'Daily Log'!$BH$18:$BH$1017),0)</f>
        <v>0</v>
      </c>
      <c r="AA168" s="198">
        <f>IFERROR($E168*SUMIF('Daily Log'!$BJ$18:$BJ$1017,$B168,'Daily Log'!$BK$18:$BK$1017),0)</f>
        <v>0</v>
      </c>
      <c r="AB168" s="198">
        <f>IFERROR($E168*SUMIF('Daily Log'!$BM$18:$BM$1017,$B168,'Daily Log'!$BN$18:$BN$1017),0)</f>
        <v>0</v>
      </c>
      <c r="AC168" s="198">
        <f>IFERROR($E168*SUMIF('Daily Log'!$BP$18:$BP$1017,$B168,'Daily Log'!$BQ$18:$BQ$1017),0)</f>
        <v>0</v>
      </c>
      <c r="AD168" s="198">
        <f>IFERROR($E168*SUMIF('Daily Log'!$BS$18:$BS$1017,$B168,'Daily Log'!$BT$18:$BT$1017),0)</f>
        <v>0</v>
      </c>
      <c r="AE168" s="198">
        <f>IFERROR($E168*SUMIF('Daily Log'!$BV$18:$BV$1017,$B168,'Daily Log'!$BW$18:$BW$1017),0)</f>
        <v>0</v>
      </c>
      <c r="AF168" s="198">
        <f>IFERROR($E168*SUMIF('Daily Log'!$BY$18:$BY$1017,$B168,'Daily Log'!$BZ$18:$BZ$1017),0)</f>
        <v>0</v>
      </c>
      <c r="AG168" s="198">
        <f>IFERROR($E168*SUMIF('Daily Log'!$CB$18:$CB$1017,$B168,'Daily Log'!$CC$18:$CC$1017),0)</f>
        <v>0</v>
      </c>
      <c r="AH168" s="198">
        <f>IFERROR($E168*SUMIF('Daily Log'!$CE$18:$CE$1017,$B168,'Daily Log'!$CF$18:$CF$1017),0)</f>
        <v>0</v>
      </c>
      <c r="AI168" s="198">
        <f>IFERROR($E168*SUMIF('Daily Log'!$CH$18:$CH$1017,$B168,'Daily Log'!$CI$18:$CI$1017),0)</f>
        <v>0</v>
      </c>
      <c r="AJ168" s="198">
        <f>IFERROR($E168*SUMIF('Daily Log'!$CK$18:$CK$1017,$B168,'Daily Log'!$CL$18:$CL$1017),0)</f>
        <v>0</v>
      </c>
      <c r="AK168" s="198">
        <f>IFERROR($E168*SUMIF('Daily Log'!$CN$18:$CN$1017,$B168,'Daily Log'!$CO$18:$CO$1017),0)</f>
        <v>0</v>
      </c>
    </row>
    <row r="169" spans="2:37" ht="33.75" customHeight="1">
      <c r="B169" s="401" t="s">
        <v>208</v>
      </c>
      <c r="C169" s="402"/>
      <c r="D169" s="403" t="s">
        <v>375</v>
      </c>
      <c r="E169" s="400">
        <v>1</v>
      </c>
      <c r="F169" s="197">
        <f t="shared" si="3"/>
        <v>0</v>
      </c>
      <c r="G169" s="198">
        <f>IFERROR($E169*SUMIF('Daily Log'!$B$18:$B$1017,$B169,'Daily Log'!$C$18:$C$1017),0)</f>
        <v>0</v>
      </c>
      <c r="H169" s="198">
        <f>IFERROR($E169*SUMIF('Daily Log'!$E$18:$E$1017,$B169,'Daily Log'!$F$18:$F$1017),0)</f>
        <v>0</v>
      </c>
      <c r="I169" s="198">
        <f>IFERROR($E169*SUMIF('Daily Log'!$H$18:$H$1017,$B169,'Daily Log'!$I$18:$I$1017),0)</f>
        <v>0</v>
      </c>
      <c r="J169" s="198">
        <f>IFERROR($E169*SUMIF('Daily Log'!$K$18:$K$1017,$B169,'Daily Log'!$L$18:$L$1017),0)</f>
        <v>0</v>
      </c>
      <c r="K169" s="198">
        <f>IFERROR($E169*SUMIF('Daily Log'!$N$18:$N$1017,$B169,'Daily Log'!$O$18:$O$1017),0)</f>
        <v>0</v>
      </c>
      <c r="L169" s="198">
        <f>IFERROR($E169*SUMIF('Daily Log'!$Q$18:$Q$1017,$B169,'Daily Log'!$R$18:$R$1017),0)</f>
        <v>0</v>
      </c>
      <c r="M169" s="198">
        <f>IFERROR($E169*SUMIF('Daily Log'!$T$18:$T$1017,$B169,'Daily Log'!$U$18:$U$1017),0)</f>
        <v>0</v>
      </c>
      <c r="N169" s="198">
        <f>IFERROR($E169*SUMIF('Daily Log'!$W$18:$W$1017,$B169,'Daily Log'!$X$18:$X$1017),0)</f>
        <v>0</v>
      </c>
      <c r="O169" s="198">
        <f>IFERROR($E169*SUMIF('Daily Log'!$Z$18:$Z$1017,$B169,'Daily Log'!$AA$18:$AA$1017),0)</f>
        <v>0</v>
      </c>
      <c r="P169" s="198">
        <f>IFERROR($E169*SUMIF('Daily Log'!$AC$18:$AC$1017,$B169,'Daily Log'!$AD$18:$AD$1017),0)</f>
        <v>0</v>
      </c>
      <c r="Q169" s="198">
        <f>IFERROR($E169*SUMIF('Daily Log'!$AF$18:$AF$1017,$B169,'Daily Log'!$AG$18:$AG$1017),0)</f>
        <v>0</v>
      </c>
      <c r="R169" s="198">
        <f>IFERROR($E169*SUMIF('Daily Log'!$AI$18:$AI$1017,$B169,'Daily Log'!$AJ$18:$AJ$1017),0)</f>
        <v>0</v>
      </c>
      <c r="S169" s="198">
        <f>IFERROR($E169*SUMIF('Daily Log'!$AL$18:$AL$1017,$B169,'Daily Log'!$AM$18:$AM$1017),0)</f>
        <v>0</v>
      </c>
      <c r="T169" s="198">
        <f>IFERROR($E169*SUMIF('Daily Log'!$AO$18:$AO$1017,$B169,'Daily Log'!$AP$18:$AP$1017),0)</f>
        <v>0</v>
      </c>
      <c r="U169" s="198">
        <f>IFERROR($E169*SUMIF('Daily Log'!$AR$18:$AR$1017,$B169,'Daily Log'!$AS$18:$AS$1017),0)</f>
        <v>0</v>
      </c>
      <c r="V169" s="198">
        <f>IFERROR($E169*SUMIF('Daily Log'!$AU$18:$AU$1017,$B169,'Daily Log'!$AV$18:$AV$1017),0)</f>
        <v>0</v>
      </c>
      <c r="W169" s="198">
        <f>IFERROR($E169*SUMIF('Daily Log'!$AX$18:$AX$1017,$B169,'Daily Log'!$AY$18:$AY$1017),0)</f>
        <v>0</v>
      </c>
      <c r="X169" s="198">
        <f>IFERROR($E169*SUMIF('Daily Log'!$BA$18:$BA$1017,$B169,'Daily Log'!$BB$18:$BB$1017),0)</f>
        <v>0</v>
      </c>
      <c r="Y169" s="198">
        <f>IFERROR($E169*SUMIF('Daily Log'!$BD$18:$BD$1017,$B169,'Daily Log'!$BE$18:$BE$1017),0)</f>
        <v>0</v>
      </c>
      <c r="Z169" s="198">
        <f>IFERROR($E169*SUMIF('Daily Log'!$BG$18:$BG$1017,$B169,'Daily Log'!$BH$18:$BH$1017),0)</f>
        <v>0</v>
      </c>
      <c r="AA169" s="198">
        <f>IFERROR($E169*SUMIF('Daily Log'!$BJ$18:$BJ$1017,$B169,'Daily Log'!$BK$18:$BK$1017),0)</f>
        <v>0</v>
      </c>
      <c r="AB169" s="198">
        <f>IFERROR($E169*SUMIF('Daily Log'!$BM$18:$BM$1017,$B169,'Daily Log'!$BN$18:$BN$1017),0)</f>
        <v>0</v>
      </c>
      <c r="AC169" s="198">
        <f>IFERROR($E169*SUMIF('Daily Log'!$BP$18:$BP$1017,$B169,'Daily Log'!$BQ$18:$BQ$1017),0)</f>
        <v>0</v>
      </c>
      <c r="AD169" s="198">
        <f>IFERROR($E169*SUMIF('Daily Log'!$BS$18:$BS$1017,$B169,'Daily Log'!$BT$18:$BT$1017),0)</f>
        <v>0</v>
      </c>
      <c r="AE169" s="198">
        <f>IFERROR($E169*SUMIF('Daily Log'!$BV$18:$BV$1017,$B169,'Daily Log'!$BW$18:$BW$1017),0)</f>
        <v>0</v>
      </c>
      <c r="AF169" s="198">
        <f>IFERROR($E169*SUMIF('Daily Log'!$BY$18:$BY$1017,$B169,'Daily Log'!$BZ$18:$BZ$1017),0)</f>
        <v>0</v>
      </c>
      <c r="AG169" s="198">
        <f>IFERROR($E169*SUMIF('Daily Log'!$CB$18:$CB$1017,$B169,'Daily Log'!$CC$18:$CC$1017),0)</f>
        <v>0</v>
      </c>
      <c r="AH169" s="198">
        <f>IFERROR($E169*SUMIF('Daily Log'!$CE$18:$CE$1017,$B169,'Daily Log'!$CF$18:$CF$1017),0)</f>
        <v>0</v>
      </c>
      <c r="AI169" s="198">
        <f>IFERROR($E169*SUMIF('Daily Log'!$CH$18:$CH$1017,$B169,'Daily Log'!$CI$18:$CI$1017),0)</f>
        <v>0</v>
      </c>
      <c r="AJ169" s="198">
        <f>IFERROR($E169*SUMIF('Daily Log'!$CK$18:$CK$1017,$B169,'Daily Log'!$CL$18:$CL$1017),0)</f>
        <v>0</v>
      </c>
      <c r="AK169" s="198">
        <f>IFERROR($E169*SUMIF('Daily Log'!$CN$18:$CN$1017,$B169,'Daily Log'!$CO$18:$CO$1017),0)</f>
        <v>0</v>
      </c>
    </row>
    <row r="170" spans="2:37" ht="33.75" customHeight="1">
      <c r="B170" s="401" t="s">
        <v>209</v>
      </c>
      <c r="C170" s="402"/>
      <c r="D170" s="403" t="s">
        <v>375</v>
      </c>
      <c r="E170" s="400">
        <v>1</v>
      </c>
      <c r="F170" s="197">
        <f t="shared" si="3"/>
        <v>1</v>
      </c>
      <c r="G170" s="198">
        <f>IFERROR($E170*SUMIF('Daily Log'!$B$18:$B$1017,$B170,'Daily Log'!$C$18:$C$1017),0)</f>
        <v>0</v>
      </c>
      <c r="H170" s="198">
        <f>IFERROR($E170*SUMIF('Daily Log'!$E$18:$E$1017,$B170,'Daily Log'!$F$18:$F$1017),0)</f>
        <v>0</v>
      </c>
      <c r="I170" s="198">
        <f>IFERROR($E170*SUMIF('Daily Log'!$H$18:$H$1017,$B170,'Daily Log'!$I$18:$I$1017),0)</f>
        <v>1</v>
      </c>
      <c r="J170" s="198">
        <f>IFERROR($E170*SUMIF('Daily Log'!$K$18:$K$1017,$B170,'Daily Log'!$L$18:$L$1017),0)</f>
        <v>0</v>
      </c>
      <c r="K170" s="198">
        <f>IFERROR($E170*SUMIF('Daily Log'!$N$18:$N$1017,$B170,'Daily Log'!$O$18:$O$1017),0)</f>
        <v>0</v>
      </c>
      <c r="L170" s="198">
        <f>IFERROR($E170*SUMIF('Daily Log'!$Q$18:$Q$1017,$B170,'Daily Log'!$R$18:$R$1017),0)</f>
        <v>0</v>
      </c>
      <c r="M170" s="198">
        <f>IFERROR($E170*SUMIF('Daily Log'!$T$18:$T$1017,$B170,'Daily Log'!$U$18:$U$1017),0)</f>
        <v>0</v>
      </c>
      <c r="N170" s="198">
        <f>IFERROR($E170*SUMIF('Daily Log'!$W$18:$W$1017,$B170,'Daily Log'!$X$18:$X$1017),0)</f>
        <v>0</v>
      </c>
      <c r="O170" s="198">
        <f>IFERROR($E170*SUMIF('Daily Log'!$Z$18:$Z$1017,$B170,'Daily Log'!$AA$18:$AA$1017),0)</f>
        <v>0</v>
      </c>
      <c r="P170" s="198">
        <f>IFERROR($E170*SUMIF('Daily Log'!$AC$18:$AC$1017,$B170,'Daily Log'!$AD$18:$AD$1017),0)</f>
        <v>0</v>
      </c>
      <c r="Q170" s="198">
        <f>IFERROR($E170*SUMIF('Daily Log'!$AF$18:$AF$1017,$B170,'Daily Log'!$AG$18:$AG$1017),0)</f>
        <v>0</v>
      </c>
      <c r="R170" s="198">
        <f>IFERROR($E170*SUMIF('Daily Log'!$AI$18:$AI$1017,$B170,'Daily Log'!$AJ$18:$AJ$1017),0)</f>
        <v>0</v>
      </c>
      <c r="S170" s="198">
        <f>IFERROR($E170*SUMIF('Daily Log'!$AL$18:$AL$1017,$B170,'Daily Log'!$AM$18:$AM$1017),0)</f>
        <v>0</v>
      </c>
      <c r="T170" s="198">
        <f>IFERROR($E170*SUMIF('Daily Log'!$AO$18:$AO$1017,$B170,'Daily Log'!$AP$18:$AP$1017),0)</f>
        <v>0</v>
      </c>
      <c r="U170" s="198">
        <f>IFERROR($E170*SUMIF('Daily Log'!$AR$18:$AR$1017,$B170,'Daily Log'!$AS$18:$AS$1017),0)</f>
        <v>0</v>
      </c>
      <c r="V170" s="198">
        <f>IFERROR($E170*SUMIF('Daily Log'!$AU$18:$AU$1017,$B170,'Daily Log'!$AV$18:$AV$1017),0)</f>
        <v>0</v>
      </c>
      <c r="W170" s="198">
        <f>IFERROR($E170*SUMIF('Daily Log'!$AX$18:$AX$1017,$B170,'Daily Log'!$AY$18:$AY$1017),0)</f>
        <v>0</v>
      </c>
      <c r="X170" s="198">
        <f>IFERROR($E170*SUMIF('Daily Log'!$BA$18:$BA$1017,$B170,'Daily Log'!$BB$18:$BB$1017),0)</f>
        <v>0</v>
      </c>
      <c r="Y170" s="198">
        <f>IFERROR($E170*SUMIF('Daily Log'!$BD$18:$BD$1017,$B170,'Daily Log'!$BE$18:$BE$1017),0)</f>
        <v>0</v>
      </c>
      <c r="Z170" s="198">
        <f>IFERROR($E170*SUMIF('Daily Log'!$BG$18:$BG$1017,$B170,'Daily Log'!$BH$18:$BH$1017),0)</f>
        <v>0</v>
      </c>
      <c r="AA170" s="198">
        <f>IFERROR($E170*SUMIF('Daily Log'!$BJ$18:$BJ$1017,$B170,'Daily Log'!$BK$18:$BK$1017),0)</f>
        <v>0</v>
      </c>
      <c r="AB170" s="198">
        <f>IFERROR($E170*SUMIF('Daily Log'!$BM$18:$BM$1017,$B170,'Daily Log'!$BN$18:$BN$1017),0)</f>
        <v>0</v>
      </c>
      <c r="AC170" s="198">
        <f>IFERROR($E170*SUMIF('Daily Log'!$BP$18:$BP$1017,$B170,'Daily Log'!$BQ$18:$BQ$1017),0)</f>
        <v>0</v>
      </c>
      <c r="AD170" s="198">
        <f>IFERROR($E170*SUMIF('Daily Log'!$BS$18:$BS$1017,$B170,'Daily Log'!$BT$18:$BT$1017),0)</f>
        <v>0</v>
      </c>
      <c r="AE170" s="198">
        <f>IFERROR($E170*SUMIF('Daily Log'!$BV$18:$BV$1017,$B170,'Daily Log'!$BW$18:$BW$1017),0)</f>
        <v>0</v>
      </c>
      <c r="AF170" s="198">
        <f>IFERROR($E170*SUMIF('Daily Log'!$BY$18:$BY$1017,$B170,'Daily Log'!$BZ$18:$BZ$1017),0)</f>
        <v>0</v>
      </c>
      <c r="AG170" s="198">
        <f>IFERROR($E170*SUMIF('Daily Log'!$CB$18:$CB$1017,$B170,'Daily Log'!$CC$18:$CC$1017),0)</f>
        <v>0</v>
      </c>
      <c r="AH170" s="198">
        <f>IFERROR($E170*SUMIF('Daily Log'!$CE$18:$CE$1017,$B170,'Daily Log'!$CF$18:$CF$1017),0)</f>
        <v>0</v>
      </c>
      <c r="AI170" s="198">
        <f>IFERROR($E170*SUMIF('Daily Log'!$CH$18:$CH$1017,$B170,'Daily Log'!$CI$18:$CI$1017),0)</f>
        <v>0</v>
      </c>
      <c r="AJ170" s="198">
        <f>IFERROR($E170*SUMIF('Daily Log'!$CK$18:$CK$1017,$B170,'Daily Log'!$CL$18:$CL$1017),0)</f>
        <v>0</v>
      </c>
      <c r="AK170" s="198">
        <f>IFERROR($E170*SUMIF('Daily Log'!$CN$18:$CN$1017,$B170,'Daily Log'!$CO$18:$CO$1017),0)</f>
        <v>0</v>
      </c>
    </row>
    <row r="171" spans="2:37" ht="33.75" customHeight="1">
      <c r="B171" s="401" t="s">
        <v>210</v>
      </c>
      <c r="C171" s="402"/>
      <c r="D171" s="403" t="s">
        <v>375</v>
      </c>
      <c r="E171" s="400">
        <v>1</v>
      </c>
      <c r="F171" s="197">
        <f t="shared" si="3"/>
        <v>4</v>
      </c>
      <c r="G171" s="198">
        <f>IFERROR($E171*SUMIF('Daily Log'!$B$18:$B$1017,$B171,'Daily Log'!$C$18:$C$1017),0)</f>
        <v>1</v>
      </c>
      <c r="H171" s="198">
        <f>IFERROR($E171*SUMIF('Daily Log'!$E$18:$E$1017,$B171,'Daily Log'!$F$18:$F$1017),0)</f>
        <v>2</v>
      </c>
      <c r="I171" s="198">
        <f>IFERROR($E171*SUMIF('Daily Log'!$H$18:$H$1017,$B171,'Daily Log'!$I$18:$I$1017),0)</f>
        <v>1</v>
      </c>
      <c r="J171" s="198">
        <f>IFERROR($E171*SUMIF('Daily Log'!$K$18:$K$1017,$B171,'Daily Log'!$L$18:$L$1017),0)</f>
        <v>0</v>
      </c>
      <c r="K171" s="198">
        <f>IFERROR($E171*SUMIF('Daily Log'!$N$18:$N$1017,$B171,'Daily Log'!$O$18:$O$1017),0)</f>
        <v>0</v>
      </c>
      <c r="L171" s="198">
        <f>IFERROR($E171*SUMIF('Daily Log'!$Q$18:$Q$1017,$B171,'Daily Log'!$R$18:$R$1017),0)</f>
        <v>0</v>
      </c>
      <c r="M171" s="198">
        <f>IFERROR($E171*SUMIF('Daily Log'!$T$18:$T$1017,$B171,'Daily Log'!$U$18:$U$1017),0)</f>
        <v>0</v>
      </c>
      <c r="N171" s="198">
        <f>IFERROR($E171*SUMIF('Daily Log'!$W$18:$W$1017,$B171,'Daily Log'!$X$18:$X$1017),0)</f>
        <v>0</v>
      </c>
      <c r="O171" s="198">
        <f>IFERROR($E171*SUMIF('Daily Log'!$Z$18:$Z$1017,$B171,'Daily Log'!$AA$18:$AA$1017),0)</f>
        <v>0</v>
      </c>
      <c r="P171" s="198">
        <f>IFERROR($E171*SUMIF('Daily Log'!$AC$18:$AC$1017,$B171,'Daily Log'!$AD$18:$AD$1017),0)</f>
        <v>0</v>
      </c>
      <c r="Q171" s="198">
        <f>IFERROR($E171*SUMIF('Daily Log'!$AF$18:$AF$1017,$B171,'Daily Log'!$AG$18:$AG$1017),0)</f>
        <v>0</v>
      </c>
      <c r="R171" s="198">
        <f>IFERROR($E171*SUMIF('Daily Log'!$AI$18:$AI$1017,$B171,'Daily Log'!$AJ$18:$AJ$1017),0)</f>
        <v>0</v>
      </c>
      <c r="S171" s="198">
        <f>IFERROR($E171*SUMIF('Daily Log'!$AL$18:$AL$1017,$B171,'Daily Log'!$AM$18:$AM$1017),0)</f>
        <v>0</v>
      </c>
      <c r="T171" s="198">
        <f>IFERROR($E171*SUMIF('Daily Log'!$AO$18:$AO$1017,$B171,'Daily Log'!$AP$18:$AP$1017),0)</f>
        <v>0</v>
      </c>
      <c r="U171" s="198">
        <f>IFERROR($E171*SUMIF('Daily Log'!$AR$18:$AR$1017,$B171,'Daily Log'!$AS$18:$AS$1017),0)</f>
        <v>0</v>
      </c>
      <c r="V171" s="198">
        <f>IFERROR($E171*SUMIF('Daily Log'!$AU$18:$AU$1017,$B171,'Daily Log'!$AV$18:$AV$1017),0)</f>
        <v>0</v>
      </c>
      <c r="W171" s="198">
        <f>IFERROR($E171*SUMIF('Daily Log'!$AX$18:$AX$1017,$B171,'Daily Log'!$AY$18:$AY$1017),0)</f>
        <v>0</v>
      </c>
      <c r="X171" s="198">
        <f>IFERROR($E171*SUMIF('Daily Log'!$BA$18:$BA$1017,$B171,'Daily Log'!$BB$18:$BB$1017),0)</f>
        <v>0</v>
      </c>
      <c r="Y171" s="198">
        <f>IFERROR($E171*SUMIF('Daily Log'!$BD$18:$BD$1017,$B171,'Daily Log'!$BE$18:$BE$1017),0)</f>
        <v>0</v>
      </c>
      <c r="Z171" s="198">
        <f>IFERROR($E171*SUMIF('Daily Log'!$BG$18:$BG$1017,$B171,'Daily Log'!$BH$18:$BH$1017),0)</f>
        <v>0</v>
      </c>
      <c r="AA171" s="198">
        <f>IFERROR($E171*SUMIF('Daily Log'!$BJ$18:$BJ$1017,$B171,'Daily Log'!$BK$18:$BK$1017),0)</f>
        <v>0</v>
      </c>
      <c r="AB171" s="198">
        <f>IFERROR($E171*SUMIF('Daily Log'!$BM$18:$BM$1017,$B171,'Daily Log'!$BN$18:$BN$1017),0)</f>
        <v>0</v>
      </c>
      <c r="AC171" s="198">
        <f>IFERROR($E171*SUMIF('Daily Log'!$BP$18:$BP$1017,$B171,'Daily Log'!$BQ$18:$BQ$1017),0)</f>
        <v>0</v>
      </c>
      <c r="AD171" s="198">
        <f>IFERROR($E171*SUMIF('Daily Log'!$BS$18:$BS$1017,$B171,'Daily Log'!$BT$18:$BT$1017),0)</f>
        <v>0</v>
      </c>
      <c r="AE171" s="198">
        <f>IFERROR($E171*SUMIF('Daily Log'!$BV$18:$BV$1017,$B171,'Daily Log'!$BW$18:$BW$1017),0)</f>
        <v>0</v>
      </c>
      <c r="AF171" s="198">
        <f>IFERROR($E171*SUMIF('Daily Log'!$BY$18:$BY$1017,$B171,'Daily Log'!$BZ$18:$BZ$1017),0)</f>
        <v>0</v>
      </c>
      <c r="AG171" s="198">
        <f>IFERROR($E171*SUMIF('Daily Log'!$CB$18:$CB$1017,$B171,'Daily Log'!$CC$18:$CC$1017),0)</f>
        <v>0</v>
      </c>
      <c r="AH171" s="198">
        <f>IFERROR($E171*SUMIF('Daily Log'!$CE$18:$CE$1017,$B171,'Daily Log'!$CF$18:$CF$1017),0)</f>
        <v>0</v>
      </c>
      <c r="AI171" s="198">
        <f>IFERROR($E171*SUMIF('Daily Log'!$CH$18:$CH$1017,$B171,'Daily Log'!$CI$18:$CI$1017),0)</f>
        <v>0</v>
      </c>
      <c r="AJ171" s="198">
        <f>IFERROR($E171*SUMIF('Daily Log'!$CK$18:$CK$1017,$B171,'Daily Log'!$CL$18:$CL$1017),0)</f>
        <v>0</v>
      </c>
      <c r="AK171" s="198">
        <f>IFERROR($E171*SUMIF('Daily Log'!$CN$18:$CN$1017,$B171,'Daily Log'!$CO$18:$CO$1017),0)</f>
        <v>0</v>
      </c>
    </row>
    <row r="172" spans="2:37" ht="33.75" customHeight="1">
      <c r="B172" s="401" t="s">
        <v>211</v>
      </c>
      <c r="C172" s="402"/>
      <c r="D172" s="403" t="s">
        <v>375</v>
      </c>
      <c r="E172" s="400">
        <v>1</v>
      </c>
      <c r="F172" s="197">
        <f t="shared" si="3"/>
        <v>4</v>
      </c>
      <c r="G172" s="198">
        <f>IFERROR($E172*SUMIF('Daily Log'!$B$18:$B$1017,$B172,'Daily Log'!$C$18:$C$1017),0)</f>
        <v>0</v>
      </c>
      <c r="H172" s="198">
        <f>IFERROR($E172*SUMIF('Daily Log'!$E$18:$E$1017,$B172,'Daily Log'!$F$18:$F$1017),0)</f>
        <v>2</v>
      </c>
      <c r="I172" s="198">
        <f>IFERROR($E172*SUMIF('Daily Log'!$H$18:$H$1017,$B172,'Daily Log'!$I$18:$I$1017),0)</f>
        <v>2</v>
      </c>
      <c r="J172" s="198">
        <f>IFERROR($E172*SUMIF('Daily Log'!$K$18:$K$1017,$B172,'Daily Log'!$L$18:$L$1017),0)</f>
        <v>0</v>
      </c>
      <c r="K172" s="198">
        <f>IFERROR($E172*SUMIF('Daily Log'!$N$18:$N$1017,$B172,'Daily Log'!$O$18:$O$1017),0)</f>
        <v>0</v>
      </c>
      <c r="L172" s="198">
        <f>IFERROR($E172*SUMIF('Daily Log'!$Q$18:$Q$1017,$B172,'Daily Log'!$R$18:$R$1017),0)</f>
        <v>0</v>
      </c>
      <c r="M172" s="198">
        <f>IFERROR($E172*SUMIF('Daily Log'!$T$18:$T$1017,$B172,'Daily Log'!$U$18:$U$1017),0)</f>
        <v>0</v>
      </c>
      <c r="N172" s="198">
        <f>IFERROR($E172*SUMIF('Daily Log'!$W$18:$W$1017,$B172,'Daily Log'!$X$18:$X$1017),0)</f>
        <v>0</v>
      </c>
      <c r="O172" s="198">
        <f>IFERROR($E172*SUMIF('Daily Log'!$Z$18:$Z$1017,$B172,'Daily Log'!$AA$18:$AA$1017),0)</f>
        <v>0</v>
      </c>
      <c r="P172" s="198">
        <f>IFERROR($E172*SUMIF('Daily Log'!$AC$18:$AC$1017,$B172,'Daily Log'!$AD$18:$AD$1017),0)</f>
        <v>0</v>
      </c>
      <c r="Q172" s="198">
        <f>IFERROR($E172*SUMIF('Daily Log'!$AF$18:$AF$1017,$B172,'Daily Log'!$AG$18:$AG$1017),0)</f>
        <v>0</v>
      </c>
      <c r="R172" s="198">
        <f>IFERROR($E172*SUMIF('Daily Log'!$AI$18:$AI$1017,$B172,'Daily Log'!$AJ$18:$AJ$1017),0)</f>
        <v>0</v>
      </c>
      <c r="S172" s="198">
        <f>IFERROR($E172*SUMIF('Daily Log'!$AL$18:$AL$1017,$B172,'Daily Log'!$AM$18:$AM$1017),0)</f>
        <v>0</v>
      </c>
      <c r="T172" s="198">
        <f>IFERROR($E172*SUMIF('Daily Log'!$AO$18:$AO$1017,$B172,'Daily Log'!$AP$18:$AP$1017),0)</f>
        <v>0</v>
      </c>
      <c r="U172" s="198">
        <f>IFERROR($E172*SUMIF('Daily Log'!$AR$18:$AR$1017,$B172,'Daily Log'!$AS$18:$AS$1017),0)</f>
        <v>0</v>
      </c>
      <c r="V172" s="198">
        <f>IFERROR($E172*SUMIF('Daily Log'!$AU$18:$AU$1017,$B172,'Daily Log'!$AV$18:$AV$1017),0)</f>
        <v>0</v>
      </c>
      <c r="W172" s="198">
        <f>IFERROR($E172*SUMIF('Daily Log'!$AX$18:$AX$1017,$B172,'Daily Log'!$AY$18:$AY$1017),0)</f>
        <v>0</v>
      </c>
      <c r="X172" s="198">
        <f>IFERROR($E172*SUMIF('Daily Log'!$BA$18:$BA$1017,$B172,'Daily Log'!$BB$18:$BB$1017),0)</f>
        <v>0</v>
      </c>
      <c r="Y172" s="198">
        <f>IFERROR($E172*SUMIF('Daily Log'!$BD$18:$BD$1017,$B172,'Daily Log'!$BE$18:$BE$1017),0)</f>
        <v>0</v>
      </c>
      <c r="Z172" s="198">
        <f>IFERROR($E172*SUMIF('Daily Log'!$BG$18:$BG$1017,$B172,'Daily Log'!$BH$18:$BH$1017),0)</f>
        <v>0</v>
      </c>
      <c r="AA172" s="198">
        <f>IFERROR($E172*SUMIF('Daily Log'!$BJ$18:$BJ$1017,$B172,'Daily Log'!$BK$18:$BK$1017),0)</f>
        <v>0</v>
      </c>
      <c r="AB172" s="198">
        <f>IFERROR($E172*SUMIF('Daily Log'!$BM$18:$BM$1017,$B172,'Daily Log'!$BN$18:$BN$1017),0)</f>
        <v>0</v>
      </c>
      <c r="AC172" s="198">
        <f>IFERROR($E172*SUMIF('Daily Log'!$BP$18:$BP$1017,$B172,'Daily Log'!$BQ$18:$BQ$1017),0)</f>
        <v>0</v>
      </c>
      <c r="AD172" s="198">
        <f>IFERROR($E172*SUMIF('Daily Log'!$BS$18:$BS$1017,$B172,'Daily Log'!$BT$18:$BT$1017),0)</f>
        <v>0</v>
      </c>
      <c r="AE172" s="198">
        <f>IFERROR($E172*SUMIF('Daily Log'!$BV$18:$BV$1017,$B172,'Daily Log'!$BW$18:$BW$1017),0)</f>
        <v>0</v>
      </c>
      <c r="AF172" s="198">
        <f>IFERROR($E172*SUMIF('Daily Log'!$BY$18:$BY$1017,$B172,'Daily Log'!$BZ$18:$BZ$1017),0)</f>
        <v>0</v>
      </c>
      <c r="AG172" s="198">
        <f>IFERROR($E172*SUMIF('Daily Log'!$CB$18:$CB$1017,$B172,'Daily Log'!$CC$18:$CC$1017),0)</f>
        <v>0</v>
      </c>
      <c r="AH172" s="198">
        <f>IFERROR($E172*SUMIF('Daily Log'!$CE$18:$CE$1017,$B172,'Daily Log'!$CF$18:$CF$1017),0)</f>
        <v>0</v>
      </c>
      <c r="AI172" s="198">
        <f>IFERROR($E172*SUMIF('Daily Log'!$CH$18:$CH$1017,$B172,'Daily Log'!$CI$18:$CI$1017),0)</f>
        <v>0</v>
      </c>
      <c r="AJ172" s="198">
        <f>IFERROR($E172*SUMIF('Daily Log'!$CK$18:$CK$1017,$B172,'Daily Log'!$CL$18:$CL$1017),0)</f>
        <v>0</v>
      </c>
      <c r="AK172" s="198">
        <f>IFERROR($E172*SUMIF('Daily Log'!$CN$18:$CN$1017,$B172,'Daily Log'!$CO$18:$CO$1017),0)</f>
        <v>0</v>
      </c>
    </row>
    <row r="173" spans="2:37" ht="33.75" customHeight="1">
      <c r="B173" s="401" t="s">
        <v>212</v>
      </c>
      <c r="C173" s="402"/>
      <c r="D173" s="403" t="s">
        <v>375</v>
      </c>
      <c r="E173" s="400">
        <v>1</v>
      </c>
      <c r="F173" s="197">
        <f t="shared" si="3"/>
        <v>0</v>
      </c>
      <c r="G173" s="198">
        <f>IFERROR($E173*SUMIF('Daily Log'!$B$18:$B$1017,$B173,'Daily Log'!$C$18:$C$1017),0)</f>
        <v>0</v>
      </c>
      <c r="H173" s="198">
        <f>IFERROR($E173*SUMIF('Daily Log'!$E$18:$E$1017,$B173,'Daily Log'!$F$18:$F$1017),0)</f>
        <v>0</v>
      </c>
      <c r="I173" s="198">
        <f>IFERROR($E173*SUMIF('Daily Log'!$H$18:$H$1017,$B173,'Daily Log'!$I$18:$I$1017),0)</f>
        <v>0</v>
      </c>
      <c r="J173" s="198">
        <f>IFERROR($E173*SUMIF('Daily Log'!$K$18:$K$1017,$B173,'Daily Log'!$L$18:$L$1017),0)</f>
        <v>0</v>
      </c>
      <c r="K173" s="198">
        <f>IFERROR($E173*SUMIF('Daily Log'!$N$18:$N$1017,$B173,'Daily Log'!$O$18:$O$1017),0)</f>
        <v>0</v>
      </c>
      <c r="L173" s="198">
        <f>IFERROR($E173*SUMIF('Daily Log'!$Q$18:$Q$1017,$B173,'Daily Log'!$R$18:$R$1017),0)</f>
        <v>0</v>
      </c>
      <c r="M173" s="198">
        <f>IFERROR($E173*SUMIF('Daily Log'!$T$18:$T$1017,$B173,'Daily Log'!$U$18:$U$1017),0)</f>
        <v>0</v>
      </c>
      <c r="N173" s="198">
        <f>IFERROR($E173*SUMIF('Daily Log'!$W$18:$W$1017,$B173,'Daily Log'!$X$18:$X$1017),0)</f>
        <v>0</v>
      </c>
      <c r="O173" s="198">
        <f>IFERROR($E173*SUMIF('Daily Log'!$Z$18:$Z$1017,$B173,'Daily Log'!$AA$18:$AA$1017),0)</f>
        <v>0</v>
      </c>
      <c r="P173" s="198">
        <f>IFERROR($E173*SUMIF('Daily Log'!$AC$18:$AC$1017,$B173,'Daily Log'!$AD$18:$AD$1017),0)</f>
        <v>0</v>
      </c>
      <c r="Q173" s="198">
        <f>IFERROR($E173*SUMIF('Daily Log'!$AF$18:$AF$1017,$B173,'Daily Log'!$AG$18:$AG$1017),0)</f>
        <v>0</v>
      </c>
      <c r="R173" s="198">
        <f>IFERROR($E173*SUMIF('Daily Log'!$AI$18:$AI$1017,$B173,'Daily Log'!$AJ$18:$AJ$1017),0)</f>
        <v>0</v>
      </c>
      <c r="S173" s="198">
        <f>IFERROR($E173*SUMIF('Daily Log'!$AL$18:$AL$1017,$B173,'Daily Log'!$AM$18:$AM$1017),0)</f>
        <v>0</v>
      </c>
      <c r="T173" s="198">
        <f>IFERROR($E173*SUMIF('Daily Log'!$AO$18:$AO$1017,$B173,'Daily Log'!$AP$18:$AP$1017),0)</f>
        <v>0</v>
      </c>
      <c r="U173" s="198">
        <f>IFERROR($E173*SUMIF('Daily Log'!$AR$18:$AR$1017,$B173,'Daily Log'!$AS$18:$AS$1017),0)</f>
        <v>0</v>
      </c>
      <c r="V173" s="198">
        <f>IFERROR($E173*SUMIF('Daily Log'!$AU$18:$AU$1017,$B173,'Daily Log'!$AV$18:$AV$1017),0)</f>
        <v>0</v>
      </c>
      <c r="W173" s="198">
        <f>IFERROR($E173*SUMIF('Daily Log'!$AX$18:$AX$1017,$B173,'Daily Log'!$AY$18:$AY$1017),0)</f>
        <v>0</v>
      </c>
      <c r="X173" s="198">
        <f>IFERROR($E173*SUMIF('Daily Log'!$BA$18:$BA$1017,$B173,'Daily Log'!$BB$18:$BB$1017),0)</f>
        <v>0</v>
      </c>
      <c r="Y173" s="198">
        <f>IFERROR($E173*SUMIF('Daily Log'!$BD$18:$BD$1017,$B173,'Daily Log'!$BE$18:$BE$1017),0)</f>
        <v>0</v>
      </c>
      <c r="Z173" s="198">
        <f>IFERROR($E173*SUMIF('Daily Log'!$BG$18:$BG$1017,$B173,'Daily Log'!$BH$18:$BH$1017),0)</f>
        <v>0</v>
      </c>
      <c r="AA173" s="198">
        <f>IFERROR($E173*SUMIF('Daily Log'!$BJ$18:$BJ$1017,$B173,'Daily Log'!$BK$18:$BK$1017),0)</f>
        <v>0</v>
      </c>
      <c r="AB173" s="198">
        <f>IFERROR($E173*SUMIF('Daily Log'!$BM$18:$BM$1017,$B173,'Daily Log'!$BN$18:$BN$1017),0)</f>
        <v>0</v>
      </c>
      <c r="AC173" s="198">
        <f>IFERROR($E173*SUMIF('Daily Log'!$BP$18:$BP$1017,$B173,'Daily Log'!$BQ$18:$BQ$1017),0)</f>
        <v>0</v>
      </c>
      <c r="AD173" s="198">
        <f>IFERROR($E173*SUMIF('Daily Log'!$BS$18:$BS$1017,$B173,'Daily Log'!$BT$18:$BT$1017),0)</f>
        <v>0</v>
      </c>
      <c r="AE173" s="198">
        <f>IFERROR($E173*SUMIF('Daily Log'!$BV$18:$BV$1017,$B173,'Daily Log'!$BW$18:$BW$1017),0)</f>
        <v>0</v>
      </c>
      <c r="AF173" s="198">
        <f>IFERROR($E173*SUMIF('Daily Log'!$BY$18:$BY$1017,$B173,'Daily Log'!$BZ$18:$BZ$1017),0)</f>
        <v>0</v>
      </c>
      <c r="AG173" s="198">
        <f>IFERROR($E173*SUMIF('Daily Log'!$CB$18:$CB$1017,$B173,'Daily Log'!$CC$18:$CC$1017),0)</f>
        <v>0</v>
      </c>
      <c r="AH173" s="198">
        <f>IFERROR($E173*SUMIF('Daily Log'!$CE$18:$CE$1017,$B173,'Daily Log'!$CF$18:$CF$1017),0)</f>
        <v>0</v>
      </c>
      <c r="AI173" s="198">
        <f>IFERROR($E173*SUMIF('Daily Log'!$CH$18:$CH$1017,$B173,'Daily Log'!$CI$18:$CI$1017),0)</f>
        <v>0</v>
      </c>
      <c r="AJ173" s="198">
        <f>IFERROR($E173*SUMIF('Daily Log'!$CK$18:$CK$1017,$B173,'Daily Log'!$CL$18:$CL$1017),0)</f>
        <v>0</v>
      </c>
      <c r="AK173" s="198">
        <f>IFERROR($E173*SUMIF('Daily Log'!$CN$18:$CN$1017,$B173,'Daily Log'!$CO$18:$CO$1017),0)</f>
        <v>0</v>
      </c>
    </row>
    <row r="174" spans="2:37" ht="33.75" customHeight="1">
      <c r="B174" s="401" t="s">
        <v>213</v>
      </c>
      <c r="C174" s="402"/>
      <c r="D174" s="403" t="s">
        <v>375</v>
      </c>
      <c r="E174" s="400">
        <v>1</v>
      </c>
      <c r="F174" s="197">
        <f t="shared" si="3"/>
        <v>0</v>
      </c>
      <c r="G174" s="198">
        <f>IFERROR($E174*SUMIF('Daily Log'!$B$18:$B$1017,$B174,'Daily Log'!$C$18:$C$1017),0)</f>
        <v>0</v>
      </c>
      <c r="H174" s="198">
        <f>IFERROR($E174*SUMIF('Daily Log'!$E$18:$E$1017,$B174,'Daily Log'!$F$18:$F$1017),0)</f>
        <v>0</v>
      </c>
      <c r="I174" s="198">
        <f>IFERROR($E174*SUMIF('Daily Log'!$H$18:$H$1017,$B174,'Daily Log'!$I$18:$I$1017),0)</f>
        <v>0</v>
      </c>
      <c r="J174" s="198">
        <f>IFERROR($E174*SUMIF('Daily Log'!$K$18:$K$1017,$B174,'Daily Log'!$L$18:$L$1017),0)</f>
        <v>0</v>
      </c>
      <c r="K174" s="198">
        <f>IFERROR($E174*SUMIF('Daily Log'!$N$18:$N$1017,$B174,'Daily Log'!$O$18:$O$1017),0)</f>
        <v>0</v>
      </c>
      <c r="L174" s="198">
        <f>IFERROR($E174*SUMIF('Daily Log'!$Q$18:$Q$1017,$B174,'Daily Log'!$R$18:$R$1017),0)</f>
        <v>0</v>
      </c>
      <c r="M174" s="198">
        <f>IFERROR($E174*SUMIF('Daily Log'!$T$18:$T$1017,$B174,'Daily Log'!$U$18:$U$1017),0)</f>
        <v>0</v>
      </c>
      <c r="N174" s="198">
        <f>IFERROR($E174*SUMIF('Daily Log'!$W$18:$W$1017,$B174,'Daily Log'!$X$18:$X$1017),0)</f>
        <v>0</v>
      </c>
      <c r="O174" s="198">
        <f>IFERROR($E174*SUMIF('Daily Log'!$Z$18:$Z$1017,$B174,'Daily Log'!$AA$18:$AA$1017),0)</f>
        <v>0</v>
      </c>
      <c r="P174" s="198">
        <f>IFERROR($E174*SUMIF('Daily Log'!$AC$18:$AC$1017,$B174,'Daily Log'!$AD$18:$AD$1017),0)</f>
        <v>0</v>
      </c>
      <c r="Q174" s="198">
        <f>IFERROR($E174*SUMIF('Daily Log'!$AF$18:$AF$1017,$B174,'Daily Log'!$AG$18:$AG$1017),0)</f>
        <v>0</v>
      </c>
      <c r="R174" s="198">
        <f>IFERROR($E174*SUMIF('Daily Log'!$AI$18:$AI$1017,$B174,'Daily Log'!$AJ$18:$AJ$1017),0)</f>
        <v>0</v>
      </c>
      <c r="S174" s="198">
        <f>IFERROR($E174*SUMIF('Daily Log'!$AL$18:$AL$1017,$B174,'Daily Log'!$AM$18:$AM$1017),0)</f>
        <v>0</v>
      </c>
      <c r="T174" s="198">
        <f>IFERROR($E174*SUMIF('Daily Log'!$AO$18:$AO$1017,$B174,'Daily Log'!$AP$18:$AP$1017),0)</f>
        <v>0</v>
      </c>
      <c r="U174" s="198">
        <f>IFERROR($E174*SUMIF('Daily Log'!$AR$18:$AR$1017,$B174,'Daily Log'!$AS$18:$AS$1017),0)</f>
        <v>0</v>
      </c>
      <c r="V174" s="198">
        <f>IFERROR($E174*SUMIF('Daily Log'!$AU$18:$AU$1017,$B174,'Daily Log'!$AV$18:$AV$1017),0)</f>
        <v>0</v>
      </c>
      <c r="W174" s="198">
        <f>IFERROR($E174*SUMIF('Daily Log'!$AX$18:$AX$1017,$B174,'Daily Log'!$AY$18:$AY$1017),0)</f>
        <v>0</v>
      </c>
      <c r="X174" s="198">
        <f>IFERROR($E174*SUMIF('Daily Log'!$BA$18:$BA$1017,$B174,'Daily Log'!$BB$18:$BB$1017),0)</f>
        <v>0</v>
      </c>
      <c r="Y174" s="198">
        <f>IFERROR($E174*SUMIF('Daily Log'!$BD$18:$BD$1017,$B174,'Daily Log'!$BE$18:$BE$1017),0)</f>
        <v>0</v>
      </c>
      <c r="Z174" s="198">
        <f>IFERROR($E174*SUMIF('Daily Log'!$BG$18:$BG$1017,$B174,'Daily Log'!$BH$18:$BH$1017),0)</f>
        <v>0</v>
      </c>
      <c r="AA174" s="198">
        <f>IFERROR($E174*SUMIF('Daily Log'!$BJ$18:$BJ$1017,$B174,'Daily Log'!$BK$18:$BK$1017),0)</f>
        <v>0</v>
      </c>
      <c r="AB174" s="198">
        <f>IFERROR($E174*SUMIF('Daily Log'!$BM$18:$BM$1017,$B174,'Daily Log'!$BN$18:$BN$1017),0)</f>
        <v>0</v>
      </c>
      <c r="AC174" s="198">
        <f>IFERROR($E174*SUMIF('Daily Log'!$BP$18:$BP$1017,$B174,'Daily Log'!$BQ$18:$BQ$1017),0)</f>
        <v>0</v>
      </c>
      <c r="AD174" s="198">
        <f>IFERROR($E174*SUMIF('Daily Log'!$BS$18:$BS$1017,$B174,'Daily Log'!$BT$18:$BT$1017),0)</f>
        <v>0</v>
      </c>
      <c r="AE174" s="198">
        <f>IFERROR($E174*SUMIF('Daily Log'!$BV$18:$BV$1017,$B174,'Daily Log'!$BW$18:$BW$1017),0)</f>
        <v>0</v>
      </c>
      <c r="AF174" s="198">
        <f>IFERROR($E174*SUMIF('Daily Log'!$BY$18:$BY$1017,$B174,'Daily Log'!$BZ$18:$BZ$1017),0)</f>
        <v>0</v>
      </c>
      <c r="AG174" s="198">
        <f>IFERROR($E174*SUMIF('Daily Log'!$CB$18:$CB$1017,$B174,'Daily Log'!$CC$18:$CC$1017),0)</f>
        <v>0</v>
      </c>
      <c r="AH174" s="198">
        <f>IFERROR($E174*SUMIF('Daily Log'!$CE$18:$CE$1017,$B174,'Daily Log'!$CF$18:$CF$1017),0)</f>
        <v>0</v>
      </c>
      <c r="AI174" s="198">
        <f>IFERROR($E174*SUMIF('Daily Log'!$CH$18:$CH$1017,$B174,'Daily Log'!$CI$18:$CI$1017),0)</f>
        <v>0</v>
      </c>
      <c r="AJ174" s="198">
        <f>IFERROR($E174*SUMIF('Daily Log'!$CK$18:$CK$1017,$B174,'Daily Log'!$CL$18:$CL$1017),0)</f>
        <v>0</v>
      </c>
      <c r="AK174" s="198">
        <f>IFERROR($E174*SUMIF('Daily Log'!$CN$18:$CN$1017,$B174,'Daily Log'!$CO$18:$CO$1017),0)</f>
        <v>0</v>
      </c>
    </row>
    <row r="175" spans="2:37" ht="33.75" customHeight="1">
      <c r="B175" s="401" t="s">
        <v>214</v>
      </c>
      <c r="C175" s="402"/>
      <c r="D175" s="403" t="s">
        <v>375</v>
      </c>
      <c r="E175" s="400">
        <v>1</v>
      </c>
      <c r="F175" s="197">
        <f t="shared" si="3"/>
        <v>0</v>
      </c>
      <c r="G175" s="198">
        <f>IFERROR($E175*SUMIF('Daily Log'!$B$18:$B$1017,$B175,'Daily Log'!$C$18:$C$1017),0)</f>
        <v>0</v>
      </c>
      <c r="H175" s="198">
        <f>IFERROR($E175*SUMIF('Daily Log'!$E$18:$E$1017,$B175,'Daily Log'!$F$18:$F$1017),0)</f>
        <v>0</v>
      </c>
      <c r="I175" s="198">
        <f>IFERROR($E175*SUMIF('Daily Log'!$H$18:$H$1017,$B175,'Daily Log'!$I$18:$I$1017),0)</f>
        <v>0</v>
      </c>
      <c r="J175" s="198">
        <f>IFERROR($E175*SUMIF('Daily Log'!$K$18:$K$1017,$B175,'Daily Log'!$L$18:$L$1017),0)</f>
        <v>0</v>
      </c>
      <c r="K175" s="198">
        <f>IFERROR($E175*SUMIF('Daily Log'!$N$18:$N$1017,$B175,'Daily Log'!$O$18:$O$1017),0)</f>
        <v>0</v>
      </c>
      <c r="L175" s="198">
        <f>IFERROR($E175*SUMIF('Daily Log'!$Q$18:$Q$1017,$B175,'Daily Log'!$R$18:$R$1017),0)</f>
        <v>0</v>
      </c>
      <c r="M175" s="198">
        <f>IFERROR($E175*SUMIF('Daily Log'!$T$18:$T$1017,$B175,'Daily Log'!$U$18:$U$1017),0)</f>
        <v>0</v>
      </c>
      <c r="N175" s="198">
        <f>IFERROR($E175*SUMIF('Daily Log'!$W$18:$W$1017,$B175,'Daily Log'!$X$18:$X$1017),0)</f>
        <v>0</v>
      </c>
      <c r="O175" s="198">
        <f>IFERROR($E175*SUMIF('Daily Log'!$Z$18:$Z$1017,$B175,'Daily Log'!$AA$18:$AA$1017),0)</f>
        <v>0</v>
      </c>
      <c r="P175" s="198">
        <f>IFERROR($E175*SUMIF('Daily Log'!$AC$18:$AC$1017,$B175,'Daily Log'!$AD$18:$AD$1017),0)</f>
        <v>0</v>
      </c>
      <c r="Q175" s="198">
        <f>IFERROR($E175*SUMIF('Daily Log'!$AF$18:$AF$1017,$B175,'Daily Log'!$AG$18:$AG$1017),0)</f>
        <v>0</v>
      </c>
      <c r="R175" s="198">
        <f>IFERROR($E175*SUMIF('Daily Log'!$AI$18:$AI$1017,$B175,'Daily Log'!$AJ$18:$AJ$1017),0)</f>
        <v>0</v>
      </c>
      <c r="S175" s="198">
        <f>IFERROR($E175*SUMIF('Daily Log'!$AL$18:$AL$1017,$B175,'Daily Log'!$AM$18:$AM$1017),0)</f>
        <v>0</v>
      </c>
      <c r="T175" s="198">
        <f>IFERROR($E175*SUMIF('Daily Log'!$AO$18:$AO$1017,$B175,'Daily Log'!$AP$18:$AP$1017),0)</f>
        <v>0</v>
      </c>
      <c r="U175" s="198">
        <f>IFERROR($E175*SUMIF('Daily Log'!$AR$18:$AR$1017,$B175,'Daily Log'!$AS$18:$AS$1017),0)</f>
        <v>0</v>
      </c>
      <c r="V175" s="198">
        <f>IFERROR($E175*SUMIF('Daily Log'!$AU$18:$AU$1017,$B175,'Daily Log'!$AV$18:$AV$1017),0)</f>
        <v>0</v>
      </c>
      <c r="W175" s="198">
        <f>IFERROR($E175*SUMIF('Daily Log'!$AX$18:$AX$1017,$B175,'Daily Log'!$AY$18:$AY$1017),0)</f>
        <v>0</v>
      </c>
      <c r="X175" s="198">
        <f>IFERROR($E175*SUMIF('Daily Log'!$BA$18:$BA$1017,$B175,'Daily Log'!$BB$18:$BB$1017),0)</f>
        <v>0</v>
      </c>
      <c r="Y175" s="198">
        <f>IFERROR($E175*SUMIF('Daily Log'!$BD$18:$BD$1017,$B175,'Daily Log'!$BE$18:$BE$1017),0)</f>
        <v>0</v>
      </c>
      <c r="Z175" s="198">
        <f>IFERROR($E175*SUMIF('Daily Log'!$BG$18:$BG$1017,$B175,'Daily Log'!$BH$18:$BH$1017),0)</f>
        <v>0</v>
      </c>
      <c r="AA175" s="198">
        <f>IFERROR($E175*SUMIF('Daily Log'!$BJ$18:$BJ$1017,$B175,'Daily Log'!$BK$18:$BK$1017),0)</f>
        <v>0</v>
      </c>
      <c r="AB175" s="198">
        <f>IFERROR($E175*SUMIF('Daily Log'!$BM$18:$BM$1017,$B175,'Daily Log'!$BN$18:$BN$1017),0)</f>
        <v>0</v>
      </c>
      <c r="AC175" s="198">
        <f>IFERROR($E175*SUMIF('Daily Log'!$BP$18:$BP$1017,$B175,'Daily Log'!$BQ$18:$BQ$1017),0)</f>
        <v>0</v>
      </c>
      <c r="AD175" s="198">
        <f>IFERROR($E175*SUMIF('Daily Log'!$BS$18:$BS$1017,$B175,'Daily Log'!$BT$18:$BT$1017),0)</f>
        <v>0</v>
      </c>
      <c r="AE175" s="198">
        <f>IFERROR($E175*SUMIF('Daily Log'!$BV$18:$BV$1017,$B175,'Daily Log'!$BW$18:$BW$1017),0)</f>
        <v>0</v>
      </c>
      <c r="AF175" s="198">
        <f>IFERROR($E175*SUMIF('Daily Log'!$BY$18:$BY$1017,$B175,'Daily Log'!$BZ$18:$BZ$1017),0)</f>
        <v>0</v>
      </c>
      <c r="AG175" s="198">
        <f>IFERROR($E175*SUMIF('Daily Log'!$CB$18:$CB$1017,$B175,'Daily Log'!$CC$18:$CC$1017),0)</f>
        <v>0</v>
      </c>
      <c r="AH175" s="198">
        <f>IFERROR($E175*SUMIF('Daily Log'!$CE$18:$CE$1017,$B175,'Daily Log'!$CF$18:$CF$1017),0)</f>
        <v>0</v>
      </c>
      <c r="AI175" s="198">
        <f>IFERROR($E175*SUMIF('Daily Log'!$CH$18:$CH$1017,$B175,'Daily Log'!$CI$18:$CI$1017),0)</f>
        <v>0</v>
      </c>
      <c r="AJ175" s="198">
        <f>IFERROR($E175*SUMIF('Daily Log'!$CK$18:$CK$1017,$B175,'Daily Log'!$CL$18:$CL$1017),0)</f>
        <v>0</v>
      </c>
      <c r="AK175" s="198">
        <f>IFERROR($E175*SUMIF('Daily Log'!$CN$18:$CN$1017,$B175,'Daily Log'!$CO$18:$CO$1017),0)</f>
        <v>0</v>
      </c>
    </row>
    <row r="176" spans="2:37" ht="33.75" customHeight="1">
      <c r="B176" s="401" t="s">
        <v>215</v>
      </c>
      <c r="C176" s="402"/>
      <c r="D176" s="403" t="s">
        <v>28</v>
      </c>
      <c r="E176" s="400">
        <v>1</v>
      </c>
      <c r="F176" s="197">
        <f t="shared" si="3"/>
        <v>6</v>
      </c>
      <c r="G176" s="198">
        <f>IFERROR($E176*SUMIF('Daily Log'!$B$18:$B$1017,$B176,'Daily Log'!$C$18:$C$1017),0)</f>
        <v>1</v>
      </c>
      <c r="H176" s="198">
        <f>IFERROR($E176*SUMIF('Daily Log'!$E$18:$E$1017,$B176,'Daily Log'!$F$18:$F$1017),0)</f>
        <v>1</v>
      </c>
      <c r="I176" s="198">
        <f>IFERROR($E176*SUMIF('Daily Log'!$H$18:$H$1017,$B176,'Daily Log'!$I$18:$I$1017),0)</f>
        <v>4</v>
      </c>
      <c r="J176" s="198">
        <f>IFERROR($E176*SUMIF('Daily Log'!$K$18:$K$1017,$B176,'Daily Log'!$L$18:$L$1017),0)</f>
        <v>0</v>
      </c>
      <c r="K176" s="198">
        <f>IFERROR($E176*SUMIF('Daily Log'!$N$18:$N$1017,$B176,'Daily Log'!$O$18:$O$1017),0)</f>
        <v>0</v>
      </c>
      <c r="L176" s="198">
        <f>IFERROR($E176*SUMIF('Daily Log'!$Q$18:$Q$1017,$B176,'Daily Log'!$R$18:$R$1017),0)</f>
        <v>0</v>
      </c>
      <c r="M176" s="198">
        <f>IFERROR($E176*SUMIF('Daily Log'!$T$18:$T$1017,$B176,'Daily Log'!$U$18:$U$1017),0)</f>
        <v>0</v>
      </c>
      <c r="N176" s="198">
        <f>IFERROR($E176*SUMIF('Daily Log'!$W$18:$W$1017,$B176,'Daily Log'!$X$18:$X$1017),0)</f>
        <v>0</v>
      </c>
      <c r="O176" s="198">
        <f>IFERROR($E176*SUMIF('Daily Log'!$Z$18:$Z$1017,$B176,'Daily Log'!$AA$18:$AA$1017),0)</f>
        <v>0</v>
      </c>
      <c r="P176" s="198">
        <f>IFERROR($E176*SUMIF('Daily Log'!$AC$18:$AC$1017,$B176,'Daily Log'!$AD$18:$AD$1017),0)</f>
        <v>0</v>
      </c>
      <c r="Q176" s="198">
        <f>IFERROR($E176*SUMIF('Daily Log'!$AF$18:$AF$1017,$B176,'Daily Log'!$AG$18:$AG$1017),0)</f>
        <v>0</v>
      </c>
      <c r="R176" s="198">
        <f>IFERROR($E176*SUMIF('Daily Log'!$AI$18:$AI$1017,$B176,'Daily Log'!$AJ$18:$AJ$1017),0)</f>
        <v>0</v>
      </c>
      <c r="S176" s="198">
        <f>IFERROR($E176*SUMIF('Daily Log'!$AL$18:$AL$1017,$B176,'Daily Log'!$AM$18:$AM$1017),0)</f>
        <v>0</v>
      </c>
      <c r="T176" s="198">
        <f>IFERROR($E176*SUMIF('Daily Log'!$AO$18:$AO$1017,$B176,'Daily Log'!$AP$18:$AP$1017),0)</f>
        <v>0</v>
      </c>
      <c r="U176" s="198">
        <f>IFERROR($E176*SUMIF('Daily Log'!$AR$18:$AR$1017,$B176,'Daily Log'!$AS$18:$AS$1017),0)</f>
        <v>0</v>
      </c>
      <c r="V176" s="198">
        <f>IFERROR($E176*SUMIF('Daily Log'!$AU$18:$AU$1017,$B176,'Daily Log'!$AV$18:$AV$1017),0)</f>
        <v>0</v>
      </c>
      <c r="W176" s="198">
        <f>IFERROR($E176*SUMIF('Daily Log'!$AX$18:$AX$1017,$B176,'Daily Log'!$AY$18:$AY$1017),0)</f>
        <v>0</v>
      </c>
      <c r="X176" s="198">
        <f>IFERROR($E176*SUMIF('Daily Log'!$BA$18:$BA$1017,$B176,'Daily Log'!$BB$18:$BB$1017),0)</f>
        <v>0</v>
      </c>
      <c r="Y176" s="198">
        <f>IFERROR($E176*SUMIF('Daily Log'!$BD$18:$BD$1017,$B176,'Daily Log'!$BE$18:$BE$1017),0)</f>
        <v>0</v>
      </c>
      <c r="Z176" s="198">
        <f>IFERROR($E176*SUMIF('Daily Log'!$BG$18:$BG$1017,$B176,'Daily Log'!$BH$18:$BH$1017),0)</f>
        <v>0</v>
      </c>
      <c r="AA176" s="198">
        <f>IFERROR($E176*SUMIF('Daily Log'!$BJ$18:$BJ$1017,$B176,'Daily Log'!$BK$18:$BK$1017),0)</f>
        <v>0</v>
      </c>
      <c r="AB176" s="198">
        <f>IFERROR($E176*SUMIF('Daily Log'!$BM$18:$BM$1017,$B176,'Daily Log'!$BN$18:$BN$1017),0)</f>
        <v>0</v>
      </c>
      <c r="AC176" s="198">
        <f>IFERROR($E176*SUMIF('Daily Log'!$BP$18:$BP$1017,$B176,'Daily Log'!$BQ$18:$BQ$1017),0)</f>
        <v>0</v>
      </c>
      <c r="AD176" s="198">
        <f>IFERROR($E176*SUMIF('Daily Log'!$BS$18:$BS$1017,$B176,'Daily Log'!$BT$18:$BT$1017),0)</f>
        <v>0</v>
      </c>
      <c r="AE176" s="198">
        <f>IFERROR($E176*SUMIF('Daily Log'!$BV$18:$BV$1017,$B176,'Daily Log'!$BW$18:$BW$1017),0)</f>
        <v>0</v>
      </c>
      <c r="AF176" s="198">
        <f>IFERROR($E176*SUMIF('Daily Log'!$BY$18:$BY$1017,$B176,'Daily Log'!$BZ$18:$BZ$1017),0)</f>
        <v>0</v>
      </c>
      <c r="AG176" s="198">
        <f>IFERROR($E176*SUMIF('Daily Log'!$CB$18:$CB$1017,$B176,'Daily Log'!$CC$18:$CC$1017),0)</f>
        <v>0</v>
      </c>
      <c r="AH176" s="198">
        <f>IFERROR($E176*SUMIF('Daily Log'!$CE$18:$CE$1017,$B176,'Daily Log'!$CF$18:$CF$1017),0)</f>
        <v>0</v>
      </c>
      <c r="AI176" s="198">
        <f>IFERROR($E176*SUMIF('Daily Log'!$CH$18:$CH$1017,$B176,'Daily Log'!$CI$18:$CI$1017),0)</f>
        <v>0</v>
      </c>
      <c r="AJ176" s="198">
        <f>IFERROR($E176*SUMIF('Daily Log'!$CK$18:$CK$1017,$B176,'Daily Log'!$CL$18:$CL$1017),0)</f>
        <v>0</v>
      </c>
      <c r="AK176" s="198">
        <f>IFERROR($E176*SUMIF('Daily Log'!$CN$18:$CN$1017,$B176,'Daily Log'!$CO$18:$CO$1017),0)</f>
        <v>0</v>
      </c>
    </row>
    <row r="177" spans="2:37" ht="33.75" customHeight="1">
      <c r="B177" s="401" t="s">
        <v>216</v>
      </c>
      <c r="C177" s="402"/>
      <c r="D177" s="403" t="s">
        <v>28</v>
      </c>
      <c r="E177" s="400">
        <v>1</v>
      </c>
      <c r="F177" s="197">
        <f t="shared" si="3"/>
        <v>4</v>
      </c>
      <c r="G177" s="198">
        <f>IFERROR($E177*SUMIF('Daily Log'!$B$18:$B$1017,$B177,'Daily Log'!$C$18:$C$1017),0)</f>
        <v>2</v>
      </c>
      <c r="H177" s="198">
        <f>IFERROR($E177*SUMIF('Daily Log'!$E$18:$E$1017,$B177,'Daily Log'!$F$18:$F$1017),0)</f>
        <v>1</v>
      </c>
      <c r="I177" s="198">
        <f>IFERROR($E177*SUMIF('Daily Log'!$H$18:$H$1017,$B177,'Daily Log'!$I$18:$I$1017),0)</f>
        <v>1</v>
      </c>
      <c r="J177" s="198">
        <f>IFERROR($E177*SUMIF('Daily Log'!$K$18:$K$1017,$B177,'Daily Log'!$L$18:$L$1017),0)</f>
        <v>0</v>
      </c>
      <c r="K177" s="198">
        <f>IFERROR($E177*SUMIF('Daily Log'!$N$18:$N$1017,$B177,'Daily Log'!$O$18:$O$1017),0)</f>
        <v>0</v>
      </c>
      <c r="L177" s="198">
        <f>IFERROR($E177*SUMIF('Daily Log'!$Q$18:$Q$1017,$B177,'Daily Log'!$R$18:$R$1017),0)</f>
        <v>0</v>
      </c>
      <c r="M177" s="198">
        <f>IFERROR($E177*SUMIF('Daily Log'!$T$18:$T$1017,$B177,'Daily Log'!$U$18:$U$1017),0)</f>
        <v>0</v>
      </c>
      <c r="N177" s="198">
        <f>IFERROR($E177*SUMIF('Daily Log'!$W$18:$W$1017,$B177,'Daily Log'!$X$18:$X$1017),0)</f>
        <v>0</v>
      </c>
      <c r="O177" s="198">
        <f>IFERROR($E177*SUMIF('Daily Log'!$Z$18:$Z$1017,$B177,'Daily Log'!$AA$18:$AA$1017),0)</f>
        <v>0</v>
      </c>
      <c r="P177" s="198">
        <f>IFERROR($E177*SUMIF('Daily Log'!$AC$18:$AC$1017,$B177,'Daily Log'!$AD$18:$AD$1017),0)</f>
        <v>0</v>
      </c>
      <c r="Q177" s="198">
        <f>IFERROR($E177*SUMIF('Daily Log'!$AF$18:$AF$1017,$B177,'Daily Log'!$AG$18:$AG$1017),0)</f>
        <v>0</v>
      </c>
      <c r="R177" s="198">
        <f>IFERROR($E177*SUMIF('Daily Log'!$AI$18:$AI$1017,$B177,'Daily Log'!$AJ$18:$AJ$1017),0)</f>
        <v>0</v>
      </c>
      <c r="S177" s="198">
        <f>IFERROR($E177*SUMIF('Daily Log'!$AL$18:$AL$1017,$B177,'Daily Log'!$AM$18:$AM$1017),0)</f>
        <v>0</v>
      </c>
      <c r="T177" s="198">
        <f>IFERROR($E177*SUMIF('Daily Log'!$AO$18:$AO$1017,$B177,'Daily Log'!$AP$18:$AP$1017),0)</f>
        <v>0</v>
      </c>
      <c r="U177" s="198">
        <f>IFERROR($E177*SUMIF('Daily Log'!$AR$18:$AR$1017,$B177,'Daily Log'!$AS$18:$AS$1017),0)</f>
        <v>0</v>
      </c>
      <c r="V177" s="198">
        <f>IFERROR($E177*SUMIF('Daily Log'!$AU$18:$AU$1017,$B177,'Daily Log'!$AV$18:$AV$1017),0)</f>
        <v>0</v>
      </c>
      <c r="W177" s="198">
        <f>IFERROR($E177*SUMIF('Daily Log'!$AX$18:$AX$1017,$B177,'Daily Log'!$AY$18:$AY$1017),0)</f>
        <v>0</v>
      </c>
      <c r="X177" s="198">
        <f>IFERROR($E177*SUMIF('Daily Log'!$BA$18:$BA$1017,$B177,'Daily Log'!$BB$18:$BB$1017),0)</f>
        <v>0</v>
      </c>
      <c r="Y177" s="198">
        <f>IFERROR($E177*SUMIF('Daily Log'!$BD$18:$BD$1017,$B177,'Daily Log'!$BE$18:$BE$1017),0)</f>
        <v>0</v>
      </c>
      <c r="Z177" s="198">
        <f>IFERROR($E177*SUMIF('Daily Log'!$BG$18:$BG$1017,$B177,'Daily Log'!$BH$18:$BH$1017),0)</f>
        <v>0</v>
      </c>
      <c r="AA177" s="198">
        <f>IFERROR($E177*SUMIF('Daily Log'!$BJ$18:$BJ$1017,$B177,'Daily Log'!$BK$18:$BK$1017),0)</f>
        <v>0</v>
      </c>
      <c r="AB177" s="198">
        <f>IFERROR($E177*SUMIF('Daily Log'!$BM$18:$BM$1017,$B177,'Daily Log'!$BN$18:$BN$1017),0)</f>
        <v>0</v>
      </c>
      <c r="AC177" s="198">
        <f>IFERROR($E177*SUMIF('Daily Log'!$BP$18:$BP$1017,$B177,'Daily Log'!$BQ$18:$BQ$1017),0)</f>
        <v>0</v>
      </c>
      <c r="AD177" s="198">
        <f>IFERROR($E177*SUMIF('Daily Log'!$BS$18:$BS$1017,$B177,'Daily Log'!$BT$18:$BT$1017),0)</f>
        <v>0</v>
      </c>
      <c r="AE177" s="198">
        <f>IFERROR($E177*SUMIF('Daily Log'!$BV$18:$BV$1017,$B177,'Daily Log'!$BW$18:$BW$1017),0)</f>
        <v>0</v>
      </c>
      <c r="AF177" s="198">
        <f>IFERROR($E177*SUMIF('Daily Log'!$BY$18:$BY$1017,$B177,'Daily Log'!$BZ$18:$BZ$1017),0)</f>
        <v>0</v>
      </c>
      <c r="AG177" s="198">
        <f>IFERROR($E177*SUMIF('Daily Log'!$CB$18:$CB$1017,$B177,'Daily Log'!$CC$18:$CC$1017),0)</f>
        <v>0</v>
      </c>
      <c r="AH177" s="198">
        <f>IFERROR($E177*SUMIF('Daily Log'!$CE$18:$CE$1017,$B177,'Daily Log'!$CF$18:$CF$1017),0)</f>
        <v>0</v>
      </c>
      <c r="AI177" s="198">
        <f>IFERROR($E177*SUMIF('Daily Log'!$CH$18:$CH$1017,$B177,'Daily Log'!$CI$18:$CI$1017),0)</f>
        <v>0</v>
      </c>
      <c r="AJ177" s="198">
        <f>IFERROR($E177*SUMIF('Daily Log'!$CK$18:$CK$1017,$B177,'Daily Log'!$CL$18:$CL$1017),0)</f>
        <v>0</v>
      </c>
      <c r="AK177" s="198">
        <f>IFERROR($E177*SUMIF('Daily Log'!$CN$18:$CN$1017,$B177,'Daily Log'!$CO$18:$CO$1017),0)</f>
        <v>0</v>
      </c>
    </row>
    <row r="178" spans="2:37" ht="38.25" customHeight="1">
      <c r="B178" s="401" t="s">
        <v>217</v>
      </c>
      <c r="C178" s="402"/>
      <c r="D178" s="403" t="s">
        <v>28</v>
      </c>
      <c r="E178" s="400">
        <v>1</v>
      </c>
      <c r="F178" s="197">
        <f t="shared" si="3"/>
        <v>0</v>
      </c>
      <c r="G178" s="198">
        <f>IFERROR($E178*SUMIF('Daily Log'!$B$18:$B$1017,$B178,'Daily Log'!$C$18:$C$1017),0)</f>
        <v>0</v>
      </c>
      <c r="H178" s="198">
        <f>IFERROR($E178*SUMIF('Daily Log'!$E$18:$E$1017,$B178,'Daily Log'!$F$18:$F$1017),0)</f>
        <v>0</v>
      </c>
      <c r="I178" s="198">
        <f>IFERROR($E178*SUMIF('Daily Log'!$H$18:$H$1017,$B178,'Daily Log'!$I$18:$I$1017),0)</f>
        <v>0</v>
      </c>
      <c r="J178" s="198">
        <f>IFERROR($E178*SUMIF('Daily Log'!$K$18:$K$1017,$B178,'Daily Log'!$L$18:$L$1017),0)</f>
        <v>0</v>
      </c>
      <c r="K178" s="198">
        <f>IFERROR($E178*SUMIF('Daily Log'!$N$18:$N$1017,$B178,'Daily Log'!$O$18:$O$1017),0)</f>
        <v>0</v>
      </c>
      <c r="L178" s="198">
        <f>IFERROR($E178*SUMIF('Daily Log'!$Q$18:$Q$1017,$B178,'Daily Log'!$R$18:$R$1017),0)</f>
        <v>0</v>
      </c>
      <c r="M178" s="198">
        <f>IFERROR($E178*SUMIF('Daily Log'!$T$18:$T$1017,$B178,'Daily Log'!$U$18:$U$1017),0)</f>
        <v>0</v>
      </c>
      <c r="N178" s="198">
        <f>IFERROR($E178*SUMIF('Daily Log'!$W$18:$W$1017,$B178,'Daily Log'!$X$18:$X$1017),0)</f>
        <v>0</v>
      </c>
      <c r="O178" s="198">
        <f>IFERROR($E178*SUMIF('Daily Log'!$Z$18:$Z$1017,$B178,'Daily Log'!$AA$18:$AA$1017),0)</f>
        <v>0</v>
      </c>
      <c r="P178" s="198">
        <f>IFERROR($E178*SUMIF('Daily Log'!$AC$18:$AC$1017,$B178,'Daily Log'!$AD$18:$AD$1017),0)</f>
        <v>0</v>
      </c>
      <c r="Q178" s="198">
        <f>IFERROR($E178*SUMIF('Daily Log'!$AF$18:$AF$1017,$B178,'Daily Log'!$AG$18:$AG$1017),0)</f>
        <v>0</v>
      </c>
      <c r="R178" s="198">
        <f>IFERROR($E178*SUMIF('Daily Log'!$AI$18:$AI$1017,$B178,'Daily Log'!$AJ$18:$AJ$1017),0)</f>
        <v>0</v>
      </c>
      <c r="S178" s="198">
        <f>IFERROR($E178*SUMIF('Daily Log'!$AL$18:$AL$1017,$B178,'Daily Log'!$AM$18:$AM$1017),0)</f>
        <v>0</v>
      </c>
      <c r="T178" s="198">
        <f>IFERROR($E178*SUMIF('Daily Log'!$AO$18:$AO$1017,$B178,'Daily Log'!$AP$18:$AP$1017),0)</f>
        <v>0</v>
      </c>
      <c r="U178" s="198">
        <f>IFERROR($E178*SUMIF('Daily Log'!$AR$18:$AR$1017,$B178,'Daily Log'!$AS$18:$AS$1017),0)</f>
        <v>0</v>
      </c>
      <c r="V178" s="198">
        <f>IFERROR($E178*SUMIF('Daily Log'!$AU$18:$AU$1017,$B178,'Daily Log'!$AV$18:$AV$1017),0)</f>
        <v>0</v>
      </c>
      <c r="W178" s="198">
        <f>IFERROR($E178*SUMIF('Daily Log'!$AX$18:$AX$1017,$B178,'Daily Log'!$AY$18:$AY$1017),0)</f>
        <v>0</v>
      </c>
      <c r="X178" s="198">
        <f>IFERROR($E178*SUMIF('Daily Log'!$BA$18:$BA$1017,$B178,'Daily Log'!$BB$18:$BB$1017),0)</f>
        <v>0</v>
      </c>
      <c r="Y178" s="198">
        <f>IFERROR($E178*SUMIF('Daily Log'!$BD$18:$BD$1017,$B178,'Daily Log'!$BE$18:$BE$1017),0)</f>
        <v>0</v>
      </c>
      <c r="Z178" s="198">
        <f>IFERROR($E178*SUMIF('Daily Log'!$BG$18:$BG$1017,$B178,'Daily Log'!$BH$18:$BH$1017),0)</f>
        <v>0</v>
      </c>
      <c r="AA178" s="198">
        <f>IFERROR($E178*SUMIF('Daily Log'!$BJ$18:$BJ$1017,$B178,'Daily Log'!$BK$18:$BK$1017),0)</f>
        <v>0</v>
      </c>
      <c r="AB178" s="198">
        <f>IFERROR($E178*SUMIF('Daily Log'!$BM$18:$BM$1017,$B178,'Daily Log'!$BN$18:$BN$1017),0)</f>
        <v>0</v>
      </c>
      <c r="AC178" s="198">
        <f>IFERROR($E178*SUMIF('Daily Log'!$BP$18:$BP$1017,$B178,'Daily Log'!$BQ$18:$BQ$1017),0)</f>
        <v>0</v>
      </c>
      <c r="AD178" s="198">
        <f>IFERROR($E178*SUMIF('Daily Log'!$BS$18:$BS$1017,$B178,'Daily Log'!$BT$18:$BT$1017),0)</f>
        <v>0</v>
      </c>
      <c r="AE178" s="198">
        <f>IFERROR($E178*SUMIF('Daily Log'!$BV$18:$BV$1017,$B178,'Daily Log'!$BW$18:$BW$1017),0)</f>
        <v>0</v>
      </c>
      <c r="AF178" s="198">
        <f>IFERROR($E178*SUMIF('Daily Log'!$BY$18:$BY$1017,$B178,'Daily Log'!$BZ$18:$BZ$1017),0)</f>
        <v>0</v>
      </c>
      <c r="AG178" s="198">
        <f>IFERROR($E178*SUMIF('Daily Log'!$CB$18:$CB$1017,$B178,'Daily Log'!$CC$18:$CC$1017),0)</f>
        <v>0</v>
      </c>
      <c r="AH178" s="198">
        <f>IFERROR($E178*SUMIF('Daily Log'!$CE$18:$CE$1017,$B178,'Daily Log'!$CF$18:$CF$1017),0)</f>
        <v>0</v>
      </c>
      <c r="AI178" s="198">
        <f>IFERROR($E178*SUMIF('Daily Log'!$CH$18:$CH$1017,$B178,'Daily Log'!$CI$18:$CI$1017),0)</f>
        <v>0</v>
      </c>
      <c r="AJ178" s="198">
        <f>IFERROR($E178*SUMIF('Daily Log'!$CK$18:$CK$1017,$B178,'Daily Log'!$CL$18:$CL$1017),0)</f>
        <v>0</v>
      </c>
      <c r="AK178" s="198">
        <f>IFERROR($E178*SUMIF('Daily Log'!$CN$18:$CN$1017,$B178,'Daily Log'!$CO$18:$CO$1017),0)</f>
        <v>0</v>
      </c>
    </row>
    <row r="179" spans="2:37" ht="38.25" customHeight="1">
      <c r="B179" s="401" t="s">
        <v>218</v>
      </c>
      <c r="C179" s="402"/>
      <c r="D179" s="403" t="s">
        <v>28</v>
      </c>
      <c r="E179" s="400">
        <v>1</v>
      </c>
      <c r="F179" s="197">
        <f t="shared" si="3"/>
        <v>0</v>
      </c>
      <c r="G179" s="198">
        <f>IFERROR($E179*SUMIF('Daily Log'!$B$18:$B$1017,$B179,'Daily Log'!$C$18:$C$1017),0)</f>
        <v>0</v>
      </c>
      <c r="H179" s="198">
        <f>IFERROR($E179*SUMIF('Daily Log'!$E$18:$E$1017,$B179,'Daily Log'!$F$18:$F$1017),0)</f>
        <v>0</v>
      </c>
      <c r="I179" s="198">
        <f>IFERROR($E179*SUMIF('Daily Log'!$H$18:$H$1017,$B179,'Daily Log'!$I$18:$I$1017),0)</f>
        <v>0</v>
      </c>
      <c r="J179" s="198">
        <f>IFERROR($E179*SUMIF('Daily Log'!$K$18:$K$1017,$B179,'Daily Log'!$L$18:$L$1017),0)</f>
        <v>0</v>
      </c>
      <c r="K179" s="198">
        <f>IFERROR($E179*SUMIF('Daily Log'!$N$18:$N$1017,$B179,'Daily Log'!$O$18:$O$1017),0)</f>
        <v>0</v>
      </c>
      <c r="L179" s="198">
        <f>IFERROR($E179*SUMIF('Daily Log'!$Q$18:$Q$1017,$B179,'Daily Log'!$R$18:$R$1017),0)</f>
        <v>0</v>
      </c>
      <c r="M179" s="198">
        <f>IFERROR($E179*SUMIF('Daily Log'!$T$18:$T$1017,$B179,'Daily Log'!$U$18:$U$1017),0)</f>
        <v>0</v>
      </c>
      <c r="N179" s="198">
        <f>IFERROR($E179*SUMIF('Daily Log'!$W$18:$W$1017,$B179,'Daily Log'!$X$18:$X$1017),0)</f>
        <v>0</v>
      </c>
      <c r="O179" s="198">
        <f>IFERROR($E179*SUMIF('Daily Log'!$Z$18:$Z$1017,$B179,'Daily Log'!$AA$18:$AA$1017),0)</f>
        <v>0</v>
      </c>
      <c r="P179" s="198">
        <f>IFERROR($E179*SUMIF('Daily Log'!$AC$18:$AC$1017,$B179,'Daily Log'!$AD$18:$AD$1017),0)</f>
        <v>0</v>
      </c>
      <c r="Q179" s="198">
        <f>IFERROR($E179*SUMIF('Daily Log'!$AF$18:$AF$1017,$B179,'Daily Log'!$AG$18:$AG$1017),0)</f>
        <v>0</v>
      </c>
      <c r="R179" s="198">
        <f>IFERROR($E179*SUMIF('Daily Log'!$AI$18:$AI$1017,$B179,'Daily Log'!$AJ$18:$AJ$1017),0)</f>
        <v>0</v>
      </c>
      <c r="S179" s="198">
        <f>IFERROR($E179*SUMIF('Daily Log'!$AL$18:$AL$1017,$B179,'Daily Log'!$AM$18:$AM$1017),0)</f>
        <v>0</v>
      </c>
      <c r="T179" s="198">
        <f>IFERROR($E179*SUMIF('Daily Log'!$AO$18:$AO$1017,$B179,'Daily Log'!$AP$18:$AP$1017),0)</f>
        <v>0</v>
      </c>
      <c r="U179" s="198">
        <f>IFERROR($E179*SUMIF('Daily Log'!$AR$18:$AR$1017,$B179,'Daily Log'!$AS$18:$AS$1017),0)</f>
        <v>0</v>
      </c>
      <c r="V179" s="198">
        <f>IFERROR($E179*SUMIF('Daily Log'!$AU$18:$AU$1017,$B179,'Daily Log'!$AV$18:$AV$1017),0)</f>
        <v>0</v>
      </c>
      <c r="W179" s="198">
        <f>IFERROR($E179*SUMIF('Daily Log'!$AX$18:$AX$1017,$B179,'Daily Log'!$AY$18:$AY$1017),0)</f>
        <v>0</v>
      </c>
      <c r="X179" s="198">
        <f>IFERROR($E179*SUMIF('Daily Log'!$BA$18:$BA$1017,$B179,'Daily Log'!$BB$18:$BB$1017),0)</f>
        <v>0</v>
      </c>
      <c r="Y179" s="198">
        <f>IFERROR($E179*SUMIF('Daily Log'!$BD$18:$BD$1017,$B179,'Daily Log'!$BE$18:$BE$1017),0)</f>
        <v>0</v>
      </c>
      <c r="Z179" s="198">
        <f>IFERROR($E179*SUMIF('Daily Log'!$BG$18:$BG$1017,$B179,'Daily Log'!$BH$18:$BH$1017),0)</f>
        <v>0</v>
      </c>
      <c r="AA179" s="198">
        <f>IFERROR($E179*SUMIF('Daily Log'!$BJ$18:$BJ$1017,$B179,'Daily Log'!$BK$18:$BK$1017),0)</f>
        <v>0</v>
      </c>
      <c r="AB179" s="198">
        <f>IFERROR($E179*SUMIF('Daily Log'!$BM$18:$BM$1017,$B179,'Daily Log'!$BN$18:$BN$1017),0)</f>
        <v>0</v>
      </c>
      <c r="AC179" s="198">
        <f>IFERROR($E179*SUMIF('Daily Log'!$BP$18:$BP$1017,$B179,'Daily Log'!$BQ$18:$BQ$1017),0)</f>
        <v>0</v>
      </c>
      <c r="AD179" s="198">
        <f>IFERROR($E179*SUMIF('Daily Log'!$BS$18:$BS$1017,$B179,'Daily Log'!$BT$18:$BT$1017),0)</f>
        <v>0</v>
      </c>
      <c r="AE179" s="198">
        <f>IFERROR($E179*SUMIF('Daily Log'!$BV$18:$BV$1017,$B179,'Daily Log'!$BW$18:$BW$1017),0)</f>
        <v>0</v>
      </c>
      <c r="AF179" s="198">
        <f>IFERROR($E179*SUMIF('Daily Log'!$BY$18:$BY$1017,$B179,'Daily Log'!$BZ$18:$BZ$1017),0)</f>
        <v>0</v>
      </c>
      <c r="AG179" s="198">
        <f>IFERROR($E179*SUMIF('Daily Log'!$CB$18:$CB$1017,$B179,'Daily Log'!$CC$18:$CC$1017),0)</f>
        <v>0</v>
      </c>
      <c r="AH179" s="198">
        <f>IFERROR($E179*SUMIF('Daily Log'!$CE$18:$CE$1017,$B179,'Daily Log'!$CF$18:$CF$1017),0)</f>
        <v>0</v>
      </c>
      <c r="AI179" s="198">
        <f>IFERROR($E179*SUMIF('Daily Log'!$CH$18:$CH$1017,$B179,'Daily Log'!$CI$18:$CI$1017),0)</f>
        <v>0</v>
      </c>
      <c r="AJ179" s="198">
        <f>IFERROR($E179*SUMIF('Daily Log'!$CK$18:$CK$1017,$B179,'Daily Log'!$CL$18:$CL$1017),0)</f>
        <v>0</v>
      </c>
      <c r="AK179" s="198">
        <f>IFERROR($E179*SUMIF('Daily Log'!$CN$18:$CN$1017,$B179,'Daily Log'!$CO$18:$CO$1017),0)</f>
        <v>0</v>
      </c>
    </row>
    <row r="180" spans="2:37" ht="38.25" customHeight="1">
      <c r="B180" s="401" t="s">
        <v>219</v>
      </c>
      <c r="C180" s="402"/>
      <c r="D180" s="403" t="s">
        <v>28</v>
      </c>
      <c r="E180" s="400">
        <v>1</v>
      </c>
      <c r="F180" s="197">
        <f t="shared" si="3"/>
        <v>0</v>
      </c>
      <c r="G180" s="198">
        <f>IFERROR($E180*SUMIF('Daily Log'!$B$18:$B$1017,$B180,'Daily Log'!$C$18:$C$1017),0)</f>
        <v>0</v>
      </c>
      <c r="H180" s="198">
        <f>IFERROR($E180*SUMIF('Daily Log'!$E$18:$E$1017,$B180,'Daily Log'!$F$18:$F$1017),0)</f>
        <v>0</v>
      </c>
      <c r="I180" s="198">
        <f>IFERROR($E180*SUMIF('Daily Log'!$H$18:$H$1017,$B180,'Daily Log'!$I$18:$I$1017),0)</f>
        <v>0</v>
      </c>
      <c r="J180" s="198">
        <f>IFERROR($E180*SUMIF('Daily Log'!$K$18:$K$1017,$B180,'Daily Log'!$L$18:$L$1017),0)</f>
        <v>0</v>
      </c>
      <c r="K180" s="198">
        <f>IFERROR($E180*SUMIF('Daily Log'!$N$18:$N$1017,$B180,'Daily Log'!$O$18:$O$1017),0)</f>
        <v>0</v>
      </c>
      <c r="L180" s="198">
        <f>IFERROR($E180*SUMIF('Daily Log'!$Q$18:$Q$1017,$B180,'Daily Log'!$R$18:$R$1017),0)</f>
        <v>0</v>
      </c>
      <c r="M180" s="198">
        <f>IFERROR($E180*SUMIF('Daily Log'!$T$18:$T$1017,$B180,'Daily Log'!$U$18:$U$1017),0)</f>
        <v>0</v>
      </c>
      <c r="N180" s="198">
        <f>IFERROR($E180*SUMIF('Daily Log'!$W$18:$W$1017,$B180,'Daily Log'!$X$18:$X$1017),0)</f>
        <v>0</v>
      </c>
      <c r="O180" s="198">
        <f>IFERROR($E180*SUMIF('Daily Log'!$Z$18:$Z$1017,$B180,'Daily Log'!$AA$18:$AA$1017),0)</f>
        <v>0</v>
      </c>
      <c r="P180" s="198">
        <f>IFERROR($E180*SUMIF('Daily Log'!$AC$18:$AC$1017,$B180,'Daily Log'!$AD$18:$AD$1017),0)</f>
        <v>0</v>
      </c>
      <c r="Q180" s="198">
        <f>IFERROR($E180*SUMIF('Daily Log'!$AF$18:$AF$1017,$B180,'Daily Log'!$AG$18:$AG$1017),0)</f>
        <v>0</v>
      </c>
      <c r="R180" s="198">
        <f>IFERROR($E180*SUMIF('Daily Log'!$AI$18:$AI$1017,$B180,'Daily Log'!$AJ$18:$AJ$1017),0)</f>
        <v>0</v>
      </c>
      <c r="S180" s="198">
        <f>IFERROR($E180*SUMIF('Daily Log'!$AL$18:$AL$1017,$B180,'Daily Log'!$AM$18:$AM$1017),0)</f>
        <v>0</v>
      </c>
      <c r="T180" s="198">
        <f>IFERROR($E180*SUMIF('Daily Log'!$AO$18:$AO$1017,$B180,'Daily Log'!$AP$18:$AP$1017),0)</f>
        <v>0</v>
      </c>
      <c r="U180" s="198">
        <f>IFERROR($E180*SUMIF('Daily Log'!$AR$18:$AR$1017,$B180,'Daily Log'!$AS$18:$AS$1017),0)</f>
        <v>0</v>
      </c>
      <c r="V180" s="198">
        <f>IFERROR($E180*SUMIF('Daily Log'!$AU$18:$AU$1017,$B180,'Daily Log'!$AV$18:$AV$1017),0)</f>
        <v>0</v>
      </c>
      <c r="W180" s="198">
        <f>IFERROR($E180*SUMIF('Daily Log'!$AX$18:$AX$1017,$B180,'Daily Log'!$AY$18:$AY$1017),0)</f>
        <v>0</v>
      </c>
      <c r="X180" s="198">
        <f>IFERROR($E180*SUMIF('Daily Log'!$BA$18:$BA$1017,$B180,'Daily Log'!$BB$18:$BB$1017),0)</f>
        <v>0</v>
      </c>
      <c r="Y180" s="198">
        <f>IFERROR($E180*SUMIF('Daily Log'!$BD$18:$BD$1017,$B180,'Daily Log'!$BE$18:$BE$1017),0)</f>
        <v>0</v>
      </c>
      <c r="Z180" s="198">
        <f>IFERROR($E180*SUMIF('Daily Log'!$BG$18:$BG$1017,$B180,'Daily Log'!$BH$18:$BH$1017),0)</f>
        <v>0</v>
      </c>
      <c r="AA180" s="198">
        <f>IFERROR($E180*SUMIF('Daily Log'!$BJ$18:$BJ$1017,$B180,'Daily Log'!$BK$18:$BK$1017),0)</f>
        <v>0</v>
      </c>
      <c r="AB180" s="198">
        <f>IFERROR($E180*SUMIF('Daily Log'!$BM$18:$BM$1017,$B180,'Daily Log'!$BN$18:$BN$1017),0)</f>
        <v>0</v>
      </c>
      <c r="AC180" s="198">
        <f>IFERROR($E180*SUMIF('Daily Log'!$BP$18:$BP$1017,$B180,'Daily Log'!$BQ$18:$BQ$1017),0)</f>
        <v>0</v>
      </c>
      <c r="AD180" s="198">
        <f>IFERROR($E180*SUMIF('Daily Log'!$BS$18:$BS$1017,$B180,'Daily Log'!$BT$18:$BT$1017),0)</f>
        <v>0</v>
      </c>
      <c r="AE180" s="198">
        <f>IFERROR($E180*SUMIF('Daily Log'!$BV$18:$BV$1017,$B180,'Daily Log'!$BW$18:$BW$1017),0)</f>
        <v>0</v>
      </c>
      <c r="AF180" s="198">
        <f>IFERROR($E180*SUMIF('Daily Log'!$BY$18:$BY$1017,$B180,'Daily Log'!$BZ$18:$BZ$1017),0)</f>
        <v>0</v>
      </c>
      <c r="AG180" s="198">
        <f>IFERROR($E180*SUMIF('Daily Log'!$CB$18:$CB$1017,$B180,'Daily Log'!$CC$18:$CC$1017),0)</f>
        <v>0</v>
      </c>
      <c r="AH180" s="198">
        <f>IFERROR($E180*SUMIF('Daily Log'!$CE$18:$CE$1017,$B180,'Daily Log'!$CF$18:$CF$1017),0)</f>
        <v>0</v>
      </c>
      <c r="AI180" s="198">
        <f>IFERROR($E180*SUMIF('Daily Log'!$CH$18:$CH$1017,$B180,'Daily Log'!$CI$18:$CI$1017),0)</f>
        <v>0</v>
      </c>
      <c r="AJ180" s="198">
        <f>IFERROR($E180*SUMIF('Daily Log'!$CK$18:$CK$1017,$B180,'Daily Log'!$CL$18:$CL$1017),0)</f>
        <v>0</v>
      </c>
      <c r="AK180" s="198">
        <f>IFERROR($E180*SUMIF('Daily Log'!$CN$18:$CN$1017,$B180,'Daily Log'!$CO$18:$CO$1017),0)</f>
        <v>0</v>
      </c>
    </row>
    <row r="181" spans="2:37" ht="38.25" customHeight="1">
      <c r="B181" s="401" t="s">
        <v>220</v>
      </c>
      <c r="C181" s="402"/>
      <c r="D181" s="403" t="s">
        <v>375</v>
      </c>
      <c r="E181" s="400">
        <v>1</v>
      </c>
      <c r="F181" s="197">
        <f t="shared" si="3"/>
        <v>2</v>
      </c>
      <c r="G181" s="198">
        <f>IFERROR($E181*SUMIF('Daily Log'!$B$18:$B$1017,$B181,'Daily Log'!$C$18:$C$1017),0)</f>
        <v>1</v>
      </c>
      <c r="H181" s="198">
        <f>IFERROR($E181*SUMIF('Daily Log'!$E$18:$E$1017,$B181,'Daily Log'!$F$18:$F$1017),0)</f>
        <v>1</v>
      </c>
      <c r="I181" s="198">
        <f>IFERROR($E181*SUMIF('Daily Log'!$H$18:$H$1017,$B181,'Daily Log'!$I$18:$I$1017),0)</f>
        <v>0</v>
      </c>
      <c r="J181" s="198">
        <f>IFERROR($E181*SUMIF('Daily Log'!$K$18:$K$1017,$B181,'Daily Log'!$L$18:$L$1017),0)</f>
        <v>0</v>
      </c>
      <c r="K181" s="198">
        <f>IFERROR($E181*SUMIF('Daily Log'!$N$18:$N$1017,$B181,'Daily Log'!$O$18:$O$1017),0)</f>
        <v>0</v>
      </c>
      <c r="L181" s="198">
        <f>IFERROR($E181*SUMIF('Daily Log'!$Q$18:$Q$1017,$B181,'Daily Log'!$R$18:$R$1017),0)</f>
        <v>0</v>
      </c>
      <c r="M181" s="198">
        <f>IFERROR($E181*SUMIF('Daily Log'!$T$18:$T$1017,$B181,'Daily Log'!$U$18:$U$1017),0)</f>
        <v>0</v>
      </c>
      <c r="N181" s="198">
        <f>IFERROR($E181*SUMIF('Daily Log'!$W$18:$W$1017,$B181,'Daily Log'!$X$18:$X$1017),0)</f>
        <v>0</v>
      </c>
      <c r="O181" s="198">
        <f>IFERROR($E181*SUMIF('Daily Log'!$Z$18:$Z$1017,$B181,'Daily Log'!$AA$18:$AA$1017),0)</f>
        <v>0</v>
      </c>
      <c r="P181" s="198">
        <f>IFERROR($E181*SUMIF('Daily Log'!$AC$18:$AC$1017,$B181,'Daily Log'!$AD$18:$AD$1017),0)</f>
        <v>0</v>
      </c>
      <c r="Q181" s="198">
        <f>IFERROR($E181*SUMIF('Daily Log'!$AF$18:$AF$1017,$B181,'Daily Log'!$AG$18:$AG$1017),0)</f>
        <v>0</v>
      </c>
      <c r="R181" s="198">
        <f>IFERROR($E181*SUMIF('Daily Log'!$AI$18:$AI$1017,$B181,'Daily Log'!$AJ$18:$AJ$1017),0)</f>
        <v>0</v>
      </c>
      <c r="S181" s="198">
        <f>IFERROR($E181*SUMIF('Daily Log'!$AL$18:$AL$1017,$B181,'Daily Log'!$AM$18:$AM$1017),0)</f>
        <v>0</v>
      </c>
      <c r="T181" s="198">
        <f>IFERROR($E181*SUMIF('Daily Log'!$AO$18:$AO$1017,$B181,'Daily Log'!$AP$18:$AP$1017),0)</f>
        <v>0</v>
      </c>
      <c r="U181" s="198">
        <f>IFERROR($E181*SUMIF('Daily Log'!$AR$18:$AR$1017,$B181,'Daily Log'!$AS$18:$AS$1017),0)</f>
        <v>0</v>
      </c>
      <c r="V181" s="198">
        <f>IFERROR($E181*SUMIF('Daily Log'!$AU$18:$AU$1017,$B181,'Daily Log'!$AV$18:$AV$1017),0)</f>
        <v>0</v>
      </c>
      <c r="W181" s="198">
        <f>IFERROR($E181*SUMIF('Daily Log'!$AX$18:$AX$1017,$B181,'Daily Log'!$AY$18:$AY$1017),0)</f>
        <v>0</v>
      </c>
      <c r="X181" s="198">
        <f>IFERROR($E181*SUMIF('Daily Log'!$BA$18:$BA$1017,$B181,'Daily Log'!$BB$18:$BB$1017),0)</f>
        <v>0</v>
      </c>
      <c r="Y181" s="198">
        <f>IFERROR($E181*SUMIF('Daily Log'!$BD$18:$BD$1017,$B181,'Daily Log'!$BE$18:$BE$1017),0)</f>
        <v>0</v>
      </c>
      <c r="Z181" s="198">
        <f>IFERROR($E181*SUMIF('Daily Log'!$BG$18:$BG$1017,$B181,'Daily Log'!$BH$18:$BH$1017),0)</f>
        <v>0</v>
      </c>
      <c r="AA181" s="198">
        <f>IFERROR($E181*SUMIF('Daily Log'!$BJ$18:$BJ$1017,$B181,'Daily Log'!$BK$18:$BK$1017),0)</f>
        <v>0</v>
      </c>
      <c r="AB181" s="198">
        <f>IFERROR($E181*SUMIF('Daily Log'!$BM$18:$BM$1017,$B181,'Daily Log'!$BN$18:$BN$1017),0)</f>
        <v>0</v>
      </c>
      <c r="AC181" s="198">
        <f>IFERROR($E181*SUMIF('Daily Log'!$BP$18:$BP$1017,$B181,'Daily Log'!$BQ$18:$BQ$1017),0)</f>
        <v>0</v>
      </c>
      <c r="AD181" s="198">
        <f>IFERROR($E181*SUMIF('Daily Log'!$BS$18:$BS$1017,$B181,'Daily Log'!$BT$18:$BT$1017),0)</f>
        <v>0</v>
      </c>
      <c r="AE181" s="198">
        <f>IFERROR($E181*SUMIF('Daily Log'!$BV$18:$BV$1017,$B181,'Daily Log'!$BW$18:$BW$1017),0)</f>
        <v>0</v>
      </c>
      <c r="AF181" s="198">
        <f>IFERROR($E181*SUMIF('Daily Log'!$BY$18:$BY$1017,$B181,'Daily Log'!$BZ$18:$BZ$1017),0)</f>
        <v>0</v>
      </c>
      <c r="AG181" s="198">
        <f>IFERROR($E181*SUMIF('Daily Log'!$CB$18:$CB$1017,$B181,'Daily Log'!$CC$18:$CC$1017),0)</f>
        <v>0</v>
      </c>
      <c r="AH181" s="198">
        <f>IFERROR($E181*SUMIF('Daily Log'!$CE$18:$CE$1017,$B181,'Daily Log'!$CF$18:$CF$1017),0)</f>
        <v>0</v>
      </c>
      <c r="AI181" s="198">
        <f>IFERROR($E181*SUMIF('Daily Log'!$CH$18:$CH$1017,$B181,'Daily Log'!$CI$18:$CI$1017),0)</f>
        <v>0</v>
      </c>
      <c r="AJ181" s="198">
        <f>IFERROR($E181*SUMIF('Daily Log'!$CK$18:$CK$1017,$B181,'Daily Log'!$CL$18:$CL$1017),0)</f>
        <v>0</v>
      </c>
      <c r="AK181" s="198">
        <f>IFERROR($E181*SUMIF('Daily Log'!$CN$18:$CN$1017,$B181,'Daily Log'!$CO$18:$CO$1017),0)</f>
        <v>0</v>
      </c>
    </row>
    <row r="182" spans="2:37" ht="33.75" customHeight="1">
      <c r="B182" s="401" t="s">
        <v>221</v>
      </c>
      <c r="C182" s="402"/>
      <c r="D182" s="403" t="s">
        <v>375</v>
      </c>
      <c r="E182" s="400">
        <v>1</v>
      </c>
      <c r="F182" s="197">
        <f t="shared" si="3"/>
        <v>0</v>
      </c>
      <c r="G182" s="198">
        <f>IFERROR($E182*SUMIF('Daily Log'!$B$18:$B$1017,$B182,'Daily Log'!$C$18:$C$1017),0)</f>
        <v>0</v>
      </c>
      <c r="H182" s="198">
        <f>IFERROR($E182*SUMIF('Daily Log'!$E$18:$E$1017,$B182,'Daily Log'!$F$18:$F$1017),0)</f>
        <v>0</v>
      </c>
      <c r="I182" s="198">
        <f>IFERROR($E182*SUMIF('Daily Log'!$H$18:$H$1017,$B182,'Daily Log'!$I$18:$I$1017),0)</f>
        <v>0</v>
      </c>
      <c r="J182" s="198">
        <f>IFERROR($E182*SUMIF('Daily Log'!$K$18:$K$1017,$B182,'Daily Log'!$L$18:$L$1017),0)</f>
        <v>0</v>
      </c>
      <c r="K182" s="198">
        <f>IFERROR($E182*SUMIF('Daily Log'!$N$18:$N$1017,$B182,'Daily Log'!$O$18:$O$1017),0)</f>
        <v>0</v>
      </c>
      <c r="L182" s="198">
        <f>IFERROR($E182*SUMIF('Daily Log'!$Q$18:$Q$1017,$B182,'Daily Log'!$R$18:$R$1017),0)</f>
        <v>0</v>
      </c>
      <c r="M182" s="198">
        <f>IFERROR($E182*SUMIF('Daily Log'!$T$18:$T$1017,$B182,'Daily Log'!$U$18:$U$1017),0)</f>
        <v>0</v>
      </c>
      <c r="N182" s="198">
        <f>IFERROR($E182*SUMIF('Daily Log'!$W$18:$W$1017,$B182,'Daily Log'!$X$18:$X$1017),0)</f>
        <v>0</v>
      </c>
      <c r="O182" s="198">
        <f>IFERROR($E182*SUMIF('Daily Log'!$Z$18:$Z$1017,$B182,'Daily Log'!$AA$18:$AA$1017),0)</f>
        <v>0</v>
      </c>
      <c r="P182" s="198">
        <f>IFERROR($E182*SUMIF('Daily Log'!$AC$18:$AC$1017,$B182,'Daily Log'!$AD$18:$AD$1017),0)</f>
        <v>0</v>
      </c>
      <c r="Q182" s="198">
        <f>IFERROR($E182*SUMIF('Daily Log'!$AF$18:$AF$1017,$B182,'Daily Log'!$AG$18:$AG$1017),0)</f>
        <v>0</v>
      </c>
      <c r="R182" s="198">
        <f>IFERROR($E182*SUMIF('Daily Log'!$AI$18:$AI$1017,$B182,'Daily Log'!$AJ$18:$AJ$1017),0)</f>
        <v>0</v>
      </c>
      <c r="S182" s="198">
        <f>IFERROR($E182*SUMIF('Daily Log'!$AL$18:$AL$1017,$B182,'Daily Log'!$AM$18:$AM$1017),0)</f>
        <v>0</v>
      </c>
      <c r="T182" s="198">
        <f>IFERROR($E182*SUMIF('Daily Log'!$AO$18:$AO$1017,$B182,'Daily Log'!$AP$18:$AP$1017),0)</f>
        <v>0</v>
      </c>
      <c r="U182" s="198">
        <f>IFERROR($E182*SUMIF('Daily Log'!$AR$18:$AR$1017,$B182,'Daily Log'!$AS$18:$AS$1017),0)</f>
        <v>0</v>
      </c>
      <c r="V182" s="198">
        <f>IFERROR($E182*SUMIF('Daily Log'!$AU$18:$AU$1017,$B182,'Daily Log'!$AV$18:$AV$1017),0)</f>
        <v>0</v>
      </c>
      <c r="W182" s="198">
        <f>IFERROR($E182*SUMIF('Daily Log'!$AX$18:$AX$1017,$B182,'Daily Log'!$AY$18:$AY$1017),0)</f>
        <v>0</v>
      </c>
      <c r="X182" s="198">
        <f>IFERROR($E182*SUMIF('Daily Log'!$BA$18:$BA$1017,$B182,'Daily Log'!$BB$18:$BB$1017),0)</f>
        <v>0</v>
      </c>
      <c r="Y182" s="198">
        <f>IFERROR($E182*SUMIF('Daily Log'!$BD$18:$BD$1017,$B182,'Daily Log'!$BE$18:$BE$1017),0)</f>
        <v>0</v>
      </c>
      <c r="Z182" s="198">
        <f>IFERROR($E182*SUMIF('Daily Log'!$BG$18:$BG$1017,$B182,'Daily Log'!$BH$18:$BH$1017),0)</f>
        <v>0</v>
      </c>
      <c r="AA182" s="198">
        <f>IFERROR($E182*SUMIF('Daily Log'!$BJ$18:$BJ$1017,$B182,'Daily Log'!$BK$18:$BK$1017),0)</f>
        <v>0</v>
      </c>
      <c r="AB182" s="198">
        <f>IFERROR($E182*SUMIF('Daily Log'!$BM$18:$BM$1017,$B182,'Daily Log'!$BN$18:$BN$1017),0)</f>
        <v>0</v>
      </c>
      <c r="AC182" s="198">
        <f>IFERROR($E182*SUMIF('Daily Log'!$BP$18:$BP$1017,$B182,'Daily Log'!$BQ$18:$BQ$1017),0)</f>
        <v>0</v>
      </c>
      <c r="AD182" s="198">
        <f>IFERROR($E182*SUMIF('Daily Log'!$BS$18:$BS$1017,$B182,'Daily Log'!$BT$18:$BT$1017),0)</f>
        <v>0</v>
      </c>
      <c r="AE182" s="198">
        <f>IFERROR($E182*SUMIF('Daily Log'!$BV$18:$BV$1017,$B182,'Daily Log'!$BW$18:$BW$1017),0)</f>
        <v>0</v>
      </c>
      <c r="AF182" s="198">
        <f>IFERROR($E182*SUMIF('Daily Log'!$BY$18:$BY$1017,$B182,'Daily Log'!$BZ$18:$BZ$1017),0)</f>
        <v>0</v>
      </c>
      <c r="AG182" s="198">
        <f>IFERROR($E182*SUMIF('Daily Log'!$CB$18:$CB$1017,$B182,'Daily Log'!$CC$18:$CC$1017),0)</f>
        <v>0</v>
      </c>
      <c r="AH182" s="198">
        <f>IFERROR($E182*SUMIF('Daily Log'!$CE$18:$CE$1017,$B182,'Daily Log'!$CF$18:$CF$1017),0)</f>
        <v>0</v>
      </c>
      <c r="AI182" s="198">
        <f>IFERROR($E182*SUMIF('Daily Log'!$CH$18:$CH$1017,$B182,'Daily Log'!$CI$18:$CI$1017),0)</f>
        <v>0</v>
      </c>
      <c r="AJ182" s="198">
        <f>IFERROR($E182*SUMIF('Daily Log'!$CK$18:$CK$1017,$B182,'Daily Log'!$CL$18:$CL$1017),0)</f>
        <v>0</v>
      </c>
      <c r="AK182" s="198">
        <f>IFERROR($E182*SUMIF('Daily Log'!$CN$18:$CN$1017,$B182,'Daily Log'!$CO$18:$CO$1017),0)</f>
        <v>0</v>
      </c>
    </row>
    <row r="183" spans="2:37" ht="33.75" customHeight="1">
      <c r="B183" s="401" t="s">
        <v>222</v>
      </c>
      <c r="C183" s="402"/>
      <c r="D183" s="403" t="s">
        <v>27</v>
      </c>
      <c r="E183" s="400">
        <v>1</v>
      </c>
      <c r="F183" s="197">
        <f t="shared" si="3"/>
        <v>6</v>
      </c>
      <c r="G183" s="198">
        <f>IFERROR($E183*SUMIF('Daily Log'!$B$18:$B$1017,$B183,'Daily Log'!$C$18:$C$1017),0)</f>
        <v>2</v>
      </c>
      <c r="H183" s="198">
        <f>IFERROR($E183*SUMIF('Daily Log'!$E$18:$E$1017,$B183,'Daily Log'!$F$18:$F$1017),0)</f>
        <v>4</v>
      </c>
      <c r="I183" s="198">
        <f>IFERROR($E183*SUMIF('Daily Log'!$H$18:$H$1017,$B183,'Daily Log'!$I$18:$I$1017),0)</f>
        <v>0</v>
      </c>
      <c r="J183" s="198">
        <f>IFERROR($E183*SUMIF('Daily Log'!$K$18:$K$1017,$B183,'Daily Log'!$L$18:$L$1017),0)</f>
        <v>0</v>
      </c>
      <c r="K183" s="198">
        <f>IFERROR($E183*SUMIF('Daily Log'!$N$18:$N$1017,$B183,'Daily Log'!$O$18:$O$1017),0)</f>
        <v>0</v>
      </c>
      <c r="L183" s="198">
        <f>IFERROR($E183*SUMIF('Daily Log'!$Q$18:$Q$1017,$B183,'Daily Log'!$R$18:$R$1017),0)</f>
        <v>0</v>
      </c>
      <c r="M183" s="198">
        <f>IFERROR($E183*SUMIF('Daily Log'!$T$18:$T$1017,$B183,'Daily Log'!$U$18:$U$1017),0)</f>
        <v>0</v>
      </c>
      <c r="N183" s="198">
        <f>IFERROR($E183*SUMIF('Daily Log'!$W$18:$W$1017,$B183,'Daily Log'!$X$18:$X$1017),0)</f>
        <v>0</v>
      </c>
      <c r="O183" s="198">
        <f>IFERROR($E183*SUMIF('Daily Log'!$Z$18:$Z$1017,$B183,'Daily Log'!$AA$18:$AA$1017),0)</f>
        <v>0</v>
      </c>
      <c r="P183" s="198">
        <f>IFERROR($E183*SUMIF('Daily Log'!$AC$18:$AC$1017,$B183,'Daily Log'!$AD$18:$AD$1017),0)</f>
        <v>0</v>
      </c>
      <c r="Q183" s="198">
        <f>IFERROR($E183*SUMIF('Daily Log'!$AF$18:$AF$1017,$B183,'Daily Log'!$AG$18:$AG$1017),0)</f>
        <v>0</v>
      </c>
      <c r="R183" s="198">
        <f>IFERROR($E183*SUMIF('Daily Log'!$AI$18:$AI$1017,$B183,'Daily Log'!$AJ$18:$AJ$1017),0)</f>
        <v>0</v>
      </c>
      <c r="S183" s="198">
        <f>IFERROR($E183*SUMIF('Daily Log'!$AL$18:$AL$1017,$B183,'Daily Log'!$AM$18:$AM$1017),0)</f>
        <v>0</v>
      </c>
      <c r="T183" s="198">
        <f>IFERROR($E183*SUMIF('Daily Log'!$AO$18:$AO$1017,$B183,'Daily Log'!$AP$18:$AP$1017),0)</f>
        <v>0</v>
      </c>
      <c r="U183" s="198">
        <f>IFERROR($E183*SUMIF('Daily Log'!$AR$18:$AR$1017,$B183,'Daily Log'!$AS$18:$AS$1017),0)</f>
        <v>0</v>
      </c>
      <c r="V183" s="198">
        <f>IFERROR($E183*SUMIF('Daily Log'!$AU$18:$AU$1017,$B183,'Daily Log'!$AV$18:$AV$1017),0)</f>
        <v>0</v>
      </c>
      <c r="W183" s="198">
        <f>IFERROR($E183*SUMIF('Daily Log'!$AX$18:$AX$1017,$B183,'Daily Log'!$AY$18:$AY$1017),0)</f>
        <v>0</v>
      </c>
      <c r="X183" s="198">
        <f>IFERROR($E183*SUMIF('Daily Log'!$BA$18:$BA$1017,$B183,'Daily Log'!$BB$18:$BB$1017),0)</f>
        <v>0</v>
      </c>
      <c r="Y183" s="198">
        <f>IFERROR($E183*SUMIF('Daily Log'!$BD$18:$BD$1017,$B183,'Daily Log'!$BE$18:$BE$1017),0)</f>
        <v>0</v>
      </c>
      <c r="Z183" s="198">
        <f>IFERROR($E183*SUMIF('Daily Log'!$BG$18:$BG$1017,$B183,'Daily Log'!$BH$18:$BH$1017),0)</f>
        <v>0</v>
      </c>
      <c r="AA183" s="198">
        <f>IFERROR($E183*SUMIF('Daily Log'!$BJ$18:$BJ$1017,$B183,'Daily Log'!$BK$18:$BK$1017),0)</f>
        <v>0</v>
      </c>
      <c r="AB183" s="198">
        <f>IFERROR($E183*SUMIF('Daily Log'!$BM$18:$BM$1017,$B183,'Daily Log'!$BN$18:$BN$1017),0)</f>
        <v>0</v>
      </c>
      <c r="AC183" s="198">
        <f>IFERROR($E183*SUMIF('Daily Log'!$BP$18:$BP$1017,$B183,'Daily Log'!$BQ$18:$BQ$1017),0)</f>
        <v>0</v>
      </c>
      <c r="AD183" s="198">
        <f>IFERROR($E183*SUMIF('Daily Log'!$BS$18:$BS$1017,$B183,'Daily Log'!$BT$18:$BT$1017),0)</f>
        <v>0</v>
      </c>
      <c r="AE183" s="198">
        <f>IFERROR($E183*SUMIF('Daily Log'!$BV$18:$BV$1017,$B183,'Daily Log'!$BW$18:$BW$1017),0)</f>
        <v>0</v>
      </c>
      <c r="AF183" s="198">
        <f>IFERROR($E183*SUMIF('Daily Log'!$BY$18:$BY$1017,$B183,'Daily Log'!$BZ$18:$BZ$1017),0)</f>
        <v>0</v>
      </c>
      <c r="AG183" s="198">
        <f>IFERROR($E183*SUMIF('Daily Log'!$CB$18:$CB$1017,$B183,'Daily Log'!$CC$18:$CC$1017),0)</f>
        <v>0</v>
      </c>
      <c r="AH183" s="198">
        <f>IFERROR($E183*SUMIF('Daily Log'!$CE$18:$CE$1017,$B183,'Daily Log'!$CF$18:$CF$1017),0)</f>
        <v>0</v>
      </c>
      <c r="AI183" s="198">
        <f>IFERROR($E183*SUMIF('Daily Log'!$CH$18:$CH$1017,$B183,'Daily Log'!$CI$18:$CI$1017),0)</f>
        <v>0</v>
      </c>
      <c r="AJ183" s="198">
        <f>IFERROR($E183*SUMIF('Daily Log'!$CK$18:$CK$1017,$B183,'Daily Log'!$CL$18:$CL$1017),0)</f>
        <v>0</v>
      </c>
      <c r="AK183" s="198">
        <f>IFERROR($E183*SUMIF('Daily Log'!$CN$18:$CN$1017,$B183,'Daily Log'!$CO$18:$CO$1017),0)</f>
        <v>0</v>
      </c>
    </row>
    <row r="184" spans="2:37" ht="33.75" customHeight="1">
      <c r="B184" s="401" t="s">
        <v>223</v>
      </c>
      <c r="C184" s="402"/>
      <c r="D184" s="403" t="s">
        <v>27</v>
      </c>
      <c r="E184" s="400">
        <v>1</v>
      </c>
      <c r="F184" s="197">
        <f t="shared" si="3"/>
        <v>0</v>
      </c>
      <c r="G184" s="198">
        <f>IFERROR($E184*SUMIF('Daily Log'!$B$18:$B$1017,$B184,'Daily Log'!$C$18:$C$1017),0)</f>
        <v>0</v>
      </c>
      <c r="H184" s="198">
        <f>IFERROR($E184*SUMIF('Daily Log'!$E$18:$E$1017,$B184,'Daily Log'!$F$18:$F$1017),0)</f>
        <v>0</v>
      </c>
      <c r="I184" s="198">
        <f>IFERROR($E184*SUMIF('Daily Log'!$H$18:$H$1017,$B184,'Daily Log'!$I$18:$I$1017),0)</f>
        <v>0</v>
      </c>
      <c r="J184" s="198">
        <f>IFERROR($E184*SUMIF('Daily Log'!$K$18:$K$1017,$B184,'Daily Log'!$L$18:$L$1017),0)</f>
        <v>0</v>
      </c>
      <c r="K184" s="198">
        <f>IFERROR($E184*SUMIF('Daily Log'!$N$18:$N$1017,$B184,'Daily Log'!$O$18:$O$1017),0)</f>
        <v>0</v>
      </c>
      <c r="L184" s="198">
        <f>IFERROR($E184*SUMIF('Daily Log'!$Q$18:$Q$1017,$B184,'Daily Log'!$R$18:$R$1017),0)</f>
        <v>0</v>
      </c>
      <c r="M184" s="198">
        <f>IFERROR($E184*SUMIF('Daily Log'!$T$18:$T$1017,$B184,'Daily Log'!$U$18:$U$1017),0)</f>
        <v>0</v>
      </c>
      <c r="N184" s="198">
        <f>IFERROR($E184*SUMIF('Daily Log'!$W$18:$W$1017,$B184,'Daily Log'!$X$18:$X$1017),0)</f>
        <v>0</v>
      </c>
      <c r="O184" s="198">
        <f>IFERROR($E184*SUMIF('Daily Log'!$Z$18:$Z$1017,$B184,'Daily Log'!$AA$18:$AA$1017),0)</f>
        <v>0</v>
      </c>
      <c r="P184" s="198">
        <f>IFERROR($E184*SUMIF('Daily Log'!$AC$18:$AC$1017,$B184,'Daily Log'!$AD$18:$AD$1017),0)</f>
        <v>0</v>
      </c>
      <c r="Q184" s="198">
        <f>IFERROR($E184*SUMIF('Daily Log'!$AF$18:$AF$1017,$B184,'Daily Log'!$AG$18:$AG$1017),0)</f>
        <v>0</v>
      </c>
      <c r="R184" s="198">
        <f>IFERROR($E184*SUMIF('Daily Log'!$AI$18:$AI$1017,$B184,'Daily Log'!$AJ$18:$AJ$1017),0)</f>
        <v>0</v>
      </c>
      <c r="S184" s="198">
        <f>IFERROR($E184*SUMIF('Daily Log'!$AL$18:$AL$1017,$B184,'Daily Log'!$AM$18:$AM$1017),0)</f>
        <v>0</v>
      </c>
      <c r="T184" s="198">
        <f>IFERROR($E184*SUMIF('Daily Log'!$AO$18:$AO$1017,$B184,'Daily Log'!$AP$18:$AP$1017),0)</f>
        <v>0</v>
      </c>
      <c r="U184" s="198">
        <f>IFERROR($E184*SUMIF('Daily Log'!$AR$18:$AR$1017,$B184,'Daily Log'!$AS$18:$AS$1017),0)</f>
        <v>0</v>
      </c>
      <c r="V184" s="198">
        <f>IFERROR($E184*SUMIF('Daily Log'!$AU$18:$AU$1017,$B184,'Daily Log'!$AV$18:$AV$1017),0)</f>
        <v>0</v>
      </c>
      <c r="W184" s="198">
        <f>IFERROR($E184*SUMIF('Daily Log'!$AX$18:$AX$1017,$B184,'Daily Log'!$AY$18:$AY$1017),0)</f>
        <v>0</v>
      </c>
      <c r="X184" s="198">
        <f>IFERROR($E184*SUMIF('Daily Log'!$BA$18:$BA$1017,$B184,'Daily Log'!$BB$18:$BB$1017),0)</f>
        <v>0</v>
      </c>
      <c r="Y184" s="198">
        <f>IFERROR($E184*SUMIF('Daily Log'!$BD$18:$BD$1017,$B184,'Daily Log'!$BE$18:$BE$1017),0)</f>
        <v>0</v>
      </c>
      <c r="Z184" s="198">
        <f>IFERROR($E184*SUMIF('Daily Log'!$BG$18:$BG$1017,$B184,'Daily Log'!$BH$18:$BH$1017),0)</f>
        <v>0</v>
      </c>
      <c r="AA184" s="198">
        <f>IFERROR($E184*SUMIF('Daily Log'!$BJ$18:$BJ$1017,$B184,'Daily Log'!$BK$18:$BK$1017),0)</f>
        <v>0</v>
      </c>
      <c r="AB184" s="198">
        <f>IFERROR($E184*SUMIF('Daily Log'!$BM$18:$BM$1017,$B184,'Daily Log'!$BN$18:$BN$1017),0)</f>
        <v>0</v>
      </c>
      <c r="AC184" s="198">
        <f>IFERROR($E184*SUMIF('Daily Log'!$BP$18:$BP$1017,$B184,'Daily Log'!$BQ$18:$BQ$1017),0)</f>
        <v>0</v>
      </c>
      <c r="AD184" s="198">
        <f>IFERROR($E184*SUMIF('Daily Log'!$BS$18:$BS$1017,$B184,'Daily Log'!$BT$18:$BT$1017),0)</f>
        <v>0</v>
      </c>
      <c r="AE184" s="198">
        <f>IFERROR($E184*SUMIF('Daily Log'!$BV$18:$BV$1017,$B184,'Daily Log'!$BW$18:$BW$1017),0)</f>
        <v>0</v>
      </c>
      <c r="AF184" s="198">
        <f>IFERROR($E184*SUMIF('Daily Log'!$BY$18:$BY$1017,$B184,'Daily Log'!$BZ$18:$BZ$1017),0)</f>
        <v>0</v>
      </c>
      <c r="AG184" s="198">
        <f>IFERROR($E184*SUMIF('Daily Log'!$CB$18:$CB$1017,$B184,'Daily Log'!$CC$18:$CC$1017),0)</f>
        <v>0</v>
      </c>
      <c r="AH184" s="198">
        <f>IFERROR($E184*SUMIF('Daily Log'!$CE$18:$CE$1017,$B184,'Daily Log'!$CF$18:$CF$1017),0)</f>
        <v>0</v>
      </c>
      <c r="AI184" s="198">
        <f>IFERROR($E184*SUMIF('Daily Log'!$CH$18:$CH$1017,$B184,'Daily Log'!$CI$18:$CI$1017),0)</f>
        <v>0</v>
      </c>
      <c r="AJ184" s="198">
        <f>IFERROR($E184*SUMIF('Daily Log'!$CK$18:$CK$1017,$B184,'Daily Log'!$CL$18:$CL$1017),0)</f>
        <v>0</v>
      </c>
      <c r="AK184" s="198">
        <f>IFERROR($E184*SUMIF('Daily Log'!$CN$18:$CN$1017,$B184,'Daily Log'!$CO$18:$CO$1017),0)</f>
        <v>0</v>
      </c>
    </row>
    <row r="185" spans="2:37" ht="33.75" customHeight="1">
      <c r="B185" s="401" t="s">
        <v>224</v>
      </c>
      <c r="C185" s="402"/>
      <c r="D185" s="403" t="s">
        <v>27</v>
      </c>
      <c r="E185" s="400">
        <v>1</v>
      </c>
      <c r="F185" s="197">
        <f t="shared" si="3"/>
        <v>0</v>
      </c>
      <c r="G185" s="198">
        <f>IFERROR($E185*SUMIF('Daily Log'!$B$18:$B$1017,$B185,'Daily Log'!$C$18:$C$1017),0)</f>
        <v>0</v>
      </c>
      <c r="H185" s="198">
        <f>IFERROR($E185*SUMIF('Daily Log'!$E$18:$E$1017,$B185,'Daily Log'!$F$18:$F$1017),0)</f>
        <v>0</v>
      </c>
      <c r="I185" s="198">
        <f>IFERROR($E185*SUMIF('Daily Log'!$H$18:$H$1017,$B185,'Daily Log'!$I$18:$I$1017),0)</f>
        <v>0</v>
      </c>
      <c r="J185" s="198">
        <f>IFERROR($E185*SUMIF('Daily Log'!$K$18:$K$1017,$B185,'Daily Log'!$L$18:$L$1017),0)</f>
        <v>0</v>
      </c>
      <c r="K185" s="198">
        <f>IFERROR($E185*SUMIF('Daily Log'!$N$18:$N$1017,$B185,'Daily Log'!$O$18:$O$1017),0)</f>
        <v>0</v>
      </c>
      <c r="L185" s="198">
        <f>IFERROR($E185*SUMIF('Daily Log'!$Q$18:$Q$1017,$B185,'Daily Log'!$R$18:$R$1017),0)</f>
        <v>0</v>
      </c>
      <c r="M185" s="198">
        <f>IFERROR($E185*SUMIF('Daily Log'!$T$18:$T$1017,$B185,'Daily Log'!$U$18:$U$1017),0)</f>
        <v>0</v>
      </c>
      <c r="N185" s="198">
        <f>IFERROR($E185*SUMIF('Daily Log'!$W$18:$W$1017,$B185,'Daily Log'!$X$18:$X$1017),0)</f>
        <v>0</v>
      </c>
      <c r="O185" s="198">
        <f>IFERROR($E185*SUMIF('Daily Log'!$Z$18:$Z$1017,$B185,'Daily Log'!$AA$18:$AA$1017),0)</f>
        <v>0</v>
      </c>
      <c r="P185" s="198">
        <f>IFERROR($E185*SUMIF('Daily Log'!$AC$18:$AC$1017,$B185,'Daily Log'!$AD$18:$AD$1017),0)</f>
        <v>0</v>
      </c>
      <c r="Q185" s="198">
        <f>IFERROR($E185*SUMIF('Daily Log'!$AF$18:$AF$1017,$B185,'Daily Log'!$AG$18:$AG$1017),0)</f>
        <v>0</v>
      </c>
      <c r="R185" s="198">
        <f>IFERROR($E185*SUMIF('Daily Log'!$AI$18:$AI$1017,$B185,'Daily Log'!$AJ$18:$AJ$1017),0)</f>
        <v>0</v>
      </c>
      <c r="S185" s="198">
        <f>IFERROR($E185*SUMIF('Daily Log'!$AL$18:$AL$1017,$B185,'Daily Log'!$AM$18:$AM$1017),0)</f>
        <v>0</v>
      </c>
      <c r="T185" s="198">
        <f>IFERROR($E185*SUMIF('Daily Log'!$AO$18:$AO$1017,$B185,'Daily Log'!$AP$18:$AP$1017),0)</f>
        <v>0</v>
      </c>
      <c r="U185" s="198">
        <f>IFERROR($E185*SUMIF('Daily Log'!$AR$18:$AR$1017,$B185,'Daily Log'!$AS$18:$AS$1017),0)</f>
        <v>0</v>
      </c>
      <c r="V185" s="198">
        <f>IFERROR($E185*SUMIF('Daily Log'!$AU$18:$AU$1017,$B185,'Daily Log'!$AV$18:$AV$1017),0)</f>
        <v>0</v>
      </c>
      <c r="W185" s="198">
        <f>IFERROR($E185*SUMIF('Daily Log'!$AX$18:$AX$1017,$B185,'Daily Log'!$AY$18:$AY$1017),0)</f>
        <v>0</v>
      </c>
      <c r="X185" s="198">
        <f>IFERROR($E185*SUMIF('Daily Log'!$BA$18:$BA$1017,$B185,'Daily Log'!$BB$18:$BB$1017),0)</f>
        <v>0</v>
      </c>
      <c r="Y185" s="198">
        <f>IFERROR($E185*SUMIF('Daily Log'!$BD$18:$BD$1017,$B185,'Daily Log'!$BE$18:$BE$1017),0)</f>
        <v>0</v>
      </c>
      <c r="Z185" s="198">
        <f>IFERROR($E185*SUMIF('Daily Log'!$BG$18:$BG$1017,$B185,'Daily Log'!$BH$18:$BH$1017),0)</f>
        <v>0</v>
      </c>
      <c r="AA185" s="198">
        <f>IFERROR($E185*SUMIF('Daily Log'!$BJ$18:$BJ$1017,$B185,'Daily Log'!$BK$18:$BK$1017),0)</f>
        <v>0</v>
      </c>
      <c r="AB185" s="198">
        <f>IFERROR($E185*SUMIF('Daily Log'!$BM$18:$BM$1017,$B185,'Daily Log'!$BN$18:$BN$1017),0)</f>
        <v>0</v>
      </c>
      <c r="AC185" s="198">
        <f>IFERROR($E185*SUMIF('Daily Log'!$BP$18:$BP$1017,$B185,'Daily Log'!$BQ$18:$BQ$1017),0)</f>
        <v>0</v>
      </c>
      <c r="AD185" s="198">
        <f>IFERROR($E185*SUMIF('Daily Log'!$BS$18:$BS$1017,$B185,'Daily Log'!$BT$18:$BT$1017),0)</f>
        <v>0</v>
      </c>
      <c r="AE185" s="198">
        <f>IFERROR($E185*SUMIF('Daily Log'!$BV$18:$BV$1017,$B185,'Daily Log'!$BW$18:$BW$1017),0)</f>
        <v>0</v>
      </c>
      <c r="AF185" s="198">
        <f>IFERROR($E185*SUMIF('Daily Log'!$BY$18:$BY$1017,$B185,'Daily Log'!$BZ$18:$BZ$1017),0)</f>
        <v>0</v>
      </c>
      <c r="AG185" s="198">
        <f>IFERROR($E185*SUMIF('Daily Log'!$CB$18:$CB$1017,$B185,'Daily Log'!$CC$18:$CC$1017),0)</f>
        <v>0</v>
      </c>
      <c r="AH185" s="198">
        <f>IFERROR($E185*SUMIF('Daily Log'!$CE$18:$CE$1017,$B185,'Daily Log'!$CF$18:$CF$1017),0)</f>
        <v>0</v>
      </c>
      <c r="AI185" s="198">
        <f>IFERROR($E185*SUMIF('Daily Log'!$CH$18:$CH$1017,$B185,'Daily Log'!$CI$18:$CI$1017),0)</f>
        <v>0</v>
      </c>
      <c r="AJ185" s="198">
        <f>IFERROR($E185*SUMIF('Daily Log'!$CK$18:$CK$1017,$B185,'Daily Log'!$CL$18:$CL$1017),0)</f>
        <v>0</v>
      </c>
      <c r="AK185" s="198">
        <f>IFERROR($E185*SUMIF('Daily Log'!$CN$18:$CN$1017,$B185,'Daily Log'!$CO$18:$CO$1017),0)</f>
        <v>0</v>
      </c>
    </row>
    <row r="186" spans="2:37" ht="33.75" customHeight="1">
      <c r="B186" s="401" t="s">
        <v>225</v>
      </c>
      <c r="C186" s="402"/>
      <c r="D186" s="403" t="s">
        <v>27</v>
      </c>
      <c r="E186" s="400">
        <v>1</v>
      </c>
      <c r="F186" s="197">
        <f t="shared" si="3"/>
        <v>0</v>
      </c>
      <c r="G186" s="198">
        <f>IFERROR($E186*SUMIF('Daily Log'!$B$18:$B$1017,$B186,'Daily Log'!$C$18:$C$1017),0)</f>
        <v>0</v>
      </c>
      <c r="H186" s="198">
        <f>IFERROR($E186*SUMIF('Daily Log'!$E$18:$E$1017,$B186,'Daily Log'!$F$18:$F$1017),0)</f>
        <v>0</v>
      </c>
      <c r="I186" s="198">
        <f>IFERROR($E186*SUMIF('Daily Log'!$H$18:$H$1017,$B186,'Daily Log'!$I$18:$I$1017),0)</f>
        <v>0</v>
      </c>
      <c r="J186" s="198">
        <f>IFERROR($E186*SUMIF('Daily Log'!$K$18:$K$1017,$B186,'Daily Log'!$L$18:$L$1017),0)</f>
        <v>0</v>
      </c>
      <c r="K186" s="198">
        <f>IFERROR($E186*SUMIF('Daily Log'!$N$18:$N$1017,$B186,'Daily Log'!$O$18:$O$1017),0)</f>
        <v>0</v>
      </c>
      <c r="L186" s="198">
        <f>IFERROR($E186*SUMIF('Daily Log'!$Q$18:$Q$1017,$B186,'Daily Log'!$R$18:$R$1017),0)</f>
        <v>0</v>
      </c>
      <c r="M186" s="198">
        <f>IFERROR($E186*SUMIF('Daily Log'!$T$18:$T$1017,$B186,'Daily Log'!$U$18:$U$1017),0)</f>
        <v>0</v>
      </c>
      <c r="N186" s="198">
        <f>IFERROR($E186*SUMIF('Daily Log'!$W$18:$W$1017,$B186,'Daily Log'!$X$18:$X$1017),0)</f>
        <v>0</v>
      </c>
      <c r="O186" s="198">
        <f>IFERROR($E186*SUMIF('Daily Log'!$Z$18:$Z$1017,$B186,'Daily Log'!$AA$18:$AA$1017),0)</f>
        <v>0</v>
      </c>
      <c r="P186" s="198">
        <f>IFERROR($E186*SUMIF('Daily Log'!$AC$18:$AC$1017,$B186,'Daily Log'!$AD$18:$AD$1017),0)</f>
        <v>0</v>
      </c>
      <c r="Q186" s="198">
        <f>IFERROR($E186*SUMIF('Daily Log'!$AF$18:$AF$1017,$B186,'Daily Log'!$AG$18:$AG$1017),0)</f>
        <v>0</v>
      </c>
      <c r="R186" s="198">
        <f>IFERROR($E186*SUMIF('Daily Log'!$AI$18:$AI$1017,$B186,'Daily Log'!$AJ$18:$AJ$1017),0)</f>
        <v>0</v>
      </c>
      <c r="S186" s="198">
        <f>IFERROR($E186*SUMIF('Daily Log'!$AL$18:$AL$1017,$B186,'Daily Log'!$AM$18:$AM$1017),0)</f>
        <v>0</v>
      </c>
      <c r="T186" s="198">
        <f>IFERROR($E186*SUMIF('Daily Log'!$AO$18:$AO$1017,$B186,'Daily Log'!$AP$18:$AP$1017),0)</f>
        <v>0</v>
      </c>
      <c r="U186" s="198">
        <f>IFERROR($E186*SUMIF('Daily Log'!$AR$18:$AR$1017,$B186,'Daily Log'!$AS$18:$AS$1017),0)</f>
        <v>0</v>
      </c>
      <c r="V186" s="198">
        <f>IFERROR($E186*SUMIF('Daily Log'!$AU$18:$AU$1017,$B186,'Daily Log'!$AV$18:$AV$1017),0)</f>
        <v>0</v>
      </c>
      <c r="W186" s="198">
        <f>IFERROR($E186*SUMIF('Daily Log'!$AX$18:$AX$1017,$B186,'Daily Log'!$AY$18:$AY$1017),0)</f>
        <v>0</v>
      </c>
      <c r="X186" s="198">
        <f>IFERROR($E186*SUMIF('Daily Log'!$BA$18:$BA$1017,$B186,'Daily Log'!$BB$18:$BB$1017),0)</f>
        <v>0</v>
      </c>
      <c r="Y186" s="198">
        <f>IFERROR($E186*SUMIF('Daily Log'!$BD$18:$BD$1017,$B186,'Daily Log'!$BE$18:$BE$1017),0)</f>
        <v>0</v>
      </c>
      <c r="Z186" s="198">
        <f>IFERROR($E186*SUMIF('Daily Log'!$BG$18:$BG$1017,$B186,'Daily Log'!$BH$18:$BH$1017),0)</f>
        <v>0</v>
      </c>
      <c r="AA186" s="198">
        <f>IFERROR($E186*SUMIF('Daily Log'!$BJ$18:$BJ$1017,$B186,'Daily Log'!$BK$18:$BK$1017),0)</f>
        <v>0</v>
      </c>
      <c r="AB186" s="198">
        <f>IFERROR($E186*SUMIF('Daily Log'!$BM$18:$BM$1017,$B186,'Daily Log'!$BN$18:$BN$1017),0)</f>
        <v>0</v>
      </c>
      <c r="AC186" s="198">
        <f>IFERROR($E186*SUMIF('Daily Log'!$BP$18:$BP$1017,$B186,'Daily Log'!$BQ$18:$BQ$1017),0)</f>
        <v>0</v>
      </c>
      <c r="AD186" s="198">
        <f>IFERROR($E186*SUMIF('Daily Log'!$BS$18:$BS$1017,$B186,'Daily Log'!$BT$18:$BT$1017),0)</f>
        <v>0</v>
      </c>
      <c r="AE186" s="198">
        <f>IFERROR($E186*SUMIF('Daily Log'!$BV$18:$BV$1017,$B186,'Daily Log'!$BW$18:$BW$1017),0)</f>
        <v>0</v>
      </c>
      <c r="AF186" s="198">
        <f>IFERROR($E186*SUMIF('Daily Log'!$BY$18:$BY$1017,$B186,'Daily Log'!$BZ$18:$BZ$1017),0)</f>
        <v>0</v>
      </c>
      <c r="AG186" s="198">
        <f>IFERROR($E186*SUMIF('Daily Log'!$CB$18:$CB$1017,$B186,'Daily Log'!$CC$18:$CC$1017),0)</f>
        <v>0</v>
      </c>
      <c r="AH186" s="198">
        <f>IFERROR($E186*SUMIF('Daily Log'!$CE$18:$CE$1017,$B186,'Daily Log'!$CF$18:$CF$1017),0)</f>
        <v>0</v>
      </c>
      <c r="AI186" s="198">
        <f>IFERROR($E186*SUMIF('Daily Log'!$CH$18:$CH$1017,$B186,'Daily Log'!$CI$18:$CI$1017),0)</f>
        <v>0</v>
      </c>
      <c r="AJ186" s="198">
        <f>IFERROR($E186*SUMIF('Daily Log'!$CK$18:$CK$1017,$B186,'Daily Log'!$CL$18:$CL$1017),0)</f>
        <v>0</v>
      </c>
      <c r="AK186" s="198">
        <f>IFERROR($E186*SUMIF('Daily Log'!$CN$18:$CN$1017,$B186,'Daily Log'!$CO$18:$CO$1017),0)</f>
        <v>0</v>
      </c>
    </row>
    <row r="187" spans="2:37" ht="33.75" customHeight="1">
      <c r="B187" s="401" t="s">
        <v>226</v>
      </c>
      <c r="C187" s="402"/>
      <c r="D187" s="403" t="s">
        <v>27</v>
      </c>
      <c r="E187" s="400">
        <v>1</v>
      </c>
      <c r="F187" s="197">
        <f t="shared" si="3"/>
        <v>49</v>
      </c>
      <c r="G187" s="198">
        <f>IFERROR($E187*SUMIF('Daily Log'!$B$18:$B$1017,$B187,'Daily Log'!$C$18:$C$1017),0)</f>
        <v>19</v>
      </c>
      <c r="H187" s="198">
        <f>IFERROR($E187*SUMIF('Daily Log'!$E$18:$E$1017,$B187,'Daily Log'!$F$18:$F$1017),0)</f>
        <v>14</v>
      </c>
      <c r="I187" s="198">
        <f>IFERROR($E187*SUMIF('Daily Log'!$H$18:$H$1017,$B187,'Daily Log'!$I$18:$I$1017),0)</f>
        <v>16</v>
      </c>
      <c r="J187" s="198">
        <f>IFERROR($E187*SUMIF('Daily Log'!$K$18:$K$1017,$B187,'Daily Log'!$L$18:$L$1017),0)</f>
        <v>0</v>
      </c>
      <c r="K187" s="198">
        <f>IFERROR($E187*SUMIF('Daily Log'!$N$18:$N$1017,$B187,'Daily Log'!$O$18:$O$1017),0)</f>
        <v>0</v>
      </c>
      <c r="L187" s="198">
        <f>IFERROR($E187*SUMIF('Daily Log'!$Q$18:$Q$1017,$B187,'Daily Log'!$R$18:$R$1017),0)</f>
        <v>0</v>
      </c>
      <c r="M187" s="198">
        <f>IFERROR($E187*SUMIF('Daily Log'!$T$18:$T$1017,$B187,'Daily Log'!$U$18:$U$1017),0)</f>
        <v>0</v>
      </c>
      <c r="N187" s="198">
        <f>IFERROR($E187*SUMIF('Daily Log'!$W$18:$W$1017,$B187,'Daily Log'!$X$18:$X$1017),0)</f>
        <v>0</v>
      </c>
      <c r="O187" s="198">
        <f>IFERROR($E187*SUMIF('Daily Log'!$Z$18:$Z$1017,$B187,'Daily Log'!$AA$18:$AA$1017),0)</f>
        <v>0</v>
      </c>
      <c r="P187" s="198">
        <f>IFERROR($E187*SUMIF('Daily Log'!$AC$18:$AC$1017,$B187,'Daily Log'!$AD$18:$AD$1017),0)</f>
        <v>0</v>
      </c>
      <c r="Q187" s="198">
        <f>IFERROR($E187*SUMIF('Daily Log'!$AF$18:$AF$1017,$B187,'Daily Log'!$AG$18:$AG$1017),0)</f>
        <v>0</v>
      </c>
      <c r="R187" s="198">
        <f>IFERROR($E187*SUMIF('Daily Log'!$AI$18:$AI$1017,$B187,'Daily Log'!$AJ$18:$AJ$1017),0)</f>
        <v>0</v>
      </c>
      <c r="S187" s="198">
        <f>IFERROR($E187*SUMIF('Daily Log'!$AL$18:$AL$1017,$B187,'Daily Log'!$AM$18:$AM$1017),0)</f>
        <v>0</v>
      </c>
      <c r="T187" s="198">
        <f>IFERROR($E187*SUMIF('Daily Log'!$AO$18:$AO$1017,$B187,'Daily Log'!$AP$18:$AP$1017),0)</f>
        <v>0</v>
      </c>
      <c r="U187" s="198">
        <f>IFERROR($E187*SUMIF('Daily Log'!$AR$18:$AR$1017,$B187,'Daily Log'!$AS$18:$AS$1017),0)</f>
        <v>0</v>
      </c>
      <c r="V187" s="198">
        <f>IFERROR($E187*SUMIF('Daily Log'!$AU$18:$AU$1017,$B187,'Daily Log'!$AV$18:$AV$1017),0)</f>
        <v>0</v>
      </c>
      <c r="W187" s="198">
        <f>IFERROR($E187*SUMIF('Daily Log'!$AX$18:$AX$1017,$B187,'Daily Log'!$AY$18:$AY$1017),0)</f>
        <v>0</v>
      </c>
      <c r="X187" s="198">
        <f>IFERROR($E187*SUMIF('Daily Log'!$BA$18:$BA$1017,$B187,'Daily Log'!$BB$18:$BB$1017),0)</f>
        <v>0</v>
      </c>
      <c r="Y187" s="198">
        <f>IFERROR($E187*SUMIF('Daily Log'!$BD$18:$BD$1017,$B187,'Daily Log'!$BE$18:$BE$1017),0)</f>
        <v>0</v>
      </c>
      <c r="Z187" s="198">
        <f>IFERROR($E187*SUMIF('Daily Log'!$BG$18:$BG$1017,$B187,'Daily Log'!$BH$18:$BH$1017),0)</f>
        <v>0</v>
      </c>
      <c r="AA187" s="198">
        <f>IFERROR($E187*SUMIF('Daily Log'!$BJ$18:$BJ$1017,$B187,'Daily Log'!$BK$18:$BK$1017),0)</f>
        <v>0</v>
      </c>
      <c r="AB187" s="198">
        <f>IFERROR($E187*SUMIF('Daily Log'!$BM$18:$BM$1017,$B187,'Daily Log'!$BN$18:$BN$1017),0)</f>
        <v>0</v>
      </c>
      <c r="AC187" s="198">
        <f>IFERROR($E187*SUMIF('Daily Log'!$BP$18:$BP$1017,$B187,'Daily Log'!$BQ$18:$BQ$1017),0)</f>
        <v>0</v>
      </c>
      <c r="AD187" s="198">
        <f>IFERROR($E187*SUMIF('Daily Log'!$BS$18:$BS$1017,$B187,'Daily Log'!$BT$18:$BT$1017),0)</f>
        <v>0</v>
      </c>
      <c r="AE187" s="198">
        <f>IFERROR($E187*SUMIF('Daily Log'!$BV$18:$BV$1017,$B187,'Daily Log'!$BW$18:$BW$1017),0)</f>
        <v>0</v>
      </c>
      <c r="AF187" s="198">
        <f>IFERROR($E187*SUMIF('Daily Log'!$BY$18:$BY$1017,$B187,'Daily Log'!$BZ$18:$BZ$1017),0)</f>
        <v>0</v>
      </c>
      <c r="AG187" s="198">
        <f>IFERROR($E187*SUMIF('Daily Log'!$CB$18:$CB$1017,$B187,'Daily Log'!$CC$18:$CC$1017),0)</f>
        <v>0</v>
      </c>
      <c r="AH187" s="198">
        <f>IFERROR($E187*SUMIF('Daily Log'!$CE$18:$CE$1017,$B187,'Daily Log'!$CF$18:$CF$1017),0)</f>
        <v>0</v>
      </c>
      <c r="AI187" s="198">
        <f>IFERROR($E187*SUMIF('Daily Log'!$CH$18:$CH$1017,$B187,'Daily Log'!$CI$18:$CI$1017),0)</f>
        <v>0</v>
      </c>
      <c r="AJ187" s="198">
        <f>IFERROR($E187*SUMIF('Daily Log'!$CK$18:$CK$1017,$B187,'Daily Log'!$CL$18:$CL$1017),0)</f>
        <v>0</v>
      </c>
      <c r="AK187" s="198">
        <f>IFERROR($E187*SUMIF('Daily Log'!$CN$18:$CN$1017,$B187,'Daily Log'!$CO$18:$CO$1017),0)</f>
        <v>0</v>
      </c>
    </row>
    <row r="188" spans="2:37" ht="33.75" customHeight="1">
      <c r="B188" s="401" t="s">
        <v>227</v>
      </c>
      <c r="C188" s="402"/>
      <c r="D188" s="403" t="s">
        <v>27</v>
      </c>
      <c r="E188" s="400">
        <v>1</v>
      </c>
      <c r="F188" s="197">
        <f t="shared" si="3"/>
        <v>0</v>
      </c>
      <c r="G188" s="198">
        <f>IFERROR($E188*SUMIF('Daily Log'!$B$18:$B$1017,$B188,'Daily Log'!$C$18:$C$1017),0)</f>
        <v>0</v>
      </c>
      <c r="H188" s="198">
        <f>IFERROR($E188*SUMIF('Daily Log'!$E$18:$E$1017,$B188,'Daily Log'!$F$18:$F$1017),0)</f>
        <v>0</v>
      </c>
      <c r="I188" s="198">
        <f>IFERROR($E188*SUMIF('Daily Log'!$H$18:$H$1017,$B188,'Daily Log'!$I$18:$I$1017),0)</f>
        <v>0</v>
      </c>
      <c r="J188" s="198">
        <f>IFERROR($E188*SUMIF('Daily Log'!$K$18:$K$1017,$B188,'Daily Log'!$L$18:$L$1017),0)</f>
        <v>0</v>
      </c>
      <c r="K188" s="198">
        <f>IFERROR($E188*SUMIF('Daily Log'!$N$18:$N$1017,$B188,'Daily Log'!$O$18:$O$1017),0)</f>
        <v>0</v>
      </c>
      <c r="L188" s="198">
        <f>IFERROR($E188*SUMIF('Daily Log'!$Q$18:$Q$1017,$B188,'Daily Log'!$R$18:$R$1017),0)</f>
        <v>0</v>
      </c>
      <c r="M188" s="198">
        <f>IFERROR($E188*SUMIF('Daily Log'!$T$18:$T$1017,$B188,'Daily Log'!$U$18:$U$1017),0)</f>
        <v>0</v>
      </c>
      <c r="N188" s="198">
        <f>IFERROR($E188*SUMIF('Daily Log'!$W$18:$W$1017,$B188,'Daily Log'!$X$18:$X$1017),0)</f>
        <v>0</v>
      </c>
      <c r="O188" s="198">
        <f>IFERROR($E188*SUMIF('Daily Log'!$Z$18:$Z$1017,$B188,'Daily Log'!$AA$18:$AA$1017),0)</f>
        <v>0</v>
      </c>
      <c r="P188" s="198">
        <f>IFERROR($E188*SUMIF('Daily Log'!$AC$18:$AC$1017,$B188,'Daily Log'!$AD$18:$AD$1017),0)</f>
        <v>0</v>
      </c>
      <c r="Q188" s="198">
        <f>IFERROR($E188*SUMIF('Daily Log'!$AF$18:$AF$1017,$B188,'Daily Log'!$AG$18:$AG$1017),0)</f>
        <v>0</v>
      </c>
      <c r="R188" s="198">
        <f>IFERROR($E188*SUMIF('Daily Log'!$AI$18:$AI$1017,$B188,'Daily Log'!$AJ$18:$AJ$1017),0)</f>
        <v>0</v>
      </c>
      <c r="S188" s="198">
        <f>IFERROR($E188*SUMIF('Daily Log'!$AL$18:$AL$1017,$B188,'Daily Log'!$AM$18:$AM$1017),0)</f>
        <v>0</v>
      </c>
      <c r="T188" s="198">
        <f>IFERROR($E188*SUMIF('Daily Log'!$AO$18:$AO$1017,$B188,'Daily Log'!$AP$18:$AP$1017),0)</f>
        <v>0</v>
      </c>
      <c r="U188" s="198">
        <f>IFERROR($E188*SUMIF('Daily Log'!$AR$18:$AR$1017,$B188,'Daily Log'!$AS$18:$AS$1017),0)</f>
        <v>0</v>
      </c>
      <c r="V188" s="198">
        <f>IFERROR($E188*SUMIF('Daily Log'!$AU$18:$AU$1017,$B188,'Daily Log'!$AV$18:$AV$1017),0)</f>
        <v>0</v>
      </c>
      <c r="W188" s="198">
        <f>IFERROR($E188*SUMIF('Daily Log'!$AX$18:$AX$1017,$B188,'Daily Log'!$AY$18:$AY$1017),0)</f>
        <v>0</v>
      </c>
      <c r="X188" s="198">
        <f>IFERROR($E188*SUMIF('Daily Log'!$BA$18:$BA$1017,$B188,'Daily Log'!$BB$18:$BB$1017),0)</f>
        <v>0</v>
      </c>
      <c r="Y188" s="198">
        <f>IFERROR($E188*SUMIF('Daily Log'!$BD$18:$BD$1017,$B188,'Daily Log'!$BE$18:$BE$1017),0)</f>
        <v>0</v>
      </c>
      <c r="Z188" s="198">
        <f>IFERROR($E188*SUMIF('Daily Log'!$BG$18:$BG$1017,$B188,'Daily Log'!$BH$18:$BH$1017),0)</f>
        <v>0</v>
      </c>
      <c r="AA188" s="198">
        <f>IFERROR($E188*SUMIF('Daily Log'!$BJ$18:$BJ$1017,$B188,'Daily Log'!$BK$18:$BK$1017),0)</f>
        <v>0</v>
      </c>
      <c r="AB188" s="198">
        <f>IFERROR($E188*SUMIF('Daily Log'!$BM$18:$BM$1017,$B188,'Daily Log'!$BN$18:$BN$1017),0)</f>
        <v>0</v>
      </c>
      <c r="AC188" s="198">
        <f>IFERROR($E188*SUMIF('Daily Log'!$BP$18:$BP$1017,$B188,'Daily Log'!$BQ$18:$BQ$1017),0)</f>
        <v>0</v>
      </c>
      <c r="AD188" s="198">
        <f>IFERROR($E188*SUMIF('Daily Log'!$BS$18:$BS$1017,$B188,'Daily Log'!$BT$18:$BT$1017),0)</f>
        <v>0</v>
      </c>
      <c r="AE188" s="198">
        <f>IFERROR($E188*SUMIF('Daily Log'!$BV$18:$BV$1017,$B188,'Daily Log'!$BW$18:$BW$1017),0)</f>
        <v>0</v>
      </c>
      <c r="AF188" s="198">
        <f>IFERROR($E188*SUMIF('Daily Log'!$BY$18:$BY$1017,$B188,'Daily Log'!$BZ$18:$BZ$1017),0)</f>
        <v>0</v>
      </c>
      <c r="AG188" s="198">
        <f>IFERROR($E188*SUMIF('Daily Log'!$CB$18:$CB$1017,$B188,'Daily Log'!$CC$18:$CC$1017),0)</f>
        <v>0</v>
      </c>
      <c r="AH188" s="198">
        <f>IFERROR($E188*SUMIF('Daily Log'!$CE$18:$CE$1017,$B188,'Daily Log'!$CF$18:$CF$1017),0)</f>
        <v>0</v>
      </c>
      <c r="AI188" s="198">
        <f>IFERROR($E188*SUMIF('Daily Log'!$CH$18:$CH$1017,$B188,'Daily Log'!$CI$18:$CI$1017),0)</f>
        <v>0</v>
      </c>
      <c r="AJ188" s="198">
        <f>IFERROR($E188*SUMIF('Daily Log'!$CK$18:$CK$1017,$B188,'Daily Log'!$CL$18:$CL$1017),0)</f>
        <v>0</v>
      </c>
      <c r="AK188" s="198">
        <f>IFERROR($E188*SUMIF('Daily Log'!$CN$18:$CN$1017,$B188,'Daily Log'!$CO$18:$CO$1017),0)</f>
        <v>0</v>
      </c>
    </row>
    <row r="189" spans="2:37" ht="33.75" customHeight="1">
      <c r="B189" s="401" t="s">
        <v>228</v>
      </c>
      <c r="C189" s="402"/>
      <c r="D189" s="403" t="s">
        <v>27</v>
      </c>
      <c r="E189" s="400">
        <v>1</v>
      </c>
      <c r="F189" s="197">
        <f t="shared" si="3"/>
        <v>29</v>
      </c>
      <c r="G189" s="198">
        <f>IFERROR($E189*SUMIF('Daily Log'!$B$18:$B$1017,$B189,'Daily Log'!$C$18:$C$1017),0)</f>
        <v>14</v>
      </c>
      <c r="H189" s="198">
        <f>IFERROR($E189*SUMIF('Daily Log'!$E$18:$E$1017,$B189,'Daily Log'!$F$18:$F$1017),0)</f>
        <v>8</v>
      </c>
      <c r="I189" s="198">
        <f>IFERROR($E189*SUMIF('Daily Log'!$H$18:$H$1017,$B189,'Daily Log'!$I$18:$I$1017),0)</f>
        <v>7</v>
      </c>
      <c r="J189" s="198">
        <f>IFERROR($E189*SUMIF('Daily Log'!$K$18:$K$1017,$B189,'Daily Log'!$L$18:$L$1017),0)</f>
        <v>0</v>
      </c>
      <c r="K189" s="198">
        <f>IFERROR($E189*SUMIF('Daily Log'!$N$18:$N$1017,$B189,'Daily Log'!$O$18:$O$1017),0)</f>
        <v>0</v>
      </c>
      <c r="L189" s="198">
        <f>IFERROR($E189*SUMIF('Daily Log'!$Q$18:$Q$1017,$B189,'Daily Log'!$R$18:$R$1017),0)</f>
        <v>0</v>
      </c>
      <c r="M189" s="198">
        <f>IFERROR($E189*SUMIF('Daily Log'!$T$18:$T$1017,$B189,'Daily Log'!$U$18:$U$1017),0)</f>
        <v>0</v>
      </c>
      <c r="N189" s="198">
        <f>IFERROR($E189*SUMIF('Daily Log'!$W$18:$W$1017,$B189,'Daily Log'!$X$18:$X$1017),0)</f>
        <v>0</v>
      </c>
      <c r="O189" s="198">
        <f>IFERROR($E189*SUMIF('Daily Log'!$Z$18:$Z$1017,$B189,'Daily Log'!$AA$18:$AA$1017),0)</f>
        <v>0</v>
      </c>
      <c r="P189" s="198">
        <f>IFERROR($E189*SUMIF('Daily Log'!$AC$18:$AC$1017,$B189,'Daily Log'!$AD$18:$AD$1017),0)</f>
        <v>0</v>
      </c>
      <c r="Q189" s="198">
        <f>IFERROR($E189*SUMIF('Daily Log'!$AF$18:$AF$1017,$B189,'Daily Log'!$AG$18:$AG$1017),0)</f>
        <v>0</v>
      </c>
      <c r="R189" s="198">
        <f>IFERROR($E189*SUMIF('Daily Log'!$AI$18:$AI$1017,$B189,'Daily Log'!$AJ$18:$AJ$1017),0)</f>
        <v>0</v>
      </c>
      <c r="S189" s="198">
        <f>IFERROR($E189*SUMIF('Daily Log'!$AL$18:$AL$1017,$B189,'Daily Log'!$AM$18:$AM$1017),0)</f>
        <v>0</v>
      </c>
      <c r="T189" s="198">
        <f>IFERROR($E189*SUMIF('Daily Log'!$AO$18:$AO$1017,$B189,'Daily Log'!$AP$18:$AP$1017),0)</f>
        <v>0</v>
      </c>
      <c r="U189" s="198">
        <f>IFERROR($E189*SUMIF('Daily Log'!$AR$18:$AR$1017,$B189,'Daily Log'!$AS$18:$AS$1017),0)</f>
        <v>0</v>
      </c>
      <c r="V189" s="198">
        <f>IFERROR($E189*SUMIF('Daily Log'!$AU$18:$AU$1017,$B189,'Daily Log'!$AV$18:$AV$1017),0)</f>
        <v>0</v>
      </c>
      <c r="W189" s="198">
        <f>IFERROR($E189*SUMIF('Daily Log'!$AX$18:$AX$1017,$B189,'Daily Log'!$AY$18:$AY$1017),0)</f>
        <v>0</v>
      </c>
      <c r="X189" s="198">
        <f>IFERROR($E189*SUMIF('Daily Log'!$BA$18:$BA$1017,$B189,'Daily Log'!$BB$18:$BB$1017),0)</f>
        <v>0</v>
      </c>
      <c r="Y189" s="198">
        <f>IFERROR($E189*SUMIF('Daily Log'!$BD$18:$BD$1017,$B189,'Daily Log'!$BE$18:$BE$1017),0)</f>
        <v>0</v>
      </c>
      <c r="Z189" s="198">
        <f>IFERROR($E189*SUMIF('Daily Log'!$BG$18:$BG$1017,$B189,'Daily Log'!$BH$18:$BH$1017),0)</f>
        <v>0</v>
      </c>
      <c r="AA189" s="198">
        <f>IFERROR($E189*SUMIF('Daily Log'!$BJ$18:$BJ$1017,$B189,'Daily Log'!$BK$18:$BK$1017),0)</f>
        <v>0</v>
      </c>
      <c r="AB189" s="198">
        <f>IFERROR($E189*SUMIF('Daily Log'!$BM$18:$BM$1017,$B189,'Daily Log'!$BN$18:$BN$1017),0)</f>
        <v>0</v>
      </c>
      <c r="AC189" s="198">
        <f>IFERROR($E189*SUMIF('Daily Log'!$BP$18:$BP$1017,$B189,'Daily Log'!$BQ$18:$BQ$1017),0)</f>
        <v>0</v>
      </c>
      <c r="AD189" s="198">
        <f>IFERROR($E189*SUMIF('Daily Log'!$BS$18:$BS$1017,$B189,'Daily Log'!$BT$18:$BT$1017),0)</f>
        <v>0</v>
      </c>
      <c r="AE189" s="198">
        <f>IFERROR($E189*SUMIF('Daily Log'!$BV$18:$BV$1017,$B189,'Daily Log'!$BW$18:$BW$1017),0)</f>
        <v>0</v>
      </c>
      <c r="AF189" s="198">
        <f>IFERROR($E189*SUMIF('Daily Log'!$BY$18:$BY$1017,$B189,'Daily Log'!$BZ$18:$BZ$1017),0)</f>
        <v>0</v>
      </c>
      <c r="AG189" s="198">
        <f>IFERROR($E189*SUMIF('Daily Log'!$CB$18:$CB$1017,$B189,'Daily Log'!$CC$18:$CC$1017),0)</f>
        <v>0</v>
      </c>
      <c r="AH189" s="198">
        <f>IFERROR($E189*SUMIF('Daily Log'!$CE$18:$CE$1017,$B189,'Daily Log'!$CF$18:$CF$1017),0)</f>
        <v>0</v>
      </c>
      <c r="AI189" s="198">
        <f>IFERROR($E189*SUMIF('Daily Log'!$CH$18:$CH$1017,$B189,'Daily Log'!$CI$18:$CI$1017),0)</f>
        <v>0</v>
      </c>
      <c r="AJ189" s="198">
        <f>IFERROR($E189*SUMIF('Daily Log'!$CK$18:$CK$1017,$B189,'Daily Log'!$CL$18:$CL$1017),0)</f>
        <v>0</v>
      </c>
      <c r="AK189" s="198">
        <f>IFERROR($E189*SUMIF('Daily Log'!$CN$18:$CN$1017,$B189,'Daily Log'!$CO$18:$CO$1017),0)</f>
        <v>0</v>
      </c>
    </row>
    <row r="190" spans="2:37" ht="33.75" customHeight="1">
      <c r="B190" s="401" t="s">
        <v>229</v>
      </c>
      <c r="C190" s="402"/>
      <c r="D190" s="403" t="s">
        <v>27</v>
      </c>
      <c r="E190" s="400">
        <v>1</v>
      </c>
      <c r="F190" s="197">
        <f t="shared" si="3"/>
        <v>0</v>
      </c>
      <c r="G190" s="198">
        <f>IFERROR($E190*SUMIF('Daily Log'!$B$18:$B$1017,$B190,'Daily Log'!$C$18:$C$1017),0)</f>
        <v>0</v>
      </c>
      <c r="H190" s="198">
        <f>IFERROR($E190*SUMIF('Daily Log'!$E$18:$E$1017,$B190,'Daily Log'!$F$18:$F$1017),0)</f>
        <v>0</v>
      </c>
      <c r="I190" s="198">
        <f>IFERROR($E190*SUMIF('Daily Log'!$H$18:$H$1017,$B190,'Daily Log'!$I$18:$I$1017),0)</f>
        <v>0</v>
      </c>
      <c r="J190" s="198">
        <f>IFERROR($E190*SUMIF('Daily Log'!$K$18:$K$1017,$B190,'Daily Log'!$L$18:$L$1017),0)</f>
        <v>0</v>
      </c>
      <c r="K190" s="198">
        <f>IFERROR($E190*SUMIF('Daily Log'!$N$18:$N$1017,$B190,'Daily Log'!$O$18:$O$1017),0)</f>
        <v>0</v>
      </c>
      <c r="L190" s="198">
        <f>IFERROR($E190*SUMIF('Daily Log'!$Q$18:$Q$1017,$B190,'Daily Log'!$R$18:$R$1017),0)</f>
        <v>0</v>
      </c>
      <c r="M190" s="198">
        <f>IFERROR($E190*SUMIF('Daily Log'!$T$18:$T$1017,$B190,'Daily Log'!$U$18:$U$1017),0)</f>
        <v>0</v>
      </c>
      <c r="N190" s="198">
        <f>IFERROR($E190*SUMIF('Daily Log'!$W$18:$W$1017,$B190,'Daily Log'!$X$18:$X$1017),0)</f>
        <v>0</v>
      </c>
      <c r="O190" s="198">
        <f>IFERROR($E190*SUMIF('Daily Log'!$Z$18:$Z$1017,$B190,'Daily Log'!$AA$18:$AA$1017),0)</f>
        <v>0</v>
      </c>
      <c r="P190" s="198">
        <f>IFERROR($E190*SUMIF('Daily Log'!$AC$18:$AC$1017,$B190,'Daily Log'!$AD$18:$AD$1017),0)</f>
        <v>0</v>
      </c>
      <c r="Q190" s="198">
        <f>IFERROR($E190*SUMIF('Daily Log'!$AF$18:$AF$1017,$B190,'Daily Log'!$AG$18:$AG$1017),0)</f>
        <v>0</v>
      </c>
      <c r="R190" s="198">
        <f>IFERROR($E190*SUMIF('Daily Log'!$AI$18:$AI$1017,$B190,'Daily Log'!$AJ$18:$AJ$1017),0)</f>
        <v>0</v>
      </c>
      <c r="S190" s="198">
        <f>IFERROR($E190*SUMIF('Daily Log'!$AL$18:$AL$1017,$B190,'Daily Log'!$AM$18:$AM$1017),0)</f>
        <v>0</v>
      </c>
      <c r="T190" s="198">
        <f>IFERROR($E190*SUMIF('Daily Log'!$AO$18:$AO$1017,$B190,'Daily Log'!$AP$18:$AP$1017),0)</f>
        <v>0</v>
      </c>
      <c r="U190" s="198">
        <f>IFERROR($E190*SUMIF('Daily Log'!$AR$18:$AR$1017,$B190,'Daily Log'!$AS$18:$AS$1017),0)</f>
        <v>0</v>
      </c>
      <c r="V190" s="198">
        <f>IFERROR($E190*SUMIF('Daily Log'!$AU$18:$AU$1017,$B190,'Daily Log'!$AV$18:$AV$1017),0)</f>
        <v>0</v>
      </c>
      <c r="W190" s="198">
        <f>IFERROR($E190*SUMIF('Daily Log'!$AX$18:$AX$1017,$B190,'Daily Log'!$AY$18:$AY$1017),0)</f>
        <v>0</v>
      </c>
      <c r="X190" s="198">
        <f>IFERROR($E190*SUMIF('Daily Log'!$BA$18:$BA$1017,$B190,'Daily Log'!$BB$18:$BB$1017),0)</f>
        <v>0</v>
      </c>
      <c r="Y190" s="198">
        <f>IFERROR($E190*SUMIF('Daily Log'!$BD$18:$BD$1017,$B190,'Daily Log'!$BE$18:$BE$1017),0)</f>
        <v>0</v>
      </c>
      <c r="Z190" s="198">
        <f>IFERROR($E190*SUMIF('Daily Log'!$BG$18:$BG$1017,$B190,'Daily Log'!$BH$18:$BH$1017),0)</f>
        <v>0</v>
      </c>
      <c r="AA190" s="198">
        <f>IFERROR($E190*SUMIF('Daily Log'!$BJ$18:$BJ$1017,$B190,'Daily Log'!$BK$18:$BK$1017),0)</f>
        <v>0</v>
      </c>
      <c r="AB190" s="198">
        <f>IFERROR($E190*SUMIF('Daily Log'!$BM$18:$BM$1017,$B190,'Daily Log'!$BN$18:$BN$1017),0)</f>
        <v>0</v>
      </c>
      <c r="AC190" s="198">
        <f>IFERROR($E190*SUMIF('Daily Log'!$BP$18:$BP$1017,$B190,'Daily Log'!$BQ$18:$BQ$1017),0)</f>
        <v>0</v>
      </c>
      <c r="AD190" s="198">
        <f>IFERROR($E190*SUMIF('Daily Log'!$BS$18:$BS$1017,$B190,'Daily Log'!$BT$18:$BT$1017),0)</f>
        <v>0</v>
      </c>
      <c r="AE190" s="198">
        <f>IFERROR($E190*SUMIF('Daily Log'!$BV$18:$BV$1017,$B190,'Daily Log'!$BW$18:$BW$1017),0)</f>
        <v>0</v>
      </c>
      <c r="AF190" s="198">
        <f>IFERROR($E190*SUMIF('Daily Log'!$BY$18:$BY$1017,$B190,'Daily Log'!$BZ$18:$BZ$1017),0)</f>
        <v>0</v>
      </c>
      <c r="AG190" s="198">
        <f>IFERROR($E190*SUMIF('Daily Log'!$CB$18:$CB$1017,$B190,'Daily Log'!$CC$18:$CC$1017),0)</f>
        <v>0</v>
      </c>
      <c r="AH190" s="198">
        <f>IFERROR($E190*SUMIF('Daily Log'!$CE$18:$CE$1017,$B190,'Daily Log'!$CF$18:$CF$1017),0)</f>
        <v>0</v>
      </c>
      <c r="AI190" s="198">
        <f>IFERROR($E190*SUMIF('Daily Log'!$CH$18:$CH$1017,$B190,'Daily Log'!$CI$18:$CI$1017),0)</f>
        <v>0</v>
      </c>
      <c r="AJ190" s="198">
        <f>IFERROR($E190*SUMIF('Daily Log'!$CK$18:$CK$1017,$B190,'Daily Log'!$CL$18:$CL$1017),0)</f>
        <v>0</v>
      </c>
      <c r="AK190" s="198">
        <f>IFERROR($E190*SUMIF('Daily Log'!$CN$18:$CN$1017,$B190,'Daily Log'!$CO$18:$CO$1017),0)</f>
        <v>0</v>
      </c>
    </row>
    <row r="191" spans="2:37" ht="33.75" customHeight="1">
      <c r="B191" s="401" t="s">
        <v>230</v>
      </c>
      <c r="C191" s="402"/>
      <c r="D191" s="403" t="s">
        <v>27</v>
      </c>
      <c r="E191" s="400">
        <v>1</v>
      </c>
      <c r="F191" s="197">
        <f t="shared" si="3"/>
        <v>1</v>
      </c>
      <c r="G191" s="198">
        <f>IFERROR($E191*SUMIF('Daily Log'!$B$18:$B$1017,$B191,'Daily Log'!$C$18:$C$1017),0)</f>
        <v>0</v>
      </c>
      <c r="H191" s="198">
        <f>IFERROR($E191*SUMIF('Daily Log'!$E$18:$E$1017,$B191,'Daily Log'!$F$18:$F$1017),0)</f>
        <v>0</v>
      </c>
      <c r="I191" s="198">
        <f>IFERROR($E191*SUMIF('Daily Log'!$H$18:$H$1017,$B191,'Daily Log'!$I$18:$I$1017),0)</f>
        <v>1</v>
      </c>
      <c r="J191" s="198">
        <f>IFERROR($E191*SUMIF('Daily Log'!$K$18:$K$1017,$B191,'Daily Log'!$L$18:$L$1017),0)</f>
        <v>0</v>
      </c>
      <c r="K191" s="198">
        <f>IFERROR($E191*SUMIF('Daily Log'!$N$18:$N$1017,$B191,'Daily Log'!$O$18:$O$1017),0)</f>
        <v>0</v>
      </c>
      <c r="L191" s="198">
        <f>IFERROR($E191*SUMIF('Daily Log'!$Q$18:$Q$1017,$B191,'Daily Log'!$R$18:$R$1017),0)</f>
        <v>0</v>
      </c>
      <c r="M191" s="198">
        <f>IFERROR($E191*SUMIF('Daily Log'!$T$18:$T$1017,$B191,'Daily Log'!$U$18:$U$1017),0)</f>
        <v>0</v>
      </c>
      <c r="N191" s="198">
        <f>IFERROR($E191*SUMIF('Daily Log'!$W$18:$W$1017,$B191,'Daily Log'!$X$18:$X$1017),0)</f>
        <v>0</v>
      </c>
      <c r="O191" s="198">
        <f>IFERROR($E191*SUMIF('Daily Log'!$Z$18:$Z$1017,$B191,'Daily Log'!$AA$18:$AA$1017),0)</f>
        <v>0</v>
      </c>
      <c r="P191" s="198">
        <f>IFERROR($E191*SUMIF('Daily Log'!$AC$18:$AC$1017,$B191,'Daily Log'!$AD$18:$AD$1017),0)</f>
        <v>0</v>
      </c>
      <c r="Q191" s="198">
        <f>IFERROR($E191*SUMIF('Daily Log'!$AF$18:$AF$1017,$B191,'Daily Log'!$AG$18:$AG$1017),0)</f>
        <v>0</v>
      </c>
      <c r="R191" s="198">
        <f>IFERROR($E191*SUMIF('Daily Log'!$AI$18:$AI$1017,$B191,'Daily Log'!$AJ$18:$AJ$1017),0)</f>
        <v>0</v>
      </c>
      <c r="S191" s="198">
        <f>IFERROR($E191*SUMIF('Daily Log'!$AL$18:$AL$1017,$B191,'Daily Log'!$AM$18:$AM$1017),0)</f>
        <v>0</v>
      </c>
      <c r="T191" s="198">
        <f>IFERROR($E191*SUMIF('Daily Log'!$AO$18:$AO$1017,$B191,'Daily Log'!$AP$18:$AP$1017),0)</f>
        <v>0</v>
      </c>
      <c r="U191" s="198">
        <f>IFERROR($E191*SUMIF('Daily Log'!$AR$18:$AR$1017,$B191,'Daily Log'!$AS$18:$AS$1017),0)</f>
        <v>0</v>
      </c>
      <c r="V191" s="198">
        <f>IFERROR($E191*SUMIF('Daily Log'!$AU$18:$AU$1017,$B191,'Daily Log'!$AV$18:$AV$1017),0)</f>
        <v>0</v>
      </c>
      <c r="W191" s="198">
        <f>IFERROR($E191*SUMIF('Daily Log'!$AX$18:$AX$1017,$B191,'Daily Log'!$AY$18:$AY$1017),0)</f>
        <v>0</v>
      </c>
      <c r="X191" s="198">
        <f>IFERROR($E191*SUMIF('Daily Log'!$BA$18:$BA$1017,$B191,'Daily Log'!$BB$18:$BB$1017),0)</f>
        <v>0</v>
      </c>
      <c r="Y191" s="198">
        <f>IFERROR($E191*SUMIF('Daily Log'!$BD$18:$BD$1017,$B191,'Daily Log'!$BE$18:$BE$1017),0)</f>
        <v>0</v>
      </c>
      <c r="Z191" s="198">
        <f>IFERROR($E191*SUMIF('Daily Log'!$BG$18:$BG$1017,$B191,'Daily Log'!$BH$18:$BH$1017),0)</f>
        <v>0</v>
      </c>
      <c r="AA191" s="198">
        <f>IFERROR($E191*SUMIF('Daily Log'!$BJ$18:$BJ$1017,$B191,'Daily Log'!$BK$18:$BK$1017),0)</f>
        <v>0</v>
      </c>
      <c r="AB191" s="198">
        <f>IFERROR($E191*SUMIF('Daily Log'!$BM$18:$BM$1017,$B191,'Daily Log'!$BN$18:$BN$1017),0)</f>
        <v>0</v>
      </c>
      <c r="AC191" s="198">
        <f>IFERROR($E191*SUMIF('Daily Log'!$BP$18:$BP$1017,$B191,'Daily Log'!$BQ$18:$BQ$1017),0)</f>
        <v>0</v>
      </c>
      <c r="AD191" s="198">
        <f>IFERROR($E191*SUMIF('Daily Log'!$BS$18:$BS$1017,$B191,'Daily Log'!$BT$18:$BT$1017),0)</f>
        <v>0</v>
      </c>
      <c r="AE191" s="198">
        <f>IFERROR($E191*SUMIF('Daily Log'!$BV$18:$BV$1017,$B191,'Daily Log'!$BW$18:$BW$1017),0)</f>
        <v>0</v>
      </c>
      <c r="AF191" s="198">
        <f>IFERROR($E191*SUMIF('Daily Log'!$BY$18:$BY$1017,$B191,'Daily Log'!$BZ$18:$BZ$1017),0)</f>
        <v>0</v>
      </c>
      <c r="AG191" s="198">
        <f>IFERROR($E191*SUMIF('Daily Log'!$CB$18:$CB$1017,$B191,'Daily Log'!$CC$18:$CC$1017),0)</f>
        <v>0</v>
      </c>
      <c r="AH191" s="198">
        <f>IFERROR($E191*SUMIF('Daily Log'!$CE$18:$CE$1017,$B191,'Daily Log'!$CF$18:$CF$1017),0)</f>
        <v>0</v>
      </c>
      <c r="AI191" s="198">
        <f>IFERROR($E191*SUMIF('Daily Log'!$CH$18:$CH$1017,$B191,'Daily Log'!$CI$18:$CI$1017),0)</f>
        <v>0</v>
      </c>
      <c r="AJ191" s="198">
        <f>IFERROR($E191*SUMIF('Daily Log'!$CK$18:$CK$1017,$B191,'Daily Log'!$CL$18:$CL$1017),0)</f>
        <v>0</v>
      </c>
      <c r="AK191" s="198">
        <f>IFERROR($E191*SUMIF('Daily Log'!$CN$18:$CN$1017,$B191,'Daily Log'!$CO$18:$CO$1017),0)</f>
        <v>0</v>
      </c>
    </row>
    <row r="192" spans="2:37" ht="33.75" customHeight="1">
      <c r="B192" s="401" t="s">
        <v>231</v>
      </c>
      <c r="C192" s="402"/>
      <c r="D192" s="403" t="s">
        <v>27</v>
      </c>
      <c r="E192" s="400">
        <v>1</v>
      </c>
      <c r="F192" s="197">
        <f t="shared" si="3"/>
        <v>0</v>
      </c>
      <c r="G192" s="198">
        <f>IFERROR($E192*SUMIF('Daily Log'!$B$18:$B$1017,$B192,'Daily Log'!$C$18:$C$1017),0)</f>
        <v>0</v>
      </c>
      <c r="H192" s="198">
        <f>IFERROR($E192*SUMIF('Daily Log'!$E$18:$E$1017,$B192,'Daily Log'!$F$18:$F$1017),0)</f>
        <v>0</v>
      </c>
      <c r="I192" s="198">
        <f>IFERROR($E192*SUMIF('Daily Log'!$H$18:$H$1017,$B192,'Daily Log'!$I$18:$I$1017),0)</f>
        <v>0</v>
      </c>
      <c r="J192" s="198">
        <f>IFERROR($E192*SUMIF('Daily Log'!$K$18:$K$1017,$B192,'Daily Log'!$L$18:$L$1017),0)</f>
        <v>0</v>
      </c>
      <c r="K192" s="198">
        <f>IFERROR($E192*SUMIF('Daily Log'!$N$18:$N$1017,$B192,'Daily Log'!$O$18:$O$1017),0)</f>
        <v>0</v>
      </c>
      <c r="L192" s="198">
        <f>IFERROR($E192*SUMIF('Daily Log'!$Q$18:$Q$1017,$B192,'Daily Log'!$R$18:$R$1017),0)</f>
        <v>0</v>
      </c>
      <c r="M192" s="198">
        <f>IFERROR($E192*SUMIF('Daily Log'!$T$18:$T$1017,$B192,'Daily Log'!$U$18:$U$1017),0)</f>
        <v>0</v>
      </c>
      <c r="N192" s="198">
        <f>IFERROR($E192*SUMIF('Daily Log'!$W$18:$W$1017,$B192,'Daily Log'!$X$18:$X$1017),0)</f>
        <v>0</v>
      </c>
      <c r="O192" s="198">
        <f>IFERROR($E192*SUMIF('Daily Log'!$Z$18:$Z$1017,$B192,'Daily Log'!$AA$18:$AA$1017),0)</f>
        <v>0</v>
      </c>
      <c r="P192" s="198">
        <f>IFERROR($E192*SUMIF('Daily Log'!$AC$18:$AC$1017,$B192,'Daily Log'!$AD$18:$AD$1017),0)</f>
        <v>0</v>
      </c>
      <c r="Q192" s="198">
        <f>IFERROR($E192*SUMIF('Daily Log'!$AF$18:$AF$1017,$B192,'Daily Log'!$AG$18:$AG$1017),0)</f>
        <v>0</v>
      </c>
      <c r="R192" s="198">
        <f>IFERROR($E192*SUMIF('Daily Log'!$AI$18:$AI$1017,$B192,'Daily Log'!$AJ$18:$AJ$1017),0)</f>
        <v>0</v>
      </c>
      <c r="S192" s="198">
        <f>IFERROR($E192*SUMIF('Daily Log'!$AL$18:$AL$1017,$B192,'Daily Log'!$AM$18:$AM$1017),0)</f>
        <v>0</v>
      </c>
      <c r="T192" s="198">
        <f>IFERROR($E192*SUMIF('Daily Log'!$AO$18:$AO$1017,$B192,'Daily Log'!$AP$18:$AP$1017),0)</f>
        <v>0</v>
      </c>
      <c r="U192" s="198">
        <f>IFERROR($E192*SUMIF('Daily Log'!$AR$18:$AR$1017,$B192,'Daily Log'!$AS$18:$AS$1017),0)</f>
        <v>0</v>
      </c>
      <c r="V192" s="198">
        <f>IFERROR($E192*SUMIF('Daily Log'!$AU$18:$AU$1017,$B192,'Daily Log'!$AV$18:$AV$1017),0)</f>
        <v>0</v>
      </c>
      <c r="W192" s="198">
        <f>IFERROR($E192*SUMIF('Daily Log'!$AX$18:$AX$1017,$B192,'Daily Log'!$AY$18:$AY$1017),0)</f>
        <v>0</v>
      </c>
      <c r="X192" s="198">
        <f>IFERROR($E192*SUMIF('Daily Log'!$BA$18:$BA$1017,$B192,'Daily Log'!$BB$18:$BB$1017),0)</f>
        <v>0</v>
      </c>
      <c r="Y192" s="198">
        <f>IFERROR($E192*SUMIF('Daily Log'!$BD$18:$BD$1017,$B192,'Daily Log'!$BE$18:$BE$1017),0)</f>
        <v>0</v>
      </c>
      <c r="Z192" s="198">
        <f>IFERROR($E192*SUMIF('Daily Log'!$BG$18:$BG$1017,$B192,'Daily Log'!$BH$18:$BH$1017),0)</f>
        <v>0</v>
      </c>
      <c r="AA192" s="198">
        <f>IFERROR($E192*SUMIF('Daily Log'!$BJ$18:$BJ$1017,$B192,'Daily Log'!$BK$18:$BK$1017),0)</f>
        <v>0</v>
      </c>
      <c r="AB192" s="198">
        <f>IFERROR($E192*SUMIF('Daily Log'!$BM$18:$BM$1017,$B192,'Daily Log'!$BN$18:$BN$1017),0)</f>
        <v>0</v>
      </c>
      <c r="AC192" s="198">
        <f>IFERROR($E192*SUMIF('Daily Log'!$BP$18:$BP$1017,$B192,'Daily Log'!$BQ$18:$BQ$1017),0)</f>
        <v>0</v>
      </c>
      <c r="AD192" s="198">
        <f>IFERROR($E192*SUMIF('Daily Log'!$BS$18:$BS$1017,$B192,'Daily Log'!$BT$18:$BT$1017),0)</f>
        <v>0</v>
      </c>
      <c r="AE192" s="198">
        <f>IFERROR($E192*SUMIF('Daily Log'!$BV$18:$BV$1017,$B192,'Daily Log'!$BW$18:$BW$1017),0)</f>
        <v>0</v>
      </c>
      <c r="AF192" s="198">
        <f>IFERROR($E192*SUMIF('Daily Log'!$BY$18:$BY$1017,$B192,'Daily Log'!$BZ$18:$BZ$1017),0)</f>
        <v>0</v>
      </c>
      <c r="AG192" s="198">
        <f>IFERROR($E192*SUMIF('Daily Log'!$CB$18:$CB$1017,$B192,'Daily Log'!$CC$18:$CC$1017),0)</f>
        <v>0</v>
      </c>
      <c r="AH192" s="198">
        <f>IFERROR($E192*SUMIF('Daily Log'!$CE$18:$CE$1017,$B192,'Daily Log'!$CF$18:$CF$1017),0)</f>
        <v>0</v>
      </c>
      <c r="AI192" s="198">
        <f>IFERROR($E192*SUMIF('Daily Log'!$CH$18:$CH$1017,$B192,'Daily Log'!$CI$18:$CI$1017),0)</f>
        <v>0</v>
      </c>
      <c r="AJ192" s="198">
        <f>IFERROR($E192*SUMIF('Daily Log'!$CK$18:$CK$1017,$B192,'Daily Log'!$CL$18:$CL$1017),0)</f>
        <v>0</v>
      </c>
      <c r="AK192" s="198">
        <f>IFERROR($E192*SUMIF('Daily Log'!$CN$18:$CN$1017,$B192,'Daily Log'!$CO$18:$CO$1017),0)</f>
        <v>0</v>
      </c>
    </row>
    <row r="193" spans="2:37" ht="33.75" customHeight="1">
      <c r="B193" s="401" t="s">
        <v>232</v>
      </c>
      <c r="C193" s="402"/>
      <c r="D193" s="403" t="s">
        <v>27</v>
      </c>
      <c r="E193" s="400">
        <v>1</v>
      </c>
      <c r="F193" s="197">
        <f t="shared" si="3"/>
        <v>0</v>
      </c>
      <c r="G193" s="198">
        <f>IFERROR($E193*SUMIF('Daily Log'!$B$18:$B$1017,$B193,'Daily Log'!$C$18:$C$1017),0)</f>
        <v>0</v>
      </c>
      <c r="H193" s="198">
        <f>IFERROR($E193*SUMIF('Daily Log'!$E$18:$E$1017,$B193,'Daily Log'!$F$18:$F$1017),0)</f>
        <v>0</v>
      </c>
      <c r="I193" s="198">
        <f>IFERROR($E193*SUMIF('Daily Log'!$H$18:$H$1017,$B193,'Daily Log'!$I$18:$I$1017),0)</f>
        <v>0</v>
      </c>
      <c r="J193" s="198">
        <f>IFERROR($E193*SUMIF('Daily Log'!$K$18:$K$1017,$B193,'Daily Log'!$L$18:$L$1017),0)</f>
        <v>0</v>
      </c>
      <c r="K193" s="198">
        <f>IFERROR($E193*SUMIF('Daily Log'!$N$18:$N$1017,$B193,'Daily Log'!$O$18:$O$1017),0)</f>
        <v>0</v>
      </c>
      <c r="L193" s="198">
        <f>IFERROR($E193*SUMIF('Daily Log'!$Q$18:$Q$1017,$B193,'Daily Log'!$R$18:$R$1017),0)</f>
        <v>0</v>
      </c>
      <c r="M193" s="198">
        <f>IFERROR($E193*SUMIF('Daily Log'!$T$18:$T$1017,$B193,'Daily Log'!$U$18:$U$1017),0)</f>
        <v>0</v>
      </c>
      <c r="N193" s="198">
        <f>IFERROR($E193*SUMIF('Daily Log'!$W$18:$W$1017,$B193,'Daily Log'!$X$18:$X$1017),0)</f>
        <v>0</v>
      </c>
      <c r="O193" s="198">
        <f>IFERROR($E193*SUMIF('Daily Log'!$Z$18:$Z$1017,$B193,'Daily Log'!$AA$18:$AA$1017),0)</f>
        <v>0</v>
      </c>
      <c r="P193" s="198">
        <f>IFERROR($E193*SUMIF('Daily Log'!$AC$18:$AC$1017,$B193,'Daily Log'!$AD$18:$AD$1017),0)</f>
        <v>0</v>
      </c>
      <c r="Q193" s="198">
        <f>IFERROR($E193*SUMIF('Daily Log'!$AF$18:$AF$1017,$B193,'Daily Log'!$AG$18:$AG$1017),0)</f>
        <v>0</v>
      </c>
      <c r="R193" s="198">
        <f>IFERROR($E193*SUMIF('Daily Log'!$AI$18:$AI$1017,$B193,'Daily Log'!$AJ$18:$AJ$1017),0)</f>
        <v>0</v>
      </c>
      <c r="S193" s="198">
        <f>IFERROR($E193*SUMIF('Daily Log'!$AL$18:$AL$1017,$B193,'Daily Log'!$AM$18:$AM$1017),0)</f>
        <v>0</v>
      </c>
      <c r="T193" s="198">
        <f>IFERROR($E193*SUMIF('Daily Log'!$AO$18:$AO$1017,$B193,'Daily Log'!$AP$18:$AP$1017),0)</f>
        <v>0</v>
      </c>
      <c r="U193" s="198">
        <f>IFERROR($E193*SUMIF('Daily Log'!$AR$18:$AR$1017,$B193,'Daily Log'!$AS$18:$AS$1017),0)</f>
        <v>0</v>
      </c>
      <c r="V193" s="198">
        <f>IFERROR($E193*SUMIF('Daily Log'!$AU$18:$AU$1017,$B193,'Daily Log'!$AV$18:$AV$1017),0)</f>
        <v>0</v>
      </c>
      <c r="W193" s="198">
        <f>IFERROR($E193*SUMIF('Daily Log'!$AX$18:$AX$1017,$B193,'Daily Log'!$AY$18:$AY$1017),0)</f>
        <v>0</v>
      </c>
      <c r="X193" s="198">
        <f>IFERROR($E193*SUMIF('Daily Log'!$BA$18:$BA$1017,$B193,'Daily Log'!$BB$18:$BB$1017),0)</f>
        <v>0</v>
      </c>
      <c r="Y193" s="198">
        <f>IFERROR($E193*SUMIF('Daily Log'!$BD$18:$BD$1017,$B193,'Daily Log'!$BE$18:$BE$1017),0)</f>
        <v>0</v>
      </c>
      <c r="Z193" s="198">
        <f>IFERROR($E193*SUMIF('Daily Log'!$BG$18:$BG$1017,$B193,'Daily Log'!$BH$18:$BH$1017),0)</f>
        <v>0</v>
      </c>
      <c r="AA193" s="198">
        <f>IFERROR($E193*SUMIF('Daily Log'!$BJ$18:$BJ$1017,$B193,'Daily Log'!$BK$18:$BK$1017),0)</f>
        <v>0</v>
      </c>
      <c r="AB193" s="198">
        <f>IFERROR($E193*SUMIF('Daily Log'!$BM$18:$BM$1017,$B193,'Daily Log'!$BN$18:$BN$1017),0)</f>
        <v>0</v>
      </c>
      <c r="AC193" s="198">
        <f>IFERROR($E193*SUMIF('Daily Log'!$BP$18:$BP$1017,$B193,'Daily Log'!$BQ$18:$BQ$1017),0)</f>
        <v>0</v>
      </c>
      <c r="AD193" s="198">
        <f>IFERROR($E193*SUMIF('Daily Log'!$BS$18:$BS$1017,$B193,'Daily Log'!$BT$18:$BT$1017),0)</f>
        <v>0</v>
      </c>
      <c r="AE193" s="198">
        <f>IFERROR($E193*SUMIF('Daily Log'!$BV$18:$BV$1017,$B193,'Daily Log'!$BW$18:$BW$1017),0)</f>
        <v>0</v>
      </c>
      <c r="AF193" s="198">
        <f>IFERROR($E193*SUMIF('Daily Log'!$BY$18:$BY$1017,$B193,'Daily Log'!$BZ$18:$BZ$1017),0)</f>
        <v>0</v>
      </c>
      <c r="AG193" s="198">
        <f>IFERROR($E193*SUMIF('Daily Log'!$CB$18:$CB$1017,$B193,'Daily Log'!$CC$18:$CC$1017),0)</f>
        <v>0</v>
      </c>
      <c r="AH193" s="198">
        <f>IFERROR($E193*SUMIF('Daily Log'!$CE$18:$CE$1017,$B193,'Daily Log'!$CF$18:$CF$1017),0)</f>
        <v>0</v>
      </c>
      <c r="AI193" s="198">
        <f>IFERROR($E193*SUMIF('Daily Log'!$CH$18:$CH$1017,$B193,'Daily Log'!$CI$18:$CI$1017),0)</f>
        <v>0</v>
      </c>
      <c r="AJ193" s="198">
        <f>IFERROR($E193*SUMIF('Daily Log'!$CK$18:$CK$1017,$B193,'Daily Log'!$CL$18:$CL$1017),0)</f>
        <v>0</v>
      </c>
      <c r="AK193" s="198">
        <f>IFERROR($E193*SUMIF('Daily Log'!$CN$18:$CN$1017,$B193,'Daily Log'!$CO$18:$CO$1017),0)</f>
        <v>0</v>
      </c>
    </row>
    <row r="194" spans="2:37" ht="33.75" customHeight="1">
      <c r="B194" s="401" t="s">
        <v>233</v>
      </c>
      <c r="C194" s="402"/>
      <c r="D194" s="403" t="s">
        <v>27</v>
      </c>
      <c r="E194" s="400">
        <v>1</v>
      </c>
      <c r="F194" s="197">
        <f t="shared" si="3"/>
        <v>18</v>
      </c>
      <c r="G194" s="198">
        <f>IFERROR($E194*SUMIF('Daily Log'!$B$18:$B$1017,$B194,'Daily Log'!$C$18:$C$1017),0)</f>
        <v>2</v>
      </c>
      <c r="H194" s="198">
        <f>IFERROR($E194*SUMIF('Daily Log'!$E$18:$E$1017,$B194,'Daily Log'!$F$18:$F$1017),0)</f>
        <v>14</v>
      </c>
      <c r="I194" s="198">
        <f>IFERROR($E194*SUMIF('Daily Log'!$H$18:$H$1017,$B194,'Daily Log'!$I$18:$I$1017),0)</f>
        <v>2</v>
      </c>
      <c r="J194" s="198">
        <f>IFERROR($E194*SUMIF('Daily Log'!$K$18:$K$1017,$B194,'Daily Log'!$L$18:$L$1017),0)</f>
        <v>0</v>
      </c>
      <c r="K194" s="198">
        <f>IFERROR($E194*SUMIF('Daily Log'!$N$18:$N$1017,$B194,'Daily Log'!$O$18:$O$1017),0)</f>
        <v>0</v>
      </c>
      <c r="L194" s="198">
        <f>IFERROR($E194*SUMIF('Daily Log'!$Q$18:$Q$1017,$B194,'Daily Log'!$R$18:$R$1017),0)</f>
        <v>0</v>
      </c>
      <c r="M194" s="198">
        <f>IFERROR($E194*SUMIF('Daily Log'!$T$18:$T$1017,$B194,'Daily Log'!$U$18:$U$1017),0)</f>
        <v>0</v>
      </c>
      <c r="N194" s="198">
        <f>IFERROR($E194*SUMIF('Daily Log'!$W$18:$W$1017,$B194,'Daily Log'!$X$18:$X$1017),0)</f>
        <v>0</v>
      </c>
      <c r="O194" s="198">
        <f>IFERROR($E194*SUMIF('Daily Log'!$Z$18:$Z$1017,$B194,'Daily Log'!$AA$18:$AA$1017),0)</f>
        <v>0</v>
      </c>
      <c r="P194" s="198">
        <f>IFERROR($E194*SUMIF('Daily Log'!$AC$18:$AC$1017,$B194,'Daily Log'!$AD$18:$AD$1017),0)</f>
        <v>0</v>
      </c>
      <c r="Q194" s="198">
        <f>IFERROR($E194*SUMIF('Daily Log'!$AF$18:$AF$1017,$B194,'Daily Log'!$AG$18:$AG$1017),0)</f>
        <v>0</v>
      </c>
      <c r="R194" s="198">
        <f>IFERROR($E194*SUMIF('Daily Log'!$AI$18:$AI$1017,$B194,'Daily Log'!$AJ$18:$AJ$1017),0)</f>
        <v>0</v>
      </c>
      <c r="S194" s="198">
        <f>IFERROR($E194*SUMIF('Daily Log'!$AL$18:$AL$1017,$B194,'Daily Log'!$AM$18:$AM$1017),0)</f>
        <v>0</v>
      </c>
      <c r="T194" s="198">
        <f>IFERROR($E194*SUMIF('Daily Log'!$AO$18:$AO$1017,$B194,'Daily Log'!$AP$18:$AP$1017),0)</f>
        <v>0</v>
      </c>
      <c r="U194" s="198">
        <f>IFERROR($E194*SUMIF('Daily Log'!$AR$18:$AR$1017,$B194,'Daily Log'!$AS$18:$AS$1017),0)</f>
        <v>0</v>
      </c>
      <c r="V194" s="198">
        <f>IFERROR($E194*SUMIF('Daily Log'!$AU$18:$AU$1017,$B194,'Daily Log'!$AV$18:$AV$1017),0)</f>
        <v>0</v>
      </c>
      <c r="W194" s="198">
        <f>IFERROR($E194*SUMIF('Daily Log'!$AX$18:$AX$1017,$B194,'Daily Log'!$AY$18:$AY$1017),0)</f>
        <v>0</v>
      </c>
      <c r="X194" s="198">
        <f>IFERROR($E194*SUMIF('Daily Log'!$BA$18:$BA$1017,$B194,'Daily Log'!$BB$18:$BB$1017),0)</f>
        <v>0</v>
      </c>
      <c r="Y194" s="198">
        <f>IFERROR($E194*SUMIF('Daily Log'!$BD$18:$BD$1017,$B194,'Daily Log'!$BE$18:$BE$1017),0)</f>
        <v>0</v>
      </c>
      <c r="Z194" s="198">
        <f>IFERROR($E194*SUMIF('Daily Log'!$BG$18:$BG$1017,$B194,'Daily Log'!$BH$18:$BH$1017),0)</f>
        <v>0</v>
      </c>
      <c r="AA194" s="198">
        <f>IFERROR($E194*SUMIF('Daily Log'!$BJ$18:$BJ$1017,$B194,'Daily Log'!$BK$18:$BK$1017),0)</f>
        <v>0</v>
      </c>
      <c r="AB194" s="198">
        <f>IFERROR($E194*SUMIF('Daily Log'!$BM$18:$BM$1017,$B194,'Daily Log'!$BN$18:$BN$1017),0)</f>
        <v>0</v>
      </c>
      <c r="AC194" s="198">
        <f>IFERROR($E194*SUMIF('Daily Log'!$BP$18:$BP$1017,$B194,'Daily Log'!$BQ$18:$BQ$1017),0)</f>
        <v>0</v>
      </c>
      <c r="AD194" s="198">
        <f>IFERROR($E194*SUMIF('Daily Log'!$BS$18:$BS$1017,$B194,'Daily Log'!$BT$18:$BT$1017),0)</f>
        <v>0</v>
      </c>
      <c r="AE194" s="198">
        <f>IFERROR($E194*SUMIF('Daily Log'!$BV$18:$BV$1017,$B194,'Daily Log'!$BW$18:$BW$1017),0)</f>
        <v>0</v>
      </c>
      <c r="AF194" s="198">
        <f>IFERROR($E194*SUMIF('Daily Log'!$BY$18:$BY$1017,$B194,'Daily Log'!$BZ$18:$BZ$1017),0)</f>
        <v>0</v>
      </c>
      <c r="AG194" s="198">
        <f>IFERROR($E194*SUMIF('Daily Log'!$CB$18:$CB$1017,$B194,'Daily Log'!$CC$18:$CC$1017),0)</f>
        <v>0</v>
      </c>
      <c r="AH194" s="198">
        <f>IFERROR($E194*SUMIF('Daily Log'!$CE$18:$CE$1017,$B194,'Daily Log'!$CF$18:$CF$1017),0)</f>
        <v>0</v>
      </c>
      <c r="AI194" s="198">
        <f>IFERROR($E194*SUMIF('Daily Log'!$CH$18:$CH$1017,$B194,'Daily Log'!$CI$18:$CI$1017),0)</f>
        <v>0</v>
      </c>
      <c r="AJ194" s="198">
        <f>IFERROR($E194*SUMIF('Daily Log'!$CK$18:$CK$1017,$B194,'Daily Log'!$CL$18:$CL$1017),0)</f>
        <v>0</v>
      </c>
      <c r="AK194" s="198">
        <f>IFERROR($E194*SUMIF('Daily Log'!$CN$18:$CN$1017,$B194,'Daily Log'!$CO$18:$CO$1017),0)</f>
        <v>0</v>
      </c>
    </row>
    <row r="195" spans="2:37" ht="33.75" customHeight="1">
      <c r="B195" s="401" t="s">
        <v>234</v>
      </c>
      <c r="C195" s="402"/>
      <c r="D195" s="403" t="s">
        <v>27</v>
      </c>
      <c r="E195" s="400">
        <v>1</v>
      </c>
      <c r="F195" s="197">
        <f t="shared" si="3"/>
        <v>6</v>
      </c>
      <c r="G195" s="198">
        <f>IFERROR($E195*SUMIF('Daily Log'!$B$18:$B$1017,$B195,'Daily Log'!$C$18:$C$1017),0)</f>
        <v>4</v>
      </c>
      <c r="H195" s="198">
        <f>IFERROR($E195*SUMIF('Daily Log'!$E$18:$E$1017,$B195,'Daily Log'!$F$18:$F$1017),0)</f>
        <v>1</v>
      </c>
      <c r="I195" s="198">
        <f>IFERROR($E195*SUMIF('Daily Log'!$H$18:$H$1017,$B195,'Daily Log'!$I$18:$I$1017),0)</f>
        <v>1</v>
      </c>
      <c r="J195" s="198">
        <f>IFERROR($E195*SUMIF('Daily Log'!$K$18:$K$1017,$B195,'Daily Log'!$L$18:$L$1017),0)</f>
        <v>0</v>
      </c>
      <c r="K195" s="198">
        <f>IFERROR($E195*SUMIF('Daily Log'!$N$18:$N$1017,$B195,'Daily Log'!$O$18:$O$1017),0)</f>
        <v>0</v>
      </c>
      <c r="L195" s="198">
        <f>IFERROR($E195*SUMIF('Daily Log'!$Q$18:$Q$1017,$B195,'Daily Log'!$R$18:$R$1017),0)</f>
        <v>0</v>
      </c>
      <c r="M195" s="198">
        <f>IFERROR($E195*SUMIF('Daily Log'!$T$18:$T$1017,$B195,'Daily Log'!$U$18:$U$1017),0)</f>
        <v>0</v>
      </c>
      <c r="N195" s="198">
        <f>IFERROR($E195*SUMIF('Daily Log'!$W$18:$W$1017,$B195,'Daily Log'!$X$18:$X$1017),0)</f>
        <v>0</v>
      </c>
      <c r="O195" s="198">
        <f>IFERROR($E195*SUMIF('Daily Log'!$Z$18:$Z$1017,$B195,'Daily Log'!$AA$18:$AA$1017),0)</f>
        <v>0</v>
      </c>
      <c r="P195" s="198">
        <f>IFERROR($E195*SUMIF('Daily Log'!$AC$18:$AC$1017,$B195,'Daily Log'!$AD$18:$AD$1017),0)</f>
        <v>0</v>
      </c>
      <c r="Q195" s="198">
        <f>IFERROR($E195*SUMIF('Daily Log'!$AF$18:$AF$1017,$B195,'Daily Log'!$AG$18:$AG$1017),0)</f>
        <v>0</v>
      </c>
      <c r="R195" s="198">
        <f>IFERROR($E195*SUMIF('Daily Log'!$AI$18:$AI$1017,$B195,'Daily Log'!$AJ$18:$AJ$1017),0)</f>
        <v>0</v>
      </c>
      <c r="S195" s="198">
        <f>IFERROR($E195*SUMIF('Daily Log'!$AL$18:$AL$1017,$B195,'Daily Log'!$AM$18:$AM$1017),0)</f>
        <v>0</v>
      </c>
      <c r="T195" s="198">
        <f>IFERROR($E195*SUMIF('Daily Log'!$AO$18:$AO$1017,$B195,'Daily Log'!$AP$18:$AP$1017),0)</f>
        <v>0</v>
      </c>
      <c r="U195" s="198">
        <f>IFERROR($E195*SUMIF('Daily Log'!$AR$18:$AR$1017,$B195,'Daily Log'!$AS$18:$AS$1017),0)</f>
        <v>0</v>
      </c>
      <c r="V195" s="198">
        <f>IFERROR($E195*SUMIF('Daily Log'!$AU$18:$AU$1017,$B195,'Daily Log'!$AV$18:$AV$1017),0)</f>
        <v>0</v>
      </c>
      <c r="W195" s="198">
        <f>IFERROR($E195*SUMIF('Daily Log'!$AX$18:$AX$1017,$B195,'Daily Log'!$AY$18:$AY$1017),0)</f>
        <v>0</v>
      </c>
      <c r="X195" s="198">
        <f>IFERROR($E195*SUMIF('Daily Log'!$BA$18:$BA$1017,$B195,'Daily Log'!$BB$18:$BB$1017),0)</f>
        <v>0</v>
      </c>
      <c r="Y195" s="198">
        <f>IFERROR($E195*SUMIF('Daily Log'!$BD$18:$BD$1017,$B195,'Daily Log'!$BE$18:$BE$1017),0)</f>
        <v>0</v>
      </c>
      <c r="Z195" s="198">
        <f>IFERROR($E195*SUMIF('Daily Log'!$BG$18:$BG$1017,$B195,'Daily Log'!$BH$18:$BH$1017),0)</f>
        <v>0</v>
      </c>
      <c r="AA195" s="198">
        <f>IFERROR($E195*SUMIF('Daily Log'!$BJ$18:$BJ$1017,$B195,'Daily Log'!$BK$18:$BK$1017),0)</f>
        <v>0</v>
      </c>
      <c r="AB195" s="198">
        <f>IFERROR($E195*SUMIF('Daily Log'!$BM$18:$BM$1017,$B195,'Daily Log'!$BN$18:$BN$1017),0)</f>
        <v>0</v>
      </c>
      <c r="AC195" s="198">
        <f>IFERROR($E195*SUMIF('Daily Log'!$BP$18:$BP$1017,$B195,'Daily Log'!$BQ$18:$BQ$1017),0)</f>
        <v>0</v>
      </c>
      <c r="AD195" s="198">
        <f>IFERROR($E195*SUMIF('Daily Log'!$BS$18:$BS$1017,$B195,'Daily Log'!$BT$18:$BT$1017),0)</f>
        <v>0</v>
      </c>
      <c r="AE195" s="198">
        <f>IFERROR($E195*SUMIF('Daily Log'!$BV$18:$BV$1017,$B195,'Daily Log'!$BW$18:$BW$1017),0)</f>
        <v>0</v>
      </c>
      <c r="AF195" s="198">
        <f>IFERROR($E195*SUMIF('Daily Log'!$BY$18:$BY$1017,$B195,'Daily Log'!$BZ$18:$BZ$1017),0)</f>
        <v>0</v>
      </c>
      <c r="AG195" s="198">
        <f>IFERROR($E195*SUMIF('Daily Log'!$CB$18:$CB$1017,$B195,'Daily Log'!$CC$18:$CC$1017),0)</f>
        <v>0</v>
      </c>
      <c r="AH195" s="198">
        <f>IFERROR($E195*SUMIF('Daily Log'!$CE$18:$CE$1017,$B195,'Daily Log'!$CF$18:$CF$1017),0)</f>
        <v>0</v>
      </c>
      <c r="AI195" s="198">
        <f>IFERROR($E195*SUMIF('Daily Log'!$CH$18:$CH$1017,$B195,'Daily Log'!$CI$18:$CI$1017),0)</f>
        <v>0</v>
      </c>
      <c r="AJ195" s="198">
        <f>IFERROR($E195*SUMIF('Daily Log'!$CK$18:$CK$1017,$B195,'Daily Log'!$CL$18:$CL$1017),0)</f>
        <v>0</v>
      </c>
      <c r="AK195" s="198">
        <f>IFERROR($E195*SUMIF('Daily Log'!$CN$18:$CN$1017,$B195,'Daily Log'!$CO$18:$CO$1017),0)</f>
        <v>0</v>
      </c>
    </row>
    <row r="196" spans="2:37" ht="33.75" customHeight="1">
      <c r="B196" s="401" t="s">
        <v>235</v>
      </c>
      <c r="C196" s="402"/>
      <c r="D196" s="403" t="s">
        <v>27</v>
      </c>
      <c r="E196" s="400">
        <v>1</v>
      </c>
      <c r="F196" s="197">
        <f t="shared" si="3"/>
        <v>0</v>
      </c>
      <c r="G196" s="198">
        <f>IFERROR($E196*SUMIF('Daily Log'!$B$18:$B$1017,$B196,'Daily Log'!$C$18:$C$1017),0)</f>
        <v>0</v>
      </c>
      <c r="H196" s="198">
        <f>IFERROR($E196*SUMIF('Daily Log'!$E$18:$E$1017,$B196,'Daily Log'!$F$18:$F$1017),0)</f>
        <v>0</v>
      </c>
      <c r="I196" s="198">
        <f>IFERROR($E196*SUMIF('Daily Log'!$H$18:$H$1017,$B196,'Daily Log'!$I$18:$I$1017),0)</f>
        <v>0</v>
      </c>
      <c r="J196" s="198">
        <f>IFERROR($E196*SUMIF('Daily Log'!$K$18:$K$1017,$B196,'Daily Log'!$L$18:$L$1017),0)</f>
        <v>0</v>
      </c>
      <c r="K196" s="198">
        <f>IFERROR($E196*SUMIF('Daily Log'!$N$18:$N$1017,$B196,'Daily Log'!$O$18:$O$1017),0)</f>
        <v>0</v>
      </c>
      <c r="L196" s="198">
        <f>IFERROR($E196*SUMIF('Daily Log'!$Q$18:$Q$1017,$B196,'Daily Log'!$R$18:$R$1017),0)</f>
        <v>0</v>
      </c>
      <c r="M196" s="198">
        <f>IFERROR($E196*SUMIF('Daily Log'!$T$18:$T$1017,$B196,'Daily Log'!$U$18:$U$1017),0)</f>
        <v>0</v>
      </c>
      <c r="N196" s="198">
        <f>IFERROR($E196*SUMIF('Daily Log'!$W$18:$W$1017,$B196,'Daily Log'!$X$18:$X$1017),0)</f>
        <v>0</v>
      </c>
      <c r="O196" s="198">
        <f>IFERROR($E196*SUMIF('Daily Log'!$Z$18:$Z$1017,$B196,'Daily Log'!$AA$18:$AA$1017),0)</f>
        <v>0</v>
      </c>
      <c r="P196" s="198">
        <f>IFERROR($E196*SUMIF('Daily Log'!$AC$18:$AC$1017,$B196,'Daily Log'!$AD$18:$AD$1017),0)</f>
        <v>0</v>
      </c>
      <c r="Q196" s="198">
        <f>IFERROR($E196*SUMIF('Daily Log'!$AF$18:$AF$1017,$B196,'Daily Log'!$AG$18:$AG$1017),0)</f>
        <v>0</v>
      </c>
      <c r="R196" s="198">
        <f>IFERROR($E196*SUMIF('Daily Log'!$AI$18:$AI$1017,$B196,'Daily Log'!$AJ$18:$AJ$1017),0)</f>
        <v>0</v>
      </c>
      <c r="S196" s="198">
        <f>IFERROR($E196*SUMIF('Daily Log'!$AL$18:$AL$1017,$B196,'Daily Log'!$AM$18:$AM$1017),0)</f>
        <v>0</v>
      </c>
      <c r="T196" s="198">
        <f>IFERROR($E196*SUMIF('Daily Log'!$AO$18:$AO$1017,$B196,'Daily Log'!$AP$18:$AP$1017),0)</f>
        <v>0</v>
      </c>
      <c r="U196" s="198">
        <f>IFERROR($E196*SUMIF('Daily Log'!$AR$18:$AR$1017,$B196,'Daily Log'!$AS$18:$AS$1017),0)</f>
        <v>0</v>
      </c>
      <c r="V196" s="198">
        <f>IFERROR($E196*SUMIF('Daily Log'!$AU$18:$AU$1017,$B196,'Daily Log'!$AV$18:$AV$1017),0)</f>
        <v>0</v>
      </c>
      <c r="W196" s="198">
        <f>IFERROR($E196*SUMIF('Daily Log'!$AX$18:$AX$1017,$B196,'Daily Log'!$AY$18:$AY$1017),0)</f>
        <v>0</v>
      </c>
      <c r="X196" s="198">
        <f>IFERROR($E196*SUMIF('Daily Log'!$BA$18:$BA$1017,$B196,'Daily Log'!$BB$18:$BB$1017),0)</f>
        <v>0</v>
      </c>
      <c r="Y196" s="198">
        <f>IFERROR($E196*SUMIF('Daily Log'!$BD$18:$BD$1017,$B196,'Daily Log'!$BE$18:$BE$1017),0)</f>
        <v>0</v>
      </c>
      <c r="Z196" s="198">
        <f>IFERROR($E196*SUMIF('Daily Log'!$BG$18:$BG$1017,$B196,'Daily Log'!$BH$18:$BH$1017),0)</f>
        <v>0</v>
      </c>
      <c r="AA196" s="198">
        <f>IFERROR($E196*SUMIF('Daily Log'!$BJ$18:$BJ$1017,$B196,'Daily Log'!$BK$18:$BK$1017),0)</f>
        <v>0</v>
      </c>
      <c r="AB196" s="198">
        <f>IFERROR($E196*SUMIF('Daily Log'!$BM$18:$BM$1017,$B196,'Daily Log'!$BN$18:$BN$1017),0)</f>
        <v>0</v>
      </c>
      <c r="AC196" s="198">
        <f>IFERROR($E196*SUMIF('Daily Log'!$BP$18:$BP$1017,$B196,'Daily Log'!$BQ$18:$BQ$1017),0)</f>
        <v>0</v>
      </c>
      <c r="AD196" s="198">
        <f>IFERROR($E196*SUMIF('Daily Log'!$BS$18:$BS$1017,$B196,'Daily Log'!$BT$18:$BT$1017),0)</f>
        <v>0</v>
      </c>
      <c r="AE196" s="198">
        <f>IFERROR($E196*SUMIF('Daily Log'!$BV$18:$BV$1017,$B196,'Daily Log'!$BW$18:$BW$1017),0)</f>
        <v>0</v>
      </c>
      <c r="AF196" s="198">
        <f>IFERROR($E196*SUMIF('Daily Log'!$BY$18:$BY$1017,$B196,'Daily Log'!$BZ$18:$BZ$1017),0)</f>
        <v>0</v>
      </c>
      <c r="AG196" s="198">
        <f>IFERROR($E196*SUMIF('Daily Log'!$CB$18:$CB$1017,$B196,'Daily Log'!$CC$18:$CC$1017),0)</f>
        <v>0</v>
      </c>
      <c r="AH196" s="198">
        <f>IFERROR($E196*SUMIF('Daily Log'!$CE$18:$CE$1017,$B196,'Daily Log'!$CF$18:$CF$1017),0)</f>
        <v>0</v>
      </c>
      <c r="AI196" s="198">
        <f>IFERROR($E196*SUMIF('Daily Log'!$CH$18:$CH$1017,$B196,'Daily Log'!$CI$18:$CI$1017),0)</f>
        <v>0</v>
      </c>
      <c r="AJ196" s="198">
        <f>IFERROR($E196*SUMIF('Daily Log'!$CK$18:$CK$1017,$B196,'Daily Log'!$CL$18:$CL$1017),0)</f>
        <v>0</v>
      </c>
      <c r="AK196" s="198">
        <f>IFERROR($E196*SUMIF('Daily Log'!$CN$18:$CN$1017,$B196,'Daily Log'!$CO$18:$CO$1017),0)</f>
        <v>0</v>
      </c>
    </row>
    <row r="197" spans="2:37" ht="33.75" customHeight="1">
      <c r="B197" s="401" t="s">
        <v>236</v>
      </c>
      <c r="C197" s="402"/>
      <c r="D197" s="403" t="s">
        <v>293</v>
      </c>
      <c r="E197" s="400">
        <v>1</v>
      </c>
      <c r="F197" s="197">
        <f t="shared" si="3"/>
        <v>74</v>
      </c>
      <c r="G197" s="198">
        <f>IFERROR($E197*SUMIF('Daily Log'!$B$18:$B$1017,$B197,'Daily Log'!$C$18:$C$1017),0)</f>
        <v>25</v>
      </c>
      <c r="H197" s="198">
        <f>IFERROR($E197*SUMIF('Daily Log'!$E$18:$E$1017,$B197,'Daily Log'!$F$18:$F$1017),0)</f>
        <v>30</v>
      </c>
      <c r="I197" s="198">
        <f>IFERROR($E197*SUMIF('Daily Log'!$H$18:$H$1017,$B197,'Daily Log'!$I$18:$I$1017),0)</f>
        <v>19</v>
      </c>
      <c r="J197" s="198">
        <f>IFERROR($E197*SUMIF('Daily Log'!$K$18:$K$1017,$B197,'Daily Log'!$L$18:$L$1017),0)</f>
        <v>0</v>
      </c>
      <c r="K197" s="198">
        <f>IFERROR($E197*SUMIF('Daily Log'!$N$18:$N$1017,$B197,'Daily Log'!$O$18:$O$1017),0)</f>
        <v>0</v>
      </c>
      <c r="L197" s="198">
        <f>IFERROR($E197*SUMIF('Daily Log'!$Q$18:$Q$1017,$B197,'Daily Log'!$R$18:$R$1017),0)</f>
        <v>0</v>
      </c>
      <c r="M197" s="198">
        <f>IFERROR($E197*SUMIF('Daily Log'!$T$18:$T$1017,$B197,'Daily Log'!$U$18:$U$1017),0)</f>
        <v>0</v>
      </c>
      <c r="N197" s="198">
        <f>IFERROR($E197*SUMIF('Daily Log'!$W$18:$W$1017,$B197,'Daily Log'!$X$18:$X$1017),0)</f>
        <v>0</v>
      </c>
      <c r="O197" s="198">
        <f>IFERROR($E197*SUMIF('Daily Log'!$Z$18:$Z$1017,$B197,'Daily Log'!$AA$18:$AA$1017),0)</f>
        <v>0</v>
      </c>
      <c r="P197" s="198">
        <f>IFERROR($E197*SUMIF('Daily Log'!$AC$18:$AC$1017,$B197,'Daily Log'!$AD$18:$AD$1017),0)</f>
        <v>0</v>
      </c>
      <c r="Q197" s="198">
        <f>IFERROR($E197*SUMIF('Daily Log'!$AF$18:$AF$1017,$B197,'Daily Log'!$AG$18:$AG$1017),0)</f>
        <v>0</v>
      </c>
      <c r="R197" s="198">
        <f>IFERROR($E197*SUMIF('Daily Log'!$AI$18:$AI$1017,$B197,'Daily Log'!$AJ$18:$AJ$1017),0)</f>
        <v>0</v>
      </c>
      <c r="S197" s="198">
        <f>IFERROR($E197*SUMIF('Daily Log'!$AL$18:$AL$1017,$B197,'Daily Log'!$AM$18:$AM$1017),0)</f>
        <v>0</v>
      </c>
      <c r="T197" s="198">
        <f>IFERROR($E197*SUMIF('Daily Log'!$AO$18:$AO$1017,$B197,'Daily Log'!$AP$18:$AP$1017),0)</f>
        <v>0</v>
      </c>
      <c r="U197" s="198">
        <f>IFERROR($E197*SUMIF('Daily Log'!$AR$18:$AR$1017,$B197,'Daily Log'!$AS$18:$AS$1017),0)</f>
        <v>0</v>
      </c>
      <c r="V197" s="198">
        <f>IFERROR($E197*SUMIF('Daily Log'!$AU$18:$AU$1017,$B197,'Daily Log'!$AV$18:$AV$1017),0)</f>
        <v>0</v>
      </c>
      <c r="W197" s="198">
        <f>IFERROR($E197*SUMIF('Daily Log'!$AX$18:$AX$1017,$B197,'Daily Log'!$AY$18:$AY$1017),0)</f>
        <v>0</v>
      </c>
      <c r="X197" s="198">
        <f>IFERROR($E197*SUMIF('Daily Log'!$BA$18:$BA$1017,$B197,'Daily Log'!$BB$18:$BB$1017),0)</f>
        <v>0</v>
      </c>
      <c r="Y197" s="198">
        <f>IFERROR($E197*SUMIF('Daily Log'!$BD$18:$BD$1017,$B197,'Daily Log'!$BE$18:$BE$1017),0)</f>
        <v>0</v>
      </c>
      <c r="Z197" s="198">
        <f>IFERROR($E197*SUMIF('Daily Log'!$BG$18:$BG$1017,$B197,'Daily Log'!$BH$18:$BH$1017),0)</f>
        <v>0</v>
      </c>
      <c r="AA197" s="198">
        <f>IFERROR($E197*SUMIF('Daily Log'!$BJ$18:$BJ$1017,$B197,'Daily Log'!$BK$18:$BK$1017),0)</f>
        <v>0</v>
      </c>
      <c r="AB197" s="198">
        <f>IFERROR($E197*SUMIF('Daily Log'!$BM$18:$BM$1017,$B197,'Daily Log'!$BN$18:$BN$1017),0)</f>
        <v>0</v>
      </c>
      <c r="AC197" s="198">
        <f>IFERROR($E197*SUMIF('Daily Log'!$BP$18:$BP$1017,$B197,'Daily Log'!$BQ$18:$BQ$1017),0)</f>
        <v>0</v>
      </c>
      <c r="AD197" s="198">
        <f>IFERROR($E197*SUMIF('Daily Log'!$BS$18:$BS$1017,$B197,'Daily Log'!$BT$18:$BT$1017),0)</f>
        <v>0</v>
      </c>
      <c r="AE197" s="198">
        <f>IFERROR($E197*SUMIF('Daily Log'!$BV$18:$BV$1017,$B197,'Daily Log'!$BW$18:$BW$1017),0)</f>
        <v>0</v>
      </c>
      <c r="AF197" s="198">
        <f>IFERROR($E197*SUMIF('Daily Log'!$BY$18:$BY$1017,$B197,'Daily Log'!$BZ$18:$BZ$1017),0)</f>
        <v>0</v>
      </c>
      <c r="AG197" s="198">
        <f>IFERROR($E197*SUMIF('Daily Log'!$CB$18:$CB$1017,$B197,'Daily Log'!$CC$18:$CC$1017),0)</f>
        <v>0</v>
      </c>
      <c r="AH197" s="198">
        <f>IFERROR($E197*SUMIF('Daily Log'!$CE$18:$CE$1017,$B197,'Daily Log'!$CF$18:$CF$1017),0)</f>
        <v>0</v>
      </c>
      <c r="AI197" s="198">
        <f>IFERROR($E197*SUMIF('Daily Log'!$CH$18:$CH$1017,$B197,'Daily Log'!$CI$18:$CI$1017),0)</f>
        <v>0</v>
      </c>
      <c r="AJ197" s="198">
        <f>IFERROR($E197*SUMIF('Daily Log'!$CK$18:$CK$1017,$B197,'Daily Log'!$CL$18:$CL$1017),0)</f>
        <v>0</v>
      </c>
      <c r="AK197" s="198">
        <f>IFERROR($E197*SUMIF('Daily Log'!$CN$18:$CN$1017,$B197,'Daily Log'!$CO$18:$CO$1017),0)</f>
        <v>0</v>
      </c>
    </row>
    <row r="198" spans="2:37" ht="33.75" customHeight="1">
      <c r="B198" s="401" t="s">
        <v>237</v>
      </c>
      <c r="C198" s="402"/>
      <c r="D198" s="403" t="s">
        <v>293</v>
      </c>
      <c r="E198" s="400">
        <v>1</v>
      </c>
      <c r="F198" s="197">
        <f t="shared" si="3"/>
        <v>10</v>
      </c>
      <c r="G198" s="198">
        <f>IFERROR($E198*SUMIF('Daily Log'!$B$18:$B$1017,$B198,'Daily Log'!$C$18:$C$1017),0)</f>
        <v>3</v>
      </c>
      <c r="H198" s="198">
        <f>IFERROR($E198*SUMIF('Daily Log'!$E$18:$E$1017,$B198,'Daily Log'!$F$18:$F$1017),0)</f>
        <v>4</v>
      </c>
      <c r="I198" s="198">
        <f>IFERROR($E198*SUMIF('Daily Log'!$H$18:$H$1017,$B198,'Daily Log'!$I$18:$I$1017),0)</f>
        <v>3</v>
      </c>
      <c r="J198" s="198">
        <f>IFERROR($E198*SUMIF('Daily Log'!$K$18:$K$1017,$B198,'Daily Log'!$L$18:$L$1017),0)</f>
        <v>0</v>
      </c>
      <c r="K198" s="198">
        <f>IFERROR($E198*SUMIF('Daily Log'!$N$18:$N$1017,$B198,'Daily Log'!$O$18:$O$1017),0)</f>
        <v>0</v>
      </c>
      <c r="L198" s="198">
        <f>IFERROR($E198*SUMIF('Daily Log'!$Q$18:$Q$1017,$B198,'Daily Log'!$R$18:$R$1017),0)</f>
        <v>0</v>
      </c>
      <c r="M198" s="198">
        <f>IFERROR($E198*SUMIF('Daily Log'!$T$18:$T$1017,$B198,'Daily Log'!$U$18:$U$1017),0)</f>
        <v>0</v>
      </c>
      <c r="N198" s="198">
        <f>IFERROR($E198*SUMIF('Daily Log'!$W$18:$W$1017,$B198,'Daily Log'!$X$18:$X$1017),0)</f>
        <v>0</v>
      </c>
      <c r="O198" s="198">
        <f>IFERROR($E198*SUMIF('Daily Log'!$Z$18:$Z$1017,$B198,'Daily Log'!$AA$18:$AA$1017),0)</f>
        <v>0</v>
      </c>
      <c r="P198" s="198">
        <f>IFERROR($E198*SUMIF('Daily Log'!$AC$18:$AC$1017,$B198,'Daily Log'!$AD$18:$AD$1017),0)</f>
        <v>0</v>
      </c>
      <c r="Q198" s="198">
        <f>IFERROR($E198*SUMIF('Daily Log'!$AF$18:$AF$1017,$B198,'Daily Log'!$AG$18:$AG$1017),0)</f>
        <v>0</v>
      </c>
      <c r="R198" s="198">
        <f>IFERROR($E198*SUMIF('Daily Log'!$AI$18:$AI$1017,$B198,'Daily Log'!$AJ$18:$AJ$1017),0)</f>
        <v>0</v>
      </c>
      <c r="S198" s="198">
        <f>IFERROR($E198*SUMIF('Daily Log'!$AL$18:$AL$1017,$B198,'Daily Log'!$AM$18:$AM$1017),0)</f>
        <v>0</v>
      </c>
      <c r="T198" s="198">
        <f>IFERROR($E198*SUMIF('Daily Log'!$AO$18:$AO$1017,$B198,'Daily Log'!$AP$18:$AP$1017),0)</f>
        <v>0</v>
      </c>
      <c r="U198" s="198">
        <f>IFERROR($E198*SUMIF('Daily Log'!$AR$18:$AR$1017,$B198,'Daily Log'!$AS$18:$AS$1017),0)</f>
        <v>0</v>
      </c>
      <c r="V198" s="198">
        <f>IFERROR($E198*SUMIF('Daily Log'!$AU$18:$AU$1017,$B198,'Daily Log'!$AV$18:$AV$1017),0)</f>
        <v>0</v>
      </c>
      <c r="W198" s="198">
        <f>IFERROR($E198*SUMIF('Daily Log'!$AX$18:$AX$1017,$B198,'Daily Log'!$AY$18:$AY$1017),0)</f>
        <v>0</v>
      </c>
      <c r="X198" s="198">
        <f>IFERROR($E198*SUMIF('Daily Log'!$BA$18:$BA$1017,$B198,'Daily Log'!$BB$18:$BB$1017),0)</f>
        <v>0</v>
      </c>
      <c r="Y198" s="198">
        <f>IFERROR($E198*SUMIF('Daily Log'!$BD$18:$BD$1017,$B198,'Daily Log'!$BE$18:$BE$1017),0)</f>
        <v>0</v>
      </c>
      <c r="Z198" s="198">
        <f>IFERROR($E198*SUMIF('Daily Log'!$BG$18:$BG$1017,$B198,'Daily Log'!$BH$18:$BH$1017),0)</f>
        <v>0</v>
      </c>
      <c r="AA198" s="198">
        <f>IFERROR($E198*SUMIF('Daily Log'!$BJ$18:$BJ$1017,$B198,'Daily Log'!$BK$18:$BK$1017),0)</f>
        <v>0</v>
      </c>
      <c r="AB198" s="198">
        <f>IFERROR($E198*SUMIF('Daily Log'!$BM$18:$BM$1017,$B198,'Daily Log'!$BN$18:$BN$1017),0)</f>
        <v>0</v>
      </c>
      <c r="AC198" s="198">
        <f>IFERROR($E198*SUMIF('Daily Log'!$BP$18:$BP$1017,$B198,'Daily Log'!$BQ$18:$BQ$1017),0)</f>
        <v>0</v>
      </c>
      <c r="AD198" s="198">
        <f>IFERROR($E198*SUMIF('Daily Log'!$BS$18:$BS$1017,$B198,'Daily Log'!$BT$18:$BT$1017),0)</f>
        <v>0</v>
      </c>
      <c r="AE198" s="198">
        <f>IFERROR($E198*SUMIF('Daily Log'!$BV$18:$BV$1017,$B198,'Daily Log'!$BW$18:$BW$1017),0)</f>
        <v>0</v>
      </c>
      <c r="AF198" s="198">
        <f>IFERROR($E198*SUMIF('Daily Log'!$BY$18:$BY$1017,$B198,'Daily Log'!$BZ$18:$BZ$1017),0)</f>
        <v>0</v>
      </c>
      <c r="AG198" s="198">
        <f>IFERROR($E198*SUMIF('Daily Log'!$CB$18:$CB$1017,$B198,'Daily Log'!$CC$18:$CC$1017),0)</f>
        <v>0</v>
      </c>
      <c r="AH198" s="198">
        <f>IFERROR($E198*SUMIF('Daily Log'!$CE$18:$CE$1017,$B198,'Daily Log'!$CF$18:$CF$1017),0)</f>
        <v>0</v>
      </c>
      <c r="AI198" s="198">
        <f>IFERROR($E198*SUMIF('Daily Log'!$CH$18:$CH$1017,$B198,'Daily Log'!$CI$18:$CI$1017),0)</f>
        <v>0</v>
      </c>
      <c r="AJ198" s="198">
        <f>IFERROR($E198*SUMIF('Daily Log'!$CK$18:$CK$1017,$B198,'Daily Log'!$CL$18:$CL$1017),0)</f>
        <v>0</v>
      </c>
      <c r="AK198" s="198">
        <f>IFERROR($E198*SUMIF('Daily Log'!$CN$18:$CN$1017,$B198,'Daily Log'!$CO$18:$CO$1017),0)</f>
        <v>0</v>
      </c>
    </row>
    <row r="199" spans="2:37" ht="33.75" customHeight="1">
      <c r="B199" s="401" t="s">
        <v>238</v>
      </c>
      <c r="C199" s="402"/>
      <c r="D199" s="403" t="s">
        <v>293</v>
      </c>
      <c r="E199" s="400">
        <v>1</v>
      </c>
      <c r="F199" s="197">
        <f t="shared" si="3"/>
        <v>88</v>
      </c>
      <c r="G199" s="198">
        <f>IFERROR($E199*SUMIF('Daily Log'!$B$18:$B$1017,$B199,'Daily Log'!$C$18:$C$1017),0)</f>
        <v>29</v>
      </c>
      <c r="H199" s="198">
        <f>IFERROR($E199*SUMIF('Daily Log'!$E$18:$E$1017,$B199,'Daily Log'!$F$18:$F$1017),0)</f>
        <v>32</v>
      </c>
      <c r="I199" s="198">
        <f>IFERROR($E199*SUMIF('Daily Log'!$H$18:$H$1017,$B199,'Daily Log'!$I$18:$I$1017),0)</f>
        <v>27</v>
      </c>
      <c r="J199" s="198">
        <f>IFERROR($E199*SUMIF('Daily Log'!$K$18:$K$1017,$B199,'Daily Log'!$L$18:$L$1017),0)</f>
        <v>0</v>
      </c>
      <c r="K199" s="198">
        <f>IFERROR($E199*SUMIF('Daily Log'!$N$18:$N$1017,$B199,'Daily Log'!$O$18:$O$1017),0)</f>
        <v>0</v>
      </c>
      <c r="L199" s="198">
        <f>IFERROR($E199*SUMIF('Daily Log'!$Q$18:$Q$1017,$B199,'Daily Log'!$R$18:$R$1017),0)</f>
        <v>0</v>
      </c>
      <c r="M199" s="198">
        <f>IFERROR($E199*SUMIF('Daily Log'!$T$18:$T$1017,$B199,'Daily Log'!$U$18:$U$1017),0)</f>
        <v>0</v>
      </c>
      <c r="N199" s="198">
        <f>IFERROR($E199*SUMIF('Daily Log'!$W$18:$W$1017,$B199,'Daily Log'!$X$18:$X$1017),0)</f>
        <v>0</v>
      </c>
      <c r="O199" s="198">
        <f>IFERROR($E199*SUMIF('Daily Log'!$Z$18:$Z$1017,$B199,'Daily Log'!$AA$18:$AA$1017),0)</f>
        <v>0</v>
      </c>
      <c r="P199" s="198">
        <f>IFERROR($E199*SUMIF('Daily Log'!$AC$18:$AC$1017,$B199,'Daily Log'!$AD$18:$AD$1017),0)</f>
        <v>0</v>
      </c>
      <c r="Q199" s="198">
        <f>IFERROR($E199*SUMIF('Daily Log'!$AF$18:$AF$1017,$B199,'Daily Log'!$AG$18:$AG$1017),0)</f>
        <v>0</v>
      </c>
      <c r="R199" s="198">
        <f>IFERROR($E199*SUMIF('Daily Log'!$AI$18:$AI$1017,$B199,'Daily Log'!$AJ$18:$AJ$1017),0)</f>
        <v>0</v>
      </c>
      <c r="S199" s="198">
        <f>IFERROR($E199*SUMIF('Daily Log'!$AL$18:$AL$1017,$B199,'Daily Log'!$AM$18:$AM$1017),0)</f>
        <v>0</v>
      </c>
      <c r="T199" s="198">
        <f>IFERROR($E199*SUMIF('Daily Log'!$AO$18:$AO$1017,$B199,'Daily Log'!$AP$18:$AP$1017),0)</f>
        <v>0</v>
      </c>
      <c r="U199" s="198">
        <f>IFERROR($E199*SUMIF('Daily Log'!$AR$18:$AR$1017,$B199,'Daily Log'!$AS$18:$AS$1017),0)</f>
        <v>0</v>
      </c>
      <c r="V199" s="198">
        <f>IFERROR($E199*SUMIF('Daily Log'!$AU$18:$AU$1017,$B199,'Daily Log'!$AV$18:$AV$1017),0)</f>
        <v>0</v>
      </c>
      <c r="W199" s="198">
        <f>IFERROR($E199*SUMIF('Daily Log'!$AX$18:$AX$1017,$B199,'Daily Log'!$AY$18:$AY$1017),0)</f>
        <v>0</v>
      </c>
      <c r="X199" s="198">
        <f>IFERROR($E199*SUMIF('Daily Log'!$BA$18:$BA$1017,$B199,'Daily Log'!$BB$18:$BB$1017),0)</f>
        <v>0</v>
      </c>
      <c r="Y199" s="198">
        <f>IFERROR($E199*SUMIF('Daily Log'!$BD$18:$BD$1017,$B199,'Daily Log'!$BE$18:$BE$1017),0)</f>
        <v>0</v>
      </c>
      <c r="Z199" s="198">
        <f>IFERROR($E199*SUMIF('Daily Log'!$BG$18:$BG$1017,$B199,'Daily Log'!$BH$18:$BH$1017),0)</f>
        <v>0</v>
      </c>
      <c r="AA199" s="198">
        <f>IFERROR($E199*SUMIF('Daily Log'!$BJ$18:$BJ$1017,$B199,'Daily Log'!$BK$18:$BK$1017),0)</f>
        <v>0</v>
      </c>
      <c r="AB199" s="198">
        <f>IFERROR($E199*SUMIF('Daily Log'!$BM$18:$BM$1017,$B199,'Daily Log'!$BN$18:$BN$1017),0)</f>
        <v>0</v>
      </c>
      <c r="AC199" s="198">
        <f>IFERROR($E199*SUMIF('Daily Log'!$BP$18:$BP$1017,$B199,'Daily Log'!$BQ$18:$BQ$1017),0)</f>
        <v>0</v>
      </c>
      <c r="AD199" s="198">
        <f>IFERROR($E199*SUMIF('Daily Log'!$BS$18:$BS$1017,$B199,'Daily Log'!$BT$18:$BT$1017),0)</f>
        <v>0</v>
      </c>
      <c r="AE199" s="198">
        <f>IFERROR($E199*SUMIF('Daily Log'!$BV$18:$BV$1017,$B199,'Daily Log'!$BW$18:$BW$1017),0)</f>
        <v>0</v>
      </c>
      <c r="AF199" s="198">
        <f>IFERROR($E199*SUMIF('Daily Log'!$BY$18:$BY$1017,$B199,'Daily Log'!$BZ$18:$BZ$1017),0)</f>
        <v>0</v>
      </c>
      <c r="AG199" s="198">
        <f>IFERROR($E199*SUMIF('Daily Log'!$CB$18:$CB$1017,$B199,'Daily Log'!$CC$18:$CC$1017),0)</f>
        <v>0</v>
      </c>
      <c r="AH199" s="198">
        <f>IFERROR($E199*SUMIF('Daily Log'!$CE$18:$CE$1017,$B199,'Daily Log'!$CF$18:$CF$1017),0)</f>
        <v>0</v>
      </c>
      <c r="AI199" s="198">
        <f>IFERROR($E199*SUMIF('Daily Log'!$CH$18:$CH$1017,$B199,'Daily Log'!$CI$18:$CI$1017),0)</f>
        <v>0</v>
      </c>
      <c r="AJ199" s="198">
        <f>IFERROR($E199*SUMIF('Daily Log'!$CK$18:$CK$1017,$B199,'Daily Log'!$CL$18:$CL$1017),0)</f>
        <v>0</v>
      </c>
      <c r="AK199" s="198">
        <f>IFERROR($E199*SUMIF('Daily Log'!$CN$18:$CN$1017,$B199,'Daily Log'!$CO$18:$CO$1017),0)</f>
        <v>0</v>
      </c>
    </row>
    <row r="200" spans="2:37" ht="33.75" customHeight="1">
      <c r="B200" s="401" t="s">
        <v>239</v>
      </c>
      <c r="C200" s="402"/>
      <c r="D200" s="403" t="s">
        <v>293</v>
      </c>
      <c r="E200" s="400">
        <v>1</v>
      </c>
      <c r="F200" s="197">
        <f t="shared" si="3"/>
        <v>61</v>
      </c>
      <c r="G200" s="198">
        <f>IFERROR($E200*SUMIF('Daily Log'!$B$18:$B$1017,$B200,'Daily Log'!$C$18:$C$1017),0)</f>
        <v>21</v>
      </c>
      <c r="H200" s="198">
        <f>IFERROR($E200*SUMIF('Daily Log'!$E$18:$E$1017,$B200,'Daily Log'!$F$18:$F$1017),0)</f>
        <v>26</v>
      </c>
      <c r="I200" s="198">
        <f>IFERROR($E200*SUMIF('Daily Log'!$H$18:$H$1017,$B200,'Daily Log'!$I$18:$I$1017),0)</f>
        <v>14</v>
      </c>
      <c r="J200" s="198">
        <f>IFERROR($E200*SUMIF('Daily Log'!$K$18:$K$1017,$B200,'Daily Log'!$L$18:$L$1017),0)</f>
        <v>0</v>
      </c>
      <c r="K200" s="198">
        <f>IFERROR($E200*SUMIF('Daily Log'!$N$18:$N$1017,$B200,'Daily Log'!$O$18:$O$1017),0)</f>
        <v>0</v>
      </c>
      <c r="L200" s="198">
        <f>IFERROR($E200*SUMIF('Daily Log'!$Q$18:$Q$1017,$B200,'Daily Log'!$R$18:$R$1017),0)</f>
        <v>0</v>
      </c>
      <c r="M200" s="198">
        <f>IFERROR($E200*SUMIF('Daily Log'!$T$18:$T$1017,$B200,'Daily Log'!$U$18:$U$1017),0)</f>
        <v>0</v>
      </c>
      <c r="N200" s="198">
        <f>IFERROR($E200*SUMIF('Daily Log'!$W$18:$W$1017,$B200,'Daily Log'!$X$18:$X$1017),0)</f>
        <v>0</v>
      </c>
      <c r="O200" s="198">
        <f>IFERROR($E200*SUMIF('Daily Log'!$Z$18:$Z$1017,$B200,'Daily Log'!$AA$18:$AA$1017),0)</f>
        <v>0</v>
      </c>
      <c r="P200" s="198">
        <f>IFERROR($E200*SUMIF('Daily Log'!$AC$18:$AC$1017,$B200,'Daily Log'!$AD$18:$AD$1017),0)</f>
        <v>0</v>
      </c>
      <c r="Q200" s="198">
        <f>IFERROR($E200*SUMIF('Daily Log'!$AF$18:$AF$1017,$B200,'Daily Log'!$AG$18:$AG$1017),0)</f>
        <v>0</v>
      </c>
      <c r="R200" s="198">
        <f>IFERROR($E200*SUMIF('Daily Log'!$AI$18:$AI$1017,$B200,'Daily Log'!$AJ$18:$AJ$1017),0)</f>
        <v>0</v>
      </c>
      <c r="S200" s="198">
        <f>IFERROR($E200*SUMIF('Daily Log'!$AL$18:$AL$1017,$B200,'Daily Log'!$AM$18:$AM$1017),0)</f>
        <v>0</v>
      </c>
      <c r="T200" s="198">
        <f>IFERROR($E200*SUMIF('Daily Log'!$AO$18:$AO$1017,$B200,'Daily Log'!$AP$18:$AP$1017),0)</f>
        <v>0</v>
      </c>
      <c r="U200" s="198">
        <f>IFERROR($E200*SUMIF('Daily Log'!$AR$18:$AR$1017,$B200,'Daily Log'!$AS$18:$AS$1017),0)</f>
        <v>0</v>
      </c>
      <c r="V200" s="198">
        <f>IFERROR($E200*SUMIF('Daily Log'!$AU$18:$AU$1017,$B200,'Daily Log'!$AV$18:$AV$1017),0)</f>
        <v>0</v>
      </c>
      <c r="W200" s="198">
        <f>IFERROR($E200*SUMIF('Daily Log'!$AX$18:$AX$1017,$B200,'Daily Log'!$AY$18:$AY$1017),0)</f>
        <v>0</v>
      </c>
      <c r="X200" s="198">
        <f>IFERROR($E200*SUMIF('Daily Log'!$BA$18:$BA$1017,$B200,'Daily Log'!$BB$18:$BB$1017),0)</f>
        <v>0</v>
      </c>
      <c r="Y200" s="198">
        <f>IFERROR($E200*SUMIF('Daily Log'!$BD$18:$BD$1017,$B200,'Daily Log'!$BE$18:$BE$1017),0)</f>
        <v>0</v>
      </c>
      <c r="Z200" s="198">
        <f>IFERROR($E200*SUMIF('Daily Log'!$BG$18:$BG$1017,$B200,'Daily Log'!$BH$18:$BH$1017),0)</f>
        <v>0</v>
      </c>
      <c r="AA200" s="198">
        <f>IFERROR($E200*SUMIF('Daily Log'!$BJ$18:$BJ$1017,$B200,'Daily Log'!$BK$18:$BK$1017),0)</f>
        <v>0</v>
      </c>
      <c r="AB200" s="198">
        <f>IFERROR($E200*SUMIF('Daily Log'!$BM$18:$BM$1017,$B200,'Daily Log'!$BN$18:$BN$1017),0)</f>
        <v>0</v>
      </c>
      <c r="AC200" s="198">
        <f>IFERROR($E200*SUMIF('Daily Log'!$BP$18:$BP$1017,$B200,'Daily Log'!$BQ$18:$BQ$1017),0)</f>
        <v>0</v>
      </c>
      <c r="AD200" s="198">
        <f>IFERROR($E200*SUMIF('Daily Log'!$BS$18:$BS$1017,$B200,'Daily Log'!$BT$18:$BT$1017),0)</f>
        <v>0</v>
      </c>
      <c r="AE200" s="198">
        <f>IFERROR($E200*SUMIF('Daily Log'!$BV$18:$BV$1017,$B200,'Daily Log'!$BW$18:$BW$1017),0)</f>
        <v>0</v>
      </c>
      <c r="AF200" s="198">
        <f>IFERROR($E200*SUMIF('Daily Log'!$BY$18:$BY$1017,$B200,'Daily Log'!$BZ$18:$BZ$1017),0)</f>
        <v>0</v>
      </c>
      <c r="AG200" s="198">
        <f>IFERROR($E200*SUMIF('Daily Log'!$CB$18:$CB$1017,$B200,'Daily Log'!$CC$18:$CC$1017),0)</f>
        <v>0</v>
      </c>
      <c r="AH200" s="198">
        <f>IFERROR($E200*SUMIF('Daily Log'!$CE$18:$CE$1017,$B200,'Daily Log'!$CF$18:$CF$1017),0)</f>
        <v>0</v>
      </c>
      <c r="AI200" s="198">
        <f>IFERROR($E200*SUMIF('Daily Log'!$CH$18:$CH$1017,$B200,'Daily Log'!$CI$18:$CI$1017),0)</f>
        <v>0</v>
      </c>
      <c r="AJ200" s="198">
        <f>IFERROR($E200*SUMIF('Daily Log'!$CK$18:$CK$1017,$B200,'Daily Log'!$CL$18:$CL$1017),0)</f>
        <v>0</v>
      </c>
      <c r="AK200" s="198">
        <f>IFERROR($E200*SUMIF('Daily Log'!$CN$18:$CN$1017,$B200,'Daily Log'!$CO$18:$CO$1017),0)</f>
        <v>0</v>
      </c>
    </row>
    <row r="201" spans="2:37" ht="33.75" customHeight="1">
      <c r="B201" s="401" t="s">
        <v>240</v>
      </c>
      <c r="C201" s="402"/>
      <c r="D201" s="403" t="s">
        <v>293</v>
      </c>
      <c r="E201" s="400">
        <v>1</v>
      </c>
      <c r="F201" s="197">
        <f t="shared" si="3"/>
        <v>102</v>
      </c>
      <c r="G201" s="198">
        <f>IFERROR($E201*SUMIF('Daily Log'!$B$18:$B$1017,$B201,'Daily Log'!$C$18:$C$1017),0)</f>
        <v>33</v>
      </c>
      <c r="H201" s="198">
        <f>IFERROR($E201*SUMIF('Daily Log'!$E$18:$E$1017,$B201,'Daily Log'!$F$18:$F$1017),0)</f>
        <v>44</v>
      </c>
      <c r="I201" s="198">
        <f>IFERROR($E201*SUMIF('Daily Log'!$H$18:$H$1017,$B201,'Daily Log'!$I$18:$I$1017),0)</f>
        <v>25</v>
      </c>
      <c r="J201" s="198">
        <f>IFERROR($E201*SUMIF('Daily Log'!$K$18:$K$1017,$B201,'Daily Log'!$L$18:$L$1017),0)</f>
        <v>0</v>
      </c>
      <c r="K201" s="198">
        <f>IFERROR($E201*SUMIF('Daily Log'!$N$18:$N$1017,$B201,'Daily Log'!$O$18:$O$1017),0)</f>
        <v>0</v>
      </c>
      <c r="L201" s="198">
        <f>IFERROR($E201*SUMIF('Daily Log'!$Q$18:$Q$1017,$B201,'Daily Log'!$R$18:$R$1017),0)</f>
        <v>0</v>
      </c>
      <c r="M201" s="198">
        <f>IFERROR($E201*SUMIF('Daily Log'!$T$18:$T$1017,$B201,'Daily Log'!$U$18:$U$1017),0)</f>
        <v>0</v>
      </c>
      <c r="N201" s="198">
        <f>IFERROR($E201*SUMIF('Daily Log'!$W$18:$W$1017,$B201,'Daily Log'!$X$18:$X$1017),0)</f>
        <v>0</v>
      </c>
      <c r="O201" s="198">
        <f>IFERROR($E201*SUMIF('Daily Log'!$Z$18:$Z$1017,$B201,'Daily Log'!$AA$18:$AA$1017),0)</f>
        <v>0</v>
      </c>
      <c r="P201" s="198">
        <f>IFERROR($E201*SUMIF('Daily Log'!$AC$18:$AC$1017,$B201,'Daily Log'!$AD$18:$AD$1017),0)</f>
        <v>0</v>
      </c>
      <c r="Q201" s="198">
        <f>IFERROR($E201*SUMIF('Daily Log'!$AF$18:$AF$1017,$B201,'Daily Log'!$AG$18:$AG$1017),0)</f>
        <v>0</v>
      </c>
      <c r="R201" s="198">
        <f>IFERROR($E201*SUMIF('Daily Log'!$AI$18:$AI$1017,$B201,'Daily Log'!$AJ$18:$AJ$1017),0)</f>
        <v>0</v>
      </c>
      <c r="S201" s="198">
        <f>IFERROR($E201*SUMIF('Daily Log'!$AL$18:$AL$1017,$B201,'Daily Log'!$AM$18:$AM$1017),0)</f>
        <v>0</v>
      </c>
      <c r="T201" s="198">
        <f>IFERROR($E201*SUMIF('Daily Log'!$AO$18:$AO$1017,$B201,'Daily Log'!$AP$18:$AP$1017),0)</f>
        <v>0</v>
      </c>
      <c r="U201" s="198">
        <f>IFERROR($E201*SUMIF('Daily Log'!$AR$18:$AR$1017,$B201,'Daily Log'!$AS$18:$AS$1017),0)</f>
        <v>0</v>
      </c>
      <c r="V201" s="198">
        <f>IFERROR($E201*SUMIF('Daily Log'!$AU$18:$AU$1017,$B201,'Daily Log'!$AV$18:$AV$1017),0)</f>
        <v>0</v>
      </c>
      <c r="W201" s="198">
        <f>IFERROR($E201*SUMIF('Daily Log'!$AX$18:$AX$1017,$B201,'Daily Log'!$AY$18:$AY$1017),0)</f>
        <v>0</v>
      </c>
      <c r="X201" s="198">
        <f>IFERROR($E201*SUMIF('Daily Log'!$BA$18:$BA$1017,$B201,'Daily Log'!$BB$18:$BB$1017),0)</f>
        <v>0</v>
      </c>
      <c r="Y201" s="198">
        <f>IFERROR($E201*SUMIF('Daily Log'!$BD$18:$BD$1017,$B201,'Daily Log'!$BE$18:$BE$1017),0)</f>
        <v>0</v>
      </c>
      <c r="Z201" s="198">
        <f>IFERROR($E201*SUMIF('Daily Log'!$BG$18:$BG$1017,$B201,'Daily Log'!$BH$18:$BH$1017),0)</f>
        <v>0</v>
      </c>
      <c r="AA201" s="198">
        <f>IFERROR($E201*SUMIF('Daily Log'!$BJ$18:$BJ$1017,$B201,'Daily Log'!$BK$18:$BK$1017),0)</f>
        <v>0</v>
      </c>
      <c r="AB201" s="198">
        <f>IFERROR($E201*SUMIF('Daily Log'!$BM$18:$BM$1017,$B201,'Daily Log'!$BN$18:$BN$1017),0)</f>
        <v>0</v>
      </c>
      <c r="AC201" s="198">
        <f>IFERROR($E201*SUMIF('Daily Log'!$BP$18:$BP$1017,$B201,'Daily Log'!$BQ$18:$BQ$1017),0)</f>
        <v>0</v>
      </c>
      <c r="AD201" s="198">
        <f>IFERROR($E201*SUMIF('Daily Log'!$BS$18:$BS$1017,$B201,'Daily Log'!$BT$18:$BT$1017),0)</f>
        <v>0</v>
      </c>
      <c r="AE201" s="198">
        <f>IFERROR($E201*SUMIF('Daily Log'!$BV$18:$BV$1017,$B201,'Daily Log'!$BW$18:$BW$1017),0)</f>
        <v>0</v>
      </c>
      <c r="AF201" s="198">
        <f>IFERROR($E201*SUMIF('Daily Log'!$BY$18:$BY$1017,$B201,'Daily Log'!$BZ$18:$BZ$1017),0)</f>
        <v>0</v>
      </c>
      <c r="AG201" s="198">
        <f>IFERROR($E201*SUMIF('Daily Log'!$CB$18:$CB$1017,$B201,'Daily Log'!$CC$18:$CC$1017),0)</f>
        <v>0</v>
      </c>
      <c r="AH201" s="198">
        <f>IFERROR($E201*SUMIF('Daily Log'!$CE$18:$CE$1017,$B201,'Daily Log'!$CF$18:$CF$1017),0)</f>
        <v>0</v>
      </c>
      <c r="AI201" s="198">
        <f>IFERROR($E201*SUMIF('Daily Log'!$CH$18:$CH$1017,$B201,'Daily Log'!$CI$18:$CI$1017),0)</f>
        <v>0</v>
      </c>
      <c r="AJ201" s="198">
        <f>IFERROR($E201*SUMIF('Daily Log'!$CK$18:$CK$1017,$B201,'Daily Log'!$CL$18:$CL$1017),0)</f>
        <v>0</v>
      </c>
      <c r="AK201" s="198">
        <f>IFERROR($E201*SUMIF('Daily Log'!$CN$18:$CN$1017,$B201,'Daily Log'!$CO$18:$CO$1017),0)</f>
        <v>0</v>
      </c>
    </row>
    <row r="202" spans="2:37" ht="33.75" customHeight="1">
      <c r="B202" s="401" t="s">
        <v>241</v>
      </c>
      <c r="C202" s="402"/>
      <c r="D202" s="403" t="s">
        <v>293</v>
      </c>
      <c r="E202" s="400">
        <v>1</v>
      </c>
      <c r="F202" s="197">
        <f t="shared" si="3"/>
        <v>34</v>
      </c>
      <c r="G202" s="198">
        <f>IFERROR($E202*SUMIF('Daily Log'!$B$18:$B$1017,$B202,'Daily Log'!$C$18:$C$1017),0)</f>
        <v>8</v>
      </c>
      <c r="H202" s="198">
        <f>IFERROR($E202*SUMIF('Daily Log'!$E$18:$E$1017,$B202,'Daily Log'!$F$18:$F$1017),0)</f>
        <v>16</v>
      </c>
      <c r="I202" s="198">
        <f>IFERROR($E202*SUMIF('Daily Log'!$H$18:$H$1017,$B202,'Daily Log'!$I$18:$I$1017),0)</f>
        <v>10</v>
      </c>
      <c r="J202" s="198">
        <f>IFERROR($E202*SUMIF('Daily Log'!$K$18:$K$1017,$B202,'Daily Log'!$L$18:$L$1017),0)</f>
        <v>0</v>
      </c>
      <c r="K202" s="198">
        <f>IFERROR($E202*SUMIF('Daily Log'!$N$18:$N$1017,$B202,'Daily Log'!$O$18:$O$1017),0)</f>
        <v>0</v>
      </c>
      <c r="L202" s="198">
        <f>IFERROR($E202*SUMIF('Daily Log'!$Q$18:$Q$1017,$B202,'Daily Log'!$R$18:$R$1017),0)</f>
        <v>0</v>
      </c>
      <c r="M202" s="198">
        <f>IFERROR($E202*SUMIF('Daily Log'!$T$18:$T$1017,$B202,'Daily Log'!$U$18:$U$1017),0)</f>
        <v>0</v>
      </c>
      <c r="N202" s="198">
        <f>IFERROR($E202*SUMIF('Daily Log'!$W$18:$W$1017,$B202,'Daily Log'!$X$18:$X$1017),0)</f>
        <v>0</v>
      </c>
      <c r="O202" s="198">
        <f>IFERROR($E202*SUMIF('Daily Log'!$Z$18:$Z$1017,$B202,'Daily Log'!$AA$18:$AA$1017),0)</f>
        <v>0</v>
      </c>
      <c r="P202" s="198">
        <f>IFERROR($E202*SUMIF('Daily Log'!$AC$18:$AC$1017,$B202,'Daily Log'!$AD$18:$AD$1017),0)</f>
        <v>0</v>
      </c>
      <c r="Q202" s="198">
        <f>IFERROR($E202*SUMIF('Daily Log'!$AF$18:$AF$1017,$B202,'Daily Log'!$AG$18:$AG$1017),0)</f>
        <v>0</v>
      </c>
      <c r="R202" s="198">
        <f>IFERROR($E202*SUMIF('Daily Log'!$AI$18:$AI$1017,$B202,'Daily Log'!$AJ$18:$AJ$1017),0)</f>
        <v>0</v>
      </c>
      <c r="S202" s="198">
        <f>IFERROR($E202*SUMIF('Daily Log'!$AL$18:$AL$1017,$B202,'Daily Log'!$AM$18:$AM$1017),0)</f>
        <v>0</v>
      </c>
      <c r="T202" s="198">
        <f>IFERROR($E202*SUMIF('Daily Log'!$AO$18:$AO$1017,$B202,'Daily Log'!$AP$18:$AP$1017),0)</f>
        <v>0</v>
      </c>
      <c r="U202" s="198">
        <f>IFERROR($E202*SUMIF('Daily Log'!$AR$18:$AR$1017,$B202,'Daily Log'!$AS$18:$AS$1017),0)</f>
        <v>0</v>
      </c>
      <c r="V202" s="198">
        <f>IFERROR($E202*SUMIF('Daily Log'!$AU$18:$AU$1017,$B202,'Daily Log'!$AV$18:$AV$1017),0)</f>
        <v>0</v>
      </c>
      <c r="W202" s="198">
        <f>IFERROR($E202*SUMIF('Daily Log'!$AX$18:$AX$1017,$B202,'Daily Log'!$AY$18:$AY$1017),0)</f>
        <v>0</v>
      </c>
      <c r="X202" s="198">
        <f>IFERROR($E202*SUMIF('Daily Log'!$BA$18:$BA$1017,$B202,'Daily Log'!$BB$18:$BB$1017),0)</f>
        <v>0</v>
      </c>
      <c r="Y202" s="198">
        <f>IFERROR($E202*SUMIF('Daily Log'!$BD$18:$BD$1017,$B202,'Daily Log'!$BE$18:$BE$1017),0)</f>
        <v>0</v>
      </c>
      <c r="Z202" s="198">
        <f>IFERROR($E202*SUMIF('Daily Log'!$BG$18:$BG$1017,$B202,'Daily Log'!$BH$18:$BH$1017),0)</f>
        <v>0</v>
      </c>
      <c r="AA202" s="198">
        <f>IFERROR($E202*SUMIF('Daily Log'!$BJ$18:$BJ$1017,$B202,'Daily Log'!$BK$18:$BK$1017),0)</f>
        <v>0</v>
      </c>
      <c r="AB202" s="198">
        <f>IFERROR($E202*SUMIF('Daily Log'!$BM$18:$BM$1017,$B202,'Daily Log'!$BN$18:$BN$1017),0)</f>
        <v>0</v>
      </c>
      <c r="AC202" s="198">
        <f>IFERROR($E202*SUMIF('Daily Log'!$BP$18:$BP$1017,$B202,'Daily Log'!$BQ$18:$BQ$1017),0)</f>
        <v>0</v>
      </c>
      <c r="AD202" s="198">
        <f>IFERROR($E202*SUMIF('Daily Log'!$BS$18:$BS$1017,$B202,'Daily Log'!$BT$18:$BT$1017),0)</f>
        <v>0</v>
      </c>
      <c r="AE202" s="198">
        <f>IFERROR($E202*SUMIF('Daily Log'!$BV$18:$BV$1017,$B202,'Daily Log'!$BW$18:$BW$1017),0)</f>
        <v>0</v>
      </c>
      <c r="AF202" s="198">
        <f>IFERROR($E202*SUMIF('Daily Log'!$BY$18:$BY$1017,$B202,'Daily Log'!$BZ$18:$BZ$1017),0)</f>
        <v>0</v>
      </c>
      <c r="AG202" s="198">
        <f>IFERROR($E202*SUMIF('Daily Log'!$CB$18:$CB$1017,$B202,'Daily Log'!$CC$18:$CC$1017),0)</f>
        <v>0</v>
      </c>
      <c r="AH202" s="198">
        <f>IFERROR($E202*SUMIF('Daily Log'!$CE$18:$CE$1017,$B202,'Daily Log'!$CF$18:$CF$1017),0)</f>
        <v>0</v>
      </c>
      <c r="AI202" s="198">
        <f>IFERROR($E202*SUMIF('Daily Log'!$CH$18:$CH$1017,$B202,'Daily Log'!$CI$18:$CI$1017),0)</f>
        <v>0</v>
      </c>
      <c r="AJ202" s="198">
        <f>IFERROR($E202*SUMIF('Daily Log'!$CK$18:$CK$1017,$B202,'Daily Log'!$CL$18:$CL$1017),0)</f>
        <v>0</v>
      </c>
      <c r="AK202" s="198">
        <f>IFERROR($E202*SUMIF('Daily Log'!$CN$18:$CN$1017,$B202,'Daily Log'!$CO$18:$CO$1017),0)</f>
        <v>0</v>
      </c>
    </row>
    <row r="203" spans="2:37" ht="33.75" customHeight="1">
      <c r="B203" s="401" t="s">
        <v>242</v>
      </c>
      <c r="C203" s="402"/>
      <c r="D203" s="403" t="s">
        <v>293</v>
      </c>
      <c r="E203" s="400">
        <v>1</v>
      </c>
      <c r="F203" s="197">
        <f t="shared" si="3"/>
        <v>30</v>
      </c>
      <c r="G203" s="198">
        <f>IFERROR($E203*SUMIF('Daily Log'!$B$18:$B$1017,$B203,'Daily Log'!$C$18:$C$1017),0)</f>
        <v>13</v>
      </c>
      <c r="H203" s="198">
        <f>IFERROR($E203*SUMIF('Daily Log'!$E$18:$E$1017,$B203,'Daily Log'!$F$18:$F$1017),0)</f>
        <v>8</v>
      </c>
      <c r="I203" s="198">
        <f>IFERROR($E203*SUMIF('Daily Log'!$H$18:$H$1017,$B203,'Daily Log'!$I$18:$I$1017),0)</f>
        <v>9</v>
      </c>
      <c r="J203" s="198">
        <f>IFERROR($E203*SUMIF('Daily Log'!$K$18:$K$1017,$B203,'Daily Log'!$L$18:$L$1017),0)</f>
        <v>0</v>
      </c>
      <c r="K203" s="198">
        <f>IFERROR($E203*SUMIF('Daily Log'!$N$18:$N$1017,$B203,'Daily Log'!$O$18:$O$1017),0)</f>
        <v>0</v>
      </c>
      <c r="L203" s="198">
        <f>IFERROR($E203*SUMIF('Daily Log'!$Q$18:$Q$1017,$B203,'Daily Log'!$R$18:$R$1017),0)</f>
        <v>0</v>
      </c>
      <c r="M203" s="198">
        <f>IFERROR($E203*SUMIF('Daily Log'!$T$18:$T$1017,$B203,'Daily Log'!$U$18:$U$1017),0)</f>
        <v>0</v>
      </c>
      <c r="N203" s="198">
        <f>IFERROR($E203*SUMIF('Daily Log'!$W$18:$W$1017,$B203,'Daily Log'!$X$18:$X$1017),0)</f>
        <v>0</v>
      </c>
      <c r="O203" s="198">
        <f>IFERROR($E203*SUMIF('Daily Log'!$Z$18:$Z$1017,$B203,'Daily Log'!$AA$18:$AA$1017),0)</f>
        <v>0</v>
      </c>
      <c r="P203" s="198">
        <f>IFERROR($E203*SUMIF('Daily Log'!$AC$18:$AC$1017,$B203,'Daily Log'!$AD$18:$AD$1017),0)</f>
        <v>0</v>
      </c>
      <c r="Q203" s="198">
        <f>IFERROR($E203*SUMIF('Daily Log'!$AF$18:$AF$1017,$B203,'Daily Log'!$AG$18:$AG$1017),0)</f>
        <v>0</v>
      </c>
      <c r="R203" s="198">
        <f>IFERROR($E203*SUMIF('Daily Log'!$AI$18:$AI$1017,$B203,'Daily Log'!$AJ$18:$AJ$1017),0)</f>
        <v>0</v>
      </c>
      <c r="S203" s="198">
        <f>IFERROR($E203*SUMIF('Daily Log'!$AL$18:$AL$1017,$B203,'Daily Log'!$AM$18:$AM$1017),0)</f>
        <v>0</v>
      </c>
      <c r="T203" s="198">
        <f>IFERROR($E203*SUMIF('Daily Log'!$AO$18:$AO$1017,$B203,'Daily Log'!$AP$18:$AP$1017),0)</f>
        <v>0</v>
      </c>
      <c r="U203" s="198">
        <f>IFERROR($E203*SUMIF('Daily Log'!$AR$18:$AR$1017,$B203,'Daily Log'!$AS$18:$AS$1017),0)</f>
        <v>0</v>
      </c>
      <c r="V203" s="198">
        <f>IFERROR($E203*SUMIF('Daily Log'!$AU$18:$AU$1017,$B203,'Daily Log'!$AV$18:$AV$1017),0)</f>
        <v>0</v>
      </c>
      <c r="W203" s="198">
        <f>IFERROR($E203*SUMIF('Daily Log'!$AX$18:$AX$1017,$B203,'Daily Log'!$AY$18:$AY$1017),0)</f>
        <v>0</v>
      </c>
      <c r="X203" s="198">
        <f>IFERROR($E203*SUMIF('Daily Log'!$BA$18:$BA$1017,$B203,'Daily Log'!$BB$18:$BB$1017),0)</f>
        <v>0</v>
      </c>
      <c r="Y203" s="198">
        <f>IFERROR($E203*SUMIF('Daily Log'!$BD$18:$BD$1017,$B203,'Daily Log'!$BE$18:$BE$1017),0)</f>
        <v>0</v>
      </c>
      <c r="Z203" s="198">
        <f>IFERROR($E203*SUMIF('Daily Log'!$BG$18:$BG$1017,$B203,'Daily Log'!$BH$18:$BH$1017),0)</f>
        <v>0</v>
      </c>
      <c r="AA203" s="198">
        <f>IFERROR($E203*SUMIF('Daily Log'!$BJ$18:$BJ$1017,$B203,'Daily Log'!$BK$18:$BK$1017),0)</f>
        <v>0</v>
      </c>
      <c r="AB203" s="198">
        <f>IFERROR($E203*SUMIF('Daily Log'!$BM$18:$BM$1017,$B203,'Daily Log'!$BN$18:$BN$1017),0)</f>
        <v>0</v>
      </c>
      <c r="AC203" s="198">
        <f>IFERROR($E203*SUMIF('Daily Log'!$BP$18:$BP$1017,$B203,'Daily Log'!$BQ$18:$BQ$1017),0)</f>
        <v>0</v>
      </c>
      <c r="AD203" s="198">
        <f>IFERROR($E203*SUMIF('Daily Log'!$BS$18:$BS$1017,$B203,'Daily Log'!$BT$18:$BT$1017),0)</f>
        <v>0</v>
      </c>
      <c r="AE203" s="198">
        <f>IFERROR($E203*SUMIF('Daily Log'!$BV$18:$BV$1017,$B203,'Daily Log'!$BW$18:$BW$1017),0)</f>
        <v>0</v>
      </c>
      <c r="AF203" s="198">
        <f>IFERROR($E203*SUMIF('Daily Log'!$BY$18:$BY$1017,$B203,'Daily Log'!$BZ$18:$BZ$1017),0)</f>
        <v>0</v>
      </c>
      <c r="AG203" s="198">
        <f>IFERROR($E203*SUMIF('Daily Log'!$CB$18:$CB$1017,$B203,'Daily Log'!$CC$18:$CC$1017),0)</f>
        <v>0</v>
      </c>
      <c r="AH203" s="198">
        <f>IFERROR($E203*SUMIF('Daily Log'!$CE$18:$CE$1017,$B203,'Daily Log'!$CF$18:$CF$1017),0)</f>
        <v>0</v>
      </c>
      <c r="AI203" s="198">
        <f>IFERROR($E203*SUMIF('Daily Log'!$CH$18:$CH$1017,$B203,'Daily Log'!$CI$18:$CI$1017),0)</f>
        <v>0</v>
      </c>
      <c r="AJ203" s="198">
        <f>IFERROR($E203*SUMIF('Daily Log'!$CK$18:$CK$1017,$B203,'Daily Log'!$CL$18:$CL$1017),0)</f>
        <v>0</v>
      </c>
      <c r="AK203" s="198">
        <f>IFERROR($E203*SUMIF('Daily Log'!$CN$18:$CN$1017,$B203,'Daily Log'!$CO$18:$CO$1017),0)</f>
        <v>0</v>
      </c>
    </row>
    <row r="204" spans="2:37" ht="33.75" customHeight="1">
      <c r="B204" s="401" t="s">
        <v>243</v>
      </c>
      <c r="C204" s="402"/>
      <c r="D204" s="403" t="s">
        <v>373</v>
      </c>
      <c r="E204" s="400">
        <v>1</v>
      </c>
      <c r="F204" s="197">
        <f t="shared" si="3"/>
        <v>25</v>
      </c>
      <c r="G204" s="198">
        <f>IFERROR($E204*SUMIF('Daily Log'!$B$18:$B$1017,$B204,'Daily Log'!$C$18:$C$1017),0)</f>
        <v>11</v>
      </c>
      <c r="H204" s="198">
        <f>IFERROR($E204*SUMIF('Daily Log'!$E$18:$E$1017,$B204,'Daily Log'!$F$18:$F$1017),0)</f>
        <v>8</v>
      </c>
      <c r="I204" s="198">
        <f>IFERROR($E204*SUMIF('Daily Log'!$H$18:$H$1017,$B204,'Daily Log'!$I$18:$I$1017),0)</f>
        <v>6</v>
      </c>
      <c r="J204" s="198">
        <f>IFERROR($E204*SUMIF('Daily Log'!$K$18:$K$1017,$B204,'Daily Log'!$L$18:$L$1017),0)</f>
        <v>0</v>
      </c>
      <c r="K204" s="198">
        <f>IFERROR($E204*SUMIF('Daily Log'!$N$18:$N$1017,$B204,'Daily Log'!$O$18:$O$1017),0)</f>
        <v>0</v>
      </c>
      <c r="L204" s="198">
        <f>IFERROR($E204*SUMIF('Daily Log'!$Q$18:$Q$1017,$B204,'Daily Log'!$R$18:$R$1017),0)</f>
        <v>0</v>
      </c>
      <c r="M204" s="198">
        <f>IFERROR($E204*SUMIF('Daily Log'!$T$18:$T$1017,$B204,'Daily Log'!$U$18:$U$1017),0)</f>
        <v>0</v>
      </c>
      <c r="N204" s="198">
        <f>IFERROR($E204*SUMIF('Daily Log'!$W$18:$W$1017,$B204,'Daily Log'!$X$18:$X$1017),0)</f>
        <v>0</v>
      </c>
      <c r="O204" s="198">
        <f>IFERROR($E204*SUMIF('Daily Log'!$Z$18:$Z$1017,$B204,'Daily Log'!$AA$18:$AA$1017),0)</f>
        <v>0</v>
      </c>
      <c r="P204" s="198">
        <f>IFERROR($E204*SUMIF('Daily Log'!$AC$18:$AC$1017,$B204,'Daily Log'!$AD$18:$AD$1017),0)</f>
        <v>0</v>
      </c>
      <c r="Q204" s="198">
        <f>IFERROR($E204*SUMIF('Daily Log'!$AF$18:$AF$1017,$B204,'Daily Log'!$AG$18:$AG$1017),0)</f>
        <v>0</v>
      </c>
      <c r="R204" s="198">
        <f>IFERROR($E204*SUMIF('Daily Log'!$AI$18:$AI$1017,$B204,'Daily Log'!$AJ$18:$AJ$1017),0)</f>
        <v>0</v>
      </c>
      <c r="S204" s="198">
        <f>IFERROR($E204*SUMIF('Daily Log'!$AL$18:$AL$1017,$B204,'Daily Log'!$AM$18:$AM$1017),0)</f>
        <v>0</v>
      </c>
      <c r="T204" s="198">
        <f>IFERROR($E204*SUMIF('Daily Log'!$AO$18:$AO$1017,$B204,'Daily Log'!$AP$18:$AP$1017),0)</f>
        <v>0</v>
      </c>
      <c r="U204" s="198">
        <f>IFERROR($E204*SUMIF('Daily Log'!$AR$18:$AR$1017,$B204,'Daily Log'!$AS$18:$AS$1017),0)</f>
        <v>0</v>
      </c>
      <c r="V204" s="198">
        <f>IFERROR($E204*SUMIF('Daily Log'!$AU$18:$AU$1017,$B204,'Daily Log'!$AV$18:$AV$1017),0)</f>
        <v>0</v>
      </c>
      <c r="W204" s="198">
        <f>IFERROR($E204*SUMIF('Daily Log'!$AX$18:$AX$1017,$B204,'Daily Log'!$AY$18:$AY$1017),0)</f>
        <v>0</v>
      </c>
      <c r="X204" s="198">
        <f>IFERROR($E204*SUMIF('Daily Log'!$BA$18:$BA$1017,$B204,'Daily Log'!$BB$18:$BB$1017),0)</f>
        <v>0</v>
      </c>
      <c r="Y204" s="198">
        <f>IFERROR($E204*SUMIF('Daily Log'!$BD$18:$BD$1017,$B204,'Daily Log'!$BE$18:$BE$1017),0)</f>
        <v>0</v>
      </c>
      <c r="Z204" s="198">
        <f>IFERROR($E204*SUMIF('Daily Log'!$BG$18:$BG$1017,$B204,'Daily Log'!$BH$18:$BH$1017),0)</f>
        <v>0</v>
      </c>
      <c r="AA204" s="198">
        <f>IFERROR($E204*SUMIF('Daily Log'!$BJ$18:$BJ$1017,$B204,'Daily Log'!$BK$18:$BK$1017),0)</f>
        <v>0</v>
      </c>
      <c r="AB204" s="198">
        <f>IFERROR($E204*SUMIF('Daily Log'!$BM$18:$BM$1017,$B204,'Daily Log'!$BN$18:$BN$1017),0)</f>
        <v>0</v>
      </c>
      <c r="AC204" s="198">
        <f>IFERROR($E204*SUMIF('Daily Log'!$BP$18:$BP$1017,$B204,'Daily Log'!$BQ$18:$BQ$1017),0)</f>
        <v>0</v>
      </c>
      <c r="AD204" s="198">
        <f>IFERROR($E204*SUMIF('Daily Log'!$BS$18:$BS$1017,$B204,'Daily Log'!$BT$18:$BT$1017),0)</f>
        <v>0</v>
      </c>
      <c r="AE204" s="198">
        <f>IFERROR($E204*SUMIF('Daily Log'!$BV$18:$BV$1017,$B204,'Daily Log'!$BW$18:$BW$1017),0)</f>
        <v>0</v>
      </c>
      <c r="AF204" s="198">
        <f>IFERROR($E204*SUMIF('Daily Log'!$BY$18:$BY$1017,$B204,'Daily Log'!$BZ$18:$BZ$1017),0)</f>
        <v>0</v>
      </c>
      <c r="AG204" s="198">
        <f>IFERROR($E204*SUMIF('Daily Log'!$CB$18:$CB$1017,$B204,'Daily Log'!$CC$18:$CC$1017),0)</f>
        <v>0</v>
      </c>
      <c r="AH204" s="198">
        <f>IFERROR($E204*SUMIF('Daily Log'!$CE$18:$CE$1017,$B204,'Daily Log'!$CF$18:$CF$1017),0)</f>
        <v>0</v>
      </c>
      <c r="AI204" s="198">
        <f>IFERROR($E204*SUMIF('Daily Log'!$CH$18:$CH$1017,$B204,'Daily Log'!$CI$18:$CI$1017),0)</f>
        <v>0</v>
      </c>
      <c r="AJ204" s="198">
        <f>IFERROR($E204*SUMIF('Daily Log'!$CK$18:$CK$1017,$B204,'Daily Log'!$CL$18:$CL$1017),0)</f>
        <v>0</v>
      </c>
      <c r="AK204" s="198">
        <f>IFERROR($E204*SUMIF('Daily Log'!$CN$18:$CN$1017,$B204,'Daily Log'!$CO$18:$CO$1017),0)</f>
        <v>0</v>
      </c>
    </row>
    <row r="205" spans="2:37" ht="33.75" customHeight="1">
      <c r="B205" s="401" t="s">
        <v>244</v>
      </c>
      <c r="C205" s="402"/>
      <c r="D205" s="403" t="s">
        <v>373</v>
      </c>
      <c r="E205" s="400">
        <v>1</v>
      </c>
      <c r="F205" s="197">
        <f t="shared" si="3"/>
        <v>43</v>
      </c>
      <c r="G205" s="198">
        <f>IFERROR($E205*SUMIF('Daily Log'!$B$18:$B$1017,$B205,'Daily Log'!$C$18:$C$1017),0)</f>
        <v>19</v>
      </c>
      <c r="H205" s="198">
        <f>IFERROR($E205*SUMIF('Daily Log'!$E$18:$E$1017,$B205,'Daily Log'!$F$18:$F$1017),0)</f>
        <v>12</v>
      </c>
      <c r="I205" s="198">
        <f>IFERROR($E205*SUMIF('Daily Log'!$H$18:$H$1017,$B205,'Daily Log'!$I$18:$I$1017),0)</f>
        <v>12</v>
      </c>
      <c r="J205" s="198">
        <f>IFERROR($E205*SUMIF('Daily Log'!$K$18:$K$1017,$B205,'Daily Log'!$L$18:$L$1017),0)</f>
        <v>0</v>
      </c>
      <c r="K205" s="198">
        <f>IFERROR($E205*SUMIF('Daily Log'!$N$18:$N$1017,$B205,'Daily Log'!$O$18:$O$1017),0)</f>
        <v>0</v>
      </c>
      <c r="L205" s="198">
        <f>IFERROR($E205*SUMIF('Daily Log'!$Q$18:$Q$1017,$B205,'Daily Log'!$R$18:$R$1017),0)</f>
        <v>0</v>
      </c>
      <c r="M205" s="198">
        <f>IFERROR($E205*SUMIF('Daily Log'!$T$18:$T$1017,$B205,'Daily Log'!$U$18:$U$1017),0)</f>
        <v>0</v>
      </c>
      <c r="N205" s="198">
        <f>IFERROR($E205*SUMIF('Daily Log'!$W$18:$W$1017,$B205,'Daily Log'!$X$18:$X$1017),0)</f>
        <v>0</v>
      </c>
      <c r="O205" s="198">
        <f>IFERROR($E205*SUMIF('Daily Log'!$Z$18:$Z$1017,$B205,'Daily Log'!$AA$18:$AA$1017),0)</f>
        <v>0</v>
      </c>
      <c r="P205" s="198">
        <f>IFERROR($E205*SUMIF('Daily Log'!$AC$18:$AC$1017,$B205,'Daily Log'!$AD$18:$AD$1017),0)</f>
        <v>0</v>
      </c>
      <c r="Q205" s="198">
        <f>IFERROR($E205*SUMIF('Daily Log'!$AF$18:$AF$1017,$B205,'Daily Log'!$AG$18:$AG$1017),0)</f>
        <v>0</v>
      </c>
      <c r="R205" s="198">
        <f>IFERROR($E205*SUMIF('Daily Log'!$AI$18:$AI$1017,$B205,'Daily Log'!$AJ$18:$AJ$1017),0)</f>
        <v>0</v>
      </c>
      <c r="S205" s="198">
        <f>IFERROR($E205*SUMIF('Daily Log'!$AL$18:$AL$1017,$B205,'Daily Log'!$AM$18:$AM$1017),0)</f>
        <v>0</v>
      </c>
      <c r="T205" s="198">
        <f>IFERROR($E205*SUMIF('Daily Log'!$AO$18:$AO$1017,$B205,'Daily Log'!$AP$18:$AP$1017),0)</f>
        <v>0</v>
      </c>
      <c r="U205" s="198">
        <f>IFERROR($E205*SUMIF('Daily Log'!$AR$18:$AR$1017,$B205,'Daily Log'!$AS$18:$AS$1017),0)</f>
        <v>0</v>
      </c>
      <c r="V205" s="198">
        <f>IFERROR($E205*SUMIF('Daily Log'!$AU$18:$AU$1017,$B205,'Daily Log'!$AV$18:$AV$1017),0)</f>
        <v>0</v>
      </c>
      <c r="W205" s="198">
        <f>IFERROR($E205*SUMIF('Daily Log'!$AX$18:$AX$1017,$B205,'Daily Log'!$AY$18:$AY$1017),0)</f>
        <v>0</v>
      </c>
      <c r="X205" s="198">
        <f>IFERROR($E205*SUMIF('Daily Log'!$BA$18:$BA$1017,$B205,'Daily Log'!$BB$18:$BB$1017),0)</f>
        <v>0</v>
      </c>
      <c r="Y205" s="198">
        <f>IFERROR($E205*SUMIF('Daily Log'!$BD$18:$BD$1017,$B205,'Daily Log'!$BE$18:$BE$1017),0)</f>
        <v>0</v>
      </c>
      <c r="Z205" s="198">
        <f>IFERROR($E205*SUMIF('Daily Log'!$BG$18:$BG$1017,$B205,'Daily Log'!$BH$18:$BH$1017),0)</f>
        <v>0</v>
      </c>
      <c r="AA205" s="198">
        <f>IFERROR($E205*SUMIF('Daily Log'!$BJ$18:$BJ$1017,$B205,'Daily Log'!$BK$18:$BK$1017),0)</f>
        <v>0</v>
      </c>
      <c r="AB205" s="198">
        <f>IFERROR($E205*SUMIF('Daily Log'!$BM$18:$BM$1017,$B205,'Daily Log'!$BN$18:$BN$1017),0)</f>
        <v>0</v>
      </c>
      <c r="AC205" s="198">
        <f>IFERROR($E205*SUMIF('Daily Log'!$BP$18:$BP$1017,$B205,'Daily Log'!$BQ$18:$BQ$1017),0)</f>
        <v>0</v>
      </c>
      <c r="AD205" s="198">
        <f>IFERROR($E205*SUMIF('Daily Log'!$BS$18:$BS$1017,$B205,'Daily Log'!$BT$18:$BT$1017),0)</f>
        <v>0</v>
      </c>
      <c r="AE205" s="198">
        <f>IFERROR($E205*SUMIF('Daily Log'!$BV$18:$BV$1017,$B205,'Daily Log'!$BW$18:$BW$1017),0)</f>
        <v>0</v>
      </c>
      <c r="AF205" s="198">
        <f>IFERROR($E205*SUMIF('Daily Log'!$BY$18:$BY$1017,$B205,'Daily Log'!$BZ$18:$BZ$1017),0)</f>
        <v>0</v>
      </c>
      <c r="AG205" s="198">
        <f>IFERROR($E205*SUMIF('Daily Log'!$CB$18:$CB$1017,$B205,'Daily Log'!$CC$18:$CC$1017),0)</f>
        <v>0</v>
      </c>
      <c r="AH205" s="198">
        <f>IFERROR($E205*SUMIF('Daily Log'!$CE$18:$CE$1017,$B205,'Daily Log'!$CF$18:$CF$1017),0)</f>
        <v>0</v>
      </c>
      <c r="AI205" s="198">
        <f>IFERROR($E205*SUMIF('Daily Log'!$CH$18:$CH$1017,$B205,'Daily Log'!$CI$18:$CI$1017),0)</f>
        <v>0</v>
      </c>
      <c r="AJ205" s="198">
        <f>IFERROR($E205*SUMIF('Daily Log'!$CK$18:$CK$1017,$B205,'Daily Log'!$CL$18:$CL$1017),0)</f>
        <v>0</v>
      </c>
      <c r="AK205" s="198">
        <f>IFERROR($E205*SUMIF('Daily Log'!$CN$18:$CN$1017,$B205,'Daily Log'!$CO$18:$CO$1017),0)</f>
        <v>0</v>
      </c>
    </row>
    <row r="206" spans="2:37" ht="33.75" customHeight="1">
      <c r="B206" s="401" t="s">
        <v>245</v>
      </c>
      <c r="C206" s="402"/>
      <c r="D206" s="403" t="s">
        <v>373</v>
      </c>
      <c r="E206" s="400">
        <v>1</v>
      </c>
      <c r="F206" s="197">
        <f t="shared" si="3"/>
        <v>12</v>
      </c>
      <c r="G206" s="198">
        <f>IFERROR($E206*SUMIF('Daily Log'!$B$18:$B$1017,$B206,'Daily Log'!$C$18:$C$1017),0)</f>
        <v>3</v>
      </c>
      <c r="H206" s="198">
        <f>IFERROR($E206*SUMIF('Daily Log'!$E$18:$E$1017,$B206,'Daily Log'!$F$18:$F$1017),0)</f>
        <v>6</v>
      </c>
      <c r="I206" s="198">
        <f>IFERROR($E206*SUMIF('Daily Log'!$H$18:$H$1017,$B206,'Daily Log'!$I$18:$I$1017),0)</f>
        <v>3</v>
      </c>
      <c r="J206" s="198">
        <f>IFERROR($E206*SUMIF('Daily Log'!$K$18:$K$1017,$B206,'Daily Log'!$L$18:$L$1017),0)</f>
        <v>0</v>
      </c>
      <c r="K206" s="198">
        <f>IFERROR($E206*SUMIF('Daily Log'!$N$18:$N$1017,$B206,'Daily Log'!$O$18:$O$1017),0)</f>
        <v>0</v>
      </c>
      <c r="L206" s="198">
        <f>IFERROR($E206*SUMIF('Daily Log'!$Q$18:$Q$1017,$B206,'Daily Log'!$R$18:$R$1017),0)</f>
        <v>0</v>
      </c>
      <c r="M206" s="198">
        <f>IFERROR($E206*SUMIF('Daily Log'!$T$18:$T$1017,$B206,'Daily Log'!$U$18:$U$1017),0)</f>
        <v>0</v>
      </c>
      <c r="N206" s="198">
        <f>IFERROR($E206*SUMIF('Daily Log'!$W$18:$W$1017,$B206,'Daily Log'!$X$18:$X$1017),0)</f>
        <v>0</v>
      </c>
      <c r="O206" s="198">
        <f>IFERROR($E206*SUMIF('Daily Log'!$Z$18:$Z$1017,$B206,'Daily Log'!$AA$18:$AA$1017),0)</f>
        <v>0</v>
      </c>
      <c r="P206" s="198">
        <f>IFERROR($E206*SUMIF('Daily Log'!$AC$18:$AC$1017,$B206,'Daily Log'!$AD$18:$AD$1017),0)</f>
        <v>0</v>
      </c>
      <c r="Q206" s="198">
        <f>IFERROR($E206*SUMIF('Daily Log'!$AF$18:$AF$1017,$B206,'Daily Log'!$AG$18:$AG$1017),0)</f>
        <v>0</v>
      </c>
      <c r="R206" s="198">
        <f>IFERROR($E206*SUMIF('Daily Log'!$AI$18:$AI$1017,$B206,'Daily Log'!$AJ$18:$AJ$1017),0)</f>
        <v>0</v>
      </c>
      <c r="S206" s="198">
        <f>IFERROR($E206*SUMIF('Daily Log'!$AL$18:$AL$1017,$B206,'Daily Log'!$AM$18:$AM$1017),0)</f>
        <v>0</v>
      </c>
      <c r="T206" s="198">
        <f>IFERROR($E206*SUMIF('Daily Log'!$AO$18:$AO$1017,$B206,'Daily Log'!$AP$18:$AP$1017),0)</f>
        <v>0</v>
      </c>
      <c r="U206" s="198">
        <f>IFERROR($E206*SUMIF('Daily Log'!$AR$18:$AR$1017,$B206,'Daily Log'!$AS$18:$AS$1017),0)</f>
        <v>0</v>
      </c>
      <c r="V206" s="198">
        <f>IFERROR($E206*SUMIF('Daily Log'!$AU$18:$AU$1017,$B206,'Daily Log'!$AV$18:$AV$1017),0)</f>
        <v>0</v>
      </c>
      <c r="W206" s="198">
        <f>IFERROR($E206*SUMIF('Daily Log'!$AX$18:$AX$1017,$B206,'Daily Log'!$AY$18:$AY$1017),0)</f>
        <v>0</v>
      </c>
      <c r="X206" s="198">
        <f>IFERROR($E206*SUMIF('Daily Log'!$BA$18:$BA$1017,$B206,'Daily Log'!$BB$18:$BB$1017),0)</f>
        <v>0</v>
      </c>
      <c r="Y206" s="198">
        <f>IFERROR($E206*SUMIF('Daily Log'!$BD$18:$BD$1017,$B206,'Daily Log'!$BE$18:$BE$1017),0)</f>
        <v>0</v>
      </c>
      <c r="Z206" s="198">
        <f>IFERROR($E206*SUMIF('Daily Log'!$BG$18:$BG$1017,$B206,'Daily Log'!$BH$18:$BH$1017),0)</f>
        <v>0</v>
      </c>
      <c r="AA206" s="198">
        <f>IFERROR($E206*SUMIF('Daily Log'!$BJ$18:$BJ$1017,$B206,'Daily Log'!$BK$18:$BK$1017),0)</f>
        <v>0</v>
      </c>
      <c r="AB206" s="198">
        <f>IFERROR($E206*SUMIF('Daily Log'!$BM$18:$BM$1017,$B206,'Daily Log'!$BN$18:$BN$1017),0)</f>
        <v>0</v>
      </c>
      <c r="AC206" s="198">
        <f>IFERROR($E206*SUMIF('Daily Log'!$BP$18:$BP$1017,$B206,'Daily Log'!$BQ$18:$BQ$1017),0)</f>
        <v>0</v>
      </c>
      <c r="AD206" s="198">
        <f>IFERROR($E206*SUMIF('Daily Log'!$BS$18:$BS$1017,$B206,'Daily Log'!$BT$18:$BT$1017),0)</f>
        <v>0</v>
      </c>
      <c r="AE206" s="198">
        <f>IFERROR($E206*SUMIF('Daily Log'!$BV$18:$BV$1017,$B206,'Daily Log'!$BW$18:$BW$1017),0)</f>
        <v>0</v>
      </c>
      <c r="AF206" s="198">
        <f>IFERROR($E206*SUMIF('Daily Log'!$BY$18:$BY$1017,$B206,'Daily Log'!$BZ$18:$BZ$1017),0)</f>
        <v>0</v>
      </c>
      <c r="AG206" s="198">
        <f>IFERROR($E206*SUMIF('Daily Log'!$CB$18:$CB$1017,$B206,'Daily Log'!$CC$18:$CC$1017),0)</f>
        <v>0</v>
      </c>
      <c r="AH206" s="198">
        <f>IFERROR($E206*SUMIF('Daily Log'!$CE$18:$CE$1017,$B206,'Daily Log'!$CF$18:$CF$1017),0)</f>
        <v>0</v>
      </c>
      <c r="AI206" s="198">
        <f>IFERROR($E206*SUMIF('Daily Log'!$CH$18:$CH$1017,$B206,'Daily Log'!$CI$18:$CI$1017),0)</f>
        <v>0</v>
      </c>
      <c r="AJ206" s="198">
        <f>IFERROR($E206*SUMIF('Daily Log'!$CK$18:$CK$1017,$B206,'Daily Log'!$CL$18:$CL$1017),0)</f>
        <v>0</v>
      </c>
      <c r="AK206" s="198">
        <f>IFERROR($E206*SUMIF('Daily Log'!$CN$18:$CN$1017,$B206,'Daily Log'!$CO$18:$CO$1017),0)</f>
        <v>0</v>
      </c>
    </row>
    <row r="207" spans="2:37" ht="33.75" customHeight="1">
      <c r="B207" s="401" t="s">
        <v>246</v>
      </c>
      <c r="C207" s="402"/>
      <c r="D207" s="403" t="s">
        <v>373</v>
      </c>
      <c r="E207" s="400">
        <v>1</v>
      </c>
      <c r="F207" s="197">
        <f t="shared" si="3"/>
        <v>18</v>
      </c>
      <c r="G207" s="198">
        <f>IFERROR($E207*SUMIF('Daily Log'!$B$18:$B$1017,$B207,'Daily Log'!$C$18:$C$1017),0)</f>
        <v>8</v>
      </c>
      <c r="H207" s="198">
        <f>IFERROR($E207*SUMIF('Daily Log'!$E$18:$E$1017,$B207,'Daily Log'!$F$18:$F$1017),0)</f>
        <v>6</v>
      </c>
      <c r="I207" s="198">
        <f>IFERROR($E207*SUMIF('Daily Log'!$H$18:$H$1017,$B207,'Daily Log'!$I$18:$I$1017),0)</f>
        <v>4</v>
      </c>
      <c r="J207" s="198">
        <f>IFERROR($E207*SUMIF('Daily Log'!$K$18:$K$1017,$B207,'Daily Log'!$L$18:$L$1017),0)</f>
        <v>0</v>
      </c>
      <c r="K207" s="198">
        <f>IFERROR($E207*SUMIF('Daily Log'!$N$18:$N$1017,$B207,'Daily Log'!$O$18:$O$1017),0)</f>
        <v>0</v>
      </c>
      <c r="L207" s="198">
        <f>IFERROR($E207*SUMIF('Daily Log'!$Q$18:$Q$1017,$B207,'Daily Log'!$R$18:$R$1017),0)</f>
        <v>0</v>
      </c>
      <c r="M207" s="198">
        <f>IFERROR($E207*SUMIF('Daily Log'!$T$18:$T$1017,$B207,'Daily Log'!$U$18:$U$1017),0)</f>
        <v>0</v>
      </c>
      <c r="N207" s="198">
        <f>IFERROR($E207*SUMIF('Daily Log'!$W$18:$W$1017,$B207,'Daily Log'!$X$18:$X$1017),0)</f>
        <v>0</v>
      </c>
      <c r="O207" s="198">
        <f>IFERROR($E207*SUMIF('Daily Log'!$Z$18:$Z$1017,$B207,'Daily Log'!$AA$18:$AA$1017),0)</f>
        <v>0</v>
      </c>
      <c r="P207" s="198">
        <f>IFERROR($E207*SUMIF('Daily Log'!$AC$18:$AC$1017,$B207,'Daily Log'!$AD$18:$AD$1017),0)</f>
        <v>0</v>
      </c>
      <c r="Q207" s="198">
        <f>IFERROR($E207*SUMIF('Daily Log'!$AF$18:$AF$1017,$B207,'Daily Log'!$AG$18:$AG$1017),0)</f>
        <v>0</v>
      </c>
      <c r="R207" s="198">
        <f>IFERROR($E207*SUMIF('Daily Log'!$AI$18:$AI$1017,$B207,'Daily Log'!$AJ$18:$AJ$1017),0)</f>
        <v>0</v>
      </c>
      <c r="S207" s="198">
        <f>IFERROR($E207*SUMIF('Daily Log'!$AL$18:$AL$1017,$B207,'Daily Log'!$AM$18:$AM$1017),0)</f>
        <v>0</v>
      </c>
      <c r="T207" s="198">
        <f>IFERROR($E207*SUMIF('Daily Log'!$AO$18:$AO$1017,$B207,'Daily Log'!$AP$18:$AP$1017),0)</f>
        <v>0</v>
      </c>
      <c r="U207" s="198">
        <f>IFERROR($E207*SUMIF('Daily Log'!$AR$18:$AR$1017,$B207,'Daily Log'!$AS$18:$AS$1017),0)</f>
        <v>0</v>
      </c>
      <c r="V207" s="198">
        <f>IFERROR($E207*SUMIF('Daily Log'!$AU$18:$AU$1017,$B207,'Daily Log'!$AV$18:$AV$1017),0)</f>
        <v>0</v>
      </c>
      <c r="W207" s="198">
        <f>IFERROR($E207*SUMIF('Daily Log'!$AX$18:$AX$1017,$B207,'Daily Log'!$AY$18:$AY$1017),0)</f>
        <v>0</v>
      </c>
      <c r="X207" s="198">
        <f>IFERROR($E207*SUMIF('Daily Log'!$BA$18:$BA$1017,$B207,'Daily Log'!$BB$18:$BB$1017),0)</f>
        <v>0</v>
      </c>
      <c r="Y207" s="198">
        <f>IFERROR($E207*SUMIF('Daily Log'!$BD$18:$BD$1017,$B207,'Daily Log'!$BE$18:$BE$1017),0)</f>
        <v>0</v>
      </c>
      <c r="Z207" s="198">
        <f>IFERROR($E207*SUMIF('Daily Log'!$BG$18:$BG$1017,$B207,'Daily Log'!$BH$18:$BH$1017),0)</f>
        <v>0</v>
      </c>
      <c r="AA207" s="198">
        <f>IFERROR($E207*SUMIF('Daily Log'!$BJ$18:$BJ$1017,$B207,'Daily Log'!$BK$18:$BK$1017),0)</f>
        <v>0</v>
      </c>
      <c r="AB207" s="198">
        <f>IFERROR($E207*SUMIF('Daily Log'!$BM$18:$BM$1017,$B207,'Daily Log'!$BN$18:$BN$1017),0)</f>
        <v>0</v>
      </c>
      <c r="AC207" s="198">
        <f>IFERROR($E207*SUMIF('Daily Log'!$BP$18:$BP$1017,$B207,'Daily Log'!$BQ$18:$BQ$1017),0)</f>
        <v>0</v>
      </c>
      <c r="AD207" s="198">
        <f>IFERROR($E207*SUMIF('Daily Log'!$BS$18:$BS$1017,$B207,'Daily Log'!$BT$18:$BT$1017),0)</f>
        <v>0</v>
      </c>
      <c r="AE207" s="198">
        <f>IFERROR($E207*SUMIF('Daily Log'!$BV$18:$BV$1017,$B207,'Daily Log'!$BW$18:$BW$1017),0)</f>
        <v>0</v>
      </c>
      <c r="AF207" s="198">
        <f>IFERROR($E207*SUMIF('Daily Log'!$BY$18:$BY$1017,$B207,'Daily Log'!$BZ$18:$BZ$1017),0)</f>
        <v>0</v>
      </c>
      <c r="AG207" s="198">
        <f>IFERROR($E207*SUMIF('Daily Log'!$CB$18:$CB$1017,$B207,'Daily Log'!$CC$18:$CC$1017),0)</f>
        <v>0</v>
      </c>
      <c r="AH207" s="198">
        <f>IFERROR($E207*SUMIF('Daily Log'!$CE$18:$CE$1017,$B207,'Daily Log'!$CF$18:$CF$1017),0)</f>
        <v>0</v>
      </c>
      <c r="AI207" s="198">
        <f>IFERROR($E207*SUMIF('Daily Log'!$CH$18:$CH$1017,$B207,'Daily Log'!$CI$18:$CI$1017),0)</f>
        <v>0</v>
      </c>
      <c r="AJ207" s="198">
        <f>IFERROR($E207*SUMIF('Daily Log'!$CK$18:$CK$1017,$B207,'Daily Log'!$CL$18:$CL$1017),0)</f>
        <v>0</v>
      </c>
      <c r="AK207" s="198">
        <f>IFERROR($E207*SUMIF('Daily Log'!$CN$18:$CN$1017,$B207,'Daily Log'!$CO$18:$CO$1017),0)</f>
        <v>0</v>
      </c>
    </row>
    <row r="208" spans="2:37" ht="33.75" customHeight="1">
      <c r="B208" s="401" t="s">
        <v>247</v>
      </c>
      <c r="C208" s="402"/>
      <c r="D208" s="403" t="s">
        <v>373</v>
      </c>
      <c r="E208" s="400">
        <v>1</v>
      </c>
      <c r="F208" s="197">
        <f t="shared" si="3"/>
        <v>64</v>
      </c>
      <c r="G208" s="198">
        <f>IFERROR($E208*SUMIF('Daily Log'!$B$18:$B$1017,$B208,'Daily Log'!$C$18:$C$1017),0)</f>
        <v>32</v>
      </c>
      <c r="H208" s="198">
        <f>IFERROR($E208*SUMIF('Daily Log'!$E$18:$E$1017,$B208,'Daily Log'!$F$18:$F$1017),0)</f>
        <v>19</v>
      </c>
      <c r="I208" s="198">
        <f>IFERROR($E208*SUMIF('Daily Log'!$H$18:$H$1017,$B208,'Daily Log'!$I$18:$I$1017),0)</f>
        <v>13</v>
      </c>
      <c r="J208" s="198">
        <f>IFERROR($E208*SUMIF('Daily Log'!$K$18:$K$1017,$B208,'Daily Log'!$L$18:$L$1017),0)</f>
        <v>0</v>
      </c>
      <c r="K208" s="198">
        <f>IFERROR($E208*SUMIF('Daily Log'!$N$18:$N$1017,$B208,'Daily Log'!$O$18:$O$1017),0)</f>
        <v>0</v>
      </c>
      <c r="L208" s="198">
        <f>IFERROR($E208*SUMIF('Daily Log'!$Q$18:$Q$1017,$B208,'Daily Log'!$R$18:$R$1017),0)</f>
        <v>0</v>
      </c>
      <c r="M208" s="198">
        <f>IFERROR($E208*SUMIF('Daily Log'!$T$18:$T$1017,$B208,'Daily Log'!$U$18:$U$1017),0)</f>
        <v>0</v>
      </c>
      <c r="N208" s="198">
        <f>IFERROR($E208*SUMIF('Daily Log'!$W$18:$W$1017,$B208,'Daily Log'!$X$18:$X$1017),0)</f>
        <v>0</v>
      </c>
      <c r="O208" s="198">
        <f>IFERROR($E208*SUMIF('Daily Log'!$Z$18:$Z$1017,$B208,'Daily Log'!$AA$18:$AA$1017),0)</f>
        <v>0</v>
      </c>
      <c r="P208" s="198">
        <f>IFERROR($E208*SUMIF('Daily Log'!$AC$18:$AC$1017,$B208,'Daily Log'!$AD$18:$AD$1017),0)</f>
        <v>0</v>
      </c>
      <c r="Q208" s="198">
        <f>IFERROR($E208*SUMIF('Daily Log'!$AF$18:$AF$1017,$B208,'Daily Log'!$AG$18:$AG$1017),0)</f>
        <v>0</v>
      </c>
      <c r="R208" s="198">
        <f>IFERROR($E208*SUMIF('Daily Log'!$AI$18:$AI$1017,$B208,'Daily Log'!$AJ$18:$AJ$1017),0)</f>
        <v>0</v>
      </c>
      <c r="S208" s="198">
        <f>IFERROR($E208*SUMIF('Daily Log'!$AL$18:$AL$1017,$B208,'Daily Log'!$AM$18:$AM$1017),0)</f>
        <v>0</v>
      </c>
      <c r="T208" s="198">
        <f>IFERROR($E208*SUMIF('Daily Log'!$AO$18:$AO$1017,$B208,'Daily Log'!$AP$18:$AP$1017),0)</f>
        <v>0</v>
      </c>
      <c r="U208" s="198">
        <f>IFERROR($E208*SUMIF('Daily Log'!$AR$18:$AR$1017,$B208,'Daily Log'!$AS$18:$AS$1017),0)</f>
        <v>0</v>
      </c>
      <c r="V208" s="198">
        <f>IFERROR($E208*SUMIF('Daily Log'!$AU$18:$AU$1017,$B208,'Daily Log'!$AV$18:$AV$1017),0)</f>
        <v>0</v>
      </c>
      <c r="W208" s="198">
        <f>IFERROR($E208*SUMIF('Daily Log'!$AX$18:$AX$1017,$B208,'Daily Log'!$AY$18:$AY$1017),0)</f>
        <v>0</v>
      </c>
      <c r="X208" s="198">
        <f>IFERROR($E208*SUMIF('Daily Log'!$BA$18:$BA$1017,$B208,'Daily Log'!$BB$18:$BB$1017),0)</f>
        <v>0</v>
      </c>
      <c r="Y208" s="198">
        <f>IFERROR($E208*SUMIF('Daily Log'!$BD$18:$BD$1017,$B208,'Daily Log'!$BE$18:$BE$1017),0)</f>
        <v>0</v>
      </c>
      <c r="Z208" s="198">
        <f>IFERROR($E208*SUMIF('Daily Log'!$BG$18:$BG$1017,$B208,'Daily Log'!$BH$18:$BH$1017),0)</f>
        <v>0</v>
      </c>
      <c r="AA208" s="198">
        <f>IFERROR($E208*SUMIF('Daily Log'!$BJ$18:$BJ$1017,$B208,'Daily Log'!$BK$18:$BK$1017),0)</f>
        <v>0</v>
      </c>
      <c r="AB208" s="198">
        <f>IFERROR($E208*SUMIF('Daily Log'!$BM$18:$BM$1017,$B208,'Daily Log'!$BN$18:$BN$1017),0)</f>
        <v>0</v>
      </c>
      <c r="AC208" s="198">
        <f>IFERROR($E208*SUMIF('Daily Log'!$BP$18:$BP$1017,$B208,'Daily Log'!$BQ$18:$BQ$1017),0)</f>
        <v>0</v>
      </c>
      <c r="AD208" s="198">
        <f>IFERROR($E208*SUMIF('Daily Log'!$BS$18:$BS$1017,$B208,'Daily Log'!$BT$18:$BT$1017),0)</f>
        <v>0</v>
      </c>
      <c r="AE208" s="198">
        <f>IFERROR($E208*SUMIF('Daily Log'!$BV$18:$BV$1017,$B208,'Daily Log'!$BW$18:$BW$1017),0)</f>
        <v>0</v>
      </c>
      <c r="AF208" s="198">
        <f>IFERROR($E208*SUMIF('Daily Log'!$BY$18:$BY$1017,$B208,'Daily Log'!$BZ$18:$BZ$1017),0)</f>
        <v>0</v>
      </c>
      <c r="AG208" s="198">
        <f>IFERROR($E208*SUMIF('Daily Log'!$CB$18:$CB$1017,$B208,'Daily Log'!$CC$18:$CC$1017),0)</f>
        <v>0</v>
      </c>
      <c r="AH208" s="198">
        <f>IFERROR($E208*SUMIF('Daily Log'!$CE$18:$CE$1017,$B208,'Daily Log'!$CF$18:$CF$1017),0)</f>
        <v>0</v>
      </c>
      <c r="AI208" s="198">
        <f>IFERROR($E208*SUMIF('Daily Log'!$CH$18:$CH$1017,$B208,'Daily Log'!$CI$18:$CI$1017),0)</f>
        <v>0</v>
      </c>
      <c r="AJ208" s="198">
        <f>IFERROR($E208*SUMIF('Daily Log'!$CK$18:$CK$1017,$B208,'Daily Log'!$CL$18:$CL$1017),0)</f>
        <v>0</v>
      </c>
      <c r="AK208" s="198">
        <f>IFERROR($E208*SUMIF('Daily Log'!$CN$18:$CN$1017,$B208,'Daily Log'!$CO$18:$CO$1017),0)</f>
        <v>0</v>
      </c>
    </row>
    <row r="209" spans="2:37" ht="33.75" customHeight="1">
      <c r="B209" s="401" t="s">
        <v>248</v>
      </c>
      <c r="C209" s="402"/>
      <c r="D209" s="403" t="s">
        <v>373</v>
      </c>
      <c r="E209" s="400">
        <v>1</v>
      </c>
      <c r="F209" s="197">
        <f t="shared" si="3"/>
        <v>17</v>
      </c>
      <c r="G209" s="198">
        <f>IFERROR($E209*SUMIF('Daily Log'!$B$18:$B$1017,$B209,'Daily Log'!$C$18:$C$1017),0)</f>
        <v>6</v>
      </c>
      <c r="H209" s="198">
        <f>IFERROR($E209*SUMIF('Daily Log'!$E$18:$E$1017,$B209,'Daily Log'!$F$18:$F$1017),0)</f>
        <v>6</v>
      </c>
      <c r="I209" s="198">
        <f>IFERROR($E209*SUMIF('Daily Log'!$H$18:$H$1017,$B209,'Daily Log'!$I$18:$I$1017),0)</f>
        <v>5</v>
      </c>
      <c r="J209" s="198">
        <f>IFERROR($E209*SUMIF('Daily Log'!$K$18:$K$1017,$B209,'Daily Log'!$L$18:$L$1017),0)</f>
        <v>0</v>
      </c>
      <c r="K209" s="198">
        <f>IFERROR($E209*SUMIF('Daily Log'!$N$18:$N$1017,$B209,'Daily Log'!$O$18:$O$1017),0)</f>
        <v>0</v>
      </c>
      <c r="L209" s="198">
        <f>IFERROR($E209*SUMIF('Daily Log'!$Q$18:$Q$1017,$B209,'Daily Log'!$R$18:$R$1017),0)</f>
        <v>0</v>
      </c>
      <c r="M209" s="198">
        <f>IFERROR($E209*SUMIF('Daily Log'!$T$18:$T$1017,$B209,'Daily Log'!$U$18:$U$1017),0)</f>
        <v>0</v>
      </c>
      <c r="N209" s="198">
        <f>IFERROR($E209*SUMIF('Daily Log'!$W$18:$W$1017,$B209,'Daily Log'!$X$18:$X$1017),0)</f>
        <v>0</v>
      </c>
      <c r="O209" s="198">
        <f>IFERROR($E209*SUMIF('Daily Log'!$Z$18:$Z$1017,$B209,'Daily Log'!$AA$18:$AA$1017),0)</f>
        <v>0</v>
      </c>
      <c r="P209" s="198">
        <f>IFERROR($E209*SUMIF('Daily Log'!$AC$18:$AC$1017,$B209,'Daily Log'!$AD$18:$AD$1017),0)</f>
        <v>0</v>
      </c>
      <c r="Q209" s="198">
        <f>IFERROR($E209*SUMIF('Daily Log'!$AF$18:$AF$1017,$B209,'Daily Log'!$AG$18:$AG$1017),0)</f>
        <v>0</v>
      </c>
      <c r="R209" s="198">
        <f>IFERROR($E209*SUMIF('Daily Log'!$AI$18:$AI$1017,$B209,'Daily Log'!$AJ$18:$AJ$1017),0)</f>
        <v>0</v>
      </c>
      <c r="S209" s="198">
        <f>IFERROR($E209*SUMIF('Daily Log'!$AL$18:$AL$1017,$B209,'Daily Log'!$AM$18:$AM$1017),0)</f>
        <v>0</v>
      </c>
      <c r="T209" s="198">
        <f>IFERROR($E209*SUMIF('Daily Log'!$AO$18:$AO$1017,$B209,'Daily Log'!$AP$18:$AP$1017),0)</f>
        <v>0</v>
      </c>
      <c r="U209" s="198">
        <f>IFERROR($E209*SUMIF('Daily Log'!$AR$18:$AR$1017,$B209,'Daily Log'!$AS$18:$AS$1017),0)</f>
        <v>0</v>
      </c>
      <c r="V209" s="198">
        <f>IFERROR($E209*SUMIF('Daily Log'!$AU$18:$AU$1017,$B209,'Daily Log'!$AV$18:$AV$1017),0)</f>
        <v>0</v>
      </c>
      <c r="W209" s="198">
        <f>IFERROR($E209*SUMIF('Daily Log'!$AX$18:$AX$1017,$B209,'Daily Log'!$AY$18:$AY$1017),0)</f>
        <v>0</v>
      </c>
      <c r="X209" s="198">
        <f>IFERROR($E209*SUMIF('Daily Log'!$BA$18:$BA$1017,$B209,'Daily Log'!$BB$18:$BB$1017),0)</f>
        <v>0</v>
      </c>
      <c r="Y209" s="198">
        <f>IFERROR($E209*SUMIF('Daily Log'!$BD$18:$BD$1017,$B209,'Daily Log'!$BE$18:$BE$1017),0)</f>
        <v>0</v>
      </c>
      <c r="Z209" s="198">
        <f>IFERROR($E209*SUMIF('Daily Log'!$BG$18:$BG$1017,$B209,'Daily Log'!$BH$18:$BH$1017),0)</f>
        <v>0</v>
      </c>
      <c r="AA209" s="198">
        <f>IFERROR($E209*SUMIF('Daily Log'!$BJ$18:$BJ$1017,$B209,'Daily Log'!$BK$18:$BK$1017),0)</f>
        <v>0</v>
      </c>
      <c r="AB209" s="198">
        <f>IFERROR($E209*SUMIF('Daily Log'!$BM$18:$BM$1017,$B209,'Daily Log'!$BN$18:$BN$1017),0)</f>
        <v>0</v>
      </c>
      <c r="AC209" s="198">
        <f>IFERROR($E209*SUMIF('Daily Log'!$BP$18:$BP$1017,$B209,'Daily Log'!$BQ$18:$BQ$1017),0)</f>
        <v>0</v>
      </c>
      <c r="AD209" s="198">
        <f>IFERROR($E209*SUMIF('Daily Log'!$BS$18:$BS$1017,$B209,'Daily Log'!$BT$18:$BT$1017),0)</f>
        <v>0</v>
      </c>
      <c r="AE209" s="198">
        <f>IFERROR($E209*SUMIF('Daily Log'!$BV$18:$BV$1017,$B209,'Daily Log'!$BW$18:$BW$1017),0)</f>
        <v>0</v>
      </c>
      <c r="AF209" s="198">
        <f>IFERROR($E209*SUMIF('Daily Log'!$BY$18:$BY$1017,$B209,'Daily Log'!$BZ$18:$BZ$1017),0)</f>
        <v>0</v>
      </c>
      <c r="AG209" s="198">
        <f>IFERROR($E209*SUMIF('Daily Log'!$CB$18:$CB$1017,$B209,'Daily Log'!$CC$18:$CC$1017),0)</f>
        <v>0</v>
      </c>
      <c r="AH209" s="198">
        <f>IFERROR($E209*SUMIF('Daily Log'!$CE$18:$CE$1017,$B209,'Daily Log'!$CF$18:$CF$1017),0)</f>
        <v>0</v>
      </c>
      <c r="AI209" s="198">
        <f>IFERROR($E209*SUMIF('Daily Log'!$CH$18:$CH$1017,$B209,'Daily Log'!$CI$18:$CI$1017),0)</f>
        <v>0</v>
      </c>
      <c r="AJ209" s="198">
        <f>IFERROR($E209*SUMIF('Daily Log'!$CK$18:$CK$1017,$B209,'Daily Log'!$CL$18:$CL$1017),0)</f>
        <v>0</v>
      </c>
      <c r="AK209" s="198">
        <f>IFERROR($E209*SUMIF('Daily Log'!$CN$18:$CN$1017,$B209,'Daily Log'!$CO$18:$CO$1017),0)</f>
        <v>0</v>
      </c>
    </row>
    <row r="210" spans="2:37" ht="33.75" customHeight="1">
      <c r="B210" s="401" t="s">
        <v>249</v>
      </c>
      <c r="C210" s="402"/>
      <c r="D210" s="403" t="s">
        <v>373</v>
      </c>
      <c r="E210" s="400">
        <v>1</v>
      </c>
      <c r="F210" s="197">
        <f t="shared" si="3"/>
        <v>22</v>
      </c>
      <c r="G210" s="198">
        <f>IFERROR($E210*SUMIF('Daily Log'!$B$18:$B$1017,$B210,'Daily Log'!$C$18:$C$1017),0)</f>
        <v>6</v>
      </c>
      <c r="H210" s="198">
        <f>IFERROR($E210*SUMIF('Daily Log'!$E$18:$E$1017,$B210,'Daily Log'!$F$18:$F$1017),0)</f>
        <v>10</v>
      </c>
      <c r="I210" s="198">
        <f>IFERROR($E210*SUMIF('Daily Log'!$H$18:$H$1017,$B210,'Daily Log'!$I$18:$I$1017),0)</f>
        <v>6</v>
      </c>
      <c r="J210" s="198">
        <f>IFERROR($E210*SUMIF('Daily Log'!$K$18:$K$1017,$B210,'Daily Log'!$L$18:$L$1017),0)</f>
        <v>0</v>
      </c>
      <c r="K210" s="198">
        <f>IFERROR($E210*SUMIF('Daily Log'!$N$18:$N$1017,$B210,'Daily Log'!$O$18:$O$1017),0)</f>
        <v>0</v>
      </c>
      <c r="L210" s="198">
        <f>IFERROR($E210*SUMIF('Daily Log'!$Q$18:$Q$1017,$B210,'Daily Log'!$R$18:$R$1017),0)</f>
        <v>0</v>
      </c>
      <c r="M210" s="198">
        <f>IFERROR($E210*SUMIF('Daily Log'!$T$18:$T$1017,$B210,'Daily Log'!$U$18:$U$1017),0)</f>
        <v>0</v>
      </c>
      <c r="N210" s="198">
        <f>IFERROR($E210*SUMIF('Daily Log'!$W$18:$W$1017,$B210,'Daily Log'!$X$18:$X$1017),0)</f>
        <v>0</v>
      </c>
      <c r="O210" s="198">
        <f>IFERROR($E210*SUMIF('Daily Log'!$Z$18:$Z$1017,$B210,'Daily Log'!$AA$18:$AA$1017),0)</f>
        <v>0</v>
      </c>
      <c r="P210" s="198">
        <f>IFERROR($E210*SUMIF('Daily Log'!$AC$18:$AC$1017,$B210,'Daily Log'!$AD$18:$AD$1017),0)</f>
        <v>0</v>
      </c>
      <c r="Q210" s="198">
        <f>IFERROR($E210*SUMIF('Daily Log'!$AF$18:$AF$1017,$B210,'Daily Log'!$AG$18:$AG$1017),0)</f>
        <v>0</v>
      </c>
      <c r="R210" s="198">
        <f>IFERROR($E210*SUMIF('Daily Log'!$AI$18:$AI$1017,$B210,'Daily Log'!$AJ$18:$AJ$1017),0)</f>
        <v>0</v>
      </c>
      <c r="S210" s="198">
        <f>IFERROR($E210*SUMIF('Daily Log'!$AL$18:$AL$1017,$B210,'Daily Log'!$AM$18:$AM$1017),0)</f>
        <v>0</v>
      </c>
      <c r="T210" s="198">
        <f>IFERROR($E210*SUMIF('Daily Log'!$AO$18:$AO$1017,$B210,'Daily Log'!$AP$18:$AP$1017),0)</f>
        <v>0</v>
      </c>
      <c r="U210" s="198">
        <f>IFERROR($E210*SUMIF('Daily Log'!$AR$18:$AR$1017,$B210,'Daily Log'!$AS$18:$AS$1017),0)</f>
        <v>0</v>
      </c>
      <c r="V210" s="198">
        <f>IFERROR($E210*SUMIF('Daily Log'!$AU$18:$AU$1017,$B210,'Daily Log'!$AV$18:$AV$1017),0)</f>
        <v>0</v>
      </c>
      <c r="W210" s="198">
        <f>IFERROR($E210*SUMIF('Daily Log'!$AX$18:$AX$1017,$B210,'Daily Log'!$AY$18:$AY$1017),0)</f>
        <v>0</v>
      </c>
      <c r="X210" s="198">
        <f>IFERROR($E210*SUMIF('Daily Log'!$BA$18:$BA$1017,$B210,'Daily Log'!$BB$18:$BB$1017),0)</f>
        <v>0</v>
      </c>
      <c r="Y210" s="198">
        <f>IFERROR($E210*SUMIF('Daily Log'!$BD$18:$BD$1017,$B210,'Daily Log'!$BE$18:$BE$1017),0)</f>
        <v>0</v>
      </c>
      <c r="Z210" s="198">
        <f>IFERROR($E210*SUMIF('Daily Log'!$BG$18:$BG$1017,$B210,'Daily Log'!$BH$18:$BH$1017),0)</f>
        <v>0</v>
      </c>
      <c r="AA210" s="198">
        <f>IFERROR($E210*SUMIF('Daily Log'!$BJ$18:$BJ$1017,$B210,'Daily Log'!$BK$18:$BK$1017),0)</f>
        <v>0</v>
      </c>
      <c r="AB210" s="198">
        <f>IFERROR($E210*SUMIF('Daily Log'!$BM$18:$BM$1017,$B210,'Daily Log'!$BN$18:$BN$1017),0)</f>
        <v>0</v>
      </c>
      <c r="AC210" s="198">
        <f>IFERROR($E210*SUMIF('Daily Log'!$BP$18:$BP$1017,$B210,'Daily Log'!$BQ$18:$BQ$1017),0)</f>
        <v>0</v>
      </c>
      <c r="AD210" s="198">
        <f>IFERROR($E210*SUMIF('Daily Log'!$BS$18:$BS$1017,$B210,'Daily Log'!$BT$18:$BT$1017),0)</f>
        <v>0</v>
      </c>
      <c r="AE210" s="198">
        <f>IFERROR($E210*SUMIF('Daily Log'!$BV$18:$BV$1017,$B210,'Daily Log'!$BW$18:$BW$1017),0)</f>
        <v>0</v>
      </c>
      <c r="AF210" s="198">
        <f>IFERROR($E210*SUMIF('Daily Log'!$BY$18:$BY$1017,$B210,'Daily Log'!$BZ$18:$BZ$1017),0)</f>
        <v>0</v>
      </c>
      <c r="AG210" s="198">
        <f>IFERROR($E210*SUMIF('Daily Log'!$CB$18:$CB$1017,$B210,'Daily Log'!$CC$18:$CC$1017),0)</f>
        <v>0</v>
      </c>
      <c r="AH210" s="198">
        <f>IFERROR($E210*SUMIF('Daily Log'!$CE$18:$CE$1017,$B210,'Daily Log'!$CF$18:$CF$1017),0)</f>
        <v>0</v>
      </c>
      <c r="AI210" s="198">
        <f>IFERROR($E210*SUMIF('Daily Log'!$CH$18:$CH$1017,$B210,'Daily Log'!$CI$18:$CI$1017),0)</f>
        <v>0</v>
      </c>
      <c r="AJ210" s="198">
        <f>IFERROR($E210*SUMIF('Daily Log'!$CK$18:$CK$1017,$B210,'Daily Log'!$CL$18:$CL$1017),0)</f>
        <v>0</v>
      </c>
      <c r="AK210" s="198">
        <f>IFERROR($E210*SUMIF('Daily Log'!$CN$18:$CN$1017,$B210,'Daily Log'!$CO$18:$CO$1017),0)</f>
        <v>0</v>
      </c>
    </row>
    <row r="211" spans="2:37" ht="33.75" customHeight="1">
      <c r="B211" s="401" t="s">
        <v>250</v>
      </c>
      <c r="C211" s="402"/>
      <c r="D211" s="403" t="s">
        <v>373</v>
      </c>
      <c r="E211" s="400">
        <v>1</v>
      </c>
      <c r="F211" s="197">
        <f t="shared" si="3"/>
        <v>7</v>
      </c>
      <c r="G211" s="198">
        <f>IFERROR($E211*SUMIF('Daily Log'!$B$18:$B$1017,$B211,'Daily Log'!$C$18:$C$1017),0)</f>
        <v>5</v>
      </c>
      <c r="H211" s="198">
        <f>IFERROR($E211*SUMIF('Daily Log'!$E$18:$E$1017,$B211,'Daily Log'!$F$18:$F$1017),0)</f>
        <v>2</v>
      </c>
      <c r="I211" s="198">
        <f>IFERROR($E211*SUMIF('Daily Log'!$H$18:$H$1017,$B211,'Daily Log'!$I$18:$I$1017),0)</f>
        <v>0</v>
      </c>
      <c r="J211" s="198">
        <f>IFERROR($E211*SUMIF('Daily Log'!$K$18:$K$1017,$B211,'Daily Log'!$L$18:$L$1017),0)</f>
        <v>0</v>
      </c>
      <c r="K211" s="198">
        <f>IFERROR($E211*SUMIF('Daily Log'!$N$18:$N$1017,$B211,'Daily Log'!$O$18:$O$1017),0)</f>
        <v>0</v>
      </c>
      <c r="L211" s="198">
        <f>IFERROR($E211*SUMIF('Daily Log'!$Q$18:$Q$1017,$B211,'Daily Log'!$R$18:$R$1017),0)</f>
        <v>0</v>
      </c>
      <c r="M211" s="198">
        <f>IFERROR($E211*SUMIF('Daily Log'!$T$18:$T$1017,$B211,'Daily Log'!$U$18:$U$1017),0)</f>
        <v>0</v>
      </c>
      <c r="N211" s="198">
        <f>IFERROR($E211*SUMIF('Daily Log'!$W$18:$W$1017,$B211,'Daily Log'!$X$18:$X$1017),0)</f>
        <v>0</v>
      </c>
      <c r="O211" s="198">
        <f>IFERROR($E211*SUMIF('Daily Log'!$Z$18:$Z$1017,$B211,'Daily Log'!$AA$18:$AA$1017),0)</f>
        <v>0</v>
      </c>
      <c r="P211" s="198">
        <f>IFERROR($E211*SUMIF('Daily Log'!$AC$18:$AC$1017,$B211,'Daily Log'!$AD$18:$AD$1017),0)</f>
        <v>0</v>
      </c>
      <c r="Q211" s="198">
        <f>IFERROR($E211*SUMIF('Daily Log'!$AF$18:$AF$1017,$B211,'Daily Log'!$AG$18:$AG$1017),0)</f>
        <v>0</v>
      </c>
      <c r="R211" s="198">
        <f>IFERROR($E211*SUMIF('Daily Log'!$AI$18:$AI$1017,$B211,'Daily Log'!$AJ$18:$AJ$1017),0)</f>
        <v>0</v>
      </c>
      <c r="S211" s="198">
        <f>IFERROR($E211*SUMIF('Daily Log'!$AL$18:$AL$1017,$B211,'Daily Log'!$AM$18:$AM$1017),0)</f>
        <v>0</v>
      </c>
      <c r="T211" s="198">
        <f>IFERROR($E211*SUMIF('Daily Log'!$AO$18:$AO$1017,$B211,'Daily Log'!$AP$18:$AP$1017),0)</f>
        <v>0</v>
      </c>
      <c r="U211" s="198">
        <f>IFERROR($E211*SUMIF('Daily Log'!$AR$18:$AR$1017,$B211,'Daily Log'!$AS$18:$AS$1017),0)</f>
        <v>0</v>
      </c>
      <c r="V211" s="198">
        <f>IFERROR($E211*SUMIF('Daily Log'!$AU$18:$AU$1017,$B211,'Daily Log'!$AV$18:$AV$1017),0)</f>
        <v>0</v>
      </c>
      <c r="W211" s="198">
        <f>IFERROR($E211*SUMIF('Daily Log'!$AX$18:$AX$1017,$B211,'Daily Log'!$AY$18:$AY$1017),0)</f>
        <v>0</v>
      </c>
      <c r="X211" s="198">
        <f>IFERROR($E211*SUMIF('Daily Log'!$BA$18:$BA$1017,$B211,'Daily Log'!$BB$18:$BB$1017),0)</f>
        <v>0</v>
      </c>
      <c r="Y211" s="198">
        <f>IFERROR($E211*SUMIF('Daily Log'!$BD$18:$BD$1017,$B211,'Daily Log'!$BE$18:$BE$1017),0)</f>
        <v>0</v>
      </c>
      <c r="Z211" s="198">
        <f>IFERROR($E211*SUMIF('Daily Log'!$BG$18:$BG$1017,$B211,'Daily Log'!$BH$18:$BH$1017),0)</f>
        <v>0</v>
      </c>
      <c r="AA211" s="198">
        <f>IFERROR($E211*SUMIF('Daily Log'!$BJ$18:$BJ$1017,$B211,'Daily Log'!$BK$18:$BK$1017),0)</f>
        <v>0</v>
      </c>
      <c r="AB211" s="198">
        <f>IFERROR($E211*SUMIF('Daily Log'!$BM$18:$BM$1017,$B211,'Daily Log'!$BN$18:$BN$1017),0)</f>
        <v>0</v>
      </c>
      <c r="AC211" s="198">
        <f>IFERROR($E211*SUMIF('Daily Log'!$BP$18:$BP$1017,$B211,'Daily Log'!$BQ$18:$BQ$1017),0)</f>
        <v>0</v>
      </c>
      <c r="AD211" s="198">
        <f>IFERROR($E211*SUMIF('Daily Log'!$BS$18:$BS$1017,$B211,'Daily Log'!$BT$18:$BT$1017),0)</f>
        <v>0</v>
      </c>
      <c r="AE211" s="198">
        <f>IFERROR($E211*SUMIF('Daily Log'!$BV$18:$BV$1017,$B211,'Daily Log'!$BW$18:$BW$1017),0)</f>
        <v>0</v>
      </c>
      <c r="AF211" s="198">
        <f>IFERROR($E211*SUMIF('Daily Log'!$BY$18:$BY$1017,$B211,'Daily Log'!$BZ$18:$BZ$1017),0)</f>
        <v>0</v>
      </c>
      <c r="AG211" s="198">
        <f>IFERROR($E211*SUMIF('Daily Log'!$CB$18:$CB$1017,$B211,'Daily Log'!$CC$18:$CC$1017),0)</f>
        <v>0</v>
      </c>
      <c r="AH211" s="198">
        <f>IFERROR($E211*SUMIF('Daily Log'!$CE$18:$CE$1017,$B211,'Daily Log'!$CF$18:$CF$1017),0)</f>
        <v>0</v>
      </c>
      <c r="AI211" s="198">
        <f>IFERROR($E211*SUMIF('Daily Log'!$CH$18:$CH$1017,$B211,'Daily Log'!$CI$18:$CI$1017),0)</f>
        <v>0</v>
      </c>
      <c r="AJ211" s="198">
        <f>IFERROR($E211*SUMIF('Daily Log'!$CK$18:$CK$1017,$B211,'Daily Log'!$CL$18:$CL$1017),0)</f>
        <v>0</v>
      </c>
      <c r="AK211" s="198">
        <f>IFERROR($E211*SUMIF('Daily Log'!$CN$18:$CN$1017,$B211,'Daily Log'!$CO$18:$CO$1017),0)</f>
        <v>0</v>
      </c>
    </row>
    <row r="212" spans="2:37" ht="33.75" customHeight="1">
      <c r="B212" s="401" t="s">
        <v>251</v>
      </c>
      <c r="C212" s="402"/>
      <c r="D212" s="403" t="s">
        <v>373</v>
      </c>
      <c r="E212" s="400">
        <v>1</v>
      </c>
      <c r="F212" s="197">
        <f t="shared" si="3"/>
        <v>22</v>
      </c>
      <c r="G212" s="198">
        <f>IFERROR($E212*SUMIF('Daily Log'!$B$18:$B$1017,$B212,'Daily Log'!$C$18:$C$1017),0)</f>
        <v>10</v>
      </c>
      <c r="H212" s="198">
        <f>IFERROR($E212*SUMIF('Daily Log'!$E$18:$E$1017,$B212,'Daily Log'!$F$18:$F$1017),0)</f>
        <v>10</v>
      </c>
      <c r="I212" s="198">
        <f>IFERROR($E212*SUMIF('Daily Log'!$H$18:$H$1017,$B212,'Daily Log'!$I$18:$I$1017),0)</f>
        <v>2</v>
      </c>
      <c r="J212" s="198">
        <f>IFERROR($E212*SUMIF('Daily Log'!$K$18:$K$1017,$B212,'Daily Log'!$L$18:$L$1017),0)</f>
        <v>0</v>
      </c>
      <c r="K212" s="198">
        <f>IFERROR($E212*SUMIF('Daily Log'!$N$18:$N$1017,$B212,'Daily Log'!$O$18:$O$1017),0)</f>
        <v>0</v>
      </c>
      <c r="L212" s="198">
        <f>IFERROR($E212*SUMIF('Daily Log'!$Q$18:$Q$1017,$B212,'Daily Log'!$R$18:$R$1017),0)</f>
        <v>0</v>
      </c>
      <c r="M212" s="198">
        <f>IFERROR($E212*SUMIF('Daily Log'!$T$18:$T$1017,$B212,'Daily Log'!$U$18:$U$1017),0)</f>
        <v>0</v>
      </c>
      <c r="N212" s="198">
        <f>IFERROR($E212*SUMIF('Daily Log'!$W$18:$W$1017,$B212,'Daily Log'!$X$18:$X$1017),0)</f>
        <v>0</v>
      </c>
      <c r="O212" s="198">
        <f>IFERROR($E212*SUMIF('Daily Log'!$Z$18:$Z$1017,$B212,'Daily Log'!$AA$18:$AA$1017),0)</f>
        <v>0</v>
      </c>
      <c r="P212" s="198">
        <f>IFERROR($E212*SUMIF('Daily Log'!$AC$18:$AC$1017,$B212,'Daily Log'!$AD$18:$AD$1017),0)</f>
        <v>0</v>
      </c>
      <c r="Q212" s="198">
        <f>IFERROR($E212*SUMIF('Daily Log'!$AF$18:$AF$1017,$B212,'Daily Log'!$AG$18:$AG$1017),0)</f>
        <v>0</v>
      </c>
      <c r="R212" s="198">
        <f>IFERROR($E212*SUMIF('Daily Log'!$AI$18:$AI$1017,$B212,'Daily Log'!$AJ$18:$AJ$1017),0)</f>
        <v>0</v>
      </c>
      <c r="S212" s="198">
        <f>IFERROR($E212*SUMIF('Daily Log'!$AL$18:$AL$1017,$B212,'Daily Log'!$AM$18:$AM$1017),0)</f>
        <v>0</v>
      </c>
      <c r="T212" s="198">
        <f>IFERROR($E212*SUMIF('Daily Log'!$AO$18:$AO$1017,$B212,'Daily Log'!$AP$18:$AP$1017),0)</f>
        <v>0</v>
      </c>
      <c r="U212" s="198">
        <f>IFERROR($E212*SUMIF('Daily Log'!$AR$18:$AR$1017,$B212,'Daily Log'!$AS$18:$AS$1017),0)</f>
        <v>0</v>
      </c>
      <c r="V212" s="198">
        <f>IFERROR($E212*SUMIF('Daily Log'!$AU$18:$AU$1017,$B212,'Daily Log'!$AV$18:$AV$1017),0)</f>
        <v>0</v>
      </c>
      <c r="W212" s="198">
        <f>IFERROR($E212*SUMIF('Daily Log'!$AX$18:$AX$1017,$B212,'Daily Log'!$AY$18:$AY$1017),0)</f>
        <v>0</v>
      </c>
      <c r="X212" s="198">
        <f>IFERROR($E212*SUMIF('Daily Log'!$BA$18:$BA$1017,$B212,'Daily Log'!$BB$18:$BB$1017),0)</f>
        <v>0</v>
      </c>
      <c r="Y212" s="198">
        <f>IFERROR($E212*SUMIF('Daily Log'!$BD$18:$BD$1017,$B212,'Daily Log'!$BE$18:$BE$1017),0)</f>
        <v>0</v>
      </c>
      <c r="Z212" s="198">
        <f>IFERROR($E212*SUMIF('Daily Log'!$BG$18:$BG$1017,$B212,'Daily Log'!$BH$18:$BH$1017),0)</f>
        <v>0</v>
      </c>
      <c r="AA212" s="198">
        <f>IFERROR($E212*SUMIF('Daily Log'!$BJ$18:$BJ$1017,$B212,'Daily Log'!$BK$18:$BK$1017),0)</f>
        <v>0</v>
      </c>
      <c r="AB212" s="198">
        <f>IFERROR($E212*SUMIF('Daily Log'!$BM$18:$BM$1017,$B212,'Daily Log'!$BN$18:$BN$1017),0)</f>
        <v>0</v>
      </c>
      <c r="AC212" s="198">
        <f>IFERROR($E212*SUMIF('Daily Log'!$BP$18:$BP$1017,$B212,'Daily Log'!$BQ$18:$BQ$1017),0)</f>
        <v>0</v>
      </c>
      <c r="AD212" s="198">
        <f>IFERROR($E212*SUMIF('Daily Log'!$BS$18:$BS$1017,$B212,'Daily Log'!$BT$18:$BT$1017),0)</f>
        <v>0</v>
      </c>
      <c r="AE212" s="198">
        <f>IFERROR($E212*SUMIF('Daily Log'!$BV$18:$BV$1017,$B212,'Daily Log'!$BW$18:$BW$1017),0)</f>
        <v>0</v>
      </c>
      <c r="AF212" s="198">
        <f>IFERROR($E212*SUMIF('Daily Log'!$BY$18:$BY$1017,$B212,'Daily Log'!$BZ$18:$BZ$1017),0)</f>
        <v>0</v>
      </c>
      <c r="AG212" s="198">
        <f>IFERROR($E212*SUMIF('Daily Log'!$CB$18:$CB$1017,$B212,'Daily Log'!$CC$18:$CC$1017),0)</f>
        <v>0</v>
      </c>
      <c r="AH212" s="198">
        <f>IFERROR($E212*SUMIF('Daily Log'!$CE$18:$CE$1017,$B212,'Daily Log'!$CF$18:$CF$1017),0)</f>
        <v>0</v>
      </c>
      <c r="AI212" s="198">
        <f>IFERROR($E212*SUMIF('Daily Log'!$CH$18:$CH$1017,$B212,'Daily Log'!$CI$18:$CI$1017),0)</f>
        <v>0</v>
      </c>
      <c r="AJ212" s="198">
        <f>IFERROR($E212*SUMIF('Daily Log'!$CK$18:$CK$1017,$B212,'Daily Log'!$CL$18:$CL$1017),0)</f>
        <v>0</v>
      </c>
      <c r="AK212" s="198">
        <f>IFERROR($E212*SUMIF('Daily Log'!$CN$18:$CN$1017,$B212,'Daily Log'!$CO$18:$CO$1017),0)</f>
        <v>0</v>
      </c>
    </row>
    <row r="213" spans="2:37" ht="33.75" customHeight="1">
      <c r="B213" s="401" t="s">
        <v>252</v>
      </c>
      <c r="C213" s="402"/>
      <c r="D213" s="403" t="s">
        <v>373</v>
      </c>
      <c r="E213" s="400">
        <v>1</v>
      </c>
      <c r="F213" s="197">
        <f t="shared" si="3"/>
        <v>8</v>
      </c>
      <c r="G213" s="198">
        <f>IFERROR($E213*SUMIF('Daily Log'!$B$18:$B$1017,$B213,'Daily Log'!$C$18:$C$1017),0)</f>
        <v>4</v>
      </c>
      <c r="H213" s="198">
        <f>IFERROR($E213*SUMIF('Daily Log'!$E$18:$E$1017,$B213,'Daily Log'!$F$18:$F$1017),0)</f>
        <v>1</v>
      </c>
      <c r="I213" s="198">
        <f>IFERROR($E213*SUMIF('Daily Log'!$H$18:$H$1017,$B213,'Daily Log'!$I$18:$I$1017),0)</f>
        <v>3</v>
      </c>
      <c r="J213" s="198">
        <f>IFERROR($E213*SUMIF('Daily Log'!$K$18:$K$1017,$B213,'Daily Log'!$L$18:$L$1017),0)</f>
        <v>0</v>
      </c>
      <c r="K213" s="198">
        <f>IFERROR($E213*SUMIF('Daily Log'!$N$18:$N$1017,$B213,'Daily Log'!$O$18:$O$1017),0)</f>
        <v>0</v>
      </c>
      <c r="L213" s="198">
        <f>IFERROR($E213*SUMIF('Daily Log'!$Q$18:$Q$1017,$B213,'Daily Log'!$R$18:$R$1017),0)</f>
        <v>0</v>
      </c>
      <c r="M213" s="198">
        <f>IFERROR($E213*SUMIF('Daily Log'!$T$18:$T$1017,$B213,'Daily Log'!$U$18:$U$1017),0)</f>
        <v>0</v>
      </c>
      <c r="N213" s="198">
        <f>IFERROR($E213*SUMIF('Daily Log'!$W$18:$W$1017,$B213,'Daily Log'!$X$18:$X$1017),0)</f>
        <v>0</v>
      </c>
      <c r="O213" s="198">
        <f>IFERROR($E213*SUMIF('Daily Log'!$Z$18:$Z$1017,$B213,'Daily Log'!$AA$18:$AA$1017),0)</f>
        <v>0</v>
      </c>
      <c r="P213" s="198">
        <f>IFERROR($E213*SUMIF('Daily Log'!$AC$18:$AC$1017,$B213,'Daily Log'!$AD$18:$AD$1017),0)</f>
        <v>0</v>
      </c>
      <c r="Q213" s="198">
        <f>IFERROR($E213*SUMIF('Daily Log'!$AF$18:$AF$1017,$B213,'Daily Log'!$AG$18:$AG$1017),0)</f>
        <v>0</v>
      </c>
      <c r="R213" s="198">
        <f>IFERROR($E213*SUMIF('Daily Log'!$AI$18:$AI$1017,$B213,'Daily Log'!$AJ$18:$AJ$1017),0)</f>
        <v>0</v>
      </c>
      <c r="S213" s="198">
        <f>IFERROR($E213*SUMIF('Daily Log'!$AL$18:$AL$1017,$B213,'Daily Log'!$AM$18:$AM$1017),0)</f>
        <v>0</v>
      </c>
      <c r="T213" s="198">
        <f>IFERROR($E213*SUMIF('Daily Log'!$AO$18:$AO$1017,$B213,'Daily Log'!$AP$18:$AP$1017),0)</f>
        <v>0</v>
      </c>
      <c r="U213" s="198">
        <f>IFERROR($E213*SUMIF('Daily Log'!$AR$18:$AR$1017,$B213,'Daily Log'!$AS$18:$AS$1017),0)</f>
        <v>0</v>
      </c>
      <c r="V213" s="198">
        <f>IFERROR($E213*SUMIF('Daily Log'!$AU$18:$AU$1017,$B213,'Daily Log'!$AV$18:$AV$1017),0)</f>
        <v>0</v>
      </c>
      <c r="W213" s="198">
        <f>IFERROR($E213*SUMIF('Daily Log'!$AX$18:$AX$1017,$B213,'Daily Log'!$AY$18:$AY$1017),0)</f>
        <v>0</v>
      </c>
      <c r="X213" s="198">
        <f>IFERROR($E213*SUMIF('Daily Log'!$BA$18:$BA$1017,$B213,'Daily Log'!$BB$18:$BB$1017),0)</f>
        <v>0</v>
      </c>
      <c r="Y213" s="198">
        <f>IFERROR($E213*SUMIF('Daily Log'!$BD$18:$BD$1017,$B213,'Daily Log'!$BE$18:$BE$1017),0)</f>
        <v>0</v>
      </c>
      <c r="Z213" s="198">
        <f>IFERROR($E213*SUMIF('Daily Log'!$BG$18:$BG$1017,$B213,'Daily Log'!$BH$18:$BH$1017),0)</f>
        <v>0</v>
      </c>
      <c r="AA213" s="198">
        <f>IFERROR($E213*SUMIF('Daily Log'!$BJ$18:$BJ$1017,$B213,'Daily Log'!$BK$18:$BK$1017),0)</f>
        <v>0</v>
      </c>
      <c r="AB213" s="198">
        <f>IFERROR($E213*SUMIF('Daily Log'!$BM$18:$BM$1017,$B213,'Daily Log'!$BN$18:$BN$1017),0)</f>
        <v>0</v>
      </c>
      <c r="AC213" s="198">
        <f>IFERROR($E213*SUMIF('Daily Log'!$BP$18:$BP$1017,$B213,'Daily Log'!$BQ$18:$BQ$1017),0)</f>
        <v>0</v>
      </c>
      <c r="AD213" s="198">
        <f>IFERROR($E213*SUMIF('Daily Log'!$BS$18:$BS$1017,$B213,'Daily Log'!$BT$18:$BT$1017),0)</f>
        <v>0</v>
      </c>
      <c r="AE213" s="198">
        <f>IFERROR($E213*SUMIF('Daily Log'!$BV$18:$BV$1017,$B213,'Daily Log'!$BW$18:$BW$1017),0)</f>
        <v>0</v>
      </c>
      <c r="AF213" s="198">
        <f>IFERROR($E213*SUMIF('Daily Log'!$BY$18:$BY$1017,$B213,'Daily Log'!$BZ$18:$BZ$1017),0)</f>
        <v>0</v>
      </c>
      <c r="AG213" s="198">
        <f>IFERROR($E213*SUMIF('Daily Log'!$CB$18:$CB$1017,$B213,'Daily Log'!$CC$18:$CC$1017),0)</f>
        <v>0</v>
      </c>
      <c r="AH213" s="198">
        <f>IFERROR($E213*SUMIF('Daily Log'!$CE$18:$CE$1017,$B213,'Daily Log'!$CF$18:$CF$1017),0)</f>
        <v>0</v>
      </c>
      <c r="AI213" s="198">
        <f>IFERROR($E213*SUMIF('Daily Log'!$CH$18:$CH$1017,$B213,'Daily Log'!$CI$18:$CI$1017),0)</f>
        <v>0</v>
      </c>
      <c r="AJ213" s="198">
        <f>IFERROR($E213*SUMIF('Daily Log'!$CK$18:$CK$1017,$B213,'Daily Log'!$CL$18:$CL$1017),0)</f>
        <v>0</v>
      </c>
      <c r="AK213" s="198">
        <f>IFERROR($E213*SUMIF('Daily Log'!$CN$18:$CN$1017,$B213,'Daily Log'!$CO$18:$CO$1017),0)</f>
        <v>0</v>
      </c>
    </row>
    <row r="214" spans="2:37" ht="33.75" customHeight="1">
      <c r="B214" s="401" t="s">
        <v>253</v>
      </c>
      <c r="C214" s="402"/>
      <c r="D214" s="403" t="s">
        <v>373</v>
      </c>
      <c r="E214" s="400">
        <v>1</v>
      </c>
      <c r="F214" s="197">
        <f t="shared" si="3"/>
        <v>12</v>
      </c>
      <c r="G214" s="198">
        <f>IFERROR($E214*SUMIF('Daily Log'!$B$18:$B$1017,$B214,'Daily Log'!$C$18:$C$1017),0)</f>
        <v>1</v>
      </c>
      <c r="H214" s="198">
        <f>IFERROR($E214*SUMIF('Daily Log'!$E$18:$E$1017,$B214,'Daily Log'!$F$18:$F$1017),0)</f>
        <v>4</v>
      </c>
      <c r="I214" s="198">
        <f>IFERROR($E214*SUMIF('Daily Log'!$H$18:$H$1017,$B214,'Daily Log'!$I$18:$I$1017),0)</f>
        <v>7</v>
      </c>
      <c r="J214" s="198">
        <f>IFERROR($E214*SUMIF('Daily Log'!$K$18:$K$1017,$B214,'Daily Log'!$L$18:$L$1017),0)</f>
        <v>0</v>
      </c>
      <c r="K214" s="198">
        <f>IFERROR($E214*SUMIF('Daily Log'!$N$18:$N$1017,$B214,'Daily Log'!$O$18:$O$1017),0)</f>
        <v>0</v>
      </c>
      <c r="L214" s="198">
        <f>IFERROR($E214*SUMIF('Daily Log'!$Q$18:$Q$1017,$B214,'Daily Log'!$R$18:$R$1017),0)</f>
        <v>0</v>
      </c>
      <c r="M214" s="198">
        <f>IFERROR($E214*SUMIF('Daily Log'!$T$18:$T$1017,$B214,'Daily Log'!$U$18:$U$1017),0)</f>
        <v>0</v>
      </c>
      <c r="N214" s="198">
        <f>IFERROR($E214*SUMIF('Daily Log'!$W$18:$W$1017,$B214,'Daily Log'!$X$18:$X$1017),0)</f>
        <v>0</v>
      </c>
      <c r="O214" s="198">
        <f>IFERROR($E214*SUMIF('Daily Log'!$Z$18:$Z$1017,$B214,'Daily Log'!$AA$18:$AA$1017),0)</f>
        <v>0</v>
      </c>
      <c r="P214" s="198">
        <f>IFERROR($E214*SUMIF('Daily Log'!$AC$18:$AC$1017,$B214,'Daily Log'!$AD$18:$AD$1017),0)</f>
        <v>0</v>
      </c>
      <c r="Q214" s="198">
        <f>IFERROR($E214*SUMIF('Daily Log'!$AF$18:$AF$1017,$B214,'Daily Log'!$AG$18:$AG$1017),0)</f>
        <v>0</v>
      </c>
      <c r="R214" s="198">
        <f>IFERROR($E214*SUMIF('Daily Log'!$AI$18:$AI$1017,$B214,'Daily Log'!$AJ$18:$AJ$1017),0)</f>
        <v>0</v>
      </c>
      <c r="S214" s="198">
        <f>IFERROR($E214*SUMIF('Daily Log'!$AL$18:$AL$1017,$B214,'Daily Log'!$AM$18:$AM$1017),0)</f>
        <v>0</v>
      </c>
      <c r="T214" s="198">
        <f>IFERROR($E214*SUMIF('Daily Log'!$AO$18:$AO$1017,$B214,'Daily Log'!$AP$18:$AP$1017),0)</f>
        <v>0</v>
      </c>
      <c r="U214" s="198">
        <f>IFERROR($E214*SUMIF('Daily Log'!$AR$18:$AR$1017,$B214,'Daily Log'!$AS$18:$AS$1017),0)</f>
        <v>0</v>
      </c>
      <c r="V214" s="198">
        <f>IFERROR($E214*SUMIF('Daily Log'!$AU$18:$AU$1017,$B214,'Daily Log'!$AV$18:$AV$1017),0)</f>
        <v>0</v>
      </c>
      <c r="W214" s="198">
        <f>IFERROR($E214*SUMIF('Daily Log'!$AX$18:$AX$1017,$B214,'Daily Log'!$AY$18:$AY$1017),0)</f>
        <v>0</v>
      </c>
      <c r="X214" s="198">
        <f>IFERROR($E214*SUMIF('Daily Log'!$BA$18:$BA$1017,$B214,'Daily Log'!$BB$18:$BB$1017),0)</f>
        <v>0</v>
      </c>
      <c r="Y214" s="198">
        <f>IFERROR($E214*SUMIF('Daily Log'!$BD$18:$BD$1017,$B214,'Daily Log'!$BE$18:$BE$1017),0)</f>
        <v>0</v>
      </c>
      <c r="Z214" s="198">
        <f>IFERROR($E214*SUMIF('Daily Log'!$BG$18:$BG$1017,$B214,'Daily Log'!$BH$18:$BH$1017),0)</f>
        <v>0</v>
      </c>
      <c r="AA214" s="198">
        <f>IFERROR($E214*SUMIF('Daily Log'!$BJ$18:$BJ$1017,$B214,'Daily Log'!$BK$18:$BK$1017),0)</f>
        <v>0</v>
      </c>
      <c r="AB214" s="198">
        <f>IFERROR($E214*SUMIF('Daily Log'!$BM$18:$BM$1017,$B214,'Daily Log'!$BN$18:$BN$1017),0)</f>
        <v>0</v>
      </c>
      <c r="AC214" s="198">
        <f>IFERROR($E214*SUMIF('Daily Log'!$BP$18:$BP$1017,$B214,'Daily Log'!$BQ$18:$BQ$1017),0)</f>
        <v>0</v>
      </c>
      <c r="AD214" s="198">
        <f>IFERROR($E214*SUMIF('Daily Log'!$BS$18:$BS$1017,$B214,'Daily Log'!$BT$18:$BT$1017),0)</f>
        <v>0</v>
      </c>
      <c r="AE214" s="198">
        <f>IFERROR($E214*SUMIF('Daily Log'!$BV$18:$BV$1017,$B214,'Daily Log'!$BW$18:$BW$1017),0)</f>
        <v>0</v>
      </c>
      <c r="AF214" s="198">
        <f>IFERROR($E214*SUMIF('Daily Log'!$BY$18:$BY$1017,$B214,'Daily Log'!$BZ$18:$BZ$1017),0)</f>
        <v>0</v>
      </c>
      <c r="AG214" s="198">
        <f>IFERROR($E214*SUMIF('Daily Log'!$CB$18:$CB$1017,$B214,'Daily Log'!$CC$18:$CC$1017),0)</f>
        <v>0</v>
      </c>
      <c r="AH214" s="198">
        <f>IFERROR($E214*SUMIF('Daily Log'!$CE$18:$CE$1017,$B214,'Daily Log'!$CF$18:$CF$1017),0)</f>
        <v>0</v>
      </c>
      <c r="AI214" s="198">
        <f>IFERROR($E214*SUMIF('Daily Log'!$CH$18:$CH$1017,$B214,'Daily Log'!$CI$18:$CI$1017),0)</f>
        <v>0</v>
      </c>
      <c r="AJ214" s="198">
        <f>IFERROR($E214*SUMIF('Daily Log'!$CK$18:$CK$1017,$B214,'Daily Log'!$CL$18:$CL$1017),0)</f>
        <v>0</v>
      </c>
      <c r="AK214" s="198">
        <f>IFERROR($E214*SUMIF('Daily Log'!$CN$18:$CN$1017,$B214,'Daily Log'!$CO$18:$CO$1017),0)</f>
        <v>0</v>
      </c>
    </row>
    <row r="215" spans="2:37" ht="33.75" customHeight="1">
      <c r="B215" s="401" t="s">
        <v>254</v>
      </c>
      <c r="C215" s="402"/>
      <c r="D215" s="403" t="s">
        <v>373</v>
      </c>
      <c r="E215" s="400">
        <v>1</v>
      </c>
      <c r="F215" s="197">
        <f t="shared" si="3"/>
        <v>20</v>
      </c>
      <c r="G215" s="198">
        <f>IFERROR($E215*SUMIF('Daily Log'!$B$18:$B$1017,$B215,'Daily Log'!$C$18:$C$1017),0)</f>
        <v>5</v>
      </c>
      <c r="H215" s="198">
        <f>IFERROR($E215*SUMIF('Daily Log'!$E$18:$E$1017,$B215,'Daily Log'!$F$18:$F$1017),0)</f>
        <v>9</v>
      </c>
      <c r="I215" s="198">
        <f>IFERROR($E215*SUMIF('Daily Log'!$H$18:$H$1017,$B215,'Daily Log'!$I$18:$I$1017),0)</f>
        <v>6</v>
      </c>
      <c r="J215" s="198">
        <f>IFERROR($E215*SUMIF('Daily Log'!$K$18:$K$1017,$B215,'Daily Log'!$L$18:$L$1017),0)</f>
        <v>0</v>
      </c>
      <c r="K215" s="198">
        <f>IFERROR($E215*SUMIF('Daily Log'!$N$18:$N$1017,$B215,'Daily Log'!$O$18:$O$1017),0)</f>
        <v>0</v>
      </c>
      <c r="L215" s="198">
        <f>IFERROR($E215*SUMIF('Daily Log'!$Q$18:$Q$1017,$B215,'Daily Log'!$R$18:$R$1017),0)</f>
        <v>0</v>
      </c>
      <c r="M215" s="198">
        <f>IFERROR($E215*SUMIF('Daily Log'!$T$18:$T$1017,$B215,'Daily Log'!$U$18:$U$1017),0)</f>
        <v>0</v>
      </c>
      <c r="N215" s="198">
        <f>IFERROR($E215*SUMIF('Daily Log'!$W$18:$W$1017,$B215,'Daily Log'!$X$18:$X$1017),0)</f>
        <v>0</v>
      </c>
      <c r="O215" s="198">
        <f>IFERROR($E215*SUMIF('Daily Log'!$Z$18:$Z$1017,$B215,'Daily Log'!$AA$18:$AA$1017),0)</f>
        <v>0</v>
      </c>
      <c r="P215" s="198">
        <f>IFERROR($E215*SUMIF('Daily Log'!$AC$18:$AC$1017,$B215,'Daily Log'!$AD$18:$AD$1017),0)</f>
        <v>0</v>
      </c>
      <c r="Q215" s="198">
        <f>IFERROR($E215*SUMIF('Daily Log'!$AF$18:$AF$1017,$B215,'Daily Log'!$AG$18:$AG$1017),0)</f>
        <v>0</v>
      </c>
      <c r="R215" s="198">
        <f>IFERROR($E215*SUMIF('Daily Log'!$AI$18:$AI$1017,$B215,'Daily Log'!$AJ$18:$AJ$1017),0)</f>
        <v>0</v>
      </c>
      <c r="S215" s="198">
        <f>IFERROR($E215*SUMIF('Daily Log'!$AL$18:$AL$1017,$B215,'Daily Log'!$AM$18:$AM$1017),0)</f>
        <v>0</v>
      </c>
      <c r="T215" s="198">
        <f>IFERROR($E215*SUMIF('Daily Log'!$AO$18:$AO$1017,$B215,'Daily Log'!$AP$18:$AP$1017),0)</f>
        <v>0</v>
      </c>
      <c r="U215" s="198">
        <f>IFERROR($E215*SUMIF('Daily Log'!$AR$18:$AR$1017,$B215,'Daily Log'!$AS$18:$AS$1017),0)</f>
        <v>0</v>
      </c>
      <c r="V215" s="198">
        <f>IFERROR($E215*SUMIF('Daily Log'!$AU$18:$AU$1017,$B215,'Daily Log'!$AV$18:$AV$1017),0)</f>
        <v>0</v>
      </c>
      <c r="W215" s="198">
        <f>IFERROR($E215*SUMIF('Daily Log'!$AX$18:$AX$1017,$B215,'Daily Log'!$AY$18:$AY$1017),0)</f>
        <v>0</v>
      </c>
      <c r="X215" s="198">
        <f>IFERROR($E215*SUMIF('Daily Log'!$BA$18:$BA$1017,$B215,'Daily Log'!$BB$18:$BB$1017),0)</f>
        <v>0</v>
      </c>
      <c r="Y215" s="198">
        <f>IFERROR($E215*SUMIF('Daily Log'!$BD$18:$BD$1017,$B215,'Daily Log'!$BE$18:$BE$1017),0)</f>
        <v>0</v>
      </c>
      <c r="Z215" s="198">
        <f>IFERROR($E215*SUMIF('Daily Log'!$BG$18:$BG$1017,$B215,'Daily Log'!$BH$18:$BH$1017),0)</f>
        <v>0</v>
      </c>
      <c r="AA215" s="198">
        <f>IFERROR($E215*SUMIF('Daily Log'!$BJ$18:$BJ$1017,$B215,'Daily Log'!$BK$18:$BK$1017),0)</f>
        <v>0</v>
      </c>
      <c r="AB215" s="198">
        <f>IFERROR($E215*SUMIF('Daily Log'!$BM$18:$BM$1017,$B215,'Daily Log'!$BN$18:$BN$1017),0)</f>
        <v>0</v>
      </c>
      <c r="AC215" s="198">
        <f>IFERROR($E215*SUMIF('Daily Log'!$BP$18:$BP$1017,$B215,'Daily Log'!$BQ$18:$BQ$1017),0)</f>
        <v>0</v>
      </c>
      <c r="AD215" s="198">
        <f>IFERROR($E215*SUMIF('Daily Log'!$BS$18:$BS$1017,$B215,'Daily Log'!$BT$18:$BT$1017),0)</f>
        <v>0</v>
      </c>
      <c r="AE215" s="198">
        <f>IFERROR($E215*SUMIF('Daily Log'!$BV$18:$BV$1017,$B215,'Daily Log'!$BW$18:$BW$1017),0)</f>
        <v>0</v>
      </c>
      <c r="AF215" s="198">
        <f>IFERROR($E215*SUMIF('Daily Log'!$BY$18:$BY$1017,$B215,'Daily Log'!$BZ$18:$BZ$1017),0)</f>
        <v>0</v>
      </c>
      <c r="AG215" s="198">
        <f>IFERROR($E215*SUMIF('Daily Log'!$CB$18:$CB$1017,$B215,'Daily Log'!$CC$18:$CC$1017),0)</f>
        <v>0</v>
      </c>
      <c r="AH215" s="198">
        <f>IFERROR($E215*SUMIF('Daily Log'!$CE$18:$CE$1017,$B215,'Daily Log'!$CF$18:$CF$1017),0)</f>
        <v>0</v>
      </c>
      <c r="AI215" s="198">
        <f>IFERROR($E215*SUMIF('Daily Log'!$CH$18:$CH$1017,$B215,'Daily Log'!$CI$18:$CI$1017),0)</f>
        <v>0</v>
      </c>
      <c r="AJ215" s="198">
        <f>IFERROR($E215*SUMIF('Daily Log'!$CK$18:$CK$1017,$B215,'Daily Log'!$CL$18:$CL$1017),0)</f>
        <v>0</v>
      </c>
      <c r="AK215" s="198">
        <f>IFERROR($E215*SUMIF('Daily Log'!$CN$18:$CN$1017,$B215,'Daily Log'!$CO$18:$CO$1017),0)</f>
        <v>0</v>
      </c>
    </row>
    <row r="216" spans="2:37" ht="33.75" customHeight="1">
      <c r="B216" s="401" t="s">
        <v>255</v>
      </c>
      <c r="C216" s="402"/>
      <c r="D216" s="403" t="s">
        <v>373</v>
      </c>
      <c r="E216" s="400">
        <v>1</v>
      </c>
      <c r="F216" s="197">
        <f t="shared" si="3"/>
        <v>3</v>
      </c>
      <c r="G216" s="198">
        <f>IFERROR($E216*SUMIF('Daily Log'!$B$18:$B$1017,$B216,'Daily Log'!$C$18:$C$1017),0)</f>
        <v>2</v>
      </c>
      <c r="H216" s="198">
        <f>IFERROR($E216*SUMIF('Daily Log'!$E$18:$E$1017,$B216,'Daily Log'!$F$18:$F$1017),0)</f>
        <v>0</v>
      </c>
      <c r="I216" s="198">
        <f>IFERROR($E216*SUMIF('Daily Log'!$H$18:$H$1017,$B216,'Daily Log'!$I$18:$I$1017),0)</f>
        <v>1</v>
      </c>
      <c r="J216" s="198">
        <f>IFERROR($E216*SUMIF('Daily Log'!$K$18:$K$1017,$B216,'Daily Log'!$L$18:$L$1017),0)</f>
        <v>0</v>
      </c>
      <c r="K216" s="198">
        <f>IFERROR($E216*SUMIF('Daily Log'!$N$18:$N$1017,$B216,'Daily Log'!$O$18:$O$1017),0)</f>
        <v>0</v>
      </c>
      <c r="L216" s="198">
        <f>IFERROR($E216*SUMIF('Daily Log'!$Q$18:$Q$1017,$B216,'Daily Log'!$R$18:$R$1017),0)</f>
        <v>0</v>
      </c>
      <c r="M216" s="198">
        <f>IFERROR($E216*SUMIF('Daily Log'!$T$18:$T$1017,$B216,'Daily Log'!$U$18:$U$1017),0)</f>
        <v>0</v>
      </c>
      <c r="N216" s="198">
        <f>IFERROR($E216*SUMIF('Daily Log'!$W$18:$W$1017,$B216,'Daily Log'!$X$18:$X$1017),0)</f>
        <v>0</v>
      </c>
      <c r="O216" s="198">
        <f>IFERROR($E216*SUMIF('Daily Log'!$Z$18:$Z$1017,$B216,'Daily Log'!$AA$18:$AA$1017),0)</f>
        <v>0</v>
      </c>
      <c r="P216" s="198">
        <f>IFERROR($E216*SUMIF('Daily Log'!$AC$18:$AC$1017,$B216,'Daily Log'!$AD$18:$AD$1017),0)</f>
        <v>0</v>
      </c>
      <c r="Q216" s="198">
        <f>IFERROR($E216*SUMIF('Daily Log'!$AF$18:$AF$1017,$B216,'Daily Log'!$AG$18:$AG$1017),0)</f>
        <v>0</v>
      </c>
      <c r="R216" s="198">
        <f>IFERROR($E216*SUMIF('Daily Log'!$AI$18:$AI$1017,$B216,'Daily Log'!$AJ$18:$AJ$1017),0)</f>
        <v>0</v>
      </c>
      <c r="S216" s="198">
        <f>IFERROR($E216*SUMIF('Daily Log'!$AL$18:$AL$1017,$B216,'Daily Log'!$AM$18:$AM$1017),0)</f>
        <v>0</v>
      </c>
      <c r="T216" s="198">
        <f>IFERROR($E216*SUMIF('Daily Log'!$AO$18:$AO$1017,$B216,'Daily Log'!$AP$18:$AP$1017),0)</f>
        <v>0</v>
      </c>
      <c r="U216" s="198">
        <f>IFERROR($E216*SUMIF('Daily Log'!$AR$18:$AR$1017,$B216,'Daily Log'!$AS$18:$AS$1017),0)</f>
        <v>0</v>
      </c>
      <c r="V216" s="198">
        <f>IFERROR($E216*SUMIF('Daily Log'!$AU$18:$AU$1017,$B216,'Daily Log'!$AV$18:$AV$1017),0)</f>
        <v>0</v>
      </c>
      <c r="W216" s="198">
        <f>IFERROR($E216*SUMIF('Daily Log'!$AX$18:$AX$1017,$B216,'Daily Log'!$AY$18:$AY$1017),0)</f>
        <v>0</v>
      </c>
      <c r="X216" s="198">
        <f>IFERROR($E216*SUMIF('Daily Log'!$BA$18:$BA$1017,$B216,'Daily Log'!$BB$18:$BB$1017),0)</f>
        <v>0</v>
      </c>
      <c r="Y216" s="198">
        <f>IFERROR($E216*SUMIF('Daily Log'!$BD$18:$BD$1017,$B216,'Daily Log'!$BE$18:$BE$1017),0)</f>
        <v>0</v>
      </c>
      <c r="Z216" s="198">
        <f>IFERROR($E216*SUMIF('Daily Log'!$BG$18:$BG$1017,$B216,'Daily Log'!$BH$18:$BH$1017),0)</f>
        <v>0</v>
      </c>
      <c r="AA216" s="198">
        <f>IFERROR($E216*SUMIF('Daily Log'!$BJ$18:$BJ$1017,$B216,'Daily Log'!$BK$18:$BK$1017),0)</f>
        <v>0</v>
      </c>
      <c r="AB216" s="198">
        <f>IFERROR($E216*SUMIF('Daily Log'!$BM$18:$BM$1017,$B216,'Daily Log'!$BN$18:$BN$1017),0)</f>
        <v>0</v>
      </c>
      <c r="AC216" s="198">
        <f>IFERROR($E216*SUMIF('Daily Log'!$BP$18:$BP$1017,$B216,'Daily Log'!$BQ$18:$BQ$1017),0)</f>
        <v>0</v>
      </c>
      <c r="AD216" s="198">
        <f>IFERROR($E216*SUMIF('Daily Log'!$BS$18:$BS$1017,$B216,'Daily Log'!$BT$18:$BT$1017),0)</f>
        <v>0</v>
      </c>
      <c r="AE216" s="198">
        <f>IFERROR($E216*SUMIF('Daily Log'!$BV$18:$BV$1017,$B216,'Daily Log'!$BW$18:$BW$1017),0)</f>
        <v>0</v>
      </c>
      <c r="AF216" s="198">
        <f>IFERROR($E216*SUMIF('Daily Log'!$BY$18:$BY$1017,$B216,'Daily Log'!$BZ$18:$BZ$1017),0)</f>
        <v>0</v>
      </c>
      <c r="AG216" s="198">
        <f>IFERROR($E216*SUMIF('Daily Log'!$CB$18:$CB$1017,$B216,'Daily Log'!$CC$18:$CC$1017),0)</f>
        <v>0</v>
      </c>
      <c r="AH216" s="198">
        <f>IFERROR($E216*SUMIF('Daily Log'!$CE$18:$CE$1017,$B216,'Daily Log'!$CF$18:$CF$1017),0)</f>
        <v>0</v>
      </c>
      <c r="AI216" s="198">
        <f>IFERROR($E216*SUMIF('Daily Log'!$CH$18:$CH$1017,$B216,'Daily Log'!$CI$18:$CI$1017),0)</f>
        <v>0</v>
      </c>
      <c r="AJ216" s="198">
        <f>IFERROR($E216*SUMIF('Daily Log'!$CK$18:$CK$1017,$B216,'Daily Log'!$CL$18:$CL$1017),0)</f>
        <v>0</v>
      </c>
      <c r="AK216" s="198">
        <f>IFERROR($E216*SUMIF('Daily Log'!$CN$18:$CN$1017,$B216,'Daily Log'!$CO$18:$CO$1017),0)</f>
        <v>0</v>
      </c>
    </row>
    <row r="217" spans="2:37" ht="33.75" customHeight="1">
      <c r="B217" s="401" t="s">
        <v>256</v>
      </c>
      <c r="C217" s="402"/>
      <c r="D217" s="403" t="s">
        <v>373</v>
      </c>
      <c r="E217" s="400">
        <v>1</v>
      </c>
      <c r="F217" s="197">
        <f t="shared" si="3"/>
        <v>9</v>
      </c>
      <c r="G217" s="198">
        <f>IFERROR($E217*SUMIF('Daily Log'!$B$18:$B$1017,$B217,'Daily Log'!$C$18:$C$1017),0)</f>
        <v>3</v>
      </c>
      <c r="H217" s="198">
        <f>IFERROR($E217*SUMIF('Daily Log'!$E$18:$E$1017,$B217,'Daily Log'!$F$18:$F$1017),0)</f>
        <v>4</v>
      </c>
      <c r="I217" s="198">
        <f>IFERROR($E217*SUMIF('Daily Log'!$H$18:$H$1017,$B217,'Daily Log'!$I$18:$I$1017),0)</f>
        <v>2</v>
      </c>
      <c r="J217" s="198">
        <f>IFERROR($E217*SUMIF('Daily Log'!$K$18:$K$1017,$B217,'Daily Log'!$L$18:$L$1017),0)</f>
        <v>0</v>
      </c>
      <c r="K217" s="198">
        <f>IFERROR($E217*SUMIF('Daily Log'!$N$18:$N$1017,$B217,'Daily Log'!$O$18:$O$1017),0)</f>
        <v>0</v>
      </c>
      <c r="L217" s="198">
        <f>IFERROR($E217*SUMIF('Daily Log'!$Q$18:$Q$1017,$B217,'Daily Log'!$R$18:$R$1017),0)</f>
        <v>0</v>
      </c>
      <c r="M217" s="198">
        <f>IFERROR($E217*SUMIF('Daily Log'!$T$18:$T$1017,$B217,'Daily Log'!$U$18:$U$1017),0)</f>
        <v>0</v>
      </c>
      <c r="N217" s="198">
        <f>IFERROR($E217*SUMIF('Daily Log'!$W$18:$W$1017,$B217,'Daily Log'!$X$18:$X$1017),0)</f>
        <v>0</v>
      </c>
      <c r="O217" s="198">
        <f>IFERROR($E217*SUMIF('Daily Log'!$Z$18:$Z$1017,$B217,'Daily Log'!$AA$18:$AA$1017),0)</f>
        <v>0</v>
      </c>
      <c r="P217" s="198">
        <f>IFERROR($E217*SUMIF('Daily Log'!$AC$18:$AC$1017,$B217,'Daily Log'!$AD$18:$AD$1017),0)</f>
        <v>0</v>
      </c>
      <c r="Q217" s="198">
        <f>IFERROR($E217*SUMIF('Daily Log'!$AF$18:$AF$1017,$B217,'Daily Log'!$AG$18:$AG$1017),0)</f>
        <v>0</v>
      </c>
      <c r="R217" s="198">
        <f>IFERROR($E217*SUMIF('Daily Log'!$AI$18:$AI$1017,$B217,'Daily Log'!$AJ$18:$AJ$1017),0)</f>
        <v>0</v>
      </c>
      <c r="S217" s="198">
        <f>IFERROR($E217*SUMIF('Daily Log'!$AL$18:$AL$1017,$B217,'Daily Log'!$AM$18:$AM$1017),0)</f>
        <v>0</v>
      </c>
      <c r="T217" s="198">
        <f>IFERROR($E217*SUMIF('Daily Log'!$AO$18:$AO$1017,$B217,'Daily Log'!$AP$18:$AP$1017),0)</f>
        <v>0</v>
      </c>
      <c r="U217" s="198">
        <f>IFERROR($E217*SUMIF('Daily Log'!$AR$18:$AR$1017,$B217,'Daily Log'!$AS$18:$AS$1017),0)</f>
        <v>0</v>
      </c>
      <c r="V217" s="198">
        <f>IFERROR($E217*SUMIF('Daily Log'!$AU$18:$AU$1017,$B217,'Daily Log'!$AV$18:$AV$1017),0)</f>
        <v>0</v>
      </c>
      <c r="W217" s="198">
        <f>IFERROR($E217*SUMIF('Daily Log'!$AX$18:$AX$1017,$B217,'Daily Log'!$AY$18:$AY$1017),0)</f>
        <v>0</v>
      </c>
      <c r="X217" s="198">
        <f>IFERROR($E217*SUMIF('Daily Log'!$BA$18:$BA$1017,$B217,'Daily Log'!$BB$18:$BB$1017),0)</f>
        <v>0</v>
      </c>
      <c r="Y217" s="198">
        <f>IFERROR($E217*SUMIF('Daily Log'!$BD$18:$BD$1017,$B217,'Daily Log'!$BE$18:$BE$1017),0)</f>
        <v>0</v>
      </c>
      <c r="Z217" s="198">
        <f>IFERROR($E217*SUMIF('Daily Log'!$BG$18:$BG$1017,$B217,'Daily Log'!$BH$18:$BH$1017),0)</f>
        <v>0</v>
      </c>
      <c r="AA217" s="198">
        <f>IFERROR($E217*SUMIF('Daily Log'!$BJ$18:$BJ$1017,$B217,'Daily Log'!$BK$18:$BK$1017),0)</f>
        <v>0</v>
      </c>
      <c r="AB217" s="198">
        <f>IFERROR($E217*SUMIF('Daily Log'!$BM$18:$BM$1017,$B217,'Daily Log'!$BN$18:$BN$1017),0)</f>
        <v>0</v>
      </c>
      <c r="AC217" s="198">
        <f>IFERROR($E217*SUMIF('Daily Log'!$BP$18:$BP$1017,$B217,'Daily Log'!$BQ$18:$BQ$1017),0)</f>
        <v>0</v>
      </c>
      <c r="AD217" s="198">
        <f>IFERROR($E217*SUMIF('Daily Log'!$BS$18:$BS$1017,$B217,'Daily Log'!$BT$18:$BT$1017),0)</f>
        <v>0</v>
      </c>
      <c r="AE217" s="198">
        <f>IFERROR($E217*SUMIF('Daily Log'!$BV$18:$BV$1017,$B217,'Daily Log'!$BW$18:$BW$1017),0)</f>
        <v>0</v>
      </c>
      <c r="AF217" s="198">
        <f>IFERROR($E217*SUMIF('Daily Log'!$BY$18:$BY$1017,$B217,'Daily Log'!$BZ$18:$BZ$1017),0)</f>
        <v>0</v>
      </c>
      <c r="AG217" s="198">
        <f>IFERROR($E217*SUMIF('Daily Log'!$CB$18:$CB$1017,$B217,'Daily Log'!$CC$18:$CC$1017),0)</f>
        <v>0</v>
      </c>
      <c r="AH217" s="198">
        <f>IFERROR($E217*SUMIF('Daily Log'!$CE$18:$CE$1017,$B217,'Daily Log'!$CF$18:$CF$1017),0)</f>
        <v>0</v>
      </c>
      <c r="AI217" s="198">
        <f>IFERROR($E217*SUMIF('Daily Log'!$CH$18:$CH$1017,$B217,'Daily Log'!$CI$18:$CI$1017),0)</f>
        <v>0</v>
      </c>
      <c r="AJ217" s="198">
        <f>IFERROR($E217*SUMIF('Daily Log'!$CK$18:$CK$1017,$B217,'Daily Log'!$CL$18:$CL$1017),0)</f>
        <v>0</v>
      </c>
      <c r="AK217" s="198">
        <f>IFERROR($E217*SUMIF('Daily Log'!$CN$18:$CN$1017,$B217,'Daily Log'!$CO$18:$CO$1017),0)</f>
        <v>0</v>
      </c>
    </row>
    <row r="218" spans="2:37" ht="33.75" customHeight="1">
      <c r="B218" s="401" t="s">
        <v>257</v>
      </c>
      <c r="C218" s="402"/>
      <c r="D218" s="403" t="s">
        <v>373</v>
      </c>
      <c r="E218" s="400">
        <v>1</v>
      </c>
      <c r="F218" s="197">
        <f t="shared" si="3"/>
        <v>8</v>
      </c>
      <c r="G218" s="198">
        <f>IFERROR($E218*SUMIF('Daily Log'!$B$18:$B$1017,$B218,'Daily Log'!$C$18:$C$1017),0)</f>
        <v>3</v>
      </c>
      <c r="H218" s="198">
        <f>IFERROR($E218*SUMIF('Daily Log'!$E$18:$E$1017,$B218,'Daily Log'!$F$18:$F$1017),0)</f>
        <v>1</v>
      </c>
      <c r="I218" s="198">
        <f>IFERROR($E218*SUMIF('Daily Log'!$H$18:$H$1017,$B218,'Daily Log'!$I$18:$I$1017),0)</f>
        <v>4</v>
      </c>
      <c r="J218" s="198">
        <f>IFERROR($E218*SUMIF('Daily Log'!$K$18:$K$1017,$B218,'Daily Log'!$L$18:$L$1017),0)</f>
        <v>0</v>
      </c>
      <c r="K218" s="198">
        <f>IFERROR($E218*SUMIF('Daily Log'!$N$18:$N$1017,$B218,'Daily Log'!$O$18:$O$1017),0)</f>
        <v>0</v>
      </c>
      <c r="L218" s="198">
        <f>IFERROR($E218*SUMIF('Daily Log'!$Q$18:$Q$1017,$B218,'Daily Log'!$R$18:$R$1017),0)</f>
        <v>0</v>
      </c>
      <c r="M218" s="198">
        <f>IFERROR($E218*SUMIF('Daily Log'!$T$18:$T$1017,$B218,'Daily Log'!$U$18:$U$1017),0)</f>
        <v>0</v>
      </c>
      <c r="N218" s="198">
        <f>IFERROR($E218*SUMIF('Daily Log'!$W$18:$W$1017,$B218,'Daily Log'!$X$18:$X$1017),0)</f>
        <v>0</v>
      </c>
      <c r="O218" s="198">
        <f>IFERROR($E218*SUMIF('Daily Log'!$Z$18:$Z$1017,$B218,'Daily Log'!$AA$18:$AA$1017),0)</f>
        <v>0</v>
      </c>
      <c r="P218" s="198">
        <f>IFERROR($E218*SUMIF('Daily Log'!$AC$18:$AC$1017,$B218,'Daily Log'!$AD$18:$AD$1017),0)</f>
        <v>0</v>
      </c>
      <c r="Q218" s="198">
        <f>IFERROR($E218*SUMIF('Daily Log'!$AF$18:$AF$1017,$B218,'Daily Log'!$AG$18:$AG$1017),0)</f>
        <v>0</v>
      </c>
      <c r="R218" s="198">
        <f>IFERROR($E218*SUMIF('Daily Log'!$AI$18:$AI$1017,$B218,'Daily Log'!$AJ$18:$AJ$1017),0)</f>
        <v>0</v>
      </c>
      <c r="S218" s="198">
        <f>IFERROR($E218*SUMIF('Daily Log'!$AL$18:$AL$1017,$B218,'Daily Log'!$AM$18:$AM$1017),0)</f>
        <v>0</v>
      </c>
      <c r="T218" s="198">
        <f>IFERROR($E218*SUMIF('Daily Log'!$AO$18:$AO$1017,$B218,'Daily Log'!$AP$18:$AP$1017),0)</f>
        <v>0</v>
      </c>
      <c r="U218" s="198">
        <f>IFERROR($E218*SUMIF('Daily Log'!$AR$18:$AR$1017,$B218,'Daily Log'!$AS$18:$AS$1017),0)</f>
        <v>0</v>
      </c>
      <c r="V218" s="198">
        <f>IFERROR($E218*SUMIF('Daily Log'!$AU$18:$AU$1017,$B218,'Daily Log'!$AV$18:$AV$1017),0)</f>
        <v>0</v>
      </c>
      <c r="W218" s="198">
        <f>IFERROR($E218*SUMIF('Daily Log'!$AX$18:$AX$1017,$B218,'Daily Log'!$AY$18:$AY$1017),0)</f>
        <v>0</v>
      </c>
      <c r="X218" s="198">
        <f>IFERROR($E218*SUMIF('Daily Log'!$BA$18:$BA$1017,$B218,'Daily Log'!$BB$18:$BB$1017),0)</f>
        <v>0</v>
      </c>
      <c r="Y218" s="198">
        <f>IFERROR($E218*SUMIF('Daily Log'!$BD$18:$BD$1017,$B218,'Daily Log'!$BE$18:$BE$1017),0)</f>
        <v>0</v>
      </c>
      <c r="Z218" s="198">
        <f>IFERROR($E218*SUMIF('Daily Log'!$BG$18:$BG$1017,$B218,'Daily Log'!$BH$18:$BH$1017),0)</f>
        <v>0</v>
      </c>
      <c r="AA218" s="198">
        <f>IFERROR($E218*SUMIF('Daily Log'!$BJ$18:$BJ$1017,$B218,'Daily Log'!$BK$18:$BK$1017),0)</f>
        <v>0</v>
      </c>
      <c r="AB218" s="198">
        <f>IFERROR($E218*SUMIF('Daily Log'!$BM$18:$BM$1017,$B218,'Daily Log'!$BN$18:$BN$1017),0)</f>
        <v>0</v>
      </c>
      <c r="AC218" s="198">
        <f>IFERROR($E218*SUMIF('Daily Log'!$BP$18:$BP$1017,$B218,'Daily Log'!$BQ$18:$BQ$1017),0)</f>
        <v>0</v>
      </c>
      <c r="AD218" s="198">
        <f>IFERROR($E218*SUMIF('Daily Log'!$BS$18:$BS$1017,$B218,'Daily Log'!$BT$18:$BT$1017),0)</f>
        <v>0</v>
      </c>
      <c r="AE218" s="198">
        <f>IFERROR($E218*SUMIF('Daily Log'!$BV$18:$BV$1017,$B218,'Daily Log'!$BW$18:$BW$1017),0)</f>
        <v>0</v>
      </c>
      <c r="AF218" s="198">
        <f>IFERROR($E218*SUMIF('Daily Log'!$BY$18:$BY$1017,$B218,'Daily Log'!$BZ$18:$BZ$1017),0)</f>
        <v>0</v>
      </c>
      <c r="AG218" s="198">
        <f>IFERROR($E218*SUMIF('Daily Log'!$CB$18:$CB$1017,$B218,'Daily Log'!$CC$18:$CC$1017),0)</f>
        <v>0</v>
      </c>
      <c r="AH218" s="198">
        <f>IFERROR($E218*SUMIF('Daily Log'!$CE$18:$CE$1017,$B218,'Daily Log'!$CF$18:$CF$1017),0)</f>
        <v>0</v>
      </c>
      <c r="AI218" s="198">
        <f>IFERROR($E218*SUMIF('Daily Log'!$CH$18:$CH$1017,$B218,'Daily Log'!$CI$18:$CI$1017),0)</f>
        <v>0</v>
      </c>
      <c r="AJ218" s="198">
        <f>IFERROR($E218*SUMIF('Daily Log'!$CK$18:$CK$1017,$B218,'Daily Log'!$CL$18:$CL$1017),0)</f>
        <v>0</v>
      </c>
      <c r="AK218" s="198">
        <f>IFERROR($E218*SUMIF('Daily Log'!$CN$18:$CN$1017,$B218,'Daily Log'!$CO$18:$CO$1017),0)</f>
        <v>0</v>
      </c>
    </row>
    <row r="219" spans="2:37" ht="33.75" customHeight="1">
      <c r="B219" s="401" t="s">
        <v>258</v>
      </c>
      <c r="C219" s="402"/>
      <c r="D219" s="403" t="s">
        <v>374</v>
      </c>
      <c r="E219" s="400">
        <v>1</v>
      </c>
      <c r="F219" s="197">
        <f t="shared" si="3"/>
        <v>4</v>
      </c>
      <c r="G219" s="198">
        <f>IFERROR($E219*SUMIF('Daily Log'!$B$18:$B$1017,$B219,'Daily Log'!$C$18:$C$1017),0)</f>
        <v>1</v>
      </c>
      <c r="H219" s="198">
        <f>IFERROR($E219*SUMIF('Daily Log'!$E$18:$E$1017,$B219,'Daily Log'!$F$18:$F$1017),0)</f>
        <v>2</v>
      </c>
      <c r="I219" s="198">
        <f>IFERROR($E219*SUMIF('Daily Log'!$H$18:$H$1017,$B219,'Daily Log'!$I$18:$I$1017),0)</f>
        <v>1</v>
      </c>
      <c r="J219" s="198">
        <f>IFERROR($E219*SUMIF('Daily Log'!$K$18:$K$1017,$B219,'Daily Log'!$L$18:$L$1017),0)</f>
        <v>0</v>
      </c>
      <c r="K219" s="198">
        <f>IFERROR($E219*SUMIF('Daily Log'!$N$18:$N$1017,$B219,'Daily Log'!$O$18:$O$1017),0)</f>
        <v>0</v>
      </c>
      <c r="L219" s="198">
        <f>IFERROR($E219*SUMIF('Daily Log'!$Q$18:$Q$1017,$B219,'Daily Log'!$R$18:$R$1017),0)</f>
        <v>0</v>
      </c>
      <c r="M219" s="198">
        <f>IFERROR($E219*SUMIF('Daily Log'!$T$18:$T$1017,$B219,'Daily Log'!$U$18:$U$1017),0)</f>
        <v>0</v>
      </c>
      <c r="N219" s="198">
        <f>IFERROR($E219*SUMIF('Daily Log'!$W$18:$W$1017,$B219,'Daily Log'!$X$18:$X$1017),0)</f>
        <v>0</v>
      </c>
      <c r="O219" s="198">
        <f>IFERROR($E219*SUMIF('Daily Log'!$Z$18:$Z$1017,$B219,'Daily Log'!$AA$18:$AA$1017),0)</f>
        <v>0</v>
      </c>
      <c r="P219" s="198">
        <f>IFERROR($E219*SUMIF('Daily Log'!$AC$18:$AC$1017,$B219,'Daily Log'!$AD$18:$AD$1017),0)</f>
        <v>0</v>
      </c>
      <c r="Q219" s="198">
        <f>IFERROR($E219*SUMIF('Daily Log'!$AF$18:$AF$1017,$B219,'Daily Log'!$AG$18:$AG$1017),0)</f>
        <v>0</v>
      </c>
      <c r="R219" s="198">
        <f>IFERROR($E219*SUMIF('Daily Log'!$AI$18:$AI$1017,$B219,'Daily Log'!$AJ$18:$AJ$1017),0)</f>
        <v>0</v>
      </c>
      <c r="S219" s="198">
        <f>IFERROR($E219*SUMIF('Daily Log'!$AL$18:$AL$1017,$B219,'Daily Log'!$AM$18:$AM$1017),0)</f>
        <v>0</v>
      </c>
      <c r="T219" s="198">
        <f>IFERROR($E219*SUMIF('Daily Log'!$AO$18:$AO$1017,$B219,'Daily Log'!$AP$18:$AP$1017),0)</f>
        <v>0</v>
      </c>
      <c r="U219" s="198">
        <f>IFERROR($E219*SUMIF('Daily Log'!$AR$18:$AR$1017,$B219,'Daily Log'!$AS$18:$AS$1017),0)</f>
        <v>0</v>
      </c>
      <c r="V219" s="198">
        <f>IFERROR($E219*SUMIF('Daily Log'!$AU$18:$AU$1017,$B219,'Daily Log'!$AV$18:$AV$1017),0)</f>
        <v>0</v>
      </c>
      <c r="W219" s="198">
        <f>IFERROR($E219*SUMIF('Daily Log'!$AX$18:$AX$1017,$B219,'Daily Log'!$AY$18:$AY$1017),0)</f>
        <v>0</v>
      </c>
      <c r="X219" s="198">
        <f>IFERROR($E219*SUMIF('Daily Log'!$BA$18:$BA$1017,$B219,'Daily Log'!$BB$18:$BB$1017),0)</f>
        <v>0</v>
      </c>
      <c r="Y219" s="198">
        <f>IFERROR($E219*SUMIF('Daily Log'!$BD$18:$BD$1017,$B219,'Daily Log'!$BE$18:$BE$1017),0)</f>
        <v>0</v>
      </c>
      <c r="Z219" s="198">
        <f>IFERROR($E219*SUMIF('Daily Log'!$BG$18:$BG$1017,$B219,'Daily Log'!$BH$18:$BH$1017),0)</f>
        <v>0</v>
      </c>
      <c r="AA219" s="198">
        <f>IFERROR($E219*SUMIF('Daily Log'!$BJ$18:$BJ$1017,$B219,'Daily Log'!$BK$18:$BK$1017),0)</f>
        <v>0</v>
      </c>
      <c r="AB219" s="198">
        <f>IFERROR($E219*SUMIF('Daily Log'!$BM$18:$BM$1017,$B219,'Daily Log'!$BN$18:$BN$1017),0)</f>
        <v>0</v>
      </c>
      <c r="AC219" s="198">
        <f>IFERROR($E219*SUMIF('Daily Log'!$BP$18:$BP$1017,$B219,'Daily Log'!$BQ$18:$BQ$1017),0)</f>
        <v>0</v>
      </c>
      <c r="AD219" s="198">
        <f>IFERROR($E219*SUMIF('Daily Log'!$BS$18:$BS$1017,$B219,'Daily Log'!$BT$18:$BT$1017),0)</f>
        <v>0</v>
      </c>
      <c r="AE219" s="198">
        <f>IFERROR($E219*SUMIF('Daily Log'!$BV$18:$BV$1017,$B219,'Daily Log'!$BW$18:$BW$1017),0)</f>
        <v>0</v>
      </c>
      <c r="AF219" s="198">
        <f>IFERROR($E219*SUMIF('Daily Log'!$BY$18:$BY$1017,$B219,'Daily Log'!$BZ$18:$BZ$1017),0)</f>
        <v>0</v>
      </c>
      <c r="AG219" s="198">
        <f>IFERROR($E219*SUMIF('Daily Log'!$CB$18:$CB$1017,$B219,'Daily Log'!$CC$18:$CC$1017),0)</f>
        <v>0</v>
      </c>
      <c r="AH219" s="198">
        <f>IFERROR($E219*SUMIF('Daily Log'!$CE$18:$CE$1017,$B219,'Daily Log'!$CF$18:$CF$1017),0)</f>
        <v>0</v>
      </c>
      <c r="AI219" s="198">
        <f>IFERROR($E219*SUMIF('Daily Log'!$CH$18:$CH$1017,$B219,'Daily Log'!$CI$18:$CI$1017),0)</f>
        <v>0</v>
      </c>
      <c r="AJ219" s="198">
        <f>IFERROR($E219*SUMIF('Daily Log'!$CK$18:$CK$1017,$B219,'Daily Log'!$CL$18:$CL$1017),0)</f>
        <v>0</v>
      </c>
      <c r="AK219" s="198">
        <f>IFERROR($E219*SUMIF('Daily Log'!$CN$18:$CN$1017,$B219,'Daily Log'!$CO$18:$CO$1017),0)</f>
        <v>0</v>
      </c>
    </row>
    <row r="220" spans="2:37" ht="33.75" customHeight="1">
      <c r="B220" s="401" t="s">
        <v>259</v>
      </c>
      <c r="C220" s="402"/>
      <c r="D220" s="403" t="s">
        <v>374</v>
      </c>
      <c r="E220" s="400">
        <v>1</v>
      </c>
      <c r="F220" s="197">
        <f t="shared" si="3"/>
        <v>13</v>
      </c>
      <c r="G220" s="198">
        <f>IFERROR($E220*SUMIF('Daily Log'!$B$18:$B$1017,$B220,'Daily Log'!$C$18:$C$1017),0)</f>
        <v>10</v>
      </c>
      <c r="H220" s="198">
        <f>IFERROR($E220*SUMIF('Daily Log'!$E$18:$E$1017,$B220,'Daily Log'!$F$18:$F$1017),0)</f>
        <v>1</v>
      </c>
      <c r="I220" s="198">
        <f>IFERROR($E220*SUMIF('Daily Log'!$H$18:$H$1017,$B220,'Daily Log'!$I$18:$I$1017),0)</f>
        <v>2</v>
      </c>
      <c r="J220" s="198">
        <f>IFERROR($E220*SUMIF('Daily Log'!$K$18:$K$1017,$B220,'Daily Log'!$L$18:$L$1017),0)</f>
        <v>0</v>
      </c>
      <c r="K220" s="198">
        <f>IFERROR($E220*SUMIF('Daily Log'!$N$18:$N$1017,$B220,'Daily Log'!$O$18:$O$1017),0)</f>
        <v>0</v>
      </c>
      <c r="L220" s="198">
        <f>IFERROR($E220*SUMIF('Daily Log'!$Q$18:$Q$1017,$B220,'Daily Log'!$R$18:$R$1017),0)</f>
        <v>0</v>
      </c>
      <c r="M220" s="198">
        <f>IFERROR($E220*SUMIF('Daily Log'!$T$18:$T$1017,$B220,'Daily Log'!$U$18:$U$1017),0)</f>
        <v>0</v>
      </c>
      <c r="N220" s="198">
        <f>IFERROR($E220*SUMIF('Daily Log'!$W$18:$W$1017,$B220,'Daily Log'!$X$18:$X$1017),0)</f>
        <v>0</v>
      </c>
      <c r="O220" s="198">
        <f>IFERROR($E220*SUMIF('Daily Log'!$Z$18:$Z$1017,$B220,'Daily Log'!$AA$18:$AA$1017),0)</f>
        <v>0</v>
      </c>
      <c r="P220" s="198">
        <f>IFERROR($E220*SUMIF('Daily Log'!$AC$18:$AC$1017,$B220,'Daily Log'!$AD$18:$AD$1017),0)</f>
        <v>0</v>
      </c>
      <c r="Q220" s="198">
        <f>IFERROR($E220*SUMIF('Daily Log'!$AF$18:$AF$1017,$B220,'Daily Log'!$AG$18:$AG$1017),0)</f>
        <v>0</v>
      </c>
      <c r="R220" s="198">
        <f>IFERROR($E220*SUMIF('Daily Log'!$AI$18:$AI$1017,$B220,'Daily Log'!$AJ$18:$AJ$1017),0)</f>
        <v>0</v>
      </c>
      <c r="S220" s="198">
        <f>IFERROR($E220*SUMIF('Daily Log'!$AL$18:$AL$1017,$B220,'Daily Log'!$AM$18:$AM$1017),0)</f>
        <v>0</v>
      </c>
      <c r="T220" s="198">
        <f>IFERROR($E220*SUMIF('Daily Log'!$AO$18:$AO$1017,$B220,'Daily Log'!$AP$18:$AP$1017),0)</f>
        <v>0</v>
      </c>
      <c r="U220" s="198">
        <f>IFERROR($E220*SUMIF('Daily Log'!$AR$18:$AR$1017,$B220,'Daily Log'!$AS$18:$AS$1017),0)</f>
        <v>0</v>
      </c>
      <c r="V220" s="198">
        <f>IFERROR($E220*SUMIF('Daily Log'!$AU$18:$AU$1017,$B220,'Daily Log'!$AV$18:$AV$1017),0)</f>
        <v>0</v>
      </c>
      <c r="W220" s="198">
        <f>IFERROR($E220*SUMIF('Daily Log'!$AX$18:$AX$1017,$B220,'Daily Log'!$AY$18:$AY$1017),0)</f>
        <v>0</v>
      </c>
      <c r="X220" s="198">
        <f>IFERROR($E220*SUMIF('Daily Log'!$BA$18:$BA$1017,$B220,'Daily Log'!$BB$18:$BB$1017),0)</f>
        <v>0</v>
      </c>
      <c r="Y220" s="198">
        <f>IFERROR($E220*SUMIF('Daily Log'!$BD$18:$BD$1017,$B220,'Daily Log'!$BE$18:$BE$1017),0)</f>
        <v>0</v>
      </c>
      <c r="Z220" s="198">
        <f>IFERROR($E220*SUMIF('Daily Log'!$BG$18:$BG$1017,$B220,'Daily Log'!$BH$18:$BH$1017),0)</f>
        <v>0</v>
      </c>
      <c r="AA220" s="198">
        <f>IFERROR($E220*SUMIF('Daily Log'!$BJ$18:$BJ$1017,$B220,'Daily Log'!$BK$18:$BK$1017),0)</f>
        <v>0</v>
      </c>
      <c r="AB220" s="198">
        <f>IFERROR($E220*SUMIF('Daily Log'!$BM$18:$BM$1017,$B220,'Daily Log'!$BN$18:$BN$1017),0)</f>
        <v>0</v>
      </c>
      <c r="AC220" s="198">
        <f>IFERROR($E220*SUMIF('Daily Log'!$BP$18:$BP$1017,$B220,'Daily Log'!$BQ$18:$BQ$1017),0)</f>
        <v>0</v>
      </c>
      <c r="AD220" s="198">
        <f>IFERROR($E220*SUMIF('Daily Log'!$BS$18:$BS$1017,$B220,'Daily Log'!$BT$18:$BT$1017),0)</f>
        <v>0</v>
      </c>
      <c r="AE220" s="198">
        <f>IFERROR($E220*SUMIF('Daily Log'!$BV$18:$BV$1017,$B220,'Daily Log'!$BW$18:$BW$1017),0)</f>
        <v>0</v>
      </c>
      <c r="AF220" s="198">
        <f>IFERROR($E220*SUMIF('Daily Log'!$BY$18:$BY$1017,$B220,'Daily Log'!$BZ$18:$BZ$1017),0)</f>
        <v>0</v>
      </c>
      <c r="AG220" s="198">
        <f>IFERROR($E220*SUMIF('Daily Log'!$CB$18:$CB$1017,$B220,'Daily Log'!$CC$18:$CC$1017),0)</f>
        <v>0</v>
      </c>
      <c r="AH220" s="198">
        <f>IFERROR($E220*SUMIF('Daily Log'!$CE$18:$CE$1017,$B220,'Daily Log'!$CF$18:$CF$1017),0)</f>
        <v>0</v>
      </c>
      <c r="AI220" s="198">
        <f>IFERROR($E220*SUMIF('Daily Log'!$CH$18:$CH$1017,$B220,'Daily Log'!$CI$18:$CI$1017),0)</f>
        <v>0</v>
      </c>
      <c r="AJ220" s="198">
        <f>IFERROR($E220*SUMIF('Daily Log'!$CK$18:$CK$1017,$B220,'Daily Log'!$CL$18:$CL$1017),0)</f>
        <v>0</v>
      </c>
      <c r="AK220" s="198">
        <f>IFERROR($E220*SUMIF('Daily Log'!$CN$18:$CN$1017,$B220,'Daily Log'!$CO$18:$CO$1017),0)</f>
        <v>0</v>
      </c>
    </row>
    <row r="221" spans="2:37" ht="33.75" customHeight="1">
      <c r="B221" s="401" t="s">
        <v>260</v>
      </c>
      <c r="C221" s="402"/>
      <c r="D221" s="403" t="s">
        <v>374</v>
      </c>
      <c r="E221" s="400">
        <v>1</v>
      </c>
      <c r="F221" s="197">
        <f t="shared" si="3"/>
        <v>4</v>
      </c>
      <c r="G221" s="198">
        <f>IFERROR($E221*SUMIF('Daily Log'!$B$18:$B$1017,$B221,'Daily Log'!$C$18:$C$1017),0)</f>
        <v>1</v>
      </c>
      <c r="H221" s="198">
        <f>IFERROR($E221*SUMIF('Daily Log'!$E$18:$E$1017,$B221,'Daily Log'!$F$18:$F$1017),0)</f>
        <v>2</v>
      </c>
      <c r="I221" s="198">
        <f>IFERROR($E221*SUMIF('Daily Log'!$H$18:$H$1017,$B221,'Daily Log'!$I$18:$I$1017),0)</f>
        <v>1</v>
      </c>
      <c r="J221" s="198">
        <f>IFERROR($E221*SUMIF('Daily Log'!$K$18:$K$1017,$B221,'Daily Log'!$L$18:$L$1017),0)</f>
        <v>0</v>
      </c>
      <c r="K221" s="198">
        <f>IFERROR($E221*SUMIF('Daily Log'!$N$18:$N$1017,$B221,'Daily Log'!$O$18:$O$1017),0)</f>
        <v>0</v>
      </c>
      <c r="L221" s="198">
        <f>IFERROR($E221*SUMIF('Daily Log'!$Q$18:$Q$1017,$B221,'Daily Log'!$R$18:$R$1017),0)</f>
        <v>0</v>
      </c>
      <c r="M221" s="198">
        <f>IFERROR($E221*SUMIF('Daily Log'!$T$18:$T$1017,$B221,'Daily Log'!$U$18:$U$1017),0)</f>
        <v>0</v>
      </c>
      <c r="N221" s="198">
        <f>IFERROR($E221*SUMIF('Daily Log'!$W$18:$W$1017,$B221,'Daily Log'!$X$18:$X$1017),0)</f>
        <v>0</v>
      </c>
      <c r="O221" s="198">
        <f>IFERROR($E221*SUMIF('Daily Log'!$Z$18:$Z$1017,$B221,'Daily Log'!$AA$18:$AA$1017),0)</f>
        <v>0</v>
      </c>
      <c r="P221" s="198">
        <f>IFERROR($E221*SUMIF('Daily Log'!$AC$18:$AC$1017,$B221,'Daily Log'!$AD$18:$AD$1017),0)</f>
        <v>0</v>
      </c>
      <c r="Q221" s="198">
        <f>IFERROR($E221*SUMIF('Daily Log'!$AF$18:$AF$1017,$B221,'Daily Log'!$AG$18:$AG$1017),0)</f>
        <v>0</v>
      </c>
      <c r="R221" s="198">
        <f>IFERROR($E221*SUMIF('Daily Log'!$AI$18:$AI$1017,$B221,'Daily Log'!$AJ$18:$AJ$1017),0)</f>
        <v>0</v>
      </c>
      <c r="S221" s="198">
        <f>IFERROR($E221*SUMIF('Daily Log'!$AL$18:$AL$1017,$B221,'Daily Log'!$AM$18:$AM$1017),0)</f>
        <v>0</v>
      </c>
      <c r="T221" s="198">
        <f>IFERROR($E221*SUMIF('Daily Log'!$AO$18:$AO$1017,$B221,'Daily Log'!$AP$18:$AP$1017),0)</f>
        <v>0</v>
      </c>
      <c r="U221" s="198">
        <f>IFERROR($E221*SUMIF('Daily Log'!$AR$18:$AR$1017,$B221,'Daily Log'!$AS$18:$AS$1017),0)</f>
        <v>0</v>
      </c>
      <c r="V221" s="198">
        <f>IFERROR($E221*SUMIF('Daily Log'!$AU$18:$AU$1017,$B221,'Daily Log'!$AV$18:$AV$1017),0)</f>
        <v>0</v>
      </c>
      <c r="W221" s="198">
        <f>IFERROR($E221*SUMIF('Daily Log'!$AX$18:$AX$1017,$B221,'Daily Log'!$AY$18:$AY$1017),0)</f>
        <v>0</v>
      </c>
      <c r="X221" s="198">
        <f>IFERROR($E221*SUMIF('Daily Log'!$BA$18:$BA$1017,$B221,'Daily Log'!$BB$18:$BB$1017),0)</f>
        <v>0</v>
      </c>
      <c r="Y221" s="198">
        <f>IFERROR($E221*SUMIF('Daily Log'!$BD$18:$BD$1017,$B221,'Daily Log'!$BE$18:$BE$1017),0)</f>
        <v>0</v>
      </c>
      <c r="Z221" s="198">
        <f>IFERROR($E221*SUMIF('Daily Log'!$BG$18:$BG$1017,$B221,'Daily Log'!$BH$18:$BH$1017),0)</f>
        <v>0</v>
      </c>
      <c r="AA221" s="198">
        <f>IFERROR($E221*SUMIF('Daily Log'!$BJ$18:$BJ$1017,$B221,'Daily Log'!$BK$18:$BK$1017),0)</f>
        <v>0</v>
      </c>
      <c r="AB221" s="198">
        <f>IFERROR($E221*SUMIF('Daily Log'!$BM$18:$BM$1017,$B221,'Daily Log'!$BN$18:$BN$1017),0)</f>
        <v>0</v>
      </c>
      <c r="AC221" s="198">
        <f>IFERROR($E221*SUMIF('Daily Log'!$BP$18:$BP$1017,$B221,'Daily Log'!$BQ$18:$BQ$1017),0)</f>
        <v>0</v>
      </c>
      <c r="AD221" s="198">
        <f>IFERROR($E221*SUMIF('Daily Log'!$BS$18:$BS$1017,$B221,'Daily Log'!$BT$18:$BT$1017),0)</f>
        <v>0</v>
      </c>
      <c r="AE221" s="198">
        <f>IFERROR($E221*SUMIF('Daily Log'!$BV$18:$BV$1017,$B221,'Daily Log'!$BW$18:$BW$1017),0)</f>
        <v>0</v>
      </c>
      <c r="AF221" s="198">
        <f>IFERROR($E221*SUMIF('Daily Log'!$BY$18:$BY$1017,$B221,'Daily Log'!$BZ$18:$BZ$1017),0)</f>
        <v>0</v>
      </c>
      <c r="AG221" s="198">
        <f>IFERROR($E221*SUMIF('Daily Log'!$CB$18:$CB$1017,$B221,'Daily Log'!$CC$18:$CC$1017),0)</f>
        <v>0</v>
      </c>
      <c r="AH221" s="198">
        <f>IFERROR($E221*SUMIF('Daily Log'!$CE$18:$CE$1017,$B221,'Daily Log'!$CF$18:$CF$1017),0)</f>
        <v>0</v>
      </c>
      <c r="AI221" s="198">
        <f>IFERROR($E221*SUMIF('Daily Log'!$CH$18:$CH$1017,$B221,'Daily Log'!$CI$18:$CI$1017),0)</f>
        <v>0</v>
      </c>
      <c r="AJ221" s="198">
        <f>IFERROR($E221*SUMIF('Daily Log'!$CK$18:$CK$1017,$B221,'Daily Log'!$CL$18:$CL$1017),0)</f>
        <v>0</v>
      </c>
      <c r="AK221" s="198">
        <f>IFERROR($E221*SUMIF('Daily Log'!$CN$18:$CN$1017,$B221,'Daily Log'!$CO$18:$CO$1017),0)</f>
        <v>0</v>
      </c>
    </row>
    <row r="222" spans="2:37" ht="33.75" customHeight="1">
      <c r="B222" s="401" t="s">
        <v>261</v>
      </c>
      <c r="C222" s="402"/>
      <c r="D222" s="403" t="s">
        <v>374</v>
      </c>
      <c r="E222" s="400">
        <v>1</v>
      </c>
      <c r="F222" s="197">
        <f t="shared" ref="F222:F285" si="4">SUM($G222:$AK222)</f>
        <v>1</v>
      </c>
      <c r="G222" s="198">
        <f>IFERROR($E222*SUMIF('Daily Log'!$B$18:$B$1017,$B222,'Daily Log'!$C$18:$C$1017),0)</f>
        <v>0</v>
      </c>
      <c r="H222" s="198">
        <f>IFERROR($E222*SUMIF('Daily Log'!$E$18:$E$1017,$B222,'Daily Log'!$F$18:$F$1017),0)</f>
        <v>1</v>
      </c>
      <c r="I222" s="198">
        <f>IFERROR($E222*SUMIF('Daily Log'!$H$18:$H$1017,$B222,'Daily Log'!$I$18:$I$1017),0)</f>
        <v>0</v>
      </c>
      <c r="J222" s="198">
        <f>IFERROR($E222*SUMIF('Daily Log'!$K$18:$K$1017,$B222,'Daily Log'!$L$18:$L$1017),0)</f>
        <v>0</v>
      </c>
      <c r="K222" s="198">
        <f>IFERROR($E222*SUMIF('Daily Log'!$N$18:$N$1017,$B222,'Daily Log'!$O$18:$O$1017),0)</f>
        <v>0</v>
      </c>
      <c r="L222" s="198">
        <f>IFERROR($E222*SUMIF('Daily Log'!$Q$18:$Q$1017,$B222,'Daily Log'!$R$18:$R$1017),0)</f>
        <v>0</v>
      </c>
      <c r="M222" s="198">
        <f>IFERROR($E222*SUMIF('Daily Log'!$T$18:$T$1017,$B222,'Daily Log'!$U$18:$U$1017),0)</f>
        <v>0</v>
      </c>
      <c r="N222" s="198">
        <f>IFERROR($E222*SUMIF('Daily Log'!$W$18:$W$1017,$B222,'Daily Log'!$X$18:$X$1017),0)</f>
        <v>0</v>
      </c>
      <c r="O222" s="198">
        <f>IFERROR($E222*SUMIF('Daily Log'!$Z$18:$Z$1017,$B222,'Daily Log'!$AA$18:$AA$1017),0)</f>
        <v>0</v>
      </c>
      <c r="P222" s="198">
        <f>IFERROR($E222*SUMIF('Daily Log'!$AC$18:$AC$1017,$B222,'Daily Log'!$AD$18:$AD$1017),0)</f>
        <v>0</v>
      </c>
      <c r="Q222" s="198">
        <f>IFERROR($E222*SUMIF('Daily Log'!$AF$18:$AF$1017,$B222,'Daily Log'!$AG$18:$AG$1017),0)</f>
        <v>0</v>
      </c>
      <c r="R222" s="198">
        <f>IFERROR($E222*SUMIF('Daily Log'!$AI$18:$AI$1017,$B222,'Daily Log'!$AJ$18:$AJ$1017),0)</f>
        <v>0</v>
      </c>
      <c r="S222" s="198">
        <f>IFERROR($E222*SUMIF('Daily Log'!$AL$18:$AL$1017,$B222,'Daily Log'!$AM$18:$AM$1017),0)</f>
        <v>0</v>
      </c>
      <c r="T222" s="198">
        <f>IFERROR($E222*SUMIF('Daily Log'!$AO$18:$AO$1017,$B222,'Daily Log'!$AP$18:$AP$1017),0)</f>
        <v>0</v>
      </c>
      <c r="U222" s="198">
        <f>IFERROR($E222*SUMIF('Daily Log'!$AR$18:$AR$1017,$B222,'Daily Log'!$AS$18:$AS$1017),0)</f>
        <v>0</v>
      </c>
      <c r="V222" s="198">
        <f>IFERROR($E222*SUMIF('Daily Log'!$AU$18:$AU$1017,$B222,'Daily Log'!$AV$18:$AV$1017),0)</f>
        <v>0</v>
      </c>
      <c r="W222" s="198">
        <f>IFERROR($E222*SUMIF('Daily Log'!$AX$18:$AX$1017,$B222,'Daily Log'!$AY$18:$AY$1017),0)</f>
        <v>0</v>
      </c>
      <c r="X222" s="198">
        <f>IFERROR($E222*SUMIF('Daily Log'!$BA$18:$BA$1017,$B222,'Daily Log'!$BB$18:$BB$1017),0)</f>
        <v>0</v>
      </c>
      <c r="Y222" s="198">
        <f>IFERROR($E222*SUMIF('Daily Log'!$BD$18:$BD$1017,$B222,'Daily Log'!$BE$18:$BE$1017),0)</f>
        <v>0</v>
      </c>
      <c r="Z222" s="198">
        <f>IFERROR($E222*SUMIF('Daily Log'!$BG$18:$BG$1017,$B222,'Daily Log'!$BH$18:$BH$1017),0)</f>
        <v>0</v>
      </c>
      <c r="AA222" s="198">
        <f>IFERROR($E222*SUMIF('Daily Log'!$BJ$18:$BJ$1017,$B222,'Daily Log'!$BK$18:$BK$1017),0)</f>
        <v>0</v>
      </c>
      <c r="AB222" s="198">
        <f>IFERROR($E222*SUMIF('Daily Log'!$BM$18:$BM$1017,$B222,'Daily Log'!$BN$18:$BN$1017),0)</f>
        <v>0</v>
      </c>
      <c r="AC222" s="198">
        <f>IFERROR($E222*SUMIF('Daily Log'!$BP$18:$BP$1017,$B222,'Daily Log'!$BQ$18:$BQ$1017),0)</f>
        <v>0</v>
      </c>
      <c r="AD222" s="198">
        <f>IFERROR($E222*SUMIF('Daily Log'!$BS$18:$BS$1017,$B222,'Daily Log'!$BT$18:$BT$1017),0)</f>
        <v>0</v>
      </c>
      <c r="AE222" s="198">
        <f>IFERROR($E222*SUMIF('Daily Log'!$BV$18:$BV$1017,$B222,'Daily Log'!$BW$18:$BW$1017),0)</f>
        <v>0</v>
      </c>
      <c r="AF222" s="198">
        <f>IFERROR($E222*SUMIF('Daily Log'!$BY$18:$BY$1017,$B222,'Daily Log'!$BZ$18:$BZ$1017),0)</f>
        <v>0</v>
      </c>
      <c r="AG222" s="198">
        <f>IFERROR($E222*SUMIF('Daily Log'!$CB$18:$CB$1017,$B222,'Daily Log'!$CC$18:$CC$1017),0)</f>
        <v>0</v>
      </c>
      <c r="AH222" s="198">
        <f>IFERROR($E222*SUMIF('Daily Log'!$CE$18:$CE$1017,$B222,'Daily Log'!$CF$18:$CF$1017),0)</f>
        <v>0</v>
      </c>
      <c r="AI222" s="198">
        <f>IFERROR($E222*SUMIF('Daily Log'!$CH$18:$CH$1017,$B222,'Daily Log'!$CI$18:$CI$1017),0)</f>
        <v>0</v>
      </c>
      <c r="AJ222" s="198">
        <f>IFERROR($E222*SUMIF('Daily Log'!$CK$18:$CK$1017,$B222,'Daily Log'!$CL$18:$CL$1017),0)</f>
        <v>0</v>
      </c>
      <c r="AK222" s="198">
        <f>IFERROR($E222*SUMIF('Daily Log'!$CN$18:$CN$1017,$B222,'Daily Log'!$CO$18:$CO$1017),0)</f>
        <v>0</v>
      </c>
    </row>
    <row r="223" spans="2:37" ht="33.75" customHeight="1">
      <c r="B223" s="401" t="s">
        <v>262</v>
      </c>
      <c r="C223" s="402"/>
      <c r="D223" s="403" t="s">
        <v>374</v>
      </c>
      <c r="E223" s="400">
        <v>1</v>
      </c>
      <c r="F223" s="197">
        <f t="shared" si="4"/>
        <v>0</v>
      </c>
      <c r="G223" s="198">
        <f>IFERROR($E223*SUMIF('Daily Log'!$B$18:$B$1017,$B223,'Daily Log'!$C$18:$C$1017),0)</f>
        <v>0</v>
      </c>
      <c r="H223" s="198">
        <f>IFERROR($E223*SUMIF('Daily Log'!$E$18:$E$1017,$B223,'Daily Log'!$F$18:$F$1017),0)</f>
        <v>0</v>
      </c>
      <c r="I223" s="198">
        <f>IFERROR($E223*SUMIF('Daily Log'!$H$18:$H$1017,$B223,'Daily Log'!$I$18:$I$1017),0)</f>
        <v>0</v>
      </c>
      <c r="J223" s="198">
        <f>IFERROR($E223*SUMIF('Daily Log'!$K$18:$K$1017,$B223,'Daily Log'!$L$18:$L$1017),0)</f>
        <v>0</v>
      </c>
      <c r="K223" s="198">
        <f>IFERROR($E223*SUMIF('Daily Log'!$N$18:$N$1017,$B223,'Daily Log'!$O$18:$O$1017),0)</f>
        <v>0</v>
      </c>
      <c r="L223" s="198">
        <f>IFERROR($E223*SUMIF('Daily Log'!$Q$18:$Q$1017,$B223,'Daily Log'!$R$18:$R$1017),0)</f>
        <v>0</v>
      </c>
      <c r="M223" s="198">
        <f>IFERROR($E223*SUMIF('Daily Log'!$T$18:$T$1017,$B223,'Daily Log'!$U$18:$U$1017),0)</f>
        <v>0</v>
      </c>
      <c r="N223" s="198">
        <f>IFERROR($E223*SUMIF('Daily Log'!$W$18:$W$1017,$B223,'Daily Log'!$X$18:$X$1017),0)</f>
        <v>0</v>
      </c>
      <c r="O223" s="198">
        <f>IFERROR($E223*SUMIF('Daily Log'!$Z$18:$Z$1017,$B223,'Daily Log'!$AA$18:$AA$1017),0)</f>
        <v>0</v>
      </c>
      <c r="P223" s="198">
        <f>IFERROR($E223*SUMIF('Daily Log'!$AC$18:$AC$1017,$B223,'Daily Log'!$AD$18:$AD$1017),0)</f>
        <v>0</v>
      </c>
      <c r="Q223" s="198">
        <f>IFERROR($E223*SUMIF('Daily Log'!$AF$18:$AF$1017,$B223,'Daily Log'!$AG$18:$AG$1017),0)</f>
        <v>0</v>
      </c>
      <c r="R223" s="198">
        <f>IFERROR($E223*SUMIF('Daily Log'!$AI$18:$AI$1017,$B223,'Daily Log'!$AJ$18:$AJ$1017),0)</f>
        <v>0</v>
      </c>
      <c r="S223" s="198">
        <f>IFERROR($E223*SUMIF('Daily Log'!$AL$18:$AL$1017,$B223,'Daily Log'!$AM$18:$AM$1017),0)</f>
        <v>0</v>
      </c>
      <c r="T223" s="198">
        <f>IFERROR($E223*SUMIF('Daily Log'!$AO$18:$AO$1017,$B223,'Daily Log'!$AP$18:$AP$1017),0)</f>
        <v>0</v>
      </c>
      <c r="U223" s="198">
        <f>IFERROR($E223*SUMIF('Daily Log'!$AR$18:$AR$1017,$B223,'Daily Log'!$AS$18:$AS$1017),0)</f>
        <v>0</v>
      </c>
      <c r="V223" s="198">
        <f>IFERROR($E223*SUMIF('Daily Log'!$AU$18:$AU$1017,$B223,'Daily Log'!$AV$18:$AV$1017),0)</f>
        <v>0</v>
      </c>
      <c r="W223" s="198">
        <f>IFERROR($E223*SUMIF('Daily Log'!$AX$18:$AX$1017,$B223,'Daily Log'!$AY$18:$AY$1017),0)</f>
        <v>0</v>
      </c>
      <c r="X223" s="198">
        <f>IFERROR($E223*SUMIF('Daily Log'!$BA$18:$BA$1017,$B223,'Daily Log'!$BB$18:$BB$1017),0)</f>
        <v>0</v>
      </c>
      <c r="Y223" s="198">
        <f>IFERROR($E223*SUMIF('Daily Log'!$BD$18:$BD$1017,$B223,'Daily Log'!$BE$18:$BE$1017),0)</f>
        <v>0</v>
      </c>
      <c r="Z223" s="198">
        <f>IFERROR($E223*SUMIF('Daily Log'!$BG$18:$BG$1017,$B223,'Daily Log'!$BH$18:$BH$1017),0)</f>
        <v>0</v>
      </c>
      <c r="AA223" s="198">
        <f>IFERROR($E223*SUMIF('Daily Log'!$BJ$18:$BJ$1017,$B223,'Daily Log'!$BK$18:$BK$1017),0)</f>
        <v>0</v>
      </c>
      <c r="AB223" s="198">
        <f>IFERROR($E223*SUMIF('Daily Log'!$BM$18:$BM$1017,$B223,'Daily Log'!$BN$18:$BN$1017),0)</f>
        <v>0</v>
      </c>
      <c r="AC223" s="198">
        <f>IFERROR($E223*SUMIF('Daily Log'!$BP$18:$BP$1017,$B223,'Daily Log'!$BQ$18:$BQ$1017),0)</f>
        <v>0</v>
      </c>
      <c r="AD223" s="198">
        <f>IFERROR($E223*SUMIF('Daily Log'!$BS$18:$BS$1017,$B223,'Daily Log'!$BT$18:$BT$1017),0)</f>
        <v>0</v>
      </c>
      <c r="AE223" s="198">
        <f>IFERROR($E223*SUMIF('Daily Log'!$BV$18:$BV$1017,$B223,'Daily Log'!$BW$18:$BW$1017),0)</f>
        <v>0</v>
      </c>
      <c r="AF223" s="198">
        <f>IFERROR($E223*SUMIF('Daily Log'!$BY$18:$BY$1017,$B223,'Daily Log'!$BZ$18:$BZ$1017),0)</f>
        <v>0</v>
      </c>
      <c r="AG223" s="198">
        <f>IFERROR($E223*SUMIF('Daily Log'!$CB$18:$CB$1017,$B223,'Daily Log'!$CC$18:$CC$1017),0)</f>
        <v>0</v>
      </c>
      <c r="AH223" s="198">
        <f>IFERROR($E223*SUMIF('Daily Log'!$CE$18:$CE$1017,$B223,'Daily Log'!$CF$18:$CF$1017),0)</f>
        <v>0</v>
      </c>
      <c r="AI223" s="198">
        <f>IFERROR($E223*SUMIF('Daily Log'!$CH$18:$CH$1017,$B223,'Daily Log'!$CI$18:$CI$1017),0)</f>
        <v>0</v>
      </c>
      <c r="AJ223" s="198">
        <f>IFERROR($E223*SUMIF('Daily Log'!$CK$18:$CK$1017,$B223,'Daily Log'!$CL$18:$CL$1017),0)</f>
        <v>0</v>
      </c>
      <c r="AK223" s="198">
        <f>IFERROR($E223*SUMIF('Daily Log'!$CN$18:$CN$1017,$B223,'Daily Log'!$CO$18:$CO$1017),0)</f>
        <v>0</v>
      </c>
    </row>
    <row r="224" spans="2:37" ht="33.75" customHeight="1">
      <c r="B224" s="401" t="s">
        <v>263</v>
      </c>
      <c r="C224" s="402"/>
      <c r="D224" s="403" t="s">
        <v>374</v>
      </c>
      <c r="E224" s="400">
        <v>1</v>
      </c>
      <c r="F224" s="197">
        <f t="shared" si="4"/>
        <v>1</v>
      </c>
      <c r="G224" s="198">
        <f>IFERROR($E224*SUMIF('Daily Log'!$B$18:$B$1017,$B224,'Daily Log'!$C$18:$C$1017),0)</f>
        <v>0</v>
      </c>
      <c r="H224" s="198">
        <f>IFERROR($E224*SUMIF('Daily Log'!$E$18:$E$1017,$B224,'Daily Log'!$F$18:$F$1017),0)</f>
        <v>0</v>
      </c>
      <c r="I224" s="198">
        <f>IFERROR($E224*SUMIF('Daily Log'!$H$18:$H$1017,$B224,'Daily Log'!$I$18:$I$1017),0)</f>
        <v>1</v>
      </c>
      <c r="J224" s="198">
        <f>IFERROR($E224*SUMIF('Daily Log'!$K$18:$K$1017,$B224,'Daily Log'!$L$18:$L$1017),0)</f>
        <v>0</v>
      </c>
      <c r="K224" s="198">
        <f>IFERROR($E224*SUMIF('Daily Log'!$N$18:$N$1017,$B224,'Daily Log'!$O$18:$O$1017),0)</f>
        <v>0</v>
      </c>
      <c r="L224" s="198">
        <f>IFERROR($E224*SUMIF('Daily Log'!$Q$18:$Q$1017,$B224,'Daily Log'!$R$18:$R$1017),0)</f>
        <v>0</v>
      </c>
      <c r="M224" s="198">
        <f>IFERROR($E224*SUMIF('Daily Log'!$T$18:$T$1017,$B224,'Daily Log'!$U$18:$U$1017),0)</f>
        <v>0</v>
      </c>
      <c r="N224" s="198">
        <f>IFERROR($E224*SUMIF('Daily Log'!$W$18:$W$1017,$B224,'Daily Log'!$X$18:$X$1017),0)</f>
        <v>0</v>
      </c>
      <c r="O224" s="198">
        <f>IFERROR($E224*SUMIF('Daily Log'!$Z$18:$Z$1017,$B224,'Daily Log'!$AA$18:$AA$1017),0)</f>
        <v>0</v>
      </c>
      <c r="P224" s="198">
        <f>IFERROR($E224*SUMIF('Daily Log'!$AC$18:$AC$1017,$B224,'Daily Log'!$AD$18:$AD$1017),0)</f>
        <v>0</v>
      </c>
      <c r="Q224" s="198">
        <f>IFERROR($E224*SUMIF('Daily Log'!$AF$18:$AF$1017,$B224,'Daily Log'!$AG$18:$AG$1017),0)</f>
        <v>0</v>
      </c>
      <c r="R224" s="198">
        <f>IFERROR($E224*SUMIF('Daily Log'!$AI$18:$AI$1017,$B224,'Daily Log'!$AJ$18:$AJ$1017),0)</f>
        <v>0</v>
      </c>
      <c r="S224" s="198">
        <f>IFERROR($E224*SUMIF('Daily Log'!$AL$18:$AL$1017,$B224,'Daily Log'!$AM$18:$AM$1017),0)</f>
        <v>0</v>
      </c>
      <c r="T224" s="198">
        <f>IFERROR($E224*SUMIF('Daily Log'!$AO$18:$AO$1017,$B224,'Daily Log'!$AP$18:$AP$1017),0)</f>
        <v>0</v>
      </c>
      <c r="U224" s="198">
        <f>IFERROR($E224*SUMIF('Daily Log'!$AR$18:$AR$1017,$B224,'Daily Log'!$AS$18:$AS$1017),0)</f>
        <v>0</v>
      </c>
      <c r="V224" s="198">
        <f>IFERROR($E224*SUMIF('Daily Log'!$AU$18:$AU$1017,$B224,'Daily Log'!$AV$18:$AV$1017),0)</f>
        <v>0</v>
      </c>
      <c r="W224" s="198">
        <f>IFERROR($E224*SUMIF('Daily Log'!$AX$18:$AX$1017,$B224,'Daily Log'!$AY$18:$AY$1017),0)</f>
        <v>0</v>
      </c>
      <c r="X224" s="198">
        <f>IFERROR($E224*SUMIF('Daily Log'!$BA$18:$BA$1017,$B224,'Daily Log'!$BB$18:$BB$1017),0)</f>
        <v>0</v>
      </c>
      <c r="Y224" s="198">
        <f>IFERROR($E224*SUMIF('Daily Log'!$BD$18:$BD$1017,$B224,'Daily Log'!$BE$18:$BE$1017),0)</f>
        <v>0</v>
      </c>
      <c r="Z224" s="198">
        <f>IFERROR($E224*SUMIF('Daily Log'!$BG$18:$BG$1017,$B224,'Daily Log'!$BH$18:$BH$1017),0)</f>
        <v>0</v>
      </c>
      <c r="AA224" s="198">
        <f>IFERROR($E224*SUMIF('Daily Log'!$BJ$18:$BJ$1017,$B224,'Daily Log'!$BK$18:$BK$1017),0)</f>
        <v>0</v>
      </c>
      <c r="AB224" s="198">
        <f>IFERROR($E224*SUMIF('Daily Log'!$BM$18:$BM$1017,$B224,'Daily Log'!$BN$18:$BN$1017),0)</f>
        <v>0</v>
      </c>
      <c r="AC224" s="198">
        <f>IFERROR($E224*SUMIF('Daily Log'!$BP$18:$BP$1017,$B224,'Daily Log'!$BQ$18:$BQ$1017),0)</f>
        <v>0</v>
      </c>
      <c r="AD224" s="198">
        <f>IFERROR($E224*SUMIF('Daily Log'!$BS$18:$BS$1017,$B224,'Daily Log'!$BT$18:$BT$1017),0)</f>
        <v>0</v>
      </c>
      <c r="AE224" s="198">
        <f>IFERROR($E224*SUMIF('Daily Log'!$BV$18:$BV$1017,$B224,'Daily Log'!$BW$18:$BW$1017),0)</f>
        <v>0</v>
      </c>
      <c r="AF224" s="198">
        <f>IFERROR($E224*SUMIF('Daily Log'!$BY$18:$BY$1017,$B224,'Daily Log'!$BZ$18:$BZ$1017),0)</f>
        <v>0</v>
      </c>
      <c r="AG224" s="198">
        <f>IFERROR($E224*SUMIF('Daily Log'!$CB$18:$CB$1017,$B224,'Daily Log'!$CC$18:$CC$1017),0)</f>
        <v>0</v>
      </c>
      <c r="AH224" s="198">
        <f>IFERROR($E224*SUMIF('Daily Log'!$CE$18:$CE$1017,$B224,'Daily Log'!$CF$18:$CF$1017),0)</f>
        <v>0</v>
      </c>
      <c r="AI224" s="198">
        <f>IFERROR($E224*SUMIF('Daily Log'!$CH$18:$CH$1017,$B224,'Daily Log'!$CI$18:$CI$1017),0)</f>
        <v>0</v>
      </c>
      <c r="AJ224" s="198">
        <f>IFERROR($E224*SUMIF('Daily Log'!$CK$18:$CK$1017,$B224,'Daily Log'!$CL$18:$CL$1017),0)</f>
        <v>0</v>
      </c>
      <c r="AK224" s="198">
        <f>IFERROR($E224*SUMIF('Daily Log'!$CN$18:$CN$1017,$B224,'Daily Log'!$CO$18:$CO$1017),0)</f>
        <v>0</v>
      </c>
    </row>
    <row r="225" spans="2:37" ht="33.75" customHeight="1">
      <c r="B225" s="401" t="s">
        <v>264</v>
      </c>
      <c r="C225" s="402"/>
      <c r="D225" s="403" t="s">
        <v>374</v>
      </c>
      <c r="E225" s="400">
        <v>1</v>
      </c>
      <c r="F225" s="197">
        <f t="shared" si="4"/>
        <v>5</v>
      </c>
      <c r="G225" s="198">
        <f>IFERROR($E225*SUMIF('Daily Log'!$B$18:$B$1017,$B225,'Daily Log'!$C$18:$C$1017),0)</f>
        <v>2</v>
      </c>
      <c r="H225" s="198">
        <f>IFERROR($E225*SUMIF('Daily Log'!$E$18:$E$1017,$B225,'Daily Log'!$F$18:$F$1017),0)</f>
        <v>2</v>
      </c>
      <c r="I225" s="198">
        <f>IFERROR($E225*SUMIF('Daily Log'!$H$18:$H$1017,$B225,'Daily Log'!$I$18:$I$1017),0)</f>
        <v>1</v>
      </c>
      <c r="J225" s="198">
        <f>IFERROR($E225*SUMIF('Daily Log'!$K$18:$K$1017,$B225,'Daily Log'!$L$18:$L$1017),0)</f>
        <v>0</v>
      </c>
      <c r="K225" s="198">
        <f>IFERROR($E225*SUMIF('Daily Log'!$N$18:$N$1017,$B225,'Daily Log'!$O$18:$O$1017),0)</f>
        <v>0</v>
      </c>
      <c r="L225" s="198">
        <f>IFERROR($E225*SUMIF('Daily Log'!$Q$18:$Q$1017,$B225,'Daily Log'!$R$18:$R$1017),0)</f>
        <v>0</v>
      </c>
      <c r="M225" s="198">
        <f>IFERROR($E225*SUMIF('Daily Log'!$T$18:$T$1017,$B225,'Daily Log'!$U$18:$U$1017),0)</f>
        <v>0</v>
      </c>
      <c r="N225" s="198">
        <f>IFERROR($E225*SUMIF('Daily Log'!$W$18:$W$1017,$B225,'Daily Log'!$X$18:$X$1017),0)</f>
        <v>0</v>
      </c>
      <c r="O225" s="198">
        <f>IFERROR($E225*SUMIF('Daily Log'!$Z$18:$Z$1017,$B225,'Daily Log'!$AA$18:$AA$1017),0)</f>
        <v>0</v>
      </c>
      <c r="P225" s="198">
        <f>IFERROR($E225*SUMIF('Daily Log'!$AC$18:$AC$1017,$B225,'Daily Log'!$AD$18:$AD$1017),0)</f>
        <v>0</v>
      </c>
      <c r="Q225" s="198">
        <f>IFERROR($E225*SUMIF('Daily Log'!$AF$18:$AF$1017,$B225,'Daily Log'!$AG$18:$AG$1017),0)</f>
        <v>0</v>
      </c>
      <c r="R225" s="198">
        <f>IFERROR($E225*SUMIF('Daily Log'!$AI$18:$AI$1017,$B225,'Daily Log'!$AJ$18:$AJ$1017),0)</f>
        <v>0</v>
      </c>
      <c r="S225" s="198">
        <f>IFERROR($E225*SUMIF('Daily Log'!$AL$18:$AL$1017,$B225,'Daily Log'!$AM$18:$AM$1017),0)</f>
        <v>0</v>
      </c>
      <c r="T225" s="198">
        <f>IFERROR($E225*SUMIF('Daily Log'!$AO$18:$AO$1017,$B225,'Daily Log'!$AP$18:$AP$1017),0)</f>
        <v>0</v>
      </c>
      <c r="U225" s="198">
        <f>IFERROR($E225*SUMIF('Daily Log'!$AR$18:$AR$1017,$B225,'Daily Log'!$AS$18:$AS$1017),0)</f>
        <v>0</v>
      </c>
      <c r="V225" s="198">
        <f>IFERROR($E225*SUMIF('Daily Log'!$AU$18:$AU$1017,$B225,'Daily Log'!$AV$18:$AV$1017),0)</f>
        <v>0</v>
      </c>
      <c r="W225" s="198">
        <f>IFERROR($E225*SUMIF('Daily Log'!$AX$18:$AX$1017,$B225,'Daily Log'!$AY$18:$AY$1017),0)</f>
        <v>0</v>
      </c>
      <c r="X225" s="198">
        <f>IFERROR($E225*SUMIF('Daily Log'!$BA$18:$BA$1017,$B225,'Daily Log'!$BB$18:$BB$1017),0)</f>
        <v>0</v>
      </c>
      <c r="Y225" s="198">
        <f>IFERROR($E225*SUMIF('Daily Log'!$BD$18:$BD$1017,$B225,'Daily Log'!$BE$18:$BE$1017),0)</f>
        <v>0</v>
      </c>
      <c r="Z225" s="198">
        <f>IFERROR($E225*SUMIF('Daily Log'!$BG$18:$BG$1017,$B225,'Daily Log'!$BH$18:$BH$1017),0)</f>
        <v>0</v>
      </c>
      <c r="AA225" s="198">
        <f>IFERROR($E225*SUMIF('Daily Log'!$BJ$18:$BJ$1017,$B225,'Daily Log'!$BK$18:$BK$1017),0)</f>
        <v>0</v>
      </c>
      <c r="AB225" s="198">
        <f>IFERROR($E225*SUMIF('Daily Log'!$BM$18:$BM$1017,$B225,'Daily Log'!$BN$18:$BN$1017),0)</f>
        <v>0</v>
      </c>
      <c r="AC225" s="198">
        <f>IFERROR($E225*SUMIF('Daily Log'!$BP$18:$BP$1017,$B225,'Daily Log'!$BQ$18:$BQ$1017),0)</f>
        <v>0</v>
      </c>
      <c r="AD225" s="198">
        <f>IFERROR($E225*SUMIF('Daily Log'!$BS$18:$BS$1017,$B225,'Daily Log'!$BT$18:$BT$1017),0)</f>
        <v>0</v>
      </c>
      <c r="AE225" s="198">
        <f>IFERROR($E225*SUMIF('Daily Log'!$BV$18:$BV$1017,$B225,'Daily Log'!$BW$18:$BW$1017),0)</f>
        <v>0</v>
      </c>
      <c r="AF225" s="198">
        <f>IFERROR($E225*SUMIF('Daily Log'!$BY$18:$BY$1017,$B225,'Daily Log'!$BZ$18:$BZ$1017),0)</f>
        <v>0</v>
      </c>
      <c r="AG225" s="198">
        <f>IFERROR($E225*SUMIF('Daily Log'!$CB$18:$CB$1017,$B225,'Daily Log'!$CC$18:$CC$1017),0)</f>
        <v>0</v>
      </c>
      <c r="AH225" s="198">
        <f>IFERROR($E225*SUMIF('Daily Log'!$CE$18:$CE$1017,$B225,'Daily Log'!$CF$18:$CF$1017),0)</f>
        <v>0</v>
      </c>
      <c r="AI225" s="198">
        <f>IFERROR($E225*SUMIF('Daily Log'!$CH$18:$CH$1017,$B225,'Daily Log'!$CI$18:$CI$1017),0)</f>
        <v>0</v>
      </c>
      <c r="AJ225" s="198">
        <f>IFERROR($E225*SUMIF('Daily Log'!$CK$18:$CK$1017,$B225,'Daily Log'!$CL$18:$CL$1017),0)</f>
        <v>0</v>
      </c>
      <c r="AK225" s="198">
        <f>IFERROR($E225*SUMIF('Daily Log'!$CN$18:$CN$1017,$B225,'Daily Log'!$CO$18:$CO$1017),0)</f>
        <v>0</v>
      </c>
    </row>
    <row r="226" spans="2:37" ht="33.75" customHeight="1">
      <c r="B226" s="401" t="s">
        <v>265</v>
      </c>
      <c r="C226" s="402"/>
      <c r="D226" s="403" t="s">
        <v>374</v>
      </c>
      <c r="E226" s="400">
        <v>1</v>
      </c>
      <c r="F226" s="197">
        <f t="shared" si="4"/>
        <v>0</v>
      </c>
      <c r="G226" s="198">
        <f>IFERROR($E226*SUMIF('Daily Log'!$B$18:$B$1017,$B226,'Daily Log'!$C$18:$C$1017),0)</f>
        <v>0</v>
      </c>
      <c r="H226" s="198">
        <f>IFERROR($E226*SUMIF('Daily Log'!$E$18:$E$1017,$B226,'Daily Log'!$F$18:$F$1017),0)</f>
        <v>0</v>
      </c>
      <c r="I226" s="198">
        <f>IFERROR($E226*SUMIF('Daily Log'!$H$18:$H$1017,$B226,'Daily Log'!$I$18:$I$1017),0)</f>
        <v>0</v>
      </c>
      <c r="J226" s="198">
        <f>IFERROR($E226*SUMIF('Daily Log'!$K$18:$K$1017,$B226,'Daily Log'!$L$18:$L$1017),0)</f>
        <v>0</v>
      </c>
      <c r="K226" s="198">
        <f>IFERROR($E226*SUMIF('Daily Log'!$N$18:$N$1017,$B226,'Daily Log'!$O$18:$O$1017),0)</f>
        <v>0</v>
      </c>
      <c r="L226" s="198">
        <f>IFERROR($E226*SUMIF('Daily Log'!$Q$18:$Q$1017,$B226,'Daily Log'!$R$18:$R$1017),0)</f>
        <v>0</v>
      </c>
      <c r="M226" s="198">
        <f>IFERROR($E226*SUMIF('Daily Log'!$T$18:$T$1017,$B226,'Daily Log'!$U$18:$U$1017),0)</f>
        <v>0</v>
      </c>
      <c r="N226" s="198">
        <f>IFERROR($E226*SUMIF('Daily Log'!$W$18:$W$1017,$B226,'Daily Log'!$X$18:$X$1017),0)</f>
        <v>0</v>
      </c>
      <c r="O226" s="198">
        <f>IFERROR($E226*SUMIF('Daily Log'!$Z$18:$Z$1017,$B226,'Daily Log'!$AA$18:$AA$1017),0)</f>
        <v>0</v>
      </c>
      <c r="P226" s="198">
        <f>IFERROR($E226*SUMIF('Daily Log'!$AC$18:$AC$1017,$B226,'Daily Log'!$AD$18:$AD$1017),0)</f>
        <v>0</v>
      </c>
      <c r="Q226" s="198">
        <f>IFERROR($E226*SUMIF('Daily Log'!$AF$18:$AF$1017,$B226,'Daily Log'!$AG$18:$AG$1017),0)</f>
        <v>0</v>
      </c>
      <c r="R226" s="198">
        <f>IFERROR($E226*SUMIF('Daily Log'!$AI$18:$AI$1017,$B226,'Daily Log'!$AJ$18:$AJ$1017),0)</f>
        <v>0</v>
      </c>
      <c r="S226" s="198">
        <f>IFERROR($E226*SUMIF('Daily Log'!$AL$18:$AL$1017,$B226,'Daily Log'!$AM$18:$AM$1017),0)</f>
        <v>0</v>
      </c>
      <c r="T226" s="198">
        <f>IFERROR($E226*SUMIF('Daily Log'!$AO$18:$AO$1017,$B226,'Daily Log'!$AP$18:$AP$1017),0)</f>
        <v>0</v>
      </c>
      <c r="U226" s="198">
        <f>IFERROR($E226*SUMIF('Daily Log'!$AR$18:$AR$1017,$B226,'Daily Log'!$AS$18:$AS$1017),0)</f>
        <v>0</v>
      </c>
      <c r="V226" s="198">
        <f>IFERROR($E226*SUMIF('Daily Log'!$AU$18:$AU$1017,$B226,'Daily Log'!$AV$18:$AV$1017),0)</f>
        <v>0</v>
      </c>
      <c r="W226" s="198">
        <f>IFERROR($E226*SUMIF('Daily Log'!$AX$18:$AX$1017,$B226,'Daily Log'!$AY$18:$AY$1017),0)</f>
        <v>0</v>
      </c>
      <c r="X226" s="198">
        <f>IFERROR($E226*SUMIF('Daily Log'!$BA$18:$BA$1017,$B226,'Daily Log'!$BB$18:$BB$1017),0)</f>
        <v>0</v>
      </c>
      <c r="Y226" s="198">
        <f>IFERROR($E226*SUMIF('Daily Log'!$BD$18:$BD$1017,$B226,'Daily Log'!$BE$18:$BE$1017),0)</f>
        <v>0</v>
      </c>
      <c r="Z226" s="198">
        <f>IFERROR($E226*SUMIF('Daily Log'!$BG$18:$BG$1017,$B226,'Daily Log'!$BH$18:$BH$1017),0)</f>
        <v>0</v>
      </c>
      <c r="AA226" s="198">
        <f>IFERROR($E226*SUMIF('Daily Log'!$BJ$18:$BJ$1017,$B226,'Daily Log'!$BK$18:$BK$1017),0)</f>
        <v>0</v>
      </c>
      <c r="AB226" s="198">
        <f>IFERROR($E226*SUMIF('Daily Log'!$BM$18:$BM$1017,$B226,'Daily Log'!$BN$18:$BN$1017),0)</f>
        <v>0</v>
      </c>
      <c r="AC226" s="198">
        <f>IFERROR($E226*SUMIF('Daily Log'!$BP$18:$BP$1017,$B226,'Daily Log'!$BQ$18:$BQ$1017),0)</f>
        <v>0</v>
      </c>
      <c r="AD226" s="198">
        <f>IFERROR($E226*SUMIF('Daily Log'!$BS$18:$BS$1017,$B226,'Daily Log'!$BT$18:$BT$1017),0)</f>
        <v>0</v>
      </c>
      <c r="AE226" s="198">
        <f>IFERROR($E226*SUMIF('Daily Log'!$BV$18:$BV$1017,$B226,'Daily Log'!$BW$18:$BW$1017),0)</f>
        <v>0</v>
      </c>
      <c r="AF226" s="198">
        <f>IFERROR($E226*SUMIF('Daily Log'!$BY$18:$BY$1017,$B226,'Daily Log'!$BZ$18:$BZ$1017),0)</f>
        <v>0</v>
      </c>
      <c r="AG226" s="198">
        <f>IFERROR($E226*SUMIF('Daily Log'!$CB$18:$CB$1017,$B226,'Daily Log'!$CC$18:$CC$1017),0)</f>
        <v>0</v>
      </c>
      <c r="AH226" s="198">
        <f>IFERROR($E226*SUMIF('Daily Log'!$CE$18:$CE$1017,$B226,'Daily Log'!$CF$18:$CF$1017),0)</f>
        <v>0</v>
      </c>
      <c r="AI226" s="198">
        <f>IFERROR($E226*SUMIF('Daily Log'!$CH$18:$CH$1017,$B226,'Daily Log'!$CI$18:$CI$1017),0)</f>
        <v>0</v>
      </c>
      <c r="AJ226" s="198">
        <f>IFERROR($E226*SUMIF('Daily Log'!$CK$18:$CK$1017,$B226,'Daily Log'!$CL$18:$CL$1017),0)</f>
        <v>0</v>
      </c>
      <c r="AK226" s="198">
        <f>IFERROR($E226*SUMIF('Daily Log'!$CN$18:$CN$1017,$B226,'Daily Log'!$CO$18:$CO$1017),0)</f>
        <v>0</v>
      </c>
    </row>
    <row r="227" spans="2:37" ht="33.75" customHeight="1">
      <c r="B227" s="401" t="s">
        <v>266</v>
      </c>
      <c r="C227" s="402"/>
      <c r="D227" s="403" t="s">
        <v>374</v>
      </c>
      <c r="E227" s="400">
        <v>1</v>
      </c>
      <c r="F227" s="197">
        <f t="shared" si="4"/>
        <v>0</v>
      </c>
      <c r="G227" s="198">
        <f>IFERROR($E227*SUMIF('Daily Log'!$B$18:$B$1017,$B227,'Daily Log'!$C$18:$C$1017),0)</f>
        <v>0</v>
      </c>
      <c r="H227" s="198">
        <f>IFERROR($E227*SUMIF('Daily Log'!$E$18:$E$1017,$B227,'Daily Log'!$F$18:$F$1017),0)</f>
        <v>0</v>
      </c>
      <c r="I227" s="198">
        <f>IFERROR($E227*SUMIF('Daily Log'!$H$18:$H$1017,$B227,'Daily Log'!$I$18:$I$1017),0)</f>
        <v>0</v>
      </c>
      <c r="J227" s="198">
        <f>IFERROR($E227*SUMIF('Daily Log'!$K$18:$K$1017,$B227,'Daily Log'!$L$18:$L$1017),0)</f>
        <v>0</v>
      </c>
      <c r="K227" s="198">
        <f>IFERROR($E227*SUMIF('Daily Log'!$N$18:$N$1017,$B227,'Daily Log'!$O$18:$O$1017),0)</f>
        <v>0</v>
      </c>
      <c r="L227" s="198">
        <f>IFERROR($E227*SUMIF('Daily Log'!$Q$18:$Q$1017,$B227,'Daily Log'!$R$18:$R$1017),0)</f>
        <v>0</v>
      </c>
      <c r="M227" s="198">
        <f>IFERROR($E227*SUMIF('Daily Log'!$T$18:$T$1017,$B227,'Daily Log'!$U$18:$U$1017),0)</f>
        <v>0</v>
      </c>
      <c r="N227" s="198">
        <f>IFERROR($E227*SUMIF('Daily Log'!$W$18:$W$1017,$B227,'Daily Log'!$X$18:$X$1017),0)</f>
        <v>0</v>
      </c>
      <c r="O227" s="198">
        <f>IFERROR($E227*SUMIF('Daily Log'!$Z$18:$Z$1017,$B227,'Daily Log'!$AA$18:$AA$1017),0)</f>
        <v>0</v>
      </c>
      <c r="P227" s="198">
        <f>IFERROR($E227*SUMIF('Daily Log'!$AC$18:$AC$1017,$B227,'Daily Log'!$AD$18:$AD$1017),0)</f>
        <v>0</v>
      </c>
      <c r="Q227" s="198">
        <f>IFERROR($E227*SUMIF('Daily Log'!$AF$18:$AF$1017,$B227,'Daily Log'!$AG$18:$AG$1017),0)</f>
        <v>0</v>
      </c>
      <c r="R227" s="198">
        <f>IFERROR($E227*SUMIF('Daily Log'!$AI$18:$AI$1017,$B227,'Daily Log'!$AJ$18:$AJ$1017),0)</f>
        <v>0</v>
      </c>
      <c r="S227" s="198">
        <f>IFERROR($E227*SUMIF('Daily Log'!$AL$18:$AL$1017,$B227,'Daily Log'!$AM$18:$AM$1017),0)</f>
        <v>0</v>
      </c>
      <c r="T227" s="198">
        <f>IFERROR($E227*SUMIF('Daily Log'!$AO$18:$AO$1017,$B227,'Daily Log'!$AP$18:$AP$1017),0)</f>
        <v>0</v>
      </c>
      <c r="U227" s="198">
        <f>IFERROR($E227*SUMIF('Daily Log'!$AR$18:$AR$1017,$B227,'Daily Log'!$AS$18:$AS$1017),0)</f>
        <v>0</v>
      </c>
      <c r="V227" s="198">
        <f>IFERROR($E227*SUMIF('Daily Log'!$AU$18:$AU$1017,$B227,'Daily Log'!$AV$18:$AV$1017),0)</f>
        <v>0</v>
      </c>
      <c r="W227" s="198">
        <f>IFERROR($E227*SUMIF('Daily Log'!$AX$18:$AX$1017,$B227,'Daily Log'!$AY$18:$AY$1017),0)</f>
        <v>0</v>
      </c>
      <c r="X227" s="198">
        <f>IFERROR($E227*SUMIF('Daily Log'!$BA$18:$BA$1017,$B227,'Daily Log'!$BB$18:$BB$1017),0)</f>
        <v>0</v>
      </c>
      <c r="Y227" s="198">
        <f>IFERROR($E227*SUMIF('Daily Log'!$BD$18:$BD$1017,$B227,'Daily Log'!$BE$18:$BE$1017),0)</f>
        <v>0</v>
      </c>
      <c r="Z227" s="198">
        <f>IFERROR($E227*SUMIF('Daily Log'!$BG$18:$BG$1017,$B227,'Daily Log'!$BH$18:$BH$1017),0)</f>
        <v>0</v>
      </c>
      <c r="AA227" s="198">
        <f>IFERROR($E227*SUMIF('Daily Log'!$BJ$18:$BJ$1017,$B227,'Daily Log'!$BK$18:$BK$1017),0)</f>
        <v>0</v>
      </c>
      <c r="AB227" s="198">
        <f>IFERROR($E227*SUMIF('Daily Log'!$BM$18:$BM$1017,$B227,'Daily Log'!$BN$18:$BN$1017),0)</f>
        <v>0</v>
      </c>
      <c r="AC227" s="198">
        <f>IFERROR($E227*SUMIF('Daily Log'!$BP$18:$BP$1017,$B227,'Daily Log'!$BQ$18:$BQ$1017),0)</f>
        <v>0</v>
      </c>
      <c r="AD227" s="198">
        <f>IFERROR($E227*SUMIF('Daily Log'!$BS$18:$BS$1017,$B227,'Daily Log'!$BT$18:$BT$1017),0)</f>
        <v>0</v>
      </c>
      <c r="AE227" s="198">
        <f>IFERROR($E227*SUMIF('Daily Log'!$BV$18:$BV$1017,$B227,'Daily Log'!$BW$18:$BW$1017),0)</f>
        <v>0</v>
      </c>
      <c r="AF227" s="198">
        <f>IFERROR($E227*SUMIF('Daily Log'!$BY$18:$BY$1017,$B227,'Daily Log'!$BZ$18:$BZ$1017),0)</f>
        <v>0</v>
      </c>
      <c r="AG227" s="198">
        <f>IFERROR($E227*SUMIF('Daily Log'!$CB$18:$CB$1017,$B227,'Daily Log'!$CC$18:$CC$1017),0)</f>
        <v>0</v>
      </c>
      <c r="AH227" s="198">
        <f>IFERROR($E227*SUMIF('Daily Log'!$CE$18:$CE$1017,$B227,'Daily Log'!$CF$18:$CF$1017),0)</f>
        <v>0</v>
      </c>
      <c r="AI227" s="198">
        <f>IFERROR($E227*SUMIF('Daily Log'!$CH$18:$CH$1017,$B227,'Daily Log'!$CI$18:$CI$1017),0)</f>
        <v>0</v>
      </c>
      <c r="AJ227" s="198">
        <f>IFERROR($E227*SUMIF('Daily Log'!$CK$18:$CK$1017,$B227,'Daily Log'!$CL$18:$CL$1017),0)</f>
        <v>0</v>
      </c>
      <c r="AK227" s="198">
        <f>IFERROR($E227*SUMIF('Daily Log'!$CN$18:$CN$1017,$B227,'Daily Log'!$CO$18:$CO$1017),0)</f>
        <v>0</v>
      </c>
    </row>
    <row r="228" spans="2:37" ht="33.75" customHeight="1">
      <c r="B228" s="401" t="s">
        <v>267</v>
      </c>
      <c r="C228" s="402"/>
      <c r="D228" s="403" t="s">
        <v>374</v>
      </c>
      <c r="E228" s="400">
        <v>1</v>
      </c>
      <c r="F228" s="197">
        <f t="shared" si="4"/>
        <v>2</v>
      </c>
      <c r="G228" s="198">
        <f>IFERROR($E228*SUMIF('Daily Log'!$B$18:$B$1017,$B228,'Daily Log'!$C$18:$C$1017),0)</f>
        <v>0</v>
      </c>
      <c r="H228" s="198">
        <f>IFERROR($E228*SUMIF('Daily Log'!$E$18:$E$1017,$B228,'Daily Log'!$F$18:$F$1017),0)</f>
        <v>1</v>
      </c>
      <c r="I228" s="198">
        <f>IFERROR($E228*SUMIF('Daily Log'!$H$18:$H$1017,$B228,'Daily Log'!$I$18:$I$1017),0)</f>
        <v>1</v>
      </c>
      <c r="J228" s="198">
        <f>IFERROR($E228*SUMIF('Daily Log'!$K$18:$K$1017,$B228,'Daily Log'!$L$18:$L$1017),0)</f>
        <v>0</v>
      </c>
      <c r="K228" s="198">
        <f>IFERROR($E228*SUMIF('Daily Log'!$N$18:$N$1017,$B228,'Daily Log'!$O$18:$O$1017),0)</f>
        <v>0</v>
      </c>
      <c r="L228" s="198">
        <f>IFERROR($E228*SUMIF('Daily Log'!$Q$18:$Q$1017,$B228,'Daily Log'!$R$18:$R$1017),0)</f>
        <v>0</v>
      </c>
      <c r="M228" s="198">
        <f>IFERROR($E228*SUMIF('Daily Log'!$T$18:$T$1017,$B228,'Daily Log'!$U$18:$U$1017),0)</f>
        <v>0</v>
      </c>
      <c r="N228" s="198">
        <f>IFERROR($E228*SUMIF('Daily Log'!$W$18:$W$1017,$B228,'Daily Log'!$X$18:$X$1017),0)</f>
        <v>0</v>
      </c>
      <c r="O228" s="198">
        <f>IFERROR($E228*SUMIF('Daily Log'!$Z$18:$Z$1017,$B228,'Daily Log'!$AA$18:$AA$1017),0)</f>
        <v>0</v>
      </c>
      <c r="P228" s="198">
        <f>IFERROR($E228*SUMIF('Daily Log'!$AC$18:$AC$1017,$B228,'Daily Log'!$AD$18:$AD$1017),0)</f>
        <v>0</v>
      </c>
      <c r="Q228" s="198">
        <f>IFERROR($E228*SUMIF('Daily Log'!$AF$18:$AF$1017,$B228,'Daily Log'!$AG$18:$AG$1017),0)</f>
        <v>0</v>
      </c>
      <c r="R228" s="198">
        <f>IFERROR($E228*SUMIF('Daily Log'!$AI$18:$AI$1017,$B228,'Daily Log'!$AJ$18:$AJ$1017),0)</f>
        <v>0</v>
      </c>
      <c r="S228" s="198">
        <f>IFERROR($E228*SUMIF('Daily Log'!$AL$18:$AL$1017,$B228,'Daily Log'!$AM$18:$AM$1017),0)</f>
        <v>0</v>
      </c>
      <c r="T228" s="198">
        <f>IFERROR($E228*SUMIF('Daily Log'!$AO$18:$AO$1017,$B228,'Daily Log'!$AP$18:$AP$1017),0)</f>
        <v>0</v>
      </c>
      <c r="U228" s="198">
        <f>IFERROR($E228*SUMIF('Daily Log'!$AR$18:$AR$1017,$B228,'Daily Log'!$AS$18:$AS$1017),0)</f>
        <v>0</v>
      </c>
      <c r="V228" s="198">
        <f>IFERROR($E228*SUMIF('Daily Log'!$AU$18:$AU$1017,$B228,'Daily Log'!$AV$18:$AV$1017),0)</f>
        <v>0</v>
      </c>
      <c r="W228" s="198">
        <f>IFERROR($E228*SUMIF('Daily Log'!$AX$18:$AX$1017,$B228,'Daily Log'!$AY$18:$AY$1017),0)</f>
        <v>0</v>
      </c>
      <c r="X228" s="198">
        <f>IFERROR($E228*SUMIF('Daily Log'!$BA$18:$BA$1017,$B228,'Daily Log'!$BB$18:$BB$1017),0)</f>
        <v>0</v>
      </c>
      <c r="Y228" s="198">
        <f>IFERROR($E228*SUMIF('Daily Log'!$BD$18:$BD$1017,$B228,'Daily Log'!$BE$18:$BE$1017),0)</f>
        <v>0</v>
      </c>
      <c r="Z228" s="198">
        <f>IFERROR($E228*SUMIF('Daily Log'!$BG$18:$BG$1017,$B228,'Daily Log'!$BH$18:$BH$1017),0)</f>
        <v>0</v>
      </c>
      <c r="AA228" s="198">
        <f>IFERROR($E228*SUMIF('Daily Log'!$BJ$18:$BJ$1017,$B228,'Daily Log'!$BK$18:$BK$1017),0)</f>
        <v>0</v>
      </c>
      <c r="AB228" s="198">
        <f>IFERROR($E228*SUMIF('Daily Log'!$BM$18:$BM$1017,$B228,'Daily Log'!$BN$18:$BN$1017),0)</f>
        <v>0</v>
      </c>
      <c r="AC228" s="198">
        <f>IFERROR($E228*SUMIF('Daily Log'!$BP$18:$BP$1017,$B228,'Daily Log'!$BQ$18:$BQ$1017),0)</f>
        <v>0</v>
      </c>
      <c r="AD228" s="198">
        <f>IFERROR($E228*SUMIF('Daily Log'!$BS$18:$BS$1017,$B228,'Daily Log'!$BT$18:$BT$1017),0)</f>
        <v>0</v>
      </c>
      <c r="AE228" s="198">
        <f>IFERROR($E228*SUMIF('Daily Log'!$BV$18:$BV$1017,$B228,'Daily Log'!$BW$18:$BW$1017),0)</f>
        <v>0</v>
      </c>
      <c r="AF228" s="198">
        <f>IFERROR($E228*SUMIF('Daily Log'!$BY$18:$BY$1017,$B228,'Daily Log'!$BZ$18:$BZ$1017),0)</f>
        <v>0</v>
      </c>
      <c r="AG228" s="198">
        <f>IFERROR($E228*SUMIF('Daily Log'!$CB$18:$CB$1017,$B228,'Daily Log'!$CC$18:$CC$1017),0)</f>
        <v>0</v>
      </c>
      <c r="AH228" s="198">
        <f>IFERROR($E228*SUMIF('Daily Log'!$CE$18:$CE$1017,$B228,'Daily Log'!$CF$18:$CF$1017),0)</f>
        <v>0</v>
      </c>
      <c r="AI228" s="198">
        <f>IFERROR($E228*SUMIF('Daily Log'!$CH$18:$CH$1017,$B228,'Daily Log'!$CI$18:$CI$1017),0)</f>
        <v>0</v>
      </c>
      <c r="AJ228" s="198">
        <f>IFERROR($E228*SUMIF('Daily Log'!$CK$18:$CK$1017,$B228,'Daily Log'!$CL$18:$CL$1017),0)</f>
        <v>0</v>
      </c>
      <c r="AK228" s="198">
        <f>IFERROR($E228*SUMIF('Daily Log'!$CN$18:$CN$1017,$B228,'Daily Log'!$CO$18:$CO$1017),0)</f>
        <v>0</v>
      </c>
    </row>
    <row r="229" spans="2:37" ht="33.75" customHeight="1">
      <c r="B229" s="401" t="s">
        <v>268</v>
      </c>
      <c r="C229" s="402"/>
      <c r="D229" s="403" t="s">
        <v>374</v>
      </c>
      <c r="E229" s="400">
        <v>1</v>
      </c>
      <c r="F229" s="197">
        <f t="shared" si="4"/>
        <v>12</v>
      </c>
      <c r="G229" s="198">
        <f>IFERROR($E229*SUMIF('Daily Log'!$B$18:$B$1017,$B229,'Daily Log'!$C$18:$C$1017),0)</f>
        <v>3</v>
      </c>
      <c r="H229" s="198">
        <f>IFERROR($E229*SUMIF('Daily Log'!$E$18:$E$1017,$B229,'Daily Log'!$F$18:$F$1017),0)</f>
        <v>4</v>
      </c>
      <c r="I229" s="198">
        <f>IFERROR($E229*SUMIF('Daily Log'!$H$18:$H$1017,$B229,'Daily Log'!$I$18:$I$1017),0)</f>
        <v>5</v>
      </c>
      <c r="J229" s="198">
        <f>IFERROR($E229*SUMIF('Daily Log'!$K$18:$K$1017,$B229,'Daily Log'!$L$18:$L$1017),0)</f>
        <v>0</v>
      </c>
      <c r="K229" s="198">
        <f>IFERROR($E229*SUMIF('Daily Log'!$N$18:$N$1017,$B229,'Daily Log'!$O$18:$O$1017),0)</f>
        <v>0</v>
      </c>
      <c r="L229" s="198">
        <f>IFERROR($E229*SUMIF('Daily Log'!$Q$18:$Q$1017,$B229,'Daily Log'!$R$18:$R$1017),0)</f>
        <v>0</v>
      </c>
      <c r="M229" s="198">
        <f>IFERROR($E229*SUMIF('Daily Log'!$T$18:$T$1017,$B229,'Daily Log'!$U$18:$U$1017),0)</f>
        <v>0</v>
      </c>
      <c r="N229" s="198">
        <f>IFERROR($E229*SUMIF('Daily Log'!$W$18:$W$1017,$B229,'Daily Log'!$X$18:$X$1017),0)</f>
        <v>0</v>
      </c>
      <c r="O229" s="198">
        <f>IFERROR($E229*SUMIF('Daily Log'!$Z$18:$Z$1017,$B229,'Daily Log'!$AA$18:$AA$1017),0)</f>
        <v>0</v>
      </c>
      <c r="P229" s="198">
        <f>IFERROR($E229*SUMIF('Daily Log'!$AC$18:$AC$1017,$B229,'Daily Log'!$AD$18:$AD$1017),0)</f>
        <v>0</v>
      </c>
      <c r="Q229" s="198">
        <f>IFERROR($E229*SUMIF('Daily Log'!$AF$18:$AF$1017,$B229,'Daily Log'!$AG$18:$AG$1017),0)</f>
        <v>0</v>
      </c>
      <c r="R229" s="198">
        <f>IFERROR($E229*SUMIF('Daily Log'!$AI$18:$AI$1017,$B229,'Daily Log'!$AJ$18:$AJ$1017),0)</f>
        <v>0</v>
      </c>
      <c r="S229" s="198">
        <f>IFERROR($E229*SUMIF('Daily Log'!$AL$18:$AL$1017,$B229,'Daily Log'!$AM$18:$AM$1017),0)</f>
        <v>0</v>
      </c>
      <c r="T229" s="198">
        <f>IFERROR($E229*SUMIF('Daily Log'!$AO$18:$AO$1017,$B229,'Daily Log'!$AP$18:$AP$1017),0)</f>
        <v>0</v>
      </c>
      <c r="U229" s="198">
        <f>IFERROR($E229*SUMIF('Daily Log'!$AR$18:$AR$1017,$B229,'Daily Log'!$AS$18:$AS$1017),0)</f>
        <v>0</v>
      </c>
      <c r="V229" s="198">
        <f>IFERROR($E229*SUMIF('Daily Log'!$AU$18:$AU$1017,$B229,'Daily Log'!$AV$18:$AV$1017),0)</f>
        <v>0</v>
      </c>
      <c r="W229" s="198">
        <f>IFERROR($E229*SUMIF('Daily Log'!$AX$18:$AX$1017,$B229,'Daily Log'!$AY$18:$AY$1017),0)</f>
        <v>0</v>
      </c>
      <c r="X229" s="198">
        <f>IFERROR($E229*SUMIF('Daily Log'!$BA$18:$BA$1017,$B229,'Daily Log'!$BB$18:$BB$1017),0)</f>
        <v>0</v>
      </c>
      <c r="Y229" s="198">
        <f>IFERROR($E229*SUMIF('Daily Log'!$BD$18:$BD$1017,$B229,'Daily Log'!$BE$18:$BE$1017),0)</f>
        <v>0</v>
      </c>
      <c r="Z229" s="198">
        <f>IFERROR($E229*SUMIF('Daily Log'!$BG$18:$BG$1017,$B229,'Daily Log'!$BH$18:$BH$1017),0)</f>
        <v>0</v>
      </c>
      <c r="AA229" s="198">
        <f>IFERROR($E229*SUMIF('Daily Log'!$BJ$18:$BJ$1017,$B229,'Daily Log'!$BK$18:$BK$1017),0)</f>
        <v>0</v>
      </c>
      <c r="AB229" s="198">
        <f>IFERROR($E229*SUMIF('Daily Log'!$BM$18:$BM$1017,$B229,'Daily Log'!$BN$18:$BN$1017),0)</f>
        <v>0</v>
      </c>
      <c r="AC229" s="198">
        <f>IFERROR($E229*SUMIF('Daily Log'!$BP$18:$BP$1017,$B229,'Daily Log'!$BQ$18:$BQ$1017),0)</f>
        <v>0</v>
      </c>
      <c r="AD229" s="198">
        <f>IFERROR($E229*SUMIF('Daily Log'!$BS$18:$BS$1017,$B229,'Daily Log'!$BT$18:$BT$1017),0)</f>
        <v>0</v>
      </c>
      <c r="AE229" s="198">
        <f>IFERROR($E229*SUMIF('Daily Log'!$BV$18:$BV$1017,$B229,'Daily Log'!$BW$18:$BW$1017),0)</f>
        <v>0</v>
      </c>
      <c r="AF229" s="198">
        <f>IFERROR($E229*SUMIF('Daily Log'!$BY$18:$BY$1017,$B229,'Daily Log'!$BZ$18:$BZ$1017),0)</f>
        <v>0</v>
      </c>
      <c r="AG229" s="198">
        <f>IFERROR($E229*SUMIF('Daily Log'!$CB$18:$CB$1017,$B229,'Daily Log'!$CC$18:$CC$1017),0)</f>
        <v>0</v>
      </c>
      <c r="AH229" s="198">
        <f>IFERROR($E229*SUMIF('Daily Log'!$CE$18:$CE$1017,$B229,'Daily Log'!$CF$18:$CF$1017),0)</f>
        <v>0</v>
      </c>
      <c r="AI229" s="198">
        <f>IFERROR($E229*SUMIF('Daily Log'!$CH$18:$CH$1017,$B229,'Daily Log'!$CI$18:$CI$1017),0)</f>
        <v>0</v>
      </c>
      <c r="AJ229" s="198">
        <f>IFERROR($E229*SUMIF('Daily Log'!$CK$18:$CK$1017,$B229,'Daily Log'!$CL$18:$CL$1017),0)</f>
        <v>0</v>
      </c>
      <c r="AK229" s="198">
        <f>IFERROR($E229*SUMIF('Daily Log'!$CN$18:$CN$1017,$B229,'Daily Log'!$CO$18:$CO$1017),0)</f>
        <v>0</v>
      </c>
    </row>
    <row r="230" spans="2:37" ht="33.75" customHeight="1">
      <c r="B230" s="401" t="s">
        <v>269</v>
      </c>
      <c r="C230" s="402"/>
      <c r="D230" s="403" t="s">
        <v>374</v>
      </c>
      <c r="E230" s="400">
        <v>1</v>
      </c>
      <c r="F230" s="197">
        <f t="shared" si="4"/>
        <v>15</v>
      </c>
      <c r="G230" s="198">
        <f>IFERROR($E230*SUMIF('Daily Log'!$B$18:$B$1017,$B230,'Daily Log'!$C$18:$C$1017),0)</f>
        <v>3</v>
      </c>
      <c r="H230" s="198">
        <f>IFERROR($E230*SUMIF('Daily Log'!$E$18:$E$1017,$B230,'Daily Log'!$F$18:$F$1017),0)</f>
        <v>7</v>
      </c>
      <c r="I230" s="198">
        <f>IFERROR($E230*SUMIF('Daily Log'!$H$18:$H$1017,$B230,'Daily Log'!$I$18:$I$1017),0)</f>
        <v>5</v>
      </c>
      <c r="J230" s="198">
        <f>IFERROR($E230*SUMIF('Daily Log'!$K$18:$K$1017,$B230,'Daily Log'!$L$18:$L$1017),0)</f>
        <v>0</v>
      </c>
      <c r="K230" s="198">
        <f>IFERROR($E230*SUMIF('Daily Log'!$N$18:$N$1017,$B230,'Daily Log'!$O$18:$O$1017),0)</f>
        <v>0</v>
      </c>
      <c r="L230" s="198">
        <f>IFERROR($E230*SUMIF('Daily Log'!$Q$18:$Q$1017,$B230,'Daily Log'!$R$18:$R$1017),0)</f>
        <v>0</v>
      </c>
      <c r="M230" s="198">
        <f>IFERROR($E230*SUMIF('Daily Log'!$T$18:$T$1017,$B230,'Daily Log'!$U$18:$U$1017),0)</f>
        <v>0</v>
      </c>
      <c r="N230" s="198">
        <f>IFERROR($E230*SUMIF('Daily Log'!$W$18:$W$1017,$B230,'Daily Log'!$X$18:$X$1017),0)</f>
        <v>0</v>
      </c>
      <c r="O230" s="198">
        <f>IFERROR($E230*SUMIF('Daily Log'!$Z$18:$Z$1017,$B230,'Daily Log'!$AA$18:$AA$1017),0)</f>
        <v>0</v>
      </c>
      <c r="P230" s="198">
        <f>IFERROR($E230*SUMIF('Daily Log'!$AC$18:$AC$1017,$B230,'Daily Log'!$AD$18:$AD$1017),0)</f>
        <v>0</v>
      </c>
      <c r="Q230" s="198">
        <f>IFERROR($E230*SUMIF('Daily Log'!$AF$18:$AF$1017,$B230,'Daily Log'!$AG$18:$AG$1017),0)</f>
        <v>0</v>
      </c>
      <c r="R230" s="198">
        <f>IFERROR($E230*SUMIF('Daily Log'!$AI$18:$AI$1017,$B230,'Daily Log'!$AJ$18:$AJ$1017),0)</f>
        <v>0</v>
      </c>
      <c r="S230" s="198">
        <f>IFERROR($E230*SUMIF('Daily Log'!$AL$18:$AL$1017,$B230,'Daily Log'!$AM$18:$AM$1017),0)</f>
        <v>0</v>
      </c>
      <c r="T230" s="198">
        <f>IFERROR($E230*SUMIF('Daily Log'!$AO$18:$AO$1017,$B230,'Daily Log'!$AP$18:$AP$1017),0)</f>
        <v>0</v>
      </c>
      <c r="U230" s="198">
        <f>IFERROR($E230*SUMIF('Daily Log'!$AR$18:$AR$1017,$B230,'Daily Log'!$AS$18:$AS$1017),0)</f>
        <v>0</v>
      </c>
      <c r="V230" s="198">
        <f>IFERROR($E230*SUMIF('Daily Log'!$AU$18:$AU$1017,$B230,'Daily Log'!$AV$18:$AV$1017),0)</f>
        <v>0</v>
      </c>
      <c r="W230" s="198">
        <f>IFERROR($E230*SUMIF('Daily Log'!$AX$18:$AX$1017,$B230,'Daily Log'!$AY$18:$AY$1017),0)</f>
        <v>0</v>
      </c>
      <c r="X230" s="198">
        <f>IFERROR($E230*SUMIF('Daily Log'!$BA$18:$BA$1017,$B230,'Daily Log'!$BB$18:$BB$1017),0)</f>
        <v>0</v>
      </c>
      <c r="Y230" s="198">
        <f>IFERROR($E230*SUMIF('Daily Log'!$BD$18:$BD$1017,$B230,'Daily Log'!$BE$18:$BE$1017),0)</f>
        <v>0</v>
      </c>
      <c r="Z230" s="198">
        <f>IFERROR($E230*SUMIF('Daily Log'!$BG$18:$BG$1017,$B230,'Daily Log'!$BH$18:$BH$1017),0)</f>
        <v>0</v>
      </c>
      <c r="AA230" s="198">
        <f>IFERROR($E230*SUMIF('Daily Log'!$BJ$18:$BJ$1017,$B230,'Daily Log'!$BK$18:$BK$1017),0)</f>
        <v>0</v>
      </c>
      <c r="AB230" s="198">
        <f>IFERROR($E230*SUMIF('Daily Log'!$BM$18:$BM$1017,$B230,'Daily Log'!$BN$18:$BN$1017),0)</f>
        <v>0</v>
      </c>
      <c r="AC230" s="198">
        <f>IFERROR($E230*SUMIF('Daily Log'!$BP$18:$BP$1017,$B230,'Daily Log'!$BQ$18:$BQ$1017),0)</f>
        <v>0</v>
      </c>
      <c r="AD230" s="198">
        <f>IFERROR($E230*SUMIF('Daily Log'!$BS$18:$BS$1017,$B230,'Daily Log'!$BT$18:$BT$1017),0)</f>
        <v>0</v>
      </c>
      <c r="AE230" s="198">
        <f>IFERROR($E230*SUMIF('Daily Log'!$BV$18:$BV$1017,$B230,'Daily Log'!$BW$18:$BW$1017),0)</f>
        <v>0</v>
      </c>
      <c r="AF230" s="198">
        <f>IFERROR($E230*SUMIF('Daily Log'!$BY$18:$BY$1017,$B230,'Daily Log'!$BZ$18:$BZ$1017),0)</f>
        <v>0</v>
      </c>
      <c r="AG230" s="198">
        <f>IFERROR($E230*SUMIF('Daily Log'!$CB$18:$CB$1017,$B230,'Daily Log'!$CC$18:$CC$1017),0)</f>
        <v>0</v>
      </c>
      <c r="AH230" s="198">
        <f>IFERROR($E230*SUMIF('Daily Log'!$CE$18:$CE$1017,$B230,'Daily Log'!$CF$18:$CF$1017),0)</f>
        <v>0</v>
      </c>
      <c r="AI230" s="198">
        <f>IFERROR($E230*SUMIF('Daily Log'!$CH$18:$CH$1017,$B230,'Daily Log'!$CI$18:$CI$1017),0)</f>
        <v>0</v>
      </c>
      <c r="AJ230" s="198">
        <f>IFERROR($E230*SUMIF('Daily Log'!$CK$18:$CK$1017,$B230,'Daily Log'!$CL$18:$CL$1017),0)</f>
        <v>0</v>
      </c>
      <c r="AK230" s="198">
        <f>IFERROR($E230*SUMIF('Daily Log'!$CN$18:$CN$1017,$B230,'Daily Log'!$CO$18:$CO$1017),0)</f>
        <v>0</v>
      </c>
    </row>
    <row r="231" spans="2:37" ht="33.75" customHeight="1">
      <c r="B231" s="401" t="s">
        <v>270</v>
      </c>
      <c r="C231" s="402"/>
      <c r="D231" s="403" t="s">
        <v>374</v>
      </c>
      <c r="E231" s="400">
        <v>1</v>
      </c>
      <c r="F231" s="197">
        <f t="shared" si="4"/>
        <v>0</v>
      </c>
      <c r="G231" s="198">
        <f>IFERROR($E231*SUMIF('Daily Log'!$B$18:$B$1017,$B231,'Daily Log'!$C$18:$C$1017),0)</f>
        <v>0</v>
      </c>
      <c r="H231" s="198">
        <f>IFERROR($E231*SUMIF('Daily Log'!$E$18:$E$1017,$B231,'Daily Log'!$F$18:$F$1017),0)</f>
        <v>0</v>
      </c>
      <c r="I231" s="198">
        <f>IFERROR($E231*SUMIF('Daily Log'!$H$18:$H$1017,$B231,'Daily Log'!$I$18:$I$1017),0)</f>
        <v>0</v>
      </c>
      <c r="J231" s="198">
        <f>IFERROR($E231*SUMIF('Daily Log'!$K$18:$K$1017,$B231,'Daily Log'!$L$18:$L$1017),0)</f>
        <v>0</v>
      </c>
      <c r="K231" s="198">
        <f>IFERROR($E231*SUMIF('Daily Log'!$N$18:$N$1017,$B231,'Daily Log'!$O$18:$O$1017),0)</f>
        <v>0</v>
      </c>
      <c r="L231" s="198">
        <f>IFERROR($E231*SUMIF('Daily Log'!$Q$18:$Q$1017,$B231,'Daily Log'!$R$18:$R$1017),0)</f>
        <v>0</v>
      </c>
      <c r="M231" s="198">
        <f>IFERROR($E231*SUMIF('Daily Log'!$T$18:$T$1017,$B231,'Daily Log'!$U$18:$U$1017),0)</f>
        <v>0</v>
      </c>
      <c r="N231" s="198">
        <f>IFERROR($E231*SUMIF('Daily Log'!$W$18:$W$1017,$B231,'Daily Log'!$X$18:$X$1017),0)</f>
        <v>0</v>
      </c>
      <c r="O231" s="198">
        <f>IFERROR($E231*SUMIF('Daily Log'!$Z$18:$Z$1017,$B231,'Daily Log'!$AA$18:$AA$1017),0)</f>
        <v>0</v>
      </c>
      <c r="P231" s="198">
        <f>IFERROR($E231*SUMIF('Daily Log'!$AC$18:$AC$1017,$B231,'Daily Log'!$AD$18:$AD$1017),0)</f>
        <v>0</v>
      </c>
      <c r="Q231" s="198">
        <f>IFERROR($E231*SUMIF('Daily Log'!$AF$18:$AF$1017,$B231,'Daily Log'!$AG$18:$AG$1017),0)</f>
        <v>0</v>
      </c>
      <c r="R231" s="198">
        <f>IFERROR($E231*SUMIF('Daily Log'!$AI$18:$AI$1017,$B231,'Daily Log'!$AJ$18:$AJ$1017),0)</f>
        <v>0</v>
      </c>
      <c r="S231" s="198">
        <f>IFERROR($E231*SUMIF('Daily Log'!$AL$18:$AL$1017,$B231,'Daily Log'!$AM$18:$AM$1017),0)</f>
        <v>0</v>
      </c>
      <c r="T231" s="198">
        <f>IFERROR($E231*SUMIF('Daily Log'!$AO$18:$AO$1017,$B231,'Daily Log'!$AP$18:$AP$1017),0)</f>
        <v>0</v>
      </c>
      <c r="U231" s="198">
        <f>IFERROR($E231*SUMIF('Daily Log'!$AR$18:$AR$1017,$B231,'Daily Log'!$AS$18:$AS$1017),0)</f>
        <v>0</v>
      </c>
      <c r="V231" s="198">
        <f>IFERROR($E231*SUMIF('Daily Log'!$AU$18:$AU$1017,$B231,'Daily Log'!$AV$18:$AV$1017),0)</f>
        <v>0</v>
      </c>
      <c r="W231" s="198">
        <f>IFERROR($E231*SUMIF('Daily Log'!$AX$18:$AX$1017,$B231,'Daily Log'!$AY$18:$AY$1017),0)</f>
        <v>0</v>
      </c>
      <c r="X231" s="198">
        <f>IFERROR($E231*SUMIF('Daily Log'!$BA$18:$BA$1017,$B231,'Daily Log'!$BB$18:$BB$1017),0)</f>
        <v>0</v>
      </c>
      <c r="Y231" s="198">
        <f>IFERROR($E231*SUMIF('Daily Log'!$BD$18:$BD$1017,$B231,'Daily Log'!$BE$18:$BE$1017),0)</f>
        <v>0</v>
      </c>
      <c r="Z231" s="198">
        <f>IFERROR($E231*SUMIF('Daily Log'!$BG$18:$BG$1017,$B231,'Daily Log'!$BH$18:$BH$1017),0)</f>
        <v>0</v>
      </c>
      <c r="AA231" s="198">
        <f>IFERROR($E231*SUMIF('Daily Log'!$BJ$18:$BJ$1017,$B231,'Daily Log'!$BK$18:$BK$1017),0)</f>
        <v>0</v>
      </c>
      <c r="AB231" s="198">
        <f>IFERROR($E231*SUMIF('Daily Log'!$BM$18:$BM$1017,$B231,'Daily Log'!$BN$18:$BN$1017),0)</f>
        <v>0</v>
      </c>
      <c r="AC231" s="198">
        <f>IFERROR($E231*SUMIF('Daily Log'!$BP$18:$BP$1017,$B231,'Daily Log'!$BQ$18:$BQ$1017),0)</f>
        <v>0</v>
      </c>
      <c r="AD231" s="198">
        <f>IFERROR($E231*SUMIF('Daily Log'!$BS$18:$BS$1017,$B231,'Daily Log'!$BT$18:$BT$1017),0)</f>
        <v>0</v>
      </c>
      <c r="AE231" s="198">
        <f>IFERROR($E231*SUMIF('Daily Log'!$BV$18:$BV$1017,$B231,'Daily Log'!$BW$18:$BW$1017),0)</f>
        <v>0</v>
      </c>
      <c r="AF231" s="198">
        <f>IFERROR($E231*SUMIF('Daily Log'!$BY$18:$BY$1017,$B231,'Daily Log'!$BZ$18:$BZ$1017),0)</f>
        <v>0</v>
      </c>
      <c r="AG231" s="198">
        <f>IFERROR($E231*SUMIF('Daily Log'!$CB$18:$CB$1017,$B231,'Daily Log'!$CC$18:$CC$1017),0)</f>
        <v>0</v>
      </c>
      <c r="AH231" s="198">
        <f>IFERROR($E231*SUMIF('Daily Log'!$CE$18:$CE$1017,$B231,'Daily Log'!$CF$18:$CF$1017),0)</f>
        <v>0</v>
      </c>
      <c r="AI231" s="198">
        <f>IFERROR($E231*SUMIF('Daily Log'!$CH$18:$CH$1017,$B231,'Daily Log'!$CI$18:$CI$1017),0)</f>
        <v>0</v>
      </c>
      <c r="AJ231" s="198">
        <f>IFERROR($E231*SUMIF('Daily Log'!$CK$18:$CK$1017,$B231,'Daily Log'!$CL$18:$CL$1017),0)</f>
        <v>0</v>
      </c>
      <c r="AK231" s="198">
        <f>IFERROR($E231*SUMIF('Daily Log'!$CN$18:$CN$1017,$B231,'Daily Log'!$CO$18:$CO$1017),0)</f>
        <v>0</v>
      </c>
    </row>
    <row r="232" spans="2:37" ht="33.75" customHeight="1">
      <c r="B232" s="401" t="s">
        <v>271</v>
      </c>
      <c r="C232" s="402"/>
      <c r="D232" s="403" t="s">
        <v>374</v>
      </c>
      <c r="E232" s="400">
        <v>1</v>
      </c>
      <c r="F232" s="197">
        <f t="shared" si="4"/>
        <v>1</v>
      </c>
      <c r="G232" s="198">
        <f>IFERROR($E232*SUMIF('Daily Log'!$B$18:$B$1017,$B232,'Daily Log'!$C$18:$C$1017),0)</f>
        <v>0</v>
      </c>
      <c r="H232" s="198">
        <f>IFERROR($E232*SUMIF('Daily Log'!$E$18:$E$1017,$B232,'Daily Log'!$F$18:$F$1017),0)</f>
        <v>0</v>
      </c>
      <c r="I232" s="198">
        <f>IFERROR($E232*SUMIF('Daily Log'!$H$18:$H$1017,$B232,'Daily Log'!$I$18:$I$1017),0)</f>
        <v>1</v>
      </c>
      <c r="J232" s="198">
        <f>IFERROR($E232*SUMIF('Daily Log'!$K$18:$K$1017,$B232,'Daily Log'!$L$18:$L$1017),0)</f>
        <v>0</v>
      </c>
      <c r="K232" s="198">
        <f>IFERROR($E232*SUMIF('Daily Log'!$N$18:$N$1017,$B232,'Daily Log'!$O$18:$O$1017),0)</f>
        <v>0</v>
      </c>
      <c r="L232" s="198">
        <f>IFERROR($E232*SUMIF('Daily Log'!$Q$18:$Q$1017,$B232,'Daily Log'!$R$18:$R$1017),0)</f>
        <v>0</v>
      </c>
      <c r="M232" s="198">
        <f>IFERROR($E232*SUMIF('Daily Log'!$T$18:$T$1017,$B232,'Daily Log'!$U$18:$U$1017),0)</f>
        <v>0</v>
      </c>
      <c r="N232" s="198">
        <f>IFERROR($E232*SUMIF('Daily Log'!$W$18:$W$1017,$B232,'Daily Log'!$X$18:$X$1017),0)</f>
        <v>0</v>
      </c>
      <c r="O232" s="198">
        <f>IFERROR($E232*SUMIF('Daily Log'!$Z$18:$Z$1017,$B232,'Daily Log'!$AA$18:$AA$1017),0)</f>
        <v>0</v>
      </c>
      <c r="P232" s="198">
        <f>IFERROR($E232*SUMIF('Daily Log'!$AC$18:$AC$1017,$B232,'Daily Log'!$AD$18:$AD$1017),0)</f>
        <v>0</v>
      </c>
      <c r="Q232" s="198">
        <f>IFERROR($E232*SUMIF('Daily Log'!$AF$18:$AF$1017,$B232,'Daily Log'!$AG$18:$AG$1017),0)</f>
        <v>0</v>
      </c>
      <c r="R232" s="198">
        <f>IFERROR($E232*SUMIF('Daily Log'!$AI$18:$AI$1017,$B232,'Daily Log'!$AJ$18:$AJ$1017),0)</f>
        <v>0</v>
      </c>
      <c r="S232" s="198">
        <f>IFERROR($E232*SUMIF('Daily Log'!$AL$18:$AL$1017,$B232,'Daily Log'!$AM$18:$AM$1017),0)</f>
        <v>0</v>
      </c>
      <c r="T232" s="198">
        <f>IFERROR($E232*SUMIF('Daily Log'!$AO$18:$AO$1017,$B232,'Daily Log'!$AP$18:$AP$1017),0)</f>
        <v>0</v>
      </c>
      <c r="U232" s="198">
        <f>IFERROR($E232*SUMIF('Daily Log'!$AR$18:$AR$1017,$B232,'Daily Log'!$AS$18:$AS$1017),0)</f>
        <v>0</v>
      </c>
      <c r="V232" s="198">
        <f>IFERROR($E232*SUMIF('Daily Log'!$AU$18:$AU$1017,$B232,'Daily Log'!$AV$18:$AV$1017),0)</f>
        <v>0</v>
      </c>
      <c r="W232" s="198">
        <f>IFERROR($E232*SUMIF('Daily Log'!$AX$18:$AX$1017,$B232,'Daily Log'!$AY$18:$AY$1017),0)</f>
        <v>0</v>
      </c>
      <c r="X232" s="198">
        <f>IFERROR($E232*SUMIF('Daily Log'!$BA$18:$BA$1017,$B232,'Daily Log'!$BB$18:$BB$1017),0)</f>
        <v>0</v>
      </c>
      <c r="Y232" s="198">
        <f>IFERROR($E232*SUMIF('Daily Log'!$BD$18:$BD$1017,$B232,'Daily Log'!$BE$18:$BE$1017),0)</f>
        <v>0</v>
      </c>
      <c r="Z232" s="198">
        <f>IFERROR($E232*SUMIF('Daily Log'!$BG$18:$BG$1017,$B232,'Daily Log'!$BH$18:$BH$1017),0)</f>
        <v>0</v>
      </c>
      <c r="AA232" s="198">
        <f>IFERROR($E232*SUMIF('Daily Log'!$BJ$18:$BJ$1017,$B232,'Daily Log'!$BK$18:$BK$1017),0)</f>
        <v>0</v>
      </c>
      <c r="AB232" s="198">
        <f>IFERROR($E232*SUMIF('Daily Log'!$BM$18:$BM$1017,$B232,'Daily Log'!$BN$18:$BN$1017),0)</f>
        <v>0</v>
      </c>
      <c r="AC232" s="198">
        <f>IFERROR($E232*SUMIF('Daily Log'!$BP$18:$BP$1017,$B232,'Daily Log'!$BQ$18:$BQ$1017),0)</f>
        <v>0</v>
      </c>
      <c r="AD232" s="198">
        <f>IFERROR($E232*SUMIF('Daily Log'!$BS$18:$BS$1017,$B232,'Daily Log'!$BT$18:$BT$1017),0)</f>
        <v>0</v>
      </c>
      <c r="AE232" s="198">
        <f>IFERROR($E232*SUMIF('Daily Log'!$BV$18:$BV$1017,$B232,'Daily Log'!$BW$18:$BW$1017),0)</f>
        <v>0</v>
      </c>
      <c r="AF232" s="198">
        <f>IFERROR($E232*SUMIF('Daily Log'!$BY$18:$BY$1017,$B232,'Daily Log'!$BZ$18:$BZ$1017),0)</f>
        <v>0</v>
      </c>
      <c r="AG232" s="198">
        <f>IFERROR($E232*SUMIF('Daily Log'!$CB$18:$CB$1017,$B232,'Daily Log'!$CC$18:$CC$1017),0)</f>
        <v>0</v>
      </c>
      <c r="AH232" s="198">
        <f>IFERROR($E232*SUMIF('Daily Log'!$CE$18:$CE$1017,$B232,'Daily Log'!$CF$18:$CF$1017),0)</f>
        <v>0</v>
      </c>
      <c r="AI232" s="198">
        <f>IFERROR($E232*SUMIF('Daily Log'!$CH$18:$CH$1017,$B232,'Daily Log'!$CI$18:$CI$1017),0)</f>
        <v>0</v>
      </c>
      <c r="AJ232" s="198">
        <f>IFERROR($E232*SUMIF('Daily Log'!$CK$18:$CK$1017,$B232,'Daily Log'!$CL$18:$CL$1017),0)</f>
        <v>0</v>
      </c>
      <c r="AK232" s="198">
        <f>IFERROR($E232*SUMIF('Daily Log'!$CN$18:$CN$1017,$B232,'Daily Log'!$CO$18:$CO$1017),0)</f>
        <v>0</v>
      </c>
    </row>
    <row r="233" spans="2:37" ht="33.75" customHeight="1">
      <c r="B233" s="401" t="s">
        <v>272</v>
      </c>
      <c r="C233" s="402"/>
      <c r="D233" s="403" t="s">
        <v>374</v>
      </c>
      <c r="E233" s="400">
        <v>1</v>
      </c>
      <c r="F233" s="197">
        <f t="shared" si="4"/>
        <v>0</v>
      </c>
      <c r="G233" s="198">
        <f>IFERROR($E233*SUMIF('Daily Log'!$B$18:$B$1017,$B233,'Daily Log'!$C$18:$C$1017),0)</f>
        <v>0</v>
      </c>
      <c r="H233" s="198">
        <f>IFERROR($E233*SUMIF('Daily Log'!$E$18:$E$1017,$B233,'Daily Log'!$F$18:$F$1017),0)</f>
        <v>0</v>
      </c>
      <c r="I233" s="198">
        <f>IFERROR($E233*SUMIF('Daily Log'!$H$18:$H$1017,$B233,'Daily Log'!$I$18:$I$1017),0)</f>
        <v>0</v>
      </c>
      <c r="J233" s="198">
        <f>IFERROR($E233*SUMIF('Daily Log'!$K$18:$K$1017,$B233,'Daily Log'!$L$18:$L$1017),0)</f>
        <v>0</v>
      </c>
      <c r="K233" s="198">
        <f>IFERROR($E233*SUMIF('Daily Log'!$N$18:$N$1017,$B233,'Daily Log'!$O$18:$O$1017),0)</f>
        <v>0</v>
      </c>
      <c r="L233" s="198">
        <f>IFERROR($E233*SUMIF('Daily Log'!$Q$18:$Q$1017,$B233,'Daily Log'!$R$18:$R$1017),0)</f>
        <v>0</v>
      </c>
      <c r="M233" s="198">
        <f>IFERROR($E233*SUMIF('Daily Log'!$T$18:$T$1017,$B233,'Daily Log'!$U$18:$U$1017),0)</f>
        <v>0</v>
      </c>
      <c r="N233" s="198">
        <f>IFERROR($E233*SUMIF('Daily Log'!$W$18:$W$1017,$B233,'Daily Log'!$X$18:$X$1017),0)</f>
        <v>0</v>
      </c>
      <c r="O233" s="198">
        <f>IFERROR($E233*SUMIF('Daily Log'!$Z$18:$Z$1017,$B233,'Daily Log'!$AA$18:$AA$1017),0)</f>
        <v>0</v>
      </c>
      <c r="P233" s="198">
        <f>IFERROR($E233*SUMIF('Daily Log'!$AC$18:$AC$1017,$B233,'Daily Log'!$AD$18:$AD$1017),0)</f>
        <v>0</v>
      </c>
      <c r="Q233" s="198">
        <f>IFERROR($E233*SUMIF('Daily Log'!$AF$18:$AF$1017,$B233,'Daily Log'!$AG$18:$AG$1017),0)</f>
        <v>0</v>
      </c>
      <c r="R233" s="198">
        <f>IFERROR($E233*SUMIF('Daily Log'!$AI$18:$AI$1017,$B233,'Daily Log'!$AJ$18:$AJ$1017),0)</f>
        <v>0</v>
      </c>
      <c r="S233" s="198">
        <f>IFERROR($E233*SUMIF('Daily Log'!$AL$18:$AL$1017,$B233,'Daily Log'!$AM$18:$AM$1017),0)</f>
        <v>0</v>
      </c>
      <c r="T233" s="198">
        <f>IFERROR($E233*SUMIF('Daily Log'!$AO$18:$AO$1017,$B233,'Daily Log'!$AP$18:$AP$1017),0)</f>
        <v>0</v>
      </c>
      <c r="U233" s="198">
        <f>IFERROR($E233*SUMIF('Daily Log'!$AR$18:$AR$1017,$B233,'Daily Log'!$AS$18:$AS$1017),0)</f>
        <v>0</v>
      </c>
      <c r="V233" s="198">
        <f>IFERROR($E233*SUMIF('Daily Log'!$AU$18:$AU$1017,$B233,'Daily Log'!$AV$18:$AV$1017),0)</f>
        <v>0</v>
      </c>
      <c r="W233" s="198">
        <f>IFERROR($E233*SUMIF('Daily Log'!$AX$18:$AX$1017,$B233,'Daily Log'!$AY$18:$AY$1017),0)</f>
        <v>0</v>
      </c>
      <c r="X233" s="198">
        <f>IFERROR($E233*SUMIF('Daily Log'!$BA$18:$BA$1017,$B233,'Daily Log'!$BB$18:$BB$1017),0)</f>
        <v>0</v>
      </c>
      <c r="Y233" s="198">
        <f>IFERROR($E233*SUMIF('Daily Log'!$BD$18:$BD$1017,$B233,'Daily Log'!$BE$18:$BE$1017),0)</f>
        <v>0</v>
      </c>
      <c r="Z233" s="198">
        <f>IFERROR($E233*SUMIF('Daily Log'!$BG$18:$BG$1017,$B233,'Daily Log'!$BH$18:$BH$1017),0)</f>
        <v>0</v>
      </c>
      <c r="AA233" s="198">
        <f>IFERROR($E233*SUMIF('Daily Log'!$BJ$18:$BJ$1017,$B233,'Daily Log'!$BK$18:$BK$1017),0)</f>
        <v>0</v>
      </c>
      <c r="AB233" s="198">
        <f>IFERROR($E233*SUMIF('Daily Log'!$BM$18:$BM$1017,$B233,'Daily Log'!$BN$18:$BN$1017),0)</f>
        <v>0</v>
      </c>
      <c r="AC233" s="198">
        <f>IFERROR($E233*SUMIF('Daily Log'!$BP$18:$BP$1017,$B233,'Daily Log'!$BQ$18:$BQ$1017),0)</f>
        <v>0</v>
      </c>
      <c r="AD233" s="198">
        <f>IFERROR($E233*SUMIF('Daily Log'!$BS$18:$BS$1017,$B233,'Daily Log'!$BT$18:$BT$1017),0)</f>
        <v>0</v>
      </c>
      <c r="AE233" s="198">
        <f>IFERROR($E233*SUMIF('Daily Log'!$BV$18:$BV$1017,$B233,'Daily Log'!$BW$18:$BW$1017),0)</f>
        <v>0</v>
      </c>
      <c r="AF233" s="198">
        <f>IFERROR($E233*SUMIF('Daily Log'!$BY$18:$BY$1017,$B233,'Daily Log'!$BZ$18:$BZ$1017),0)</f>
        <v>0</v>
      </c>
      <c r="AG233" s="198">
        <f>IFERROR($E233*SUMIF('Daily Log'!$CB$18:$CB$1017,$B233,'Daily Log'!$CC$18:$CC$1017),0)</f>
        <v>0</v>
      </c>
      <c r="AH233" s="198">
        <f>IFERROR($E233*SUMIF('Daily Log'!$CE$18:$CE$1017,$B233,'Daily Log'!$CF$18:$CF$1017),0)</f>
        <v>0</v>
      </c>
      <c r="AI233" s="198">
        <f>IFERROR($E233*SUMIF('Daily Log'!$CH$18:$CH$1017,$B233,'Daily Log'!$CI$18:$CI$1017),0)</f>
        <v>0</v>
      </c>
      <c r="AJ233" s="198">
        <f>IFERROR($E233*SUMIF('Daily Log'!$CK$18:$CK$1017,$B233,'Daily Log'!$CL$18:$CL$1017),0)</f>
        <v>0</v>
      </c>
      <c r="AK233" s="198">
        <f>IFERROR($E233*SUMIF('Daily Log'!$CN$18:$CN$1017,$B233,'Daily Log'!$CO$18:$CO$1017),0)</f>
        <v>0</v>
      </c>
    </row>
    <row r="234" spans="2:37" ht="33.75" hidden="1" customHeight="1">
      <c r="B234" s="401" t="s">
        <v>273</v>
      </c>
      <c r="C234" s="402"/>
      <c r="D234" s="403" t="s">
        <v>294</v>
      </c>
      <c r="E234" s="400">
        <v>1</v>
      </c>
      <c r="F234" s="197">
        <f t="shared" si="4"/>
        <v>0</v>
      </c>
      <c r="G234" s="198">
        <f>IFERROR($E234*SUMIF('Daily Log'!$B$18:$B$1017,$B234,'Daily Log'!$C$18:$C$1017),0)</f>
        <v>0</v>
      </c>
      <c r="H234" s="198">
        <f>IFERROR($E234*SUMIF('Daily Log'!$E$18:$E$1017,$B234,'Daily Log'!$F$18:$F$1017),0)</f>
        <v>0</v>
      </c>
      <c r="I234" s="198">
        <f>IFERROR($E234*SUMIF('Daily Log'!$H$18:$H$1017,$B234,'Daily Log'!$I$18:$I$1017),0)</f>
        <v>0</v>
      </c>
      <c r="J234" s="198" t="s">
        <v>40</v>
      </c>
      <c r="K234" s="198">
        <f>IFERROR($E234*SUMIF('Daily Log'!$N$18:$N$1017,$B234,'Daily Log'!$O$18:$O$1017),0)</f>
        <v>0</v>
      </c>
      <c r="L234" s="198">
        <f>IFERROR($E234*SUMIF('Daily Log'!$Q$18:$Q$1017,$B234,'Daily Log'!$R$18:$R$1017),0)</f>
        <v>0</v>
      </c>
      <c r="M234" s="198">
        <f>IFERROR($E234*SUMIF('Daily Log'!$T$18:$T$1017,$B234,'Daily Log'!$U$18:$U$1017),0)</f>
        <v>0</v>
      </c>
      <c r="N234" s="198">
        <f>IFERROR($E234*SUMIF('Daily Log'!$W$18:$W$1017,$B234,'Daily Log'!$X$18:$X$1017),0)</f>
        <v>0</v>
      </c>
      <c r="O234" s="198">
        <f>IFERROR($E234*SUMIF('Daily Log'!$Z$18:$Z$1017,$B234,'Daily Log'!$AA$18:$AA$1017),0)</f>
        <v>0</v>
      </c>
      <c r="P234" s="198">
        <f>IFERROR($E234*SUMIF('Daily Log'!$AC$18:$AC$1017,$B234,'Daily Log'!$AD$18:$AD$1017),0)</f>
        <v>0</v>
      </c>
      <c r="Q234" s="198">
        <f>IFERROR($E234*SUMIF('Daily Log'!$AF$18:$AF$1017,$B234,'Daily Log'!$AG$18:$AG$1017),0)</f>
        <v>0</v>
      </c>
      <c r="R234" s="198">
        <f>IFERROR($E234*SUMIF('Daily Log'!$AI$18:$AI$1017,$B234,'Daily Log'!$AJ$18:$AJ$1017),0)</f>
        <v>0</v>
      </c>
      <c r="S234" s="198">
        <f>IFERROR($E234*SUMIF('Daily Log'!$AL$18:$AL$1017,$B234,'Daily Log'!$AM$18:$AM$1017),0)</f>
        <v>0</v>
      </c>
      <c r="T234" s="198">
        <f>IFERROR($E234*SUMIF('Daily Log'!$AO$18:$AO$1017,$B234,'Daily Log'!$AP$18:$AP$1017),0)</f>
        <v>0</v>
      </c>
      <c r="U234" s="198">
        <f>IFERROR($E234*SUMIF('Daily Log'!$AR$18:$AR$1017,$B234,'Daily Log'!$AS$18:$AS$1017),0)</f>
        <v>0</v>
      </c>
      <c r="V234" s="198">
        <f>IFERROR($E234*SUMIF('Daily Log'!$AU$18:$AU$1017,$B234,'Daily Log'!$AV$18:$AV$1017),0)</f>
        <v>0</v>
      </c>
      <c r="W234" s="198">
        <f>IFERROR($E234*SUMIF('Daily Log'!$AX$18:$AX$1017,$B234,'Daily Log'!$AY$18:$AY$1017),0)</f>
        <v>0</v>
      </c>
      <c r="X234" s="198">
        <f>IFERROR($E234*SUMIF('Daily Log'!$BA$18:$BA$1017,$B234,'Daily Log'!$BB$18:$BB$1017),0)</f>
        <v>0</v>
      </c>
      <c r="Y234" s="198">
        <f>IFERROR($E234*SUMIF('Daily Log'!$BD$18:$BD$1017,$B234,'Daily Log'!$BE$18:$BE$1017),0)</f>
        <v>0</v>
      </c>
      <c r="Z234" s="198">
        <f>IFERROR($E234*SUMIF('Daily Log'!$BG$18:$BG$1017,$B234,'Daily Log'!$BH$18:$BH$1017),0)</f>
        <v>0</v>
      </c>
      <c r="AA234" s="198">
        <f>IFERROR($E234*SUMIF('Daily Log'!$BJ$18:$BJ$1017,$B234,'Daily Log'!$BK$18:$BK$1017),0)</f>
        <v>0</v>
      </c>
      <c r="AB234" s="198">
        <f>IFERROR($E234*SUMIF('Daily Log'!$BM$18:$BM$1017,$B234,'Daily Log'!$BN$18:$BN$1017),0)</f>
        <v>0</v>
      </c>
      <c r="AC234" s="198">
        <f>IFERROR($E234*SUMIF('Daily Log'!$BP$18:$BP$1017,$B234,'Daily Log'!$BQ$18:$BQ$1017),0)</f>
        <v>0</v>
      </c>
      <c r="AD234" s="198">
        <f>IFERROR($E234*SUMIF('Daily Log'!$BS$18:$BS$1017,$B234,'Daily Log'!$BT$18:$BT$1017),0)</f>
        <v>0</v>
      </c>
      <c r="AE234" s="198">
        <f>IFERROR($E234*SUMIF('Daily Log'!$BV$18:$BV$1017,$B234,'Daily Log'!$BW$18:$BW$1017),0)</f>
        <v>0</v>
      </c>
      <c r="AF234" s="198">
        <f>IFERROR($E234*SUMIF('Daily Log'!$BY$18:$BY$1017,$B234,'Daily Log'!$BZ$18:$BZ$1017),0)</f>
        <v>0</v>
      </c>
      <c r="AG234" s="198">
        <f>IFERROR($E234*SUMIF('Daily Log'!$CB$18:$CB$1017,$B234,'Daily Log'!$CC$18:$CC$1017),0)</f>
        <v>0</v>
      </c>
      <c r="AH234" s="198">
        <f>IFERROR($E234*SUMIF('Daily Log'!$CE$18:$CE$1017,$B234,'Daily Log'!$CF$18:$CF$1017),0)</f>
        <v>0</v>
      </c>
      <c r="AI234" s="198">
        <f>IFERROR($E234*SUMIF('Daily Log'!$CH$18:$CH$1017,$B234,'Daily Log'!$CI$18:$CI$1017),0)</f>
        <v>0</v>
      </c>
      <c r="AJ234" s="198">
        <f>IFERROR($E234*SUMIF('Daily Log'!$CK$18:$CK$1017,$B234,'Daily Log'!$CL$18:$CL$1017),0)</f>
        <v>0</v>
      </c>
      <c r="AK234" s="198">
        <f>IFERROR($E234*SUMIF('Daily Log'!$CN$18:$CN$1017,$B234,'Daily Log'!$CO$18:$CO$1017),0)</f>
        <v>0</v>
      </c>
    </row>
    <row r="235" spans="2:37" ht="33.75" hidden="1" customHeight="1">
      <c r="B235" s="401" t="s">
        <v>274</v>
      </c>
      <c r="C235" s="402"/>
      <c r="D235" s="403" t="s">
        <v>294</v>
      </c>
      <c r="E235" s="400">
        <v>1</v>
      </c>
      <c r="F235" s="197">
        <f t="shared" si="4"/>
        <v>0</v>
      </c>
      <c r="G235" s="198">
        <f>IFERROR($E235*SUMIF('Daily Log'!$B$18:$B$1017,$B235,'Daily Log'!$C$18:$C$1017),0)</f>
        <v>0</v>
      </c>
      <c r="H235" s="198">
        <f>IFERROR($E235*SUMIF('Daily Log'!$E$18:$E$1017,$B235,'Daily Log'!$F$18:$F$1017),0)</f>
        <v>0</v>
      </c>
      <c r="I235" s="198">
        <f>IFERROR($E235*SUMIF('Daily Log'!$H$18:$H$1017,$B235,'Daily Log'!$I$18:$I$1017),0)</f>
        <v>0</v>
      </c>
      <c r="J235" s="198" t="s">
        <v>40</v>
      </c>
      <c r="K235" s="198">
        <f>IFERROR($E235*SUMIF('Daily Log'!$N$18:$N$1017,$B235,'Daily Log'!$O$18:$O$1017),0)</f>
        <v>0</v>
      </c>
      <c r="L235" s="198">
        <f>IFERROR($E235*SUMIF('Daily Log'!$Q$18:$Q$1017,$B235,'Daily Log'!$R$18:$R$1017),0)</f>
        <v>0</v>
      </c>
      <c r="M235" s="198">
        <f>IFERROR($E235*SUMIF('Daily Log'!$T$18:$T$1017,$B235,'Daily Log'!$U$18:$U$1017),0)</f>
        <v>0</v>
      </c>
      <c r="N235" s="198">
        <f>IFERROR($E235*SUMIF('Daily Log'!$W$18:$W$1017,$B235,'Daily Log'!$X$18:$X$1017),0)</f>
        <v>0</v>
      </c>
      <c r="O235" s="198">
        <f>IFERROR($E235*SUMIF('Daily Log'!$Z$18:$Z$1017,$B235,'Daily Log'!$AA$18:$AA$1017),0)</f>
        <v>0</v>
      </c>
      <c r="P235" s="198">
        <f>IFERROR($E235*SUMIF('Daily Log'!$AC$18:$AC$1017,$B235,'Daily Log'!$AD$18:$AD$1017),0)</f>
        <v>0</v>
      </c>
      <c r="Q235" s="198">
        <f>IFERROR($E235*SUMIF('Daily Log'!$AF$18:$AF$1017,$B235,'Daily Log'!$AG$18:$AG$1017),0)</f>
        <v>0</v>
      </c>
      <c r="R235" s="198">
        <f>IFERROR($E235*SUMIF('Daily Log'!$AI$18:$AI$1017,$B235,'Daily Log'!$AJ$18:$AJ$1017),0)</f>
        <v>0</v>
      </c>
      <c r="S235" s="198">
        <f>IFERROR($E235*SUMIF('Daily Log'!$AL$18:$AL$1017,$B235,'Daily Log'!$AM$18:$AM$1017),0)</f>
        <v>0</v>
      </c>
      <c r="T235" s="198">
        <f>IFERROR($E235*SUMIF('Daily Log'!$AO$18:$AO$1017,$B235,'Daily Log'!$AP$18:$AP$1017),0)</f>
        <v>0</v>
      </c>
      <c r="U235" s="198">
        <f>IFERROR($E235*SUMIF('Daily Log'!$AR$18:$AR$1017,$B235,'Daily Log'!$AS$18:$AS$1017),0)</f>
        <v>0</v>
      </c>
      <c r="V235" s="198">
        <f>IFERROR($E235*SUMIF('Daily Log'!$AU$18:$AU$1017,$B235,'Daily Log'!$AV$18:$AV$1017),0)</f>
        <v>0</v>
      </c>
      <c r="W235" s="198">
        <f>IFERROR($E235*SUMIF('Daily Log'!$AX$18:$AX$1017,$B235,'Daily Log'!$AY$18:$AY$1017),0)</f>
        <v>0</v>
      </c>
      <c r="X235" s="198">
        <f>IFERROR($E235*SUMIF('Daily Log'!$BA$18:$BA$1017,$B235,'Daily Log'!$BB$18:$BB$1017),0)</f>
        <v>0</v>
      </c>
      <c r="Y235" s="198">
        <f>IFERROR($E235*SUMIF('Daily Log'!$BD$18:$BD$1017,$B235,'Daily Log'!$BE$18:$BE$1017),0)</f>
        <v>0</v>
      </c>
      <c r="Z235" s="198">
        <f>IFERROR($E235*SUMIF('Daily Log'!$BG$18:$BG$1017,$B235,'Daily Log'!$BH$18:$BH$1017),0)</f>
        <v>0</v>
      </c>
      <c r="AA235" s="198">
        <f>IFERROR($E235*SUMIF('Daily Log'!$BJ$18:$BJ$1017,$B235,'Daily Log'!$BK$18:$BK$1017),0)</f>
        <v>0</v>
      </c>
      <c r="AB235" s="198">
        <f>IFERROR($E235*SUMIF('Daily Log'!$BM$18:$BM$1017,$B235,'Daily Log'!$BN$18:$BN$1017),0)</f>
        <v>0</v>
      </c>
      <c r="AC235" s="198">
        <f>IFERROR($E235*SUMIF('Daily Log'!$BP$18:$BP$1017,$B235,'Daily Log'!$BQ$18:$BQ$1017),0)</f>
        <v>0</v>
      </c>
      <c r="AD235" s="198">
        <f>IFERROR($E235*SUMIF('Daily Log'!$BS$18:$BS$1017,$B235,'Daily Log'!$BT$18:$BT$1017),0)</f>
        <v>0</v>
      </c>
      <c r="AE235" s="198">
        <f>IFERROR($E235*SUMIF('Daily Log'!$BV$18:$BV$1017,$B235,'Daily Log'!$BW$18:$BW$1017),0)</f>
        <v>0</v>
      </c>
      <c r="AF235" s="198">
        <f>IFERROR($E235*SUMIF('Daily Log'!$BY$18:$BY$1017,$B235,'Daily Log'!$BZ$18:$BZ$1017),0)</f>
        <v>0</v>
      </c>
      <c r="AG235" s="198">
        <f>IFERROR($E235*SUMIF('Daily Log'!$CB$18:$CB$1017,$B235,'Daily Log'!$CC$18:$CC$1017),0)</f>
        <v>0</v>
      </c>
      <c r="AH235" s="198">
        <f>IFERROR($E235*SUMIF('Daily Log'!$CE$18:$CE$1017,$B235,'Daily Log'!$CF$18:$CF$1017),0)</f>
        <v>0</v>
      </c>
      <c r="AI235" s="198">
        <f>IFERROR($E235*SUMIF('Daily Log'!$CH$18:$CH$1017,$B235,'Daily Log'!$CI$18:$CI$1017),0)</f>
        <v>0</v>
      </c>
      <c r="AJ235" s="198">
        <f>IFERROR($E235*SUMIF('Daily Log'!$CK$18:$CK$1017,$B235,'Daily Log'!$CL$18:$CL$1017),0)</f>
        <v>0</v>
      </c>
      <c r="AK235" s="198">
        <f>IFERROR($E235*SUMIF('Daily Log'!$CN$18:$CN$1017,$B235,'Daily Log'!$CO$18:$CO$1017),0)</f>
        <v>0</v>
      </c>
    </row>
    <row r="236" spans="2:37" ht="33.75" hidden="1" customHeight="1">
      <c r="B236" s="401" t="s">
        <v>275</v>
      </c>
      <c r="C236" s="402"/>
      <c r="D236" s="403" t="s">
        <v>294</v>
      </c>
      <c r="E236" s="400">
        <v>1</v>
      </c>
      <c r="F236" s="197">
        <f t="shared" si="4"/>
        <v>7</v>
      </c>
      <c r="G236" s="198">
        <f>IFERROR($E236*SUMIF('Daily Log'!$B$18:$B$1017,$B236,'Daily Log'!$C$18:$C$1017),0)</f>
        <v>0</v>
      </c>
      <c r="H236" s="198">
        <f>IFERROR($E236*SUMIF('Daily Log'!$E$18:$E$1017,$B236,'Daily Log'!$F$18:$F$1017),0)</f>
        <v>5</v>
      </c>
      <c r="I236" s="198">
        <f>IFERROR($E236*SUMIF('Daily Log'!$H$18:$H$1017,$B236,'Daily Log'!$I$18:$I$1017),0)</f>
        <v>2</v>
      </c>
      <c r="J236" s="198" t="s">
        <v>40</v>
      </c>
      <c r="K236" s="198">
        <f>IFERROR($E236*SUMIF('Daily Log'!$N$18:$N$1017,$B236,'Daily Log'!$O$18:$O$1017),0)</f>
        <v>0</v>
      </c>
      <c r="L236" s="198">
        <f>IFERROR($E236*SUMIF('Daily Log'!$Q$18:$Q$1017,$B236,'Daily Log'!$R$18:$R$1017),0)</f>
        <v>0</v>
      </c>
      <c r="M236" s="198">
        <f>IFERROR($E236*SUMIF('Daily Log'!$T$18:$T$1017,$B236,'Daily Log'!$U$18:$U$1017),0)</f>
        <v>0</v>
      </c>
      <c r="N236" s="198">
        <f>IFERROR($E236*SUMIF('Daily Log'!$W$18:$W$1017,$B236,'Daily Log'!$X$18:$X$1017),0)</f>
        <v>0</v>
      </c>
      <c r="O236" s="198">
        <f>IFERROR($E236*SUMIF('Daily Log'!$Z$18:$Z$1017,$B236,'Daily Log'!$AA$18:$AA$1017),0)</f>
        <v>0</v>
      </c>
      <c r="P236" s="198">
        <f>IFERROR($E236*SUMIF('Daily Log'!$AC$18:$AC$1017,$B236,'Daily Log'!$AD$18:$AD$1017),0)</f>
        <v>0</v>
      </c>
      <c r="Q236" s="198">
        <f>IFERROR($E236*SUMIF('Daily Log'!$AF$18:$AF$1017,$B236,'Daily Log'!$AG$18:$AG$1017),0)</f>
        <v>0</v>
      </c>
      <c r="R236" s="198">
        <f>IFERROR($E236*SUMIF('Daily Log'!$AI$18:$AI$1017,$B236,'Daily Log'!$AJ$18:$AJ$1017),0)</f>
        <v>0</v>
      </c>
      <c r="S236" s="198">
        <f>IFERROR($E236*SUMIF('Daily Log'!$AL$18:$AL$1017,$B236,'Daily Log'!$AM$18:$AM$1017),0)</f>
        <v>0</v>
      </c>
      <c r="T236" s="198">
        <f>IFERROR($E236*SUMIF('Daily Log'!$AO$18:$AO$1017,$B236,'Daily Log'!$AP$18:$AP$1017),0)</f>
        <v>0</v>
      </c>
      <c r="U236" s="198">
        <f>IFERROR($E236*SUMIF('Daily Log'!$AR$18:$AR$1017,$B236,'Daily Log'!$AS$18:$AS$1017),0)</f>
        <v>0</v>
      </c>
      <c r="V236" s="198">
        <f>IFERROR($E236*SUMIF('Daily Log'!$AU$18:$AU$1017,$B236,'Daily Log'!$AV$18:$AV$1017),0)</f>
        <v>0</v>
      </c>
      <c r="W236" s="198">
        <f>IFERROR($E236*SUMIF('Daily Log'!$AX$18:$AX$1017,$B236,'Daily Log'!$AY$18:$AY$1017),0)</f>
        <v>0</v>
      </c>
      <c r="X236" s="198">
        <f>IFERROR($E236*SUMIF('Daily Log'!$BA$18:$BA$1017,$B236,'Daily Log'!$BB$18:$BB$1017),0)</f>
        <v>0</v>
      </c>
      <c r="Y236" s="198">
        <f>IFERROR($E236*SUMIF('Daily Log'!$BD$18:$BD$1017,$B236,'Daily Log'!$BE$18:$BE$1017),0)</f>
        <v>0</v>
      </c>
      <c r="Z236" s="198">
        <f>IFERROR($E236*SUMIF('Daily Log'!$BG$18:$BG$1017,$B236,'Daily Log'!$BH$18:$BH$1017),0)</f>
        <v>0</v>
      </c>
      <c r="AA236" s="198">
        <f>IFERROR($E236*SUMIF('Daily Log'!$BJ$18:$BJ$1017,$B236,'Daily Log'!$BK$18:$BK$1017),0)</f>
        <v>0</v>
      </c>
      <c r="AB236" s="198">
        <f>IFERROR($E236*SUMIF('Daily Log'!$BM$18:$BM$1017,$B236,'Daily Log'!$BN$18:$BN$1017),0)</f>
        <v>0</v>
      </c>
      <c r="AC236" s="198">
        <f>IFERROR($E236*SUMIF('Daily Log'!$BP$18:$BP$1017,$B236,'Daily Log'!$BQ$18:$BQ$1017),0)</f>
        <v>0</v>
      </c>
      <c r="AD236" s="198">
        <f>IFERROR($E236*SUMIF('Daily Log'!$BS$18:$BS$1017,$B236,'Daily Log'!$BT$18:$BT$1017),0)</f>
        <v>0</v>
      </c>
      <c r="AE236" s="198">
        <f>IFERROR($E236*SUMIF('Daily Log'!$BV$18:$BV$1017,$B236,'Daily Log'!$BW$18:$BW$1017),0)</f>
        <v>0</v>
      </c>
      <c r="AF236" s="198">
        <f>IFERROR($E236*SUMIF('Daily Log'!$BY$18:$BY$1017,$B236,'Daily Log'!$BZ$18:$BZ$1017),0)</f>
        <v>0</v>
      </c>
      <c r="AG236" s="198">
        <f>IFERROR($E236*SUMIF('Daily Log'!$CB$18:$CB$1017,$B236,'Daily Log'!$CC$18:$CC$1017),0)</f>
        <v>0</v>
      </c>
      <c r="AH236" s="198">
        <f>IFERROR($E236*SUMIF('Daily Log'!$CE$18:$CE$1017,$B236,'Daily Log'!$CF$18:$CF$1017),0)</f>
        <v>0</v>
      </c>
      <c r="AI236" s="198">
        <f>IFERROR($E236*SUMIF('Daily Log'!$CH$18:$CH$1017,$B236,'Daily Log'!$CI$18:$CI$1017),0)</f>
        <v>0</v>
      </c>
      <c r="AJ236" s="198">
        <f>IFERROR($E236*SUMIF('Daily Log'!$CK$18:$CK$1017,$B236,'Daily Log'!$CL$18:$CL$1017),0)</f>
        <v>0</v>
      </c>
      <c r="AK236" s="198">
        <f>IFERROR($E236*SUMIF('Daily Log'!$CN$18:$CN$1017,$B236,'Daily Log'!$CO$18:$CO$1017),0)</f>
        <v>0</v>
      </c>
    </row>
    <row r="237" spans="2:37" ht="33.75" hidden="1" customHeight="1">
      <c r="B237" s="401" t="s">
        <v>276</v>
      </c>
      <c r="C237" s="402"/>
      <c r="D237" s="403" t="s">
        <v>294</v>
      </c>
      <c r="E237" s="400">
        <v>1</v>
      </c>
      <c r="F237" s="197">
        <f t="shared" si="4"/>
        <v>2</v>
      </c>
      <c r="G237" s="198">
        <f>IFERROR($E237*SUMIF('Daily Log'!$B$18:$B$1017,$B237,'Daily Log'!$C$18:$C$1017),0)</f>
        <v>0</v>
      </c>
      <c r="H237" s="198">
        <f>IFERROR($E237*SUMIF('Daily Log'!$E$18:$E$1017,$B237,'Daily Log'!$F$18:$F$1017),0)</f>
        <v>2</v>
      </c>
      <c r="I237" s="198">
        <f>IFERROR($E237*SUMIF('Daily Log'!$H$18:$H$1017,$B237,'Daily Log'!$I$18:$I$1017),0)</f>
        <v>0</v>
      </c>
      <c r="J237" s="198" t="s">
        <v>40</v>
      </c>
      <c r="K237" s="198">
        <f>IFERROR($E237*SUMIF('Daily Log'!$N$18:$N$1017,$B237,'Daily Log'!$O$18:$O$1017),0)</f>
        <v>0</v>
      </c>
      <c r="L237" s="198">
        <f>IFERROR($E237*SUMIF('Daily Log'!$Q$18:$Q$1017,$B237,'Daily Log'!$R$18:$R$1017),0)</f>
        <v>0</v>
      </c>
      <c r="M237" s="198">
        <f>IFERROR($E237*SUMIF('Daily Log'!$T$18:$T$1017,$B237,'Daily Log'!$U$18:$U$1017),0)</f>
        <v>0</v>
      </c>
      <c r="N237" s="198">
        <f>IFERROR($E237*SUMIF('Daily Log'!$W$18:$W$1017,$B237,'Daily Log'!$X$18:$X$1017),0)</f>
        <v>0</v>
      </c>
      <c r="O237" s="198">
        <f>IFERROR($E237*SUMIF('Daily Log'!$Z$18:$Z$1017,$B237,'Daily Log'!$AA$18:$AA$1017),0)</f>
        <v>0</v>
      </c>
      <c r="P237" s="198">
        <f>IFERROR($E237*SUMIF('Daily Log'!$AC$18:$AC$1017,$B237,'Daily Log'!$AD$18:$AD$1017),0)</f>
        <v>0</v>
      </c>
      <c r="Q237" s="198">
        <f>IFERROR($E237*SUMIF('Daily Log'!$AF$18:$AF$1017,$B237,'Daily Log'!$AG$18:$AG$1017),0)</f>
        <v>0</v>
      </c>
      <c r="R237" s="198">
        <f>IFERROR($E237*SUMIF('Daily Log'!$AI$18:$AI$1017,$B237,'Daily Log'!$AJ$18:$AJ$1017),0)</f>
        <v>0</v>
      </c>
      <c r="S237" s="198">
        <f>IFERROR($E237*SUMIF('Daily Log'!$AL$18:$AL$1017,$B237,'Daily Log'!$AM$18:$AM$1017),0)</f>
        <v>0</v>
      </c>
      <c r="T237" s="198">
        <f>IFERROR($E237*SUMIF('Daily Log'!$AO$18:$AO$1017,$B237,'Daily Log'!$AP$18:$AP$1017),0)</f>
        <v>0</v>
      </c>
      <c r="U237" s="198">
        <f>IFERROR($E237*SUMIF('Daily Log'!$AR$18:$AR$1017,$B237,'Daily Log'!$AS$18:$AS$1017),0)</f>
        <v>0</v>
      </c>
      <c r="V237" s="198">
        <f>IFERROR($E237*SUMIF('Daily Log'!$AU$18:$AU$1017,$B237,'Daily Log'!$AV$18:$AV$1017),0)</f>
        <v>0</v>
      </c>
      <c r="W237" s="198">
        <f>IFERROR($E237*SUMIF('Daily Log'!$AX$18:$AX$1017,$B237,'Daily Log'!$AY$18:$AY$1017),0)</f>
        <v>0</v>
      </c>
      <c r="X237" s="198">
        <f>IFERROR($E237*SUMIF('Daily Log'!$BA$18:$BA$1017,$B237,'Daily Log'!$BB$18:$BB$1017),0)</f>
        <v>0</v>
      </c>
      <c r="Y237" s="198">
        <f>IFERROR($E237*SUMIF('Daily Log'!$BD$18:$BD$1017,$B237,'Daily Log'!$BE$18:$BE$1017),0)</f>
        <v>0</v>
      </c>
      <c r="Z237" s="198">
        <f>IFERROR($E237*SUMIF('Daily Log'!$BG$18:$BG$1017,$B237,'Daily Log'!$BH$18:$BH$1017),0)</f>
        <v>0</v>
      </c>
      <c r="AA237" s="198">
        <f>IFERROR($E237*SUMIF('Daily Log'!$BJ$18:$BJ$1017,$B237,'Daily Log'!$BK$18:$BK$1017),0)</f>
        <v>0</v>
      </c>
      <c r="AB237" s="198">
        <f>IFERROR($E237*SUMIF('Daily Log'!$BM$18:$BM$1017,$B237,'Daily Log'!$BN$18:$BN$1017),0)</f>
        <v>0</v>
      </c>
      <c r="AC237" s="198">
        <f>IFERROR($E237*SUMIF('Daily Log'!$BP$18:$BP$1017,$B237,'Daily Log'!$BQ$18:$BQ$1017),0)</f>
        <v>0</v>
      </c>
      <c r="AD237" s="198">
        <f>IFERROR($E237*SUMIF('Daily Log'!$BS$18:$BS$1017,$B237,'Daily Log'!$BT$18:$BT$1017),0)</f>
        <v>0</v>
      </c>
      <c r="AE237" s="198">
        <f>IFERROR($E237*SUMIF('Daily Log'!$BV$18:$BV$1017,$B237,'Daily Log'!$BW$18:$BW$1017),0)</f>
        <v>0</v>
      </c>
      <c r="AF237" s="198">
        <f>IFERROR($E237*SUMIF('Daily Log'!$BY$18:$BY$1017,$B237,'Daily Log'!$BZ$18:$BZ$1017),0)</f>
        <v>0</v>
      </c>
      <c r="AG237" s="198">
        <f>IFERROR($E237*SUMIF('Daily Log'!$CB$18:$CB$1017,$B237,'Daily Log'!$CC$18:$CC$1017),0)</f>
        <v>0</v>
      </c>
      <c r="AH237" s="198">
        <f>IFERROR($E237*SUMIF('Daily Log'!$CE$18:$CE$1017,$B237,'Daily Log'!$CF$18:$CF$1017),0)</f>
        <v>0</v>
      </c>
      <c r="AI237" s="198">
        <f>IFERROR($E237*SUMIF('Daily Log'!$CH$18:$CH$1017,$B237,'Daily Log'!$CI$18:$CI$1017),0)</f>
        <v>0</v>
      </c>
      <c r="AJ237" s="198">
        <f>IFERROR($E237*SUMIF('Daily Log'!$CK$18:$CK$1017,$B237,'Daily Log'!$CL$18:$CL$1017),0)</f>
        <v>0</v>
      </c>
      <c r="AK237" s="198">
        <f>IFERROR($E237*SUMIF('Daily Log'!$CN$18:$CN$1017,$B237,'Daily Log'!$CO$18:$CO$1017),0)</f>
        <v>0</v>
      </c>
    </row>
    <row r="238" spans="2:37" ht="33.75" hidden="1" customHeight="1">
      <c r="B238" s="401" t="s">
        <v>277</v>
      </c>
      <c r="C238" s="402"/>
      <c r="D238" s="403" t="s">
        <v>294</v>
      </c>
      <c r="E238" s="400">
        <v>1</v>
      </c>
      <c r="F238" s="197">
        <f t="shared" si="4"/>
        <v>2</v>
      </c>
      <c r="G238" s="198">
        <f>IFERROR($E238*SUMIF('Daily Log'!$B$18:$B$1017,$B238,'Daily Log'!$C$18:$C$1017),0)</f>
        <v>1</v>
      </c>
      <c r="H238" s="198">
        <f>IFERROR($E238*SUMIF('Daily Log'!$E$18:$E$1017,$B238,'Daily Log'!$F$18:$F$1017),0)</f>
        <v>0</v>
      </c>
      <c r="I238" s="198">
        <f>IFERROR($E238*SUMIF('Daily Log'!$H$18:$H$1017,$B238,'Daily Log'!$I$18:$I$1017),0)</f>
        <v>1</v>
      </c>
      <c r="J238" s="198" t="s">
        <v>40</v>
      </c>
      <c r="K238" s="198">
        <f>IFERROR($E238*SUMIF('Daily Log'!$N$18:$N$1017,$B238,'Daily Log'!$O$18:$O$1017),0)</f>
        <v>0</v>
      </c>
      <c r="L238" s="198">
        <f>IFERROR($E238*SUMIF('Daily Log'!$Q$18:$Q$1017,$B238,'Daily Log'!$R$18:$R$1017),0)</f>
        <v>0</v>
      </c>
      <c r="M238" s="198">
        <f>IFERROR($E238*SUMIF('Daily Log'!$T$18:$T$1017,$B238,'Daily Log'!$U$18:$U$1017),0)</f>
        <v>0</v>
      </c>
      <c r="N238" s="198">
        <f>IFERROR($E238*SUMIF('Daily Log'!$W$18:$W$1017,$B238,'Daily Log'!$X$18:$X$1017),0)</f>
        <v>0</v>
      </c>
      <c r="O238" s="198">
        <f>IFERROR($E238*SUMIF('Daily Log'!$Z$18:$Z$1017,$B238,'Daily Log'!$AA$18:$AA$1017),0)</f>
        <v>0</v>
      </c>
      <c r="P238" s="198">
        <f>IFERROR($E238*SUMIF('Daily Log'!$AC$18:$AC$1017,$B238,'Daily Log'!$AD$18:$AD$1017),0)</f>
        <v>0</v>
      </c>
      <c r="Q238" s="198">
        <f>IFERROR($E238*SUMIF('Daily Log'!$AF$18:$AF$1017,$B238,'Daily Log'!$AG$18:$AG$1017),0)</f>
        <v>0</v>
      </c>
      <c r="R238" s="198">
        <f>IFERROR($E238*SUMIF('Daily Log'!$AI$18:$AI$1017,$B238,'Daily Log'!$AJ$18:$AJ$1017),0)</f>
        <v>0</v>
      </c>
      <c r="S238" s="198">
        <f>IFERROR($E238*SUMIF('Daily Log'!$AL$18:$AL$1017,$B238,'Daily Log'!$AM$18:$AM$1017),0)</f>
        <v>0</v>
      </c>
      <c r="T238" s="198">
        <f>IFERROR($E238*SUMIF('Daily Log'!$AO$18:$AO$1017,$B238,'Daily Log'!$AP$18:$AP$1017),0)</f>
        <v>0</v>
      </c>
      <c r="U238" s="198">
        <f>IFERROR($E238*SUMIF('Daily Log'!$AR$18:$AR$1017,$B238,'Daily Log'!$AS$18:$AS$1017),0)</f>
        <v>0</v>
      </c>
      <c r="V238" s="198">
        <f>IFERROR($E238*SUMIF('Daily Log'!$AU$18:$AU$1017,$B238,'Daily Log'!$AV$18:$AV$1017),0)</f>
        <v>0</v>
      </c>
      <c r="W238" s="198">
        <f>IFERROR($E238*SUMIF('Daily Log'!$AX$18:$AX$1017,$B238,'Daily Log'!$AY$18:$AY$1017),0)</f>
        <v>0</v>
      </c>
      <c r="X238" s="198">
        <f>IFERROR($E238*SUMIF('Daily Log'!$BA$18:$BA$1017,$B238,'Daily Log'!$BB$18:$BB$1017),0)</f>
        <v>0</v>
      </c>
      <c r="Y238" s="198">
        <f>IFERROR($E238*SUMIF('Daily Log'!$BD$18:$BD$1017,$B238,'Daily Log'!$BE$18:$BE$1017),0)</f>
        <v>0</v>
      </c>
      <c r="Z238" s="198">
        <f>IFERROR($E238*SUMIF('Daily Log'!$BG$18:$BG$1017,$B238,'Daily Log'!$BH$18:$BH$1017),0)</f>
        <v>0</v>
      </c>
      <c r="AA238" s="198">
        <f>IFERROR($E238*SUMIF('Daily Log'!$BJ$18:$BJ$1017,$B238,'Daily Log'!$BK$18:$BK$1017),0)</f>
        <v>0</v>
      </c>
      <c r="AB238" s="198">
        <f>IFERROR($E238*SUMIF('Daily Log'!$BM$18:$BM$1017,$B238,'Daily Log'!$BN$18:$BN$1017),0)</f>
        <v>0</v>
      </c>
      <c r="AC238" s="198">
        <f>IFERROR($E238*SUMIF('Daily Log'!$BP$18:$BP$1017,$B238,'Daily Log'!$BQ$18:$BQ$1017),0)</f>
        <v>0</v>
      </c>
      <c r="AD238" s="198">
        <f>IFERROR($E238*SUMIF('Daily Log'!$BS$18:$BS$1017,$B238,'Daily Log'!$BT$18:$BT$1017),0)</f>
        <v>0</v>
      </c>
      <c r="AE238" s="198">
        <f>IFERROR($E238*SUMIF('Daily Log'!$BV$18:$BV$1017,$B238,'Daily Log'!$BW$18:$BW$1017),0)</f>
        <v>0</v>
      </c>
      <c r="AF238" s="198">
        <f>IFERROR($E238*SUMIF('Daily Log'!$BY$18:$BY$1017,$B238,'Daily Log'!$BZ$18:$BZ$1017),0)</f>
        <v>0</v>
      </c>
      <c r="AG238" s="198">
        <f>IFERROR($E238*SUMIF('Daily Log'!$CB$18:$CB$1017,$B238,'Daily Log'!$CC$18:$CC$1017),0)</f>
        <v>0</v>
      </c>
      <c r="AH238" s="198">
        <f>IFERROR($E238*SUMIF('Daily Log'!$CE$18:$CE$1017,$B238,'Daily Log'!$CF$18:$CF$1017),0)</f>
        <v>0</v>
      </c>
      <c r="AI238" s="198">
        <f>IFERROR($E238*SUMIF('Daily Log'!$CH$18:$CH$1017,$B238,'Daily Log'!$CI$18:$CI$1017),0)</f>
        <v>0</v>
      </c>
      <c r="AJ238" s="198">
        <f>IFERROR($E238*SUMIF('Daily Log'!$CK$18:$CK$1017,$B238,'Daily Log'!$CL$18:$CL$1017),0)</f>
        <v>0</v>
      </c>
      <c r="AK238" s="198">
        <f>IFERROR($E238*SUMIF('Daily Log'!$CN$18:$CN$1017,$B238,'Daily Log'!$CO$18:$CO$1017),0)</f>
        <v>0</v>
      </c>
    </row>
    <row r="239" spans="2:37" ht="33.75" hidden="1" customHeight="1">
      <c r="B239" s="401" t="s">
        <v>278</v>
      </c>
      <c r="C239" s="402"/>
      <c r="D239" s="403" t="s">
        <v>294</v>
      </c>
      <c r="E239" s="400">
        <v>1</v>
      </c>
      <c r="F239" s="197">
        <f t="shared" si="4"/>
        <v>0</v>
      </c>
      <c r="G239" s="198">
        <f>IFERROR($E239*SUMIF('Daily Log'!$B$18:$B$1017,$B239,'Daily Log'!$C$18:$C$1017),0)</f>
        <v>0</v>
      </c>
      <c r="H239" s="198">
        <f>IFERROR($E239*SUMIF('Daily Log'!$E$18:$E$1017,$B239,'Daily Log'!$F$18:$F$1017),0)</f>
        <v>0</v>
      </c>
      <c r="I239" s="198">
        <f>IFERROR($E239*SUMIF('Daily Log'!$H$18:$H$1017,$B239,'Daily Log'!$I$18:$I$1017),0)</f>
        <v>0</v>
      </c>
      <c r="J239" s="198" t="s">
        <v>40</v>
      </c>
      <c r="K239" s="198">
        <f>IFERROR($E239*SUMIF('Daily Log'!$N$18:$N$1017,$B239,'Daily Log'!$O$18:$O$1017),0)</f>
        <v>0</v>
      </c>
      <c r="L239" s="198">
        <f>IFERROR($E239*SUMIF('Daily Log'!$Q$18:$Q$1017,$B239,'Daily Log'!$R$18:$R$1017),0)</f>
        <v>0</v>
      </c>
      <c r="M239" s="198">
        <f>IFERROR($E239*SUMIF('Daily Log'!$T$18:$T$1017,$B239,'Daily Log'!$U$18:$U$1017),0)</f>
        <v>0</v>
      </c>
      <c r="N239" s="198">
        <f>IFERROR($E239*SUMIF('Daily Log'!$W$18:$W$1017,$B239,'Daily Log'!$X$18:$X$1017),0)</f>
        <v>0</v>
      </c>
      <c r="O239" s="198">
        <f>IFERROR($E239*SUMIF('Daily Log'!$Z$18:$Z$1017,$B239,'Daily Log'!$AA$18:$AA$1017),0)</f>
        <v>0</v>
      </c>
      <c r="P239" s="198">
        <f>IFERROR($E239*SUMIF('Daily Log'!$AC$18:$AC$1017,$B239,'Daily Log'!$AD$18:$AD$1017),0)</f>
        <v>0</v>
      </c>
      <c r="Q239" s="198">
        <f>IFERROR($E239*SUMIF('Daily Log'!$AF$18:$AF$1017,$B239,'Daily Log'!$AG$18:$AG$1017),0)</f>
        <v>0</v>
      </c>
      <c r="R239" s="198">
        <f>IFERROR($E239*SUMIF('Daily Log'!$AI$18:$AI$1017,$B239,'Daily Log'!$AJ$18:$AJ$1017),0)</f>
        <v>0</v>
      </c>
      <c r="S239" s="198">
        <f>IFERROR($E239*SUMIF('Daily Log'!$AL$18:$AL$1017,$B239,'Daily Log'!$AM$18:$AM$1017),0)</f>
        <v>0</v>
      </c>
      <c r="T239" s="198">
        <f>IFERROR($E239*SUMIF('Daily Log'!$AO$18:$AO$1017,$B239,'Daily Log'!$AP$18:$AP$1017),0)</f>
        <v>0</v>
      </c>
      <c r="U239" s="198">
        <f>IFERROR($E239*SUMIF('Daily Log'!$AR$18:$AR$1017,$B239,'Daily Log'!$AS$18:$AS$1017),0)</f>
        <v>0</v>
      </c>
      <c r="V239" s="198">
        <f>IFERROR($E239*SUMIF('Daily Log'!$AU$18:$AU$1017,$B239,'Daily Log'!$AV$18:$AV$1017),0)</f>
        <v>0</v>
      </c>
      <c r="W239" s="198">
        <f>IFERROR($E239*SUMIF('Daily Log'!$AX$18:$AX$1017,$B239,'Daily Log'!$AY$18:$AY$1017),0)</f>
        <v>0</v>
      </c>
      <c r="X239" s="198">
        <f>IFERROR($E239*SUMIF('Daily Log'!$BA$18:$BA$1017,$B239,'Daily Log'!$BB$18:$BB$1017),0)</f>
        <v>0</v>
      </c>
      <c r="Y239" s="198">
        <f>IFERROR($E239*SUMIF('Daily Log'!$BD$18:$BD$1017,$B239,'Daily Log'!$BE$18:$BE$1017),0)</f>
        <v>0</v>
      </c>
      <c r="Z239" s="198">
        <f>IFERROR($E239*SUMIF('Daily Log'!$BG$18:$BG$1017,$B239,'Daily Log'!$BH$18:$BH$1017),0)</f>
        <v>0</v>
      </c>
      <c r="AA239" s="198">
        <f>IFERROR($E239*SUMIF('Daily Log'!$BJ$18:$BJ$1017,$B239,'Daily Log'!$BK$18:$BK$1017),0)</f>
        <v>0</v>
      </c>
      <c r="AB239" s="198">
        <f>IFERROR($E239*SUMIF('Daily Log'!$BM$18:$BM$1017,$B239,'Daily Log'!$BN$18:$BN$1017),0)</f>
        <v>0</v>
      </c>
      <c r="AC239" s="198">
        <f>IFERROR($E239*SUMIF('Daily Log'!$BP$18:$BP$1017,$B239,'Daily Log'!$BQ$18:$BQ$1017),0)</f>
        <v>0</v>
      </c>
      <c r="AD239" s="198">
        <f>IFERROR($E239*SUMIF('Daily Log'!$BS$18:$BS$1017,$B239,'Daily Log'!$BT$18:$BT$1017),0)</f>
        <v>0</v>
      </c>
      <c r="AE239" s="198">
        <f>IFERROR($E239*SUMIF('Daily Log'!$BV$18:$BV$1017,$B239,'Daily Log'!$BW$18:$BW$1017),0)</f>
        <v>0</v>
      </c>
      <c r="AF239" s="198">
        <f>IFERROR($E239*SUMIF('Daily Log'!$BY$18:$BY$1017,$B239,'Daily Log'!$BZ$18:$BZ$1017),0)</f>
        <v>0</v>
      </c>
      <c r="AG239" s="198">
        <f>IFERROR($E239*SUMIF('Daily Log'!$CB$18:$CB$1017,$B239,'Daily Log'!$CC$18:$CC$1017),0)</f>
        <v>0</v>
      </c>
      <c r="AH239" s="198">
        <f>IFERROR($E239*SUMIF('Daily Log'!$CE$18:$CE$1017,$B239,'Daily Log'!$CF$18:$CF$1017),0)</f>
        <v>0</v>
      </c>
      <c r="AI239" s="198">
        <f>IFERROR($E239*SUMIF('Daily Log'!$CH$18:$CH$1017,$B239,'Daily Log'!$CI$18:$CI$1017),0)</f>
        <v>0</v>
      </c>
      <c r="AJ239" s="198">
        <f>IFERROR($E239*SUMIF('Daily Log'!$CK$18:$CK$1017,$B239,'Daily Log'!$CL$18:$CL$1017),0)</f>
        <v>0</v>
      </c>
      <c r="AK239" s="198">
        <f>IFERROR($E239*SUMIF('Daily Log'!$CN$18:$CN$1017,$B239,'Daily Log'!$CO$18:$CO$1017),0)</f>
        <v>0</v>
      </c>
    </row>
    <row r="240" spans="2:37" ht="33.75" hidden="1" customHeight="1">
      <c r="B240" s="401" t="s">
        <v>279</v>
      </c>
      <c r="C240" s="402"/>
      <c r="D240" s="403" t="s">
        <v>294</v>
      </c>
      <c r="E240" s="400">
        <v>1</v>
      </c>
      <c r="F240" s="197">
        <f t="shared" si="4"/>
        <v>0</v>
      </c>
      <c r="G240" s="198">
        <f>IFERROR($E240*SUMIF('Daily Log'!$B$18:$B$1017,$B240,'Daily Log'!$C$18:$C$1017),0)</f>
        <v>0</v>
      </c>
      <c r="H240" s="198">
        <f>IFERROR($E240*SUMIF('Daily Log'!$E$18:$E$1017,$B240,'Daily Log'!$F$18:$F$1017),0)</f>
        <v>0</v>
      </c>
      <c r="I240" s="198">
        <f>IFERROR($E240*SUMIF('Daily Log'!$H$18:$H$1017,$B240,'Daily Log'!$I$18:$I$1017),0)</f>
        <v>0</v>
      </c>
      <c r="J240" s="198" t="s">
        <v>40</v>
      </c>
      <c r="K240" s="198">
        <f>IFERROR($E240*SUMIF('Daily Log'!$N$18:$N$1017,$B240,'Daily Log'!$O$18:$O$1017),0)</f>
        <v>0</v>
      </c>
      <c r="L240" s="198">
        <f>IFERROR($E240*SUMIF('Daily Log'!$Q$18:$Q$1017,$B240,'Daily Log'!$R$18:$R$1017),0)</f>
        <v>0</v>
      </c>
      <c r="M240" s="198">
        <f>IFERROR($E240*SUMIF('Daily Log'!$T$18:$T$1017,$B240,'Daily Log'!$U$18:$U$1017),0)</f>
        <v>0</v>
      </c>
      <c r="N240" s="198">
        <f>IFERROR($E240*SUMIF('Daily Log'!$W$18:$W$1017,$B240,'Daily Log'!$X$18:$X$1017),0)</f>
        <v>0</v>
      </c>
      <c r="O240" s="198">
        <f>IFERROR($E240*SUMIF('Daily Log'!$Z$18:$Z$1017,$B240,'Daily Log'!$AA$18:$AA$1017),0)</f>
        <v>0</v>
      </c>
      <c r="P240" s="198">
        <f>IFERROR($E240*SUMIF('Daily Log'!$AC$18:$AC$1017,$B240,'Daily Log'!$AD$18:$AD$1017),0)</f>
        <v>0</v>
      </c>
      <c r="Q240" s="198">
        <f>IFERROR($E240*SUMIF('Daily Log'!$AF$18:$AF$1017,$B240,'Daily Log'!$AG$18:$AG$1017),0)</f>
        <v>0</v>
      </c>
      <c r="R240" s="198">
        <f>IFERROR($E240*SUMIF('Daily Log'!$AI$18:$AI$1017,$B240,'Daily Log'!$AJ$18:$AJ$1017),0)</f>
        <v>0</v>
      </c>
      <c r="S240" s="198">
        <f>IFERROR($E240*SUMIF('Daily Log'!$AL$18:$AL$1017,$B240,'Daily Log'!$AM$18:$AM$1017),0)</f>
        <v>0</v>
      </c>
      <c r="T240" s="198">
        <f>IFERROR($E240*SUMIF('Daily Log'!$AO$18:$AO$1017,$B240,'Daily Log'!$AP$18:$AP$1017),0)</f>
        <v>0</v>
      </c>
      <c r="U240" s="198">
        <f>IFERROR($E240*SUMIF('Daily Log'!$AR$18:$AR$1017,$B240,'Daily Log'!$AS$18:$AS$1017),0)</f>
        <v>0</v>
      </c>
      <c r="V240" s="198">
        <f>IFERROR($E240*SUMIF('Daily Log'!$AU$18:$AU$1017,$B240,'Daily Log'!$AV$18:$AV$1017),0)</f>
        <v>0</v>
      </c>
      <c r="W240" s="198">
        <f>IFERROR($E240*SUMIF('Daily Log'!$AX$18:$AX$1017,$B240,'Daily Log'!$AY$18:$AY$1017),0)</f>
        <v>0</v>
      </c>
      <c r="X240" s="198">
        <f>IFERROR($E240*SUMIF('Daily Log'!$BA$18:$BA$1017,$B240,'Daily Log'!$BB$18:$BB$1017),0)</f>
        <v>0</v>
      </c>
      <c r="Y240" s="198">
        <f>IFERROR($E240*SUMIF('Daily Log'!$BD$18:$BD$1017,$B240,'Daily Log'!$BE$18:$BE$1017),0)</f>
        <v>0</v>
      </c>
      <c r="Z240" s="198">
        <f>IFERROR($E240*SUMIF('Daily Log'!$BG$18:$BG$1017,$B240,'Daily Log'!$BH$18:$BH$1017),0)</f>
        <v>0</v>
      </c>
      <c r="AA240" s="198">
        <f>IFERROR($E240*SUMIF('Daily Log'!$BJ$18:$BJ$1017,$B240,'Daily Log'!$BK$18:$BK$1017),0)</f>
        <v>0</v>
      </c>
      <c r="AB240" s="198">
        <f>IFERROR($E240*SUMIF('Daily Log'!$BM$18:$BM$1017,$B240,'Daily Log'!$BN$18:$BN$1017),0)</f>
        <v>0</v>
      </c>
      <c r="AC240" s="198">
        <f>IFERROR($E240*SUMIF('Daily Log'!$BP$18:$BP$1017,$B240,'Daily Log'!$BQ$18:$BQ$1017),0)</f>
        <v>0</v>
      </c>
      <c r="AD240" s="198">
        <f>IFERROR($E240*SUMIF('Daily Log'!$BS$18:$BS$1017,$B240,'Daily Log'!$BT$18:$BT$1017),0)</f>
        <v>0</v>
      </c>
      <c r="AE240" s="198">
        <f>IFERROR($E240*SUMIF('Daily Log'!$BV$18:$BV$1017,$B240,'Daily Log'!$BW$18:$BW$1017),0)</f>
        <v>0</v>
      </c>
      <c r="AF240" s="198">
        <f>IFERROR($E240*SUMIF('Daily Log'!$BY$18:$BY$1017,$B240,'Daily Log'!$BZ$18:$BZ$1017),0)</f>
        <v>0</v>
      </c>
      <c r="AG240" s="198">
        <f>IFERROR($E240*SUMIF('Daily Log'!$CB$18:$CB$1017,$B240,'Daily Log'!$CC$18:$CC$1017),0)</f>
        <v>0</v>
      </c>
      <c r="AH240" s="198">
        <f>IFERROR($E240*SUMIF('Daily Log'!$CE$18:$CE$1017,$B240,'Daily Log'!$CF$18:$CF$1017),0)</f>
        <v>0</v>
      </c>
      <c r="AI240" s="198">
        <f>IFERROR($E240*SUMIF('Daily Log'!$CH$18:$CH$1017,$B240,'Daily Log'!$CI$18:$CI$1017),0)</f>
        <v>0</v>
      </c>
      <c r="AJ240" s="198">
        <f>IFERROR($E240*SUMIF('Daily Log'!$CK$18:$CK$1017,$B240,'Daily Log'!$CL$18:$CL$1017),0)</f>
        <v>0</v>
      </c>
      <c r="AK240" s="198">
        <f>IFERROR($E240*SUMIF('Daily Log'!$CN$18:$CN$1017,$B240,'Daily Log'!$CO$18:$CO$1017),0)</f>
        <v>0</v>
      </c>
    </row>
    <row r="241" spans="2:37" ht="33.75" hidden="1" customHeight="1">
      <c r="B241" s="401" t="s">
        <v>280</v>
      </c>
      <c r="C241" s="402"/>
      <c r="D241" s="403" t="s">
        <v>294</v>
      </c>
      <c r="E241" s="400">
        <v>1</v>
      </c>
      <c r="F241" s="197">
        <f t="shared" si="4"/>
        <v>0</v>
      </c>
      <c r="G241" s="198">
        <f>IFERROR($E241*SUMIF('Daily Log'!$B$18:$B$1017,$B241,'Daily Log'!$C$18:$C$1017),0)</f>
        <v>0</v>
      </c>
      <c r="H241" s="198">
        <f>IFERROR($E241*SUMIF('Daily Log'!$E$18:$E$1017,$B241,'Daily Log'!$F$18:$F$1017),0)</f>
        <v>0</v>
      </c>
      <c r="I241" s="198">
        <f>IFERROR($E241*SUMIF('Daily Log'!$H$18:$H$1017,$B241,'Daily Log'!$I$18:$I$1017),0)</f>
        <v>0</v>
      </c>
      <c r="J241" s="198" t="s">
        <v>40</v>
      </c>
      <c r="K241" s="198">
        <f>IFERROR($E241*SUMIF('Daily Log'!$N$18:$N$1017,$B241,'Daily Log'!$O$18:$O$1017),0)</f>
        <v>0</v>
      </c>
      <c r="L241" s="198">
        <f>IFERROR($E241*SUMIF('Daily Log'!$Q$18:$Q$1017,$B241,'Daily Log'!$R$18:$R$1017),0)</f>
        <v>0</v>
      </c>
      <c r="M241" s="198">
        <f>IFERROR($E241*SUMIF('Daily Log'!$T$18:$T$1017,$B241,'Daily Log'!$U$18:$U$1017),0)</f>
        <v>0</v>
      </c>
      <c r="N241" s="198">
        <f>IFERROR($E241*SUMIF('Daily Log'!$W$18:$W$1017,$B241,'Daily Log'!$X$18:$X$1017),0)</f>
        <v>0</v>
      </c>
      <c r="O241" s="198">
        <f>IFERROR($E241*SUMIF('Daily Log'!$Z$18:$Z$1017,$B241,'Daily Log'!$AA$18:$AA$1017),0)</f>
        <v>0</v>
      </c>
      <c r="P241" s="198">
        <f>IFERROR($E241*SUMIF('Daily Log'!$AC$18:$AC$1017,$B241,'Daily Log'!$AD$18:$AD$1017),0)</f>
        <v>0</v>
      </c>
      <c r="Q241" s="198">
        <f>IFERROR($E241*SUMIF('Daily Log'!$AF$18:$AF$1017,$B241,'Daily Log'!$AG$18:$AG$1017),0)</f>
        <v>0</v>
      </c>
      <c r="R241" s="198">
        <f>IFERROR($E241*SUMIF('Daily Log'!$AI$18:$AI$1017,$B241,'Daily Log'!$AJ$18:$AJ$1017),0)</f>
        <v>0</v>
      </c>
      <c r="S241" s="198">
        <f>IFERROR($E241*SUMIF('Daily Log'!$AL$18:$AL$1017,$B241,'Daily Log'!$AM$18:$AM$1017),0)</f>
        <v>0</v>
      </c>
      <c r="T241" s="198">
        <f>IFERROR($E241*SUMIF('Daily Log'!$AO$18:$AO$1017,$B241,'Daily Log'!$AP$18:$AP$1017),0)</f>
        <v>0</v>
      </c>
      <c r="U241" s="198">
        <f>IFERROR($E241*SUMIF('Daily Log'!$AR$18:$AR$1017,$B241,'Daily Log'!$AS$18:$AS$1017),0)</f>
        <v>0</v>
      </c>
      <c r="V241" s="198">
        <f>IFERROR($E241*SUMIF('Daily Log'!$AU$18:$AU$1017,$B241,'Daily Log'!$AV$18:$AV$1017),0)</f>
        <v>0</v>
      </c>
      <c r="W241" s="198">
        <f>IFERROR($E241*SUMIF('Daily Log'!$AX$18:$AX$1017,$B241,'Daily Log'!$AY$18:$AY$1017),0)</f>
        <v>0</v>
      </c>
      <c r="X241" s="198">
        <f>IFERROR($E241*SUMIF('Daily Log'!$BA$18:$BA$1017,$B241,'Daily Log'!$BB$18:$BB$1017),0)</f>
        <v>0</v>
      </c>
      <c r="Y241" s="198">
        <f>IFERROR($E241*SUMIF('Daily Log'!$BD$18:$BD$1017,$B241,'Daily Log'!$BE$18:$BE$1017),0)</f>
        <v>0</v>
      </c>
      <c r="Z241" s="198">
        <f>IFERROR($E241*SUMIF('Daily Log'!$BG$18:$BG$1017,$B241,'Daily Log'!$BH$18:$BH$1017),0)</f>
        <v>0</v>
      </c>
      <c r="AA241" s="198">
        <f>IFERROR($E241*SUMIF('Daily Log'!$BJ$18:$BJ$1017,$B241,'Daily Log'!$BK$18:$BK$1017),0)</f>
        <v>0</v>
      </c>
      <c r="AB241" s="198">
        <f>IFERROR($E241*SUMIF('Daily Log'!$BM$18:$BM$1017,$B241,'Daily Log'!$BN$18:$BN$1017),0)</f>
        <v>0</v>
      </c>
      <c r="AC241" s="198">
        <f>IFERROR($E241*SUMIF('Daily Log'!$BP$18:$BP$1017,$B241,'Daily Log'!$BQ$18:$BQ$1017),0)</f>
        <v>0</v>
      </c>
      <c r="AD241" s="198">
        <f>IFERROR($E241*SUMIF('Daily Log'!$BS$18:$BS$1017,$B241,'Daily Log'!$BT$18:$BT$1017),0)</f>
        <v>0</v>
      </c>
      <c r="AE241" s="198">
        <f>IFERROR($E241*SUMIF('Daily Log'!$BV$18:$BV$1017,$B241,'Daily Log'!$BW$18:$BW$1017),0)</f>
        <v>0</v>
      </c>
      <c r="AF241" s="198">
        <f>IFERROR($E241*SUMIF('Daily Log'!$BY$18:$BY$1017,$B241,'Daily Log'!$BZ$18:$BZ$1017),0)</f>
        <v>0</v>
      </c>
      <c r="AG241" s="198">
        <f>IFERROR($E241*SUMIF('Daily Log'!$CB$18:$CB$1017,$B241,'Daily Log'!$CC$18:$CC$1017),0)</f>
        <v>0</v>
      </c>
      <c r="AH241" s="198">
        <f>IFERROR($E241*SUMIF('Daily Log'!$CE$18:$CE$1017,$B241,'Daily Log'!$CF$18:$CF$1017),0)</f>
        <v>0</v>
      </c>
      <c r="AI241" s="198">
        <f>IFERROR($E241*SUMIF('Daily Log'!$CH$18:$CH$1017,$B241,'Daily Log'!$CI$18:$CI$1017),0)</f>
        <v>0</v>
      </c>
      <c r="AJ241" s="198">
        <f>IFERROR($E241*SUMIF('Daily Log'!$CK$18:$CK$1017,$B241,'Daily Log'!$CL$18:$CL$1017),0)</f>
        <v>0</v>
      </c>
      <c r="AK241" s="198">
        <f>IFERROR($E241*SUMIF('Daily Log'!$CN$18:$CN$1017,$B241,'Daily Log'!$CO$18:$CO$1017),0)</f>
        <v>0</v>
      </c>
    </row>
    <row r="242" spans="2:37" ht="33.75" hidden="1" customHeight="1">
      <c r="B242" s="401" t="s">
        <v>281</v>
      </c>
      <c r="C242" s="402"/>
      <c r="D242" s="403" t="s">
        <v>294</v>
      </c>
      <c r="E242" s="400">
        <v>1</v>
      </c>
      <c r="F242" s="197">
        <f t="shared" si="4"/>
        <v>10</v>
      </c>
      <c r="G242" s="198">
        <f>IFERROR($E242*SUMIF('Daily Log'!$B$18:$B$1017,$B242,'Daily Log'!$C$18:$C$1017),0)</f>
        <v>6</v>
      </c>
      <c r="H242" s="198">
        <f>IFERROR($E242*SUMIF('Daily Log'!$E$18:$E$1017,$B242,'Daily Log'!$F$18:$F$1017),0)</f>
        <v>2</v>
      </c>
      <c r="I242" s="198">
        <f>IFERROR($E242*SUMIF('Daily Log'!$H$18:$H$1017,$B242,'Daily Log'!$I$18:$I$1017),0)</f>
        <v>2</v>
      </c>
      <c r="J242" s="198" t="s">
        <v>40</v>
      </c>
      <c r="K242" s="198">
        <f>IFERROR($E242*SUMIF('Daily Log'!$N$18:$N$1017,$B242,'Daily Log'!$O$18:$O$1017),0)</f>
        <v>0</v>
      </c>
      <c r="L242" s="198">
        <f>IFERROR($E242*SUMIF('Daily Log'!$Q$18:$Q$1017,$B242,'Daily Log'!$R$18:$R$1017),0)</f>
        <v>0</v>
      </c>
      <c r="M242" s="198">
        <f>IFERROR($E242*SUMIF('Daily Log'!$T$18:$T$1017,$B242,'Daily Log'!$U$18:$U$1017),0)</f>
        <v>0</v>
      </c>
      <c r="N242" s="198">
        <f>IFERROR($E242*SUMIF('Daily Log'!$W$18:$W$1017,$B242,'Daily Log'!$X$18:$X$1017),0)</f>
        <v>0</v>
      </c>
      <c r="O242" s="198">
        <f>IFERROR($E242*SUMIF('Daily Log'!$Z$18:$Z$1017,$B242,'Daily Log'!$AA$18:$AA$1017),0)</f>
        <v>0</v>
      </c>
      <c r="P242" s="198">
        <f>IFERROR($E242*SUMIF('Daily Log'!$AC$18:$AC$1017,$B242,'Daily Log'!$AD$18:$AD$1017),0)</f>
        <v>0</v>
      </c>
      <c r="Q242" s="198">
        <f>IFERROR($E242*SUMIF('Daily Log'!$AF$18:$AF$1017,$B242,'Daily Log'!$AG$18:$AG$1017),0)</f>
        <v>0</v>
      </c>
      <c r="R242" s="198">
        <f>IFERROR($E242*SUMIF('Daily Log'!$AI$18:$AI$1017,$B242,'Daily Log'!$AJ$18:$AJ$1017),0)</f>
        <v>0</v>
      </c>
      <c r="S242" s="198">
        <f>IFERROR($E242*SUMIF('Daily Log'!$AL$18:$AL$1017,$B242,'Daily Log'!$AM$18:$AM$1017),0)</f>
        <v>0</v>
      </c>
      <c r="T242" s="198">
        <f>IFERROR($E242*SUMIF('Daily Log'!$AO$18:$AO$1017,$B242,'Daily Log'!$AP$18:$AP$1017),0)</f>
        <v>0</v>
      </c>
      <c r="U242" s="198">
        <f>IFERROR($E242*SUMIF('Daily Log'!$AR$18:$AR$1017,$B242,'Daily Log'!$AS$18:$AS$1017),0)</f>
        <v>0</v>
      </c>
      <c r="V242" s="198">
        <f>IFERROR($E242*SUMIF('Daily Log'!$AU$18:$AU$1017,$B242,'Daily Log'!$AV$18:$AV$1017),0)</f>
        <v>0</v>
      </c>
      <c r="W242" s="198">
        <f>IFERROR($E242*SUMIF('Daily Log'!$AX$18:$AX$1017,$B242,'Daily Log'!$AY$18:$AY$1017),0)</f>
        <v>0</v>
      </c>
      <c r="X242" s="198">
        <f>IFERROR($E242*SUMIF('Daily Log'!$BA$18:$BA$1017,$B242,'Daily Log'!$BB$18:$BB$1017),0)</f>
        <v>0</v>
      </c>
      <c r="Y242" s="198">
        <f>IFERROR($E242*SUMIF('Daily Log'!$BD$18:$BD$1017,$B242,'Daily Log'!$BE$18:$BE$1017),0)</f>
        <v>0</v>
      </c>
      <c r="Z242" s="198">
        <f>IFERROR($E242*SUMIF('Daily Log'!$BG$18:$BG$1017,$B242,'Daily Log'!$BH$18:$BH$1017),0)</f>
        <v>0</v>
      </c>
      <c r="AA242" s="198">
        <f>IFERROR($E242*SUMIF('Daily Log'!$BJ$18:$BJ$1017,$B242,'Daily Log'!$BK$18:$BK$1017),0)</f>
        <v>0</v>
      </c>
      <c r="AB242" s="198">
        <f>IFERROR($E242*SUMIF('Daily Log'!$BM$18:$BM$1017,$B242,'Daily Log'!$BN$18:$BN$1017),0)</f>
        <v>0</v>
      </c>
      <c r="AC242" s="198">
        <f>IFERROR($E242*SUMIF('Daily Log'!$BP$18:$BP$1017,$B242,'Daily Log'!$BQ$18:$BQ$1017),0)</f>
        <v>0</v>
      </c>
      <c r="AD242" s="198">
        <f>IFERROR($E242*SUMIF('Daily Log'!$BS$18:$BS$1017,$B242,'Daily Log'!$BT$18:$BT$1017),0)</f>
        <v>0</v>
      </c>
      <c r="AE242" s="198">
        <f>IFERROR($E242*SUMIF('Daily Log'!$BV$18:$BV$1017,$B242,'Daily Log'!$BW$18:$BW$1017),0)</f>
        <v>0</v>
      </c>
      <c r="AF242" s="198">
        <f>IFERROR($E242*SUMIF('Daily Log'!$BY$18:$BY$1017,$B242,'Daily Log'!$BZ$18:$BZ$1017),0)</f>
        <v>0</v>
      </c>
      <c r="AG242" s="198">
        <f>IFERROR($E242*SUMIF('Daily Log'!$CB$18:$CB$1017,$B242,'Daily Log'!$CC$18:$CC$1017),0)</f>
        <v>0</v>
      </c>
      <c r="AH242" s="198">
        <f>IFERROR($E242*SUMIF('Daily Log'!$CE$18:$CE$1017,$B242,'Daily Log'!$CF$18:$CF$1017),0)</f>
        <v>0</v>
      </c>
      <c r="AI242" s="198">
        <f>IFERROR($E242*SUMIF('Daily Log'!$CH$18:$CH$1017,$B242,'Daily Log'!$CI$18:$CI$1017),0)</f>
        <v>0</v>
      </c>
      <c r="AJ242" s="198">
        <f>IFERROR($E242*SUMIF('Daily Log'!$CK$18:$CK$1017,$B242,'Daily Log'!$CL$18:$CL$1017),0)</f>
        <v>0</v>
      </c>
      <c r="AK242" s="198">
        <f>IFERROR($E242*SUMIF('Daily Log'!$CN$18:$CN$1017,$B242,'Daily Log'!$CO$18:$CO$1017),0)</f>
        <v>0</v>
      </c>
    </row>
    <row r="243" spans="2:37" ht="33.75" hidden="1" customHeight="1">
      <c r="B243" s="401" t="s">
        <v>282</v>
      </c>
      <c r="C243" s="402"/>
      <c r="D243" s="403" t="s">
        <v>294</v>
      </c>
      <c r="E243" s="400">
        <v>1</v>
      </c>
      <c r="F243" s="197">
        <f t="shared" si="4"/>
        <v>0</v>
      </c>
      <c r="G243" s="198">
        <f>IFERROR($E243*SUMIF('Daily Log'!$B$18:$B$1017,$B243,'Daily Log'!$C$18:$C$1017),0)</f>
        <v>0</v>
      </c>
      <c r="H243" s="198">
        <f>IFERROR($E243*SUMIF('Daily Log'!$E$18:$E$1017,$B243,'Daily Log'!$F$18:$F$1017),0)</f>
        <v>0</v>
      </c>
      <c r="I243" s="198">
        <f>IFERROR($E243*SUMIF('Daily Log'!$H$18:$H$1017,$B243,'Daily Log'!$I$18:$I$1017),0)</f>
        <v>0</v>
      </c>
      <c r="J243" s="198" t="s">
        <v>40</v>
      </c>
      <c r="K243" s="198">
        <f>IFERROR($E243*SUMIF('Daily Log'!$N$18:$N$1017,$B243,'Daily Log'!$O$18:$O$1017),0)</f>
        <v>0</v>
      </c>
      <c r="L243" s="198">
        <f>IFERROR($E243*SUMIF('Daily Log'!$Q$18:$Q$1017,$B243,'Daily Log'!$R$18:$R$1017),0)</f>
        <v>0</v>
      </c>
      <c r="M243" s="198">
        <f>IFERROR($E243*SUMIF('Daily Log'!$T$18:$T$1017,$B243,'Daily Log'!$U$18:$U$1017),0)</f>
        <v>0</v>
      </c>
      <c r="N243" s="198">
        <f>IFERROR($E243*SUMIF('Daily Log'!$W$18:$W$1017,$B243,'Daily Log'!$X$18:$X$1017),0)</f>
        <v>0</v>
      </c>
      <c r="O243" s="198">
        <f>IFERROR($E243*SUMIF('Daily Log'!$Z$18:$Z$1017,$B243,'Daily Log'!$AA$18:$AA$1017),0)</f>
        <v>0</v>
      </c>
      <c r="P243" s="198">
        <f>IFERROR($E243*SUMIF('Daily Log'!$AC$18:$AC$1017,$B243,'Daily Log'!$AD$18:$AD$1017),0)</f>
        <v>0</v>
      </c>
      <c r="Q243" s="198">
        <f>IFERROR($E243*SUMIF('Daily Log'!$AF$18:$AF$1017,$B243,'Daily Log'!$AG$18:$AG$1017),0)</f>
        <v>0</v>
      </c>
      <c r="R243" s="198">
        <f>IFERROR($E243*SUMIF('Daily Log'!$AI$18:$AI$1017,$B243,'Daily Log'!$AJ$18:$AJ$1017),0)</f>
        <v>0</v>
      </c>
      <c r="S243" s="198">
        <f>IFERROR($E243*SUMIF('Daily Log'!$AL$18:$AL$1017,$B243,'Daily Log'!$AM$18:$AM$1017),0)</f>
        <v>0</v>
      </c>
      <c r="T243" s="198">
        <f>IFERROR($E243*SUMIF('Daily Log'!$AO$18:$AO$1017,$B243,'Daily Log'!$AP$18:$AP$1017),0)</f>
        <v>0</v>
      </c>
      <c r="U243" s="198">
        <f>IFERROR($E243*SUMIF('Daily Log'!$AR$18:$AR$1017,$B243,'Daily Log'!$AS$18:$AS$1017),0)</f>
        <v>0</v>
      </c>
      <c r="V243" s="198">
        <f>IFERROR($E243*SUMIF('Daily Log'!$AU$18:$AU$1017,$B243,'Daily Log'!$AV$18:$AV$1017),0)</f>
        <v>0</v>
      </c>
      <c r="W243" s="198">
        <f>IFERROR($E243*SUMIF('Daily Log'!$AX$18:$AX$1017,$B243,'Daily Log'!$AY$18:$AY$1017),0)</f>
        <v>0</v>
      </c>
      <c r="X243" s="198">
        <f>IFERROR($E243*SUMIF('Daily Log'!$BA$18:$BA$1017,$B243,'Daily Log'!$BB$18:$BB$1017),0)</f>
        <v>0</v>
      </c>
      <c r="Y243" s="198">
        <f>IFERROR($E243*SUMIF('Daily Log'!$BD$18:$BD$1017,$B243,'Daily Log'!$BE$18:$BE$1017),0)</f>
        <v>0</v>
      </c>
      <c r="Z243" s="198">
        <f>IFERROR($E243*SUMIF('Daily Log'!$BG$18:$BG$1017,$B243,'Daily Log'!$BH$18:$BH$1017),0)</f>
        <v>0</v>
      </c>
      <c r="AA243" s="198">
        <f>IFERROR($E243*SUMIF('Daily Log'!$BJ$18:$BJ$1017,$B243,'Daily Log'!$BK$18:$BK$1017),0)</f>
        <v>0</v>
      </c>
      <c r="AB243" s="198">
        <f>IFERROR($E243*SUMIF('Daily Log'!$BM$18:$BM$1017,$B243,'Daily Log'!$BN$18:$BN$1017),0)</f>
        <v>0</v>
      </c>
      <c r="AC243" s="198">
        <f>IFERROR($E243*SUMIF('Daily Log'!$BP$18:$BP$1017,$B243,'Daily Log'!$BQ$18:$BQ$1017),0)</f>
        <v>0</v>
      </c>
      <c r="AD243" s="198">
        <f>IFERROR($E243*SUMIF('Daily Log'!$BS$18:$BS$1017,$B243,'Daily Log'!$BT$18:$BT$1017),0)</f>
        <v>0</v>
      </c>
      <c r="AE243" s="198">
        <f>IFERROR($E243*SUMIF('Daily Log'!$BV$18:$BV$1017,$B243,'Daily Log'!$BW$18:$BW$1017),0)</f>
        <v>0</v>
      </c>
      <c r="AF243" s="198">
        <f>IFERROR($E243*SUMIF('Daily Log'!$BY$18:$BY$1017,$B243,'Daily Log'!$BZ$18:$BZ$1017),0)</f>
        <v>0</v>
      </c>
      <c r="AG243" s="198">
        <f>IFERROR($E243*SUMIF('Daily Log'!$CB$18:$CB$1017,$B243,'Daily Log'!$CC$18:$CC$1017),0)</f>
        <v>0</v>
      </c>
      <c r="AH243" s="198">
        <f>IFERROR($E243*SUMIF('Daily Log'!$CE$18:$CE$1017,$B243,'Daily Log'!$CF$18:$CF$1017),0)</f>
        <v>0</v>
      </c>
      <c r="AI243" s="198">
        <f>IFERROR($E243*SUMIF('Daily Log'!$CH$18:$CH$1017,$B243,'Daily Log'!$CI$18:$CI$1017),0)</f>
        <v>0</v>
      </c>
      <c r="AJ243" s="198">
        <f>IFERROR($E243*SUMIF('Daily Log'!$CK$18:$CK$1017,$B243,'Daily Log'!$CL$18:$CL$1017),0)</f>
        <v>0</v>
      </c>
      <c r="AK243" s="198">
        <f>IFERROR($E243*SUMIF('Daily Log'!$CN$18:$CN$1017,$B243,'Daily Log'!$CO$18:$CO$1017),0)</f>
        <v>0</v>
      </c>
    </row>
    <row r="244" spans="2:37" ht="33.75" hidden="1" customHeight="1">
      <c r="B244" s="401" t="s">
        <v>283</v>
      </c>
      <c r="C244" s="402"/>
      <c r="D244" s="403" t="s">
        <v>294</v>
      </c>
      <c r="E244" s="400">
        <v>1</v>
      </c>
      <c r="F244" s="197">
        <f t="shared" si="4"/>
        <v>0</v>
      </c>
      <c r="G244" s="198">
        <f>IFERROR($E244*SUMIF('Daily Log'!$B$18:$B$1017,$B244,'Daily Log'!$C$18:$C$1017),0)</f>
        <v>0</v>
      </c>
      <c r="H244" s="198">
        <f>IFERROR($E244*SUMIF('Daily Log'!$E$18:$E$1017,$B244,'Daily Log'!$F$18:$F$1017),0)</f>
        <v>0</v>
      </c>
      <c r="I244" s="198">
        <f>IFERROR($E244*SUMIF('Daily Log'!$H$18:$H$1017,$B244,'Daily Log'!$I$18:$I$1017),0)</f>
        <v>0</v>
      </c>
      <c r="J244" s="198" t="s">
        <v>40</v>
      </c>
      <c r="K244" s="198">
        <f>IFERROR($E244*SUMIF('Daily Log'!$N$18:$N$1017,$B244,'Daily Log'!$O$18:$O$1017),0)</f>
        <v>0</v>
      </c>
      <c r="L244" s="198">
        <f>IFERROR($E244*SUMIF('Daily Log'!$Q$18:$Q$1017,$B244,'Daily Log'!$R$18:$R$1017),0)</f>
        <v>0</v>
      </c>
      <c r="M244" s="198">
        <f>IFERROR($E244*SUMIF('Daily Log'!$T$18:$T$1017,$B244,'Daily Log'!$U$18:$U$1017),0)</f>
        <v>0</v>
      </c>
      <c r="N244" s="198">
        <f>IFERROR($E244*SUMIF('Daily Log'!$W$18:$W$1017,$B244,'Daily Log'!$X$18:$X$1017),0)</f>
        <v>0</v>
      </c>
      <c r="O244" s="198">
        <f>IFERROR($E244*SUMIF('Daily Log'!$Z$18:$Z$1017,$B244,'Daily Log'!$AA$18:$AA$1017),0)</f>
        <v>0</v>
      </c>
      <c r="P244" s="198">
        <f>IFERROR($E244*SUMIF('Daily Log'!$AC$18:$AC$1017,$B244,'Daily Log'!$AD$18:$AD$1017),0)</f>
        <v>0</v>
      </c>
      <c r="Q244" s="198">
        <f>IFERROR($E244*SUMIF('Daily Log'!$AF$18:$AF$1017,$B244,'Daily Log'!$AG$18:$AG$1017),0)</f>
        <v>0</v>
      </c>
      <c r="R244" s="198">
        <f>IFERROR($E244*SUMIF('Daily Log'!$AI$18:$AI$1017,$B244,'Daily Log'!$AJ$18:$AJ$1017),0)</f>
        <v>0</v>
      </c>
      <c r="S244" s="198">
        <f>IFERROR($E244*SUMIF('Daily Log'!$AL$18:$AL$1017,$B244,'Daily Log'!$AM$18:$AM$1017),0)</f>
        <v>0</v>
      </c>
      <c r="T244" s="198">
        <f>IFERROR($E244*SUMIF('Daily Log'!$AO$18:$AO$1017,$B244,'Daily Log'!$AP$18:$AP$1017),0)</f>
        <v>0</v>
      </c>
      <c r="U244" s="198">
        <f>IFERROR($E244*SUMIF('Daily Log'!$AR$18:$AR$1017,$B244,'Daily Log'!$AS$18:$AS$1017),0)</f>
        <v>0</v>
      </c>
      <c r="V244" s="198">
        <f>IFERROR($E244*SUMIF('Daily Log'!$AU$18:$AU$1017,$B244,'Daily Log'!$AV$18:$AV$1017),0)</f>
        <v>0</v>
      </c>
      <c r="W244" s="198">
        <f>IFERROR($E244*SUMIF('Daily Log'!$AX$18:$AX$1017,$B244,'Daily Log'!$AY$18:$AY$1017),0)</f>
        <v>0</v>
      </c>
      <c r="X244" s="198">
        <f>IFERROR($E244*SUMIF('Daily Log'!$BA$18:$BA$1017,$B244,'Daily Log'!$BB$18:$BB$1017),0)</f>
        <v>0</v>
      </c>
      <c r="Y244" s="198">
        <f>IFERROR($E244*SUMIF('Daily Log'!$BD$18:$BD$1017,$B244,'Daily Log'!$BE$18:$BE$1017),0)</f>
        <v>0</v>
      </c>
      <c r="Z244" s="198">
        <f>IFERROR($E244*SUMIF('Daily Log'!$BG$18:$BG$1017,$B244,'Daily Log'!$BH$18:$BH$1017),0)</f>
        <v>0</v>
      </c>
      <c r="AA244" s="198">
        <f>IFERROR($E244*SUMIF('Daily Log'!$BJ$18:$BJ$1017,$B244,'Daily Log'!$BK$18:$BK$1017),0)</f>
        <v>0</v>
      </c>
      <c r="AB244" s="198">
        <f>IFERROR($E244*SUMIF('Daily Log'!$BM$18:$BM$1017,$B244,'Daily Log'!$BN$18:$BN$1017),0)</f>
        <v>0</v>
      </c>
      <c r="AC244" s="198">
        <f>IFERROR($E244*SUMIF('Daily Log'!$BP$18:$BP$1017,$B244,'Daily Log'!$BQ$18:$BQ$1017),0)</f>
        <v>0</v>
      </c>
      <c r="AD244" s="198">
        <f>IFERROR($E244*SUMIF('Daily Log'!$BS$18:$BS$1017,$B244,'Daily Log'!$BT$18:$BT$1017),0)</f>
        <v>0</v>
      </c>
      <c r="AE244" s="198">
        <f>IFERROR($E244*SUMIF('Daily Log'!$BV$18:$BV$1017,$B244,'Daily Log'!$BW$18:$BW$1017),0)</f>
        <v>0</v>
      </c>
      <c r="AF244" s="198">
        <f>IFERROR($E244*SUMIF('Daily Log'!$BY$18:$BY$1017,$B244,'Daily Log'!$BZ$18:$BZ$1017),0)</f>
        <v>0</v>
      </c>
      <c r="AG244" s="198">
        <f>IFERROR($E244*SUMIF('Daily Log'!$CB$18:$CB$1017,$B244,'Daily Log'!$CC$18:$CC$1017),0)</f>
        <v>0</v>
      </c>
      <c r="AH244" s="198">
        <f>IFERROR($E244*SUMIF('Daily Log'!$CE$18:$CE$1017,$B244,'Daily Log'!$CF$18:$CF$1017),0)</f>
        <v>0</v>
      </c>
      <c r="AI244" s="198">
        <f>IFERROR($E244*SUMIF('Daily Log'!$CH$18:$CH$1017,$B244,'Daily Log'!$CI$18:$CI$1017),0)</f>
        <v>0</v>
      </c>
      <c r="AJ244" s="198">
        <f>IFERROR($E244*SUMIF('Daily Log'!$CK$18:$CK$1017,$B244,'Daily Log'!$CL$18:$CL$1017),0)</f>
        <v>0</v>
      </c>
      <c r="AK244" s="198">
        <f>IFERROR($E244*SUMIF('Daily Log'!$CN$18:$CN$1017,$B244,'Daily Log'!$CO$18:$CO$1017),0)</f>
        <v>0</v>
      </c>
    </row>
    <row r="245" spans="2:37" ht="33.75" hidden="1" customHeight="1">
      <c r="B245" s="401" t="s">
        <v>284</v>
      </c>
      <c r="C245" s="402"/>
      <c r="D245" s="403" t="s">
        <v>294</v>
      </c>
      <c r="E245" s="400">
        <v>1</v>
      </c>
      <c r="F245" s="197">
        <f t="shared" si="4"/>
        <v>0</v>
      </c>
      <c r="G245" s="198">
        <f>IFERROR($E245*SUMIF('Daily Log'!$B$18:$B$1017,$B245,'Daily Log'!$C$18:$C$1017),0)</f>
        <v>0</v>
      </c>
      <c r="H245" s="198">
        <f>IFERROR($E245*SUMIF('Daily Log'!$E$18:$E$1017,$B245,'Daily Log'!$F$18:$F$1017),0)</f>
        <v>0</v>
      </c>
      <c r="I245" s="198">
        <f>IFERROR($E245*SUMIF('Daily Log'!$H$18:$H$1017,$B245,'Daily Log'!$I$18:$I$1017),0)</f>
        <v>0</v>
      </c>
      <c r="J245" s="198" t="s">
        <v>40</v>
      </c>
      <c r="K245" s="198">
        <f>IFERROR($E245*SUMIF('Daily Log'!$N$18:$N$1017,$B245,'Daily Log'!$O$18:$O$1017),0)</f>
        <v>0</v>
      </c>
      <c r="L245" s="198">
        <f>IFERROR($E245*SUMIF('Daily Log'!$Q$18:$Q$1017,$B245,'Daily Log'!$R$18:$R$1017),0)</f>
        <v>0</v>
      </c>
      <c r="M245" s="198">
        <f>IFERROR($E245*SUMIF('Daily Log'!$T$18:$T$1017,$B245,'Daily Log'!$U$18:$U$1017),0)</f>
        <v>0</v>
      </c>
      <c r="N245" s="198">
        <f>IFERROR($E245*SUMIF('Daily Log'!$W$18:$W$1017,$B245,'Daily Log'!$X$18:$X$1017),0)</f>
        <v>0</v>
      </c>
      <c r="O245" s="198">
        <f>IFERROR($E245*SUMIF('Daily Log'!$Z$18:$Z$1017,$B245,'Daily Log'!$AA$18:$AA$1017),0)</f>
        <v>0</v>
      </c>
      <c r="P245" s="198">
        <f>IFERROR($E245*SUMIF('Daily Log'!$AC$18:$AC$1017,$B245,'Daily Log'!$AD$18:$AD$1017),0)</f>
        <v>0</v>
      </c>
      <c r="Q245" s="198">
        <f>IFERROR($E245*SUMIF('Daily Log'!$AF$18:$AF$1017,$B245,'Daily Log'!$AG$18:$AG$1017),0)</f>
        <v>0</v>
      </c>
      <c r="R245" s="198">
        <f>IFERROR($E245*SUMIF('Daily Log'!$AI$18:$AI$1017,$B245,'Daily Log'!$AJ$18:$AJ$1017),0)</f>
        <v>0</v>
      </c>
      <c r="S245" s="198">
        <f>IFERROR($E245*SUMIF('Daily Log'!$AL$18:$AL$1017,$B245,'Daily Log'!$AM$18:$AM$1017),0)</f>
        <v>0</v>
      </c>
      <c r="T245" s="198">
        <f>IFERROR($E245*SUMIF('Daily Log'!$AO$18:$AO$1017,$B245,'Daily Log'!$AP$18:$AP$1017),0)</f>
        <v>0</v>
      </c>
      <c r="U245" s="198">
        <f>IFERROR($E245*SUMIF('Daily Log'!$AR$18:$AR$1017,$B245,'Daily Log'!$AS$18:$AS$1017),0)</f>
        <v>0</v>
      </c>
      <c r="V245" s="198">
        <f>IFERROR($E245*SUMIF('Daily Log'!$AU$18:$AU$1017,$B245,'Daily Log'!$AV$18:$AV$1017),0)</f>
        <v>0</v>
      </c>
      <c r="W245" s="198">
        <f>IFERROR($E245*SUMIF('Daily Log'!$AX$18:$AX$1017,$B245,'Daily Log'!$AY$18:$AY$1017),0)</f>
        <v>0</v>
      </c>
      <c r="X245" s="198">
        <f>IFERROR($E245*SUMIF('Daily Log'!$BA$18:$BA$1017,$B245,'Daily Log'!$BB$18:$BB$1017),0)</f>
        <v>0</v>
      </c>
      <c r="Y245" s="198">
        <f>IFERROR($E245*SUMIF('Daily Log'!$BD$18:$BD$1017,$B245,'Daily Log'!$BE$18:$BE$1017),0)</f>
        <v>0</v>
      </c>
      <c r="Z245" s="198">
        <f>IFERROR($E245*SUMIF('Daily Log'!$BG$18:$BG$1017,$B245,'Daily Log'!$BH$18:$BH$1017),0)</f>
        <v>0</v>
      </c>
      <c r="AA245" s="198">
        <f>IFERROR($E245*SUMIF('Daily Log'!$BJ$18:$BJ$1017,$B245,'Daily Log'!$BK$18:$BK$1017),0)</f>
        <v>0</v>
      </c>
      <c r="AB245" s="198">
        <f>IFERROR($E245*SUMIF('Daily Log'!$BM$18:$BM$1017,$B245,'Daily Log'!$BN$18:$BN$1017),0)</f>
        <v>0</v>
      </c>
      <c r="AC245" s="198">
        <f>IFERROR($E245*SUMIF('Daily Log'!$BP$18:$BP$1017,$B245,'Daily Log'!$BQ$18:$BQ$1017),0)</f>
        <v>0</v>
      </c>
      <c r="AD245" s="198">
        <f>IFERROR($E245*SUMIF('Daily Log'!$BS$18:$BS$1017,$B245,'Daily Log'!$BT$18:$BT$1017),0)</f>
        <v>0</v>
      </c>
      <c r="AE245" s="198">
        <f>IFERROR($E245*SUMIF('Daily Log'!$BV$18:$BV$1017,$B245,'Daily Log'!$BW$18:$BW$1017),0)</f>
        <v>0</v>
      </c>
      <c r="AF245" s="198">
        <f>IFERROR($E245*SUMIF('Daily Log'!$BY$18:$BY$1017,$B245,'Daily Log'!$BZ$18:$BZ$1017),0)</f>
        <v>0</v>
      </c>
      <c r="AG245" s="198">
        <f>IFERROR($E245*SUMIF('Daily Log'!$CB$18:$CB$1017,$B245,'Daily Log'!$CC$18:$CC$1017),0)</f>
        <v>0</v>
      </c>
      <c r="AH245" s="198">
        <f>IFERROR($E245*SUMIF('Daily Log'!$CE$18:$CE$1017,$B245,'Daily Log'!$CF$18:$CF$1017),0)</f>
        <v>0</v>
      </c>
      <c r="AI245" s="198">
        <f>IFERROR($E245*SUMIF('Daily Log'!$CH$18:$CH$1017,$B245,'Daily Log'!$CI$18:$CI$1017),0)</f>
        <v>0</v>
      </c>
      <c r="AJ245" s="198">
        <f>IFERROR($E245*SUMIF('Daily Log'!$CK$18:$CK$1017,$B245,'Daily Log'!$CL$18:$CL$1017),0)</f>
        <v>0</v>
      </c>
      <c r="AK245" s="198">
        <f>IFERROR($E245*SUMIF('Daily Log'!$CN$18:$CN$1017,$B245,'Daily Log'!$CO$18:$CO$1017),0)</f>
        <v>0</v>
      </c>
    </row>
    <row r="246" spans="2:37" ht="33.75" hidden="1" customHeight="1">
      <c r="B246" s="401" t="s">
        <v>285</v>
      </c>
      <c r="C246" s="402"/>
      <c r="D246" s="403" t="s">
        <v>294</v>
      </c>
      <c r="E246" s="400">
        <v>1</v>
      </c>
      <c r="F246" s="197">
        <f t="shared" si="4"/>
        <v>0</v>
      </c>
      <c r="G246" s="198">
        <f>IFERROR($E246*SUMIF('Daily Log'!$B$18:$B$1017,$B246,'Daily Log'!$C$18:$C$1017),0)</f>
        <v>0</v>
      </c>
      <c r="H246" s="198">
        <f>IFERROR($E246*SUMIF('Daily Log'!$E$18:$E$1017,$B246,'Daily Log'!$F$18:$F$1017),0)</f>
        <v>0</v>
      </c>
      <c r="I246" s="198">
        <f>IFERROR($E246*SUMIF('Daily Log'!$H$18:$H$1017,$B246,'Daily Log'!$I$18:$I$1017),0)</f>
        <v>0</v>
      </c>
      <c r="J246" s="198" t="s">
        <v>40</v>
      </c>
      <c r="K246" s="198">
        <f>IFERROR($E246*SUMIF('Daily Log'!$N$18:$N$1017,$B246,'Daily Log'!$O$18:$O$1017),0)</f>
        <v>0</v>
      </c>
      <c r="L246" s="198">
        <f>IFERROR($E246*SUMIF('Daily Log'!$Q$18:$Q$1017,$B246,'Daily Log'!$R$18:$R$1017),0)</f>
        <v>0</v>
      </c>
      <c r="M246" s="198">
        <f>IFERROR($E246*SUMIF('Daily Log'!$T$18:$T$1017,$B246,'Daily Log'!$U$18:$U$1017),0)</f>
        <v>0</v>
      </c>
      <c r="N246" s="198">
        <f>IFERROR($E246*SUMIF('Daily Log'!$W$18:$W$1017,$B246,'Daily Log'!$X$18:$X$1017),0)</f>
        <v>0</v>
      </c>
      <c r="O246" s="198">
        <f>IFERROR($E246*SUMIF('Daily Log'!$Z$18:$Z$1017,$B246,'Daily Log'!$AA$18:$AA$1017),0)</f>
        <v>0</v>
      </c>
      <c r="P246" s="198">
        <f>IFERROR($E246*SUMIF('Daily Log'!$AC$18:$AC$1017,$B246,'Daily Log'!$AD$18:$AD$1017),0)</f>
        <v>0</v>
      </c>
      <c r="Q246" s="198">
        <f>IFERROR($E246*SUMIF('Daily Log'!$AF$18:$AF$1017,$B246,'Daily Log'!$AG$18:$AG$1017),0)</f>
        <v>0</v>
      </c>
      <c r="R246" s="198">
        <f>IFERROR($E246*SUMIF('Daily Log'!$AI$18:$AI$1017,$B246,'Daily Log'!$AJ$18:$AJ$1017),0)</f>
        <v>0</v>
      </c>
      <c r="S246" s="198">
        <f>IFERROR($E246*SUMIF('Daily Log'!$AL$18:$AL$1017,$B246,'Daily Log'!$AM$18:$AM$1017),0)</f>
        <v>0</v>
      </c>
      <c r="T246" s="198">
        <f>IFERROR($E246*SUMIF('Daily Log'!$AO$18:$AO$1017,$B246,'Daily Log'!$AP$18:$AP$1017),0)</f>
        <v>0</v>
      </c>
      <c r="U246" s="198">
        <f>IFERROR($E246*SUMIF('Daily Log'!$AR$18:$AR$1017,$B246,'Daily Log'!$AS$18:$AS$1017),0)</f>
        <v>0</v>
      </c>
      <c r="V246" s="198">
        <f>IFERROR($E246*SUMIF('Daily Log'!$AU$18:$AU$1017,$B246,'Daily Log'!$AV$18:$AV$1017),0)</f>
        <v>0</v>
      </c>
      <c r="W246" s="198">
        <f>IFERROR($E246*SUMIF('Daily Log'!$AX$18:$AX$1017,$B246,'Daily Log'!$AY$18:$AY$1017),0)</f>
        <v>0</v>
      </c>
      <c r="X246" s="198">
        <f>IFERROR($E246*SUMIF('Daily Log'!$BA$18:$BA$1017,$B246,'Daily Log'!$BB$18:$BB$1017),0)</f>
        <v>0</v>
      </c>
      <c r="Y246" s="198">
        <f>IFERROR($E246*SUMIF('Daily Log'!$BD$18:$BD$1017,$B246,'Daily Log'!$BE$18:$BE$1017),0)</f>
        <v>0</v>
      </c>
      <c r="Z246" s="198">
        <f>IFERROR($E246*SUMIF('Daily Log'!$BG$18:$BG$1017,$B246,'Daily Log'!$BH$18:$BH$1017),0)</f>
        <v>0</v>
      </c>
      <c r="AA246" s="198">
        <f>IFERROR($E246*SUMIF('Daily Log'!$BJ$18:$BJ$1017,$B246,'Daily Log'!$BK$18:$BK$1017),0)</f>
        <v>0</v>
      </c>
      <c r="AB246" s="198">
        <f>IFERROR($E246*SUMIF('Daily Log'!$BM$18:$BM$1017,$B246,'Daily Log'!$BN$18:$BN$1017),0)</f>
        <v>0</v>
      </c>
      <c r="AC246" s="198">
        <f>IFERROR($E246*SUMIF('Daily Log'!$BP$18:$BP$1017,$B246,'Daily Log'!$BQ$18:$BQ$1017),0)</f>
        <v>0</v>
      </c>
      <c r="AD246" s="198">
        <f>IFERROR($E246*SUMIF('Daily Log'!$BS$18:$BS$1017,$B246,'Daily Log'!$BT$18:$BT$1017),0)</f>
        <v>0</v>
      </c>
      <c r="AE246" s="198">
        <f>IFERROR($E246*SUMIF('Daily Log'!$BV$18:$BV$1017,$B246,'Daily Log'!$BW$18:$BW$1017),0)</f>
        <v>0</v>
      </c>
      <c r="AF246" s="198">
        <f>IFERROR($E246*SUMIF('Daily Log'!$BY$18:$BY$1017,$B246,'Daily Log'!$BZ$18:$BZ$1017),0)</f>
        <v>0</v>
      </c>
      <c r="AG246" s="198">
        <f>IFERROR($E246*SUMIF('Daily Log'!$CB$18:$CB$1017,$B246,'Daily Log'!$CC$18:$CC$1017),0)</f>
        <v>0</v>
      </c>
      <c r="AH246" s="198">
        <f>IFERROR($E246*SUMIF('Daily Log'!$CE$18:$CE$1017,$B246,'Daily Log'!$CF$18:$CF$1017),0)</f>
        <v>0</v>
      </c>
      <c r="AI246" s="198">
        <f>IFERROR($E246*SUMIF('Daily Log'!$CH$18:$CH$1017,$B246,'Daily Log'!$CI$18:$CI$1017),0)</f>
        <v>0</v>
      </c>
      <c r="AJ246" s="198">
        <f>IFERROR($E246*SUMIF('Daily Log'!$CK$18:$CK$1017,$B246,'Daily Log'!$CL$18:$CL$1017),0)</f>
        <v>0</v>
      </c>
      <c r="AK246" s="198">
        <f>IFERROR($E246*SUMIF('Daily Log'!$CN$18:$CN$1017,$B246,'Daily Log'!$CO$18:$CO$1017),0)</f>
        <v>0</v>
      </c>
    </row>
    <row r="247" spans="2:37" ht="33.75" customHeight="1">
      <c r="B247" s="404" t="s">
        <v>313</v>
      </c>
      <c r="C247" s="405"/>
      <c r="D247" s="403" t="s">
        <v>372</v>
      </c>
      <c r="E247" s="400">
        <v>1</v>
      </c>
      <c r="F247" s="197">
        <f t="shared" si="4"/>
        <v>2</v>
      </c>
      <c r="G247" s="198">
        <f>IFERROR($E247*SUMIF('Daily Log'!$B$18:$B$1017,$B247,'Daily Log'!$C$18:$C$1017),0)</f>
        <v>1</v>
      </c>
      <c r="H247" s="198">
        <f>IFERROR($E247*SUMIF('Daily Log'!$E$18:$E$1017,$B247,'Daily Log'!$F$18:$F$1017),0)</f>
        <v>0</v>
      </c>
      <c r="I247" s="198">
        <f>IFERROR($E247*SUMIF('Daily Log'!$H$18:$H$1017,$B247,'Daily Log'!$I$18:$I$1017),0)</f>
        <v>1</v>
      </c>
      <c r="J247" s="198">
        <f>IFERROR($E247*SUMIF('Daily Log'!$K$18:$K$1017,$B247,'Daily Log'!$L$18:$L$1017),0)</f>
        <v>0</v>
      </c>
      <c r="K247" s="198">
        <f>IFERROR($E247*SUMIF('Daily Log'!$N$18:$N$1017,$B247,'Daily Log'!$O$18:$O$1017),0)</f>
        <v>0</v>
      </c>
      <c r="L247" s="198">
        <f>IFERROR($E247*SUMIF('Daily Log'!$Q$18:$Q$1017,$B247,'Daily Log'!$R$18:$R$1017),0)</f>
        <v>0</v>
      </c>
      <c r="M247" s="198">
        <f>IFERROR($E247*SUMIF('Daily Log'!$T$18:$T$1017,$B247,'Daily Log'!$U$18:$U$1017),0)</f>
        <v>0</v>
      </c>
      <c r="N247" s="198">
        <f>IFERROR($E247*SUMIF('Daily Log'!$W$18:$W$1017,$B247,'Daily Log'!$X$18:$X$1017),0)</f>
        <v>0</v>
      </c>
      <c r="O247" s="198">
        <f>IFERROR($E247*SUMIF('Daily Log'!$Z$18:$Z$1017,$B247,'Daily Log'!$AA$18:$AA$1017),0)</f>
        <v>0</v>
      </c>
      <c r="P247" s="198">
        <f>IFERROR($E247*SUMIF('Daily Log'!$AC$18:$AC$1017,$B247,'Daily Log'!$AD$18:$AD$1017),0)</f>
        <v>0</v>
      </c>
      <c r="Q247" s="198">
        <f>IFERROR($E247*SUMIF('Daily Log'!$AF$18:$AF$1017,$B247,'Daily Log'!$AG$18:$AG$1017),0)</f>
        <v>0</v>
      </c>
      <c r="R247" s="198">
        <f>IFERROR($E247*SUMIF('Daily Log'!$AI$18:$AI$1017,$B247,'Daily Log'!$AJ$18:$AJ$1017),0)</f>
        <v>0</v>
      </c>
      <c r="S247" s="198">
        <f>IFERROR($E247*SUMIF('Daily Log'!$AL$18:$AL$1017,$B247,'Daily Log'!$AM$18:$AM$1017),0)</f>
        <v>0</v>
      </c>
      <c r="T247" s="198">
        <f>IFERROR($E247*SUMIF('Daily Log'!$AO$18:$AO$1017,$B247,'Daily Log'!$AP$18:$AP$1017),0)</f>
        <v>0</v>
      </c>
      <c r="U247" s="198">
        <f>IFERROR($E247*SUMIF('Daily Log'!$AR$18:$AR$1017,$B247,'Daily Log'!$AS$18:$AS$1017),0)</f>
        <v>0</v>
      </c>
      <c r="V247" s="198">
        <f>IFERROR($E247*SUMIF('Daily Log'!$AU$18:$AU$1017,$B247,'Daily Log'!$AV$18:$AV$1017),0)</f>
        <v>0</v>
      </c>
      <c r="W247" s="198">
        <f>IFERROR($E247*SUMIF('Daily Log'!$AX$18:$AX$1017,$B247,'Daily Log'!$AY$18:$AY$1017),0)</f>
        <v>0</v>
      </c>
      <c r="X247" s="198">
        <f>IFERROR($E247*SUMIF('Daily Log'!$BA$18:$BA$1017,$B247,'Daily Log'!$BB$18:$BB$1017),0)</f>
        <v>0</v>
      </c>
      <c r="Y247" s="198">
        <f>IFERROR($E247*SUMIF('Daily Log'!$BD$18:$BD$1017,$B247,'Daily Log'!$BE$18:$BE$1017),0)</f>
        <v>0</v>
      </c>
      <c r="Z247" s="198">
        <f>IFERROR($E247*SUMIF('Daily Log'!$BG$18:$BG$1017,$B247,'Daily Log'!$BH$18:$BH$1017),0)</f>
        <v>0</v>
      </c>
      <c r="AA247" s="198">
        <f>IFERROR($E247*SUMIF('Daily Log'!$BJ$18:$BJ$1017,$B247,'Daily Log'!$BK$18:$BK$1017),0)</f>
        <v>0</v>
      </c>
      <c r="AB247" s="198">
        <f>IFERROR($E247*SUMIF('Daily Log'!$BM$18:$BM$1017,$B247,'Daily Log'!$BN$18:$BN$1017),0)</f>
        <v>0</v>
      </c>
      <c r="AC247" s="198">
        <f>IFERROR($E247*SUMIF('Daily Log'!$BP$18:$BP$1017,$B247,'Daily Log'!$BQ$18:$BQ$1017),0)</f>
        <v>0</v>
      </c>
      <c r="AD247" s="198">
        <f>IFERROR($E247*SUMIF('Daily Log'!$BS$18:$BS$1017,$B247,'Daily Log'!$BT$18:$BT$1017),0)</f>
        <v>0</v>
      </c>
      <c r="AE247" s="198">
        <f>IFERROR($E247*SUMIF('Daily Log'!$BV$18:$BV$1017,$B247,'Daily Log'!$BW$18:$BW$1017),0)</f>
        <v>0</v>
      </c>
      <c r="AF247" s="198">
        <f>IFERROR($E247*SUMIF('Daily Log'!$BY$18:$BY$1017,$B247,'Daily Log'!$BZ$18:$BZ$1017),0)</f>
        <v>0</v>
      </c>
      <c r="AG247" s="198">
        <f>IFERROR($E247*SUMIF('Daily Log'!$CB$18:$CB$1017,$B247,'Daily Log'!$CC$18:$CC$1017),0)</f>
        <v>0</v>
      </c>
      <c r="AH247" s="198">
        <f>IFERROR($E247*SUMIF('Daily Log'!$CE$18:$CE$1017,$B247,'Daily Log'!$CF$18:$CF$1017),0)</f>
        <v>0</v>
      </c>
      <c r="AI247" s="198">
        <f>IFERROR($E247*SUMIF('Daily Log'!$CH$18:$CH$1017,$B247,'Daily Log'!$CI$18:$CI$1017),0)</f>
        <v>0</v>
      </c>
      <c r="AJ247" s="198">
        <f>IFERROR($E247*SUMIF('Daily Log'!$CK$18:$CK$1017,$B247,'Daily Log'!$CL$18:$CL$1017),0)</f>
        <v>0</v>
      </c>
      <c r="AK247" s="198">
        <f>IFERROR($E247*SUMIF('Daily Log'!$CN$18:$CN$1017,$B247,'Daily Log'!$CO$18:$CO$1017),0)</f>
        <v>0</v>
      </c>
    </row>
    <row r="248" spans="2:37" ht="33.75" customHeight="1">
      <c r="B248" s="404" t="s">
        <v>314</v>
      </c>
      <c r="C248" s="405"/>
      <c r="D248" s="403" t="s">
        <v>372</v>
      </c>
      <c r="E248" s="400">
        <v>1</v>
      </c>
      <c r="F248" s="197">
        <f t="shared" si="4"/>
        <v>22</v>
      </c>
      <c r="G248" s="198">
        <f>IFERROR($E248*SUMIF('Daily Log'!$B$18:$B$1017,$B248,'Daily Log'!$C$18:$C$1017),0)</f>
        <v>8</v>
      </c>
      <c r="H248" s="198">
        <f>IFERROR($E248*SUMIF('Daily Log'!$E$18:$E$1017,$B248,'Daily Log'!$F$18:$F$1017),0)</f>
        <v>8</v>
      </c>
      <c r="I248" s="198">
        <f>IFERROR($E248*SUMIF('Daily Log'!$H$18:$H$1017,$B248,'Daily Log'!$I$18:$I$1017),0)</f>
        <v>6</v>
      </c>
      <c r="J248" s="198">
        <f>IFERROR($E248*SUMIF('Daily Log'!$K$18:$K$1017,$B248,'Daily Log'!$L$18:$L$1017),0)</f>
        <v>0</v>
      </c>
      <c r="K248" s="198">
        <f>IFERROR($E248*SUMIF('Daily Log'!$N$18:$N$1017,$B248,'Daily Log'!$O$18:$O$1017),0)</f>
        <v>0</v>
      </c>
      <c r="L248" s="198">
        <f>IFERROR($E248*SUMIF('Daily Log'!$Q$18:$Q$1017,$B248,'Daily Log'!$R$18:$R$1017),0)</f>
        <v>0</v>
      </c>
      <c r="M248" s="198">
        <f>IFERROR($E248*SUMIF('Daily Log'!$T$18:$T$1017,$B248,'Daily Log'!$U$18:$U$1017),0)</f>
        <v>0</v>
      </c>
      <c r="N248" s="198">
        <f>IFERROR($E248*SUMIF('Daily Log'!$W$18:$W$1017,$B248,'Daily Log'!$X$18:$X$1017),0)</f>
        <v>0</v>
      </c>
      <c r="O248" s="198">
        <f>IFERROR($E248*SUMIF('Daily Log'!$Z$18:$Z$1017,$B248,'Daily Log'!$AA$18:$AA$1017),0)</f>
        <v>0</v>
      </c>
      <c r="P248" s="198">
        <f>IFERROR($E248*SUMIF('Daily Log'!$AC$18:$AC$1017,$B248,'Daily Log'!$AD$18:$AD$1017),0)</f>
        <v>0</v>
      </c>
      <c r="Q248" s="198">
        <f>IFERROR($E248*SUMIF('Daily Log'!$AF$18:$AF$1017,$B248,'Daily Log'!$AG$18:$AG$1017),0)</f>
        <v>0</v>
      </c>
      <c r="R248" s="198">
        <f>IFERROR($E248*SUMIF('Daily Log'!$AI$18:$AI$1017,$B248,'Daily Log'!$AJ$18:$AJ$1017),0)</f>
        <v>0</v>
      </c>
      <c r="S248" s="198">
        <f>IFERROR($E248*SUMIF('Daily Log'!$AL$18:$AL$1017,$B248,'Daily Log'!$AM$18:$AM$1017),0)</f>
        <v>0</v>
      </c>
      <c r="T248" s="198">
        <f>IFERROR($E248*SUMIF('Daily Log'!$AO$18:$AO$1017,$B248,'Daily Log'!$AP$18:$AP$1017),0)</f>
        <v>0</v>
      </c>
      <c r="U248" s="198">
        <f>IFERROR($E248*SUMIF('Daily Log'!$AR$18:$AR$1017,$B248,'Daily Log'!$AS$18:$AS$1017),0)</f>
        <v>0</v>
      </c>
      <c r="V248" s="198">
        <f>IFERROR($E248*SUMIF('Daily Log'!$AU$18:$AU$1017,$B248,'Daily Log'!$AV$18:$AV$1017),0)</f>
        <v>0</v>
      </c>
      <c r="W248" s="198">
        <f>IFERROR($E248*SUMIF('Daily Log'!$AX$18:$AX$1017,$B248,'Daily Log'!$AY$18:$AY$1017),0)</f>
        <v>0</v>
      </c>
      <c r="X248" s="198">
        <f>IFERROR($E248*SUMIF('Daily Log'!$BA$18:$BA$1017,$B248,'Daily Log'!$BB$18:$BB$1017),0)</f>
        <v>0</v>
      </c>
      <c r="Y248" s="198">
        <f>IFERROR($E248*SUMIF('Daily Log'!$BD$18:$BD$1017,$B248,'Daily Log'!$BE$18:$BE$1017),0)</f>
        <v>0</v>
      </c>
      <c r="Z248" s="198">
        <f>IFERROR($E248*SUMIF('Daily Log'!$BG$18:$BG$1017,$B248,'Daily Log'!$BH$18:$BH$1017),0)</f>
        <v>0</v>
      </c>
      <c r="AA248" s="198">
        <f>IFERROR($E248*SUMIF('Daily Log'!$BJ$18:$BJ$1017,$B248,'Daily Log'!$BK$18:$BK$1017),0)</f>
        <v>0</v>
      </c>
      <c r="AB248" s="198">
        <f>IFERROR($E248*SUMIF('Daily Log'!$BM$18:$BM$1017,$B248,'Daily Log'!$BN$18:$BN$1017),0)</f>
        <v>0</v>
      </c>
      <c r="AC248" s="198">
        <f>IFERROR($E248*SUMIF('Daily Log'!$BP$18:$BP$1017,$B248,'Daily Log'!$BQ$18:$BQ$1017),0)</f>
        <v>0</v>
      </c>
      <c r="AD248" s="198">
        <f>IFERROR($E248*SUMIF('Daily Log'!$BS$18:$BS$1017,$B248,'Daily Log'!$BT$18:$BT$1017),0)</f>
        <v>0</v>
      </c>
      <c r="AE248" s="198">
        <f>IFERROR($E248*SUMIF('Daily Log'!$BV$18:$BV$1017,$B248,'Daily Log'!$BW$18:$BW$1017),0)</f>
        <v>0</v>
      </c>
      <c r="AF248" s="198">
        <f>IFERROR($E248*SUMIF('Daily Log'!$BY$18:$BY$1017,$B248,'Daily Log'!$BZ$18:$BZ$1017),0)</f>
        <v>0</v>
      </c>
      <c r="AG248" s="198">
        <f>IFERROR($E248*SUMIF('Daily Log'!$CB$18:$CB$1017,$B248,'Daily Log'!$CC$18:$CC$1017),0)</f>
        <v>0</v>
      </c>
      <c r="AH248" s="198">
        <f>IFERROR($E248*SUMIF('Daily Log'!$CE$18:$CE$1017,$B248,'Daily Log'!$CF$18:$CF$1017),0)</f>
        <v>0</v>
      </c>
      <c r="AI248" s="198">
        <f>IFERROR($E248*SUMIF('Daily Log'!$CH$18:$CH$1017,$B248,'Daily Log'!$CI$18:$CI$1017),0)</f>
        <v>0</v>
      </c>
      <c r="AJ248" s="198">
        <f>IFERROR($E248*SUMIF('Daily Log'!$CK$18:$CK$1017,$B248,'Daily Log'!$CL$18:$CL$1017),0)</f>
        <v>0</v>
      </c>
      <c r="AK248" s="198">
        <f>IFERROR($E248*SUMIF('Daily Log'!$CN$18:$CN$1017,$B248,'Daily Log'!$CO$18:$CO$1017),0)</f>
        <v>0</v>
      </c>
    </row>
    <row r="249" spans="2:37" ht="33.75" customHeight="1">
      <c r="B249" s="404" t="s">
        <v>315</v>
      </c>
      <c r="C249" s="405"/>
      <c r="D249" s="403" t="s">
        <v>372</v>
      </c>
      <c r="E249" s="400">
        <v>1</v>
      </c>
      <c r="F249" s="197">
        <f t="shared" si="4"/>
        <v>9</v>
      </c>
      <c r="G249" s="198">
        <f>IFERROR($E249*SUMIF('Daily Log'!$B$18:$B$1017,$B249,'Daily Log'!$C$18:$C$1017),0)</f>
        <v>4</v>
      </c>
      <c r="H249" s="198">
        <f>IFERROR($E249*SUMIF('Daily Log'!$E$18:$E$1017,$B249,'Daily Log'!$F$18:$F$1017),0)</f>
        <v>3</v>
      </c>
      <c r="I249" s="198">
        <f>IFERROR($E249*SUMIF('Daily Log'!$H$18:$H$1017,$B249,'Daily Log'!$I$18:$I$1017),0)</f>
        <v>2</v>
      </c>
      <c r="J249" s="198">
        <f>IFERROR($E249*SUMIF('Daily Log'!$K$18:$K$1017,$B249,'Daily Log'!$L$18:$L$1017),0)</f>
        <v>0</v>
      </c>
      <c r="K249" s="198">
        <f>IFERROR($E249*SUMIF('Daily Log'!$N$18:$N$1017,$B249,'Daily Log'!$O$18:$O$1017),0)</f>
        <v>0</v>
      </c>
      <c r="L249" s="198">
        <f>IFERROR($E249*SUMIF('Daily Log'!$Q$18:$Q$1017,$B249,'Daily Log'!$R$18:$R$1017),0)</f>
        <v>0</v>
      </c>
      <c r="M249" s="198">
        <f>IFERROR($E249*SUMIF('Daily Log'!$T$18:$T$1017,$B249,'Daily Log'!$U$18:$U$1017),0)</f>
        <v>0</v>
      </c>
      <c r="N249" s="198">
        <f>IFERROR($E249*SUMIF('Daily Log'!$W$18:$W$1017,$B249,'Daily Log'!$X$18:$X$1017),0)</f>
        <v>0</v>
      </c>
      <c r="O249" s="198">
        <f>IFERROR($E249*SUMIF('Daily Log'!$Z$18:$Z$1017,$B249,'Daily Log'!$AA$18:$AA$1017),0)</f>
        <v>0</v>
      </c>
      <c r="P249" s="198">
        <f>IFERROR($E249*SUMIF('Daily Log'!$AC$18:$AC$1017,$B249,'Daily Log'!$AD$18:$AD$1017),0)</f>
        <v>0</v>
      </c>
      <c r="Q249" s="198">
        <f>IFERROR($E249*SUMIF('Daily Log'!$AF$18:$AF$1017,$B249,'Daily Log'!$AG$18:$AG$1017),0)</f>
        <v>0</v>
      </c>
      <c r="R249" s="198">
        <f>IFERROR($E249*SUMIF('Daily Log'!$AI$18:$AI$1017,$B249,'Daily Log'!$AJ$18:$AJ$1017),0)</f>
        <v>0</v>
      </c>
      <c r="S249" s="198">
        <f>IFERROR($E249*SUMIF('Daily Log'!$AL$18:$AL$1017,$B249,'Daily Log'!$AM$18:$AM$1017),0)</f>
        <v>0</v>
      </c>
      <c r="T249" s="198">
        <f>IFERROR($E249*SUMIF('Daily Log'!$AO$18:$AO$1017,$B249,'Daily Log'!$AP$18:$AP$1017),0)</f>
        <v>0</v>
      </c>
      <c r="U249" s="198">
        <f>IFERROR($E249*SUMIF('Daily Log'!$AR$18:$AR$1017,$B249,'Daily Log'!$AS$18:$AS$1017),0)</f>
        <v>0</v>
      </c>
      <c r="V249" s="198">
        <f>IFERROR($E249*SUMIF('Daily Log'!$AU$18:$AU$1017,$B249,'Daily Log'!$AV$18:$AV$1017),0)</f>
        <v>0</v>
      </c>
      <c r="W249" s="198">
        <f>IFERROR($E249*SUMIF('Daily Log'!$AX$18:$AX$1017,$B249,'Daily Log'!$AY$18:$AY$1017),0)</f>
        <v>0</v>
      </c>
      <c r="X249" s="198">
        <f>IFERROR($E249*SUMIF('Daily Log'!$BA$18:$BA$1017,$B249,'Daily Log'!$BB$18:$BB$1017),0)</f>
        <v>0</v>
      </c>
      <c r="Y249" s="198">
        <f>IFERROR($E249*SUMIF('Daily Log'!$BD$18:$BD$1017,$B249,'Daily Log'!$BE$18:$BE$1017),0)</f>
        <v>0</v>
      </c>
      <c r="Z249" s="198">
        <f>IFERROR($E249*SUMIF('Daily Log'!$BG$18:$BG$1017,$B249,'Daily Log'!$BH$18:$BH$1017),0)</f>
        <v>0</v>
      </c>
      <c r="AA249" s="198">
        <f>IFERROR($E249*SUMIF('Daily Log'!$BJ$18:$BJ$1017,$B249,'Daily Log'!$BK$18:$BK$1017),0)</f>
        <v>0</v>
      </c>
      <c r="AB249" s="198">
        <f>IFERROR($E249*SUMIF('Daily Log'!$BM$18:$BM$1017,$B249,'Daily Log'!$BN$18:$BN$1017),0)</f>
        <v>0</v>
      </c>
      <c r="AC249" s="198">
        <f>IFERROR($E249*SUMIF('Daily Log'!$BP$18:$BP$1017,$B249,'Daily Log'!$BQ$18:$BQ$1017),0)</f>
        <v>0</v>
      </c>
      <c r="AD249" s="198">
        <f>IFERROR($E249*SUMIF('Daily Log'!$BS$18:$BS$1017,$B249,'Daily Log'!$BT$18:$BT$1017),0)</f>
        <v>0</v>
      </c>
      <c r="AE249" s="198">
        <f>IFERROR($E249*SUMIF('Daily Log'!$BV$18:$BV$1017,$B249,'Daily Log'!$BW$18:$BW$1017),0)</f>
        <v>0</v>
      </c>
      <c r="AF249" s="198">
        <f>IFERROR($E249*SUMIF('Daily Log'!$BY$18:$BY$1017,$B249,'Daily Log'!$BZ$18:$BZ$1017),0)</f>
        <v>0</v>
      </c>
      <c r="AG249" s="198">
        <f>IFERROR($E249*SUMIF('Daily Log'!$CB$18:$CB$1017,$B249,'Daily Log'!$CC$18:$CC$1017),0)</f>
        <v>0</v>
      </c>
      <c r="AH249" s="198">
        <f>IFERROR($E249*SUMIF('Daily Log'!$CE$18:$CE$1017,$B249,'Daily Log'!$CF$18:$CF$1017),0)</f>
        <v>0</v>
      </c>
      <c r="AI249" s="198">
        <f>IFERROR($E249*SUMIF('Daily Log'!$CH$18:$CH$1017,$B249,'Daily Log'!$CI$18:$CI$1017),0)</f>
        <v>0</v>
      </c>
      <c r="AJ249" s="198">
        <f>IFERROR($E249*SUMIF('Daily Log'!$CK$18:$CK$1017,$B249,'Daily Log'!$CL$18:$CL$1017),0)</f>
        <v>0</v>
      </c>
      <c r="AK249" s="198">
        <f>IFERROR($E249*SUMIF('Daily Log'!$CN$18:$CN$1017,$B249,'Daily Log'!$CO$18:$CO$1017),0)</f>
        <v>0</v>
      </c>
    </row>
    <row r="250" spans="2:37" ht="33.75" customHeight="1">
      <c r="B250" s="404" t="s">
        <v>316</v>
      </c>
      <c r="C250" s="405"/>
      <c r="D250" s="403" t="s">
        <v>372</v>
      </c>
      <c r="E250" s="400">
        <v>1</v>
      </c>
      <c r="F250" s="197">
        <f t="shared" si="4"/>
        <v>6</v>
      </c>
      <c r="G250" s="198">
        <f>IFERROR($E250*SUMIF('Daily Log'!$B$18:$B$1017,$B250,'Daily Log'!$C$18:$C$1017),0)</f>
        <v>0</v>
      </c>
      <c r="H250" s="198">
        <f>IFERROR($E250*SUMIF('Daily Log'!$E$18:$E$1017,$B250,'Daily Log'!$F$18:$F$1017),0)</f>
        <v>3</v>
      </c>
      <c r="I250" s="198">
        <f>IFERROR($E250*SUMIF('Daily Log'!$H$18:$H$1017,$B250,'Daily Log'!$I$18:$I$1017),0)</f>
        <v>3</v>
      </c>
      <c r="J250" s="198">
        <f>IFERROR($E250*SUMIF('Daily Log'!$K$18:$K$1017,$B250,'Daily Log'!$L$18:$L$1017),0)</f>
        <v>0</v>
      </c>
      <c r="K250" s="198">
        <f>IFERROR($E250*SUMIF('Daily Log'!$N$18:$N$1017,$B250,'Daily Log'!$O$18:$O$1017),0)</f>
        <v>0</v>
      </c>
      <c r="L250" s="198">
        <f>IFERROR($E250*SUMIF('Daily Log'!$Q$18:$Q$1017,$B250,'Daily Log'!$R$18:$R$1017),0)</f>
        <v>0</v>
      </c>
      <c r="M250" s="198">
        <f>IFERROR($E250*SUMIF('Daily Log'!$T$18:$T$1017,$B250,'Daily Log'!$U$18:$U$1017),0)</f>
        <v>0</v>
      </c>
      <c r="N250" s="198">
        <f>IFERROR($E250*SUMIF('Daily Log'!$W$18:$W$1017,$B250,'Daily Log'!$X$18:$X$1017),0)</f>
        <v>0</v>
      </c>
      <c r="O250" s="198">
        <f>IFERROR($E250*SUMIF('Daily Log'!$Z$18:$Z$1017,$B250,'Daily Log'!$AA$18:$AA$1017),0)</f>
        <v>0</v>
      </c>
      <c r="P250" s="198">
        <f>IFERROR($E250*SUMIF('Daily Log'!$AC$18:$AC$1017,$B250,'Daily Log'!$AD$18:$AD$1017),0)</f>
        <v>0</v>
      </c>
      <c r="Q250" s="198">
        <f>IFERROR($E250*SUMIF('Daily Log'!$AF$18:$AF$1017,$B250,'Daily Log'!$AG$18:$AG$1017),0)</f>
        <v>0</v>
      </c>
      <c r="R250" s="198">
        <f>IFERROR($E250*SUMIF('Daily Log'!$AI$18:$AI$1017,$B250,'Daily Log'!$AJ$18:$AJ$1017),0)</f>
        <v>0</v>
      </c>
      <c r="S250" s="198">
        <f>IFERROR($E250*SUMIF('Daily Log'!$AL$18:$AL$1017,$B250,'Daily Log'!$AM$18:$AM$1017),0)</f>
        <v>0</v>
      </c>
      <c r="T250" s="198">
        <f>IFERROR($E250*SUMIF('Daily Log'!$AO$18:$AO$1017,$B250,'Daily Log'!$AP$18:$AP$1017),0)</f>
        <v>0</v>
      </c>
      <c r="U250" s="198">
        <f>IFERROR($E250*SUMIF('Daily Log'!$AR$18:$AR$1017,$B250,'Daily Log'!$AS$18:$AS$1017),0)</f>
        <v>0</v>
      </c>
      <c r="V250" s="198">
        <f>IFERROR($E250*SUMIF('Daily Log'!$AU$18:$AU$1017,$B250,'Daily Log'!$AV$18:$AV$1017),0)</f>
        <v>0</v>
      </c>
      <c r="W250" s="198">
        <f>IFERROR($E250*SUMIF('Daily Log'!$AX$18:$AX$1017,$B250,'Daily Log'!$AY$18:$AY$1017),0)</f>
        <v>0</v>
      </c>
      <c r="X250" s="198">
        <f>IFERROR($E250*SUMIF('Daily Log'!$BA$18:$BA$1017,$B250,'Daily Log'!$BB$18:$BB$1017),0)</f>
        <v>0</v>
      </c>
      <c r="Y250" s="198">
        <f>IFERROR($E250*SUMIF('Daily Log'!$BD$18:$BD$1017,$B250,'Daily Log'!$BE$18:$BE$1017),0)</f>
        <v>0</v>
      </c>
      <c r="Z250" s="198">
        <f>IFERROR($E250*SUMIF('Daily Log'!$BG$18:$BG$1017,$B250,'Daily Log'!$BH$18:$BH$1017),0)</f>
        <v>0</v>
      </c>
      <c r="AA250" s="198">
        <f>IFERROR($E250*SUMIF('Daily Log'!$BJ$18:$BJ$1017,$B250,'Daily Log'!$BK$18:$BK$1017),0)</f>
        <v>0</v>
      </c>
      <c r="AB250" s="198">
        <f>IFERROR($E250*SUMIF('Daily Log'!$BM$18:$BM$1017,$B250,'Daily Log'!$BN$18:$BN$1017),0)</f>
        <v>0</v>
      </c>
      <c r="AC250" s="198">
        <f>IFERROR($E250*SUMIF('Daily Log'!$BP$18:$BP$1017,$B250,'Daily Log'!$BQ$18:$BQ$1017),0)</f>
        <v>0</v>
      </c>
      <c r="AD250" s="198">
        <f>IFERROR($E250*SUMIF('Daily Log'!$BS$18:$BS$1017,$B250,'Daily Log'!$BT$18:$BT$1017),0)</f>
        <v>0</v>
      </c>
      <c r="AE250" s="198">
        <f>IFERROR($E250*SUMIF('Daily Log'!$BV$18:$BV$1017,$B250,'Daily Log'!$BW$18:$BW$1017),0)</f>
        <v>0</v>
      </c>
      <c r="AF250" s="198">
        <f>IFERROR($E250*SUMIF('Daily Log'!$BY$18:$BY$1017,$B250,'Daily Log'!$BZ$18:$BZ$1017),0)</f>
        <v>0</v>
      </c>
      <c r="AG250" s="198">
        <f>IFERROR($E250*SUMIF('Daily Log'!$CB$18:$CB$1017,$B250,'Daily Log'!$CC$18:$CC$1017),0)</f>
        <v>0</v>
      </c>
      <c r="AH250" s="198">
        <f>IFERROR($E250*SUMIF('Daily Log'!$CE$18:$CE$1017,$B250,'Daily Log'!$CF$18:$CF$1017),0)</f>
        <v>0</v>
      </c>
      <c r="AI250" s="198">
        <f>IFERROR($E250*SUMIF('Daily Log'!$CH$18:$CH$1017,$B250,'Daily Log'!$CI$18:$CI$1017),0)</f>
        <v>0</v>
      </c>
      <c r="AJ250" s="198">
        <f>IFERROR($E250*SUMIF('Daily Log'!$CK$18:$CK$1017,$B250,'Daily Log'!$CL$18:$CL$1017),0)</f>
        <v>0</v>
      </c>
      <c r="AK250" s="198">
        <f>IFERROR($E250*SUMIF('Daily Log'!$CN$18:$CN$1017,$B250,'Daily Log'!$CO$18:$CO$1017),0)</f>
        <v>0</v>
      </c>
    </row>
    <row r="251" spans="2:37" ht="33.75" customHeight="1">
      <c r="B251" s="404" t="s">
        <v>370</v>
      </c>
      <c r="C251" s="405"/>
      <c r="D251" s="403" t="s">
        <v>372</v>
      </c>
      <c r="E251" s="400">
        <v>1</v>
      </c>
      <c r="F251" s="197">
        <f t="shared" si="4"/>
        <v>1</v>
      </c>
      <c r="G251" s="198">
        <f>IFERROR($E251*SUMIF('Daily Log'!$B$18:$B$1017,$B251,'Daily Log'!$C$18:$C$1017),0)</f>
        <v>0</v>
      </c>
      <c r="H251" s="198">
        <f>IFERROR($E251*SUMIF('Daily Log'!$E$18:$E$1017,$B251,'Daily Log'!$F$18:$F$1017),0)</f>
        <v>0</v>
      </c>
      <c r="I251" s="198">
        <f>IFERROR($E251*SUMIF('Daily Log'!$H$18:$H$1017,$B251,'Daily Log'!$I$18:$I$1017),0)</f>
        <v>1</v>
      </c>
      <c r="J251" s="198">
        <f>IFERROR($E251*SUMIF('Daily Log'!$K$18:$K$1017,$B251,'Daily Log'!$L$18:$L$1017),0)</f>
        <v>0</v>
      </c>
      <c r="K251" s="198">
        <f>IFERROR($E251*SUMIF('Daily Log'!$N$18:$N$1017,$B251,'Daily Log'!$O$18:$O$1017),0)</f>
        <v>0</v>
      </c>
      <c r="L251" s="198">
        <f>IFERROR($E251*SUMIF('Daily Log'!$Q$18:$Q$1017,$B251,'Daily Log'!$R$18:$R$1017),0)</f>
        <v>0</v>
      </c>
      <c r="M251" s="198">
        <f>IFERROR($E251*SUMIF('Daily Log'!$T$18:$T$1017,$B251,'Daily Log'!$U$18:$U$1017),0)</f>
        <v>0</v>
      </c>
      <c r="N251" s="198">
        <f>IFERROR($E251*SUMIF('Daily Log'!$W$18:$W$1017,$B251,'Daily Log'!$X$18:$X$1017),0)</f>
        <v>0</v>
      </c>
      <c r="O251" s="198">
        <f>IFERROR($E251*SUMIF('Daily Log'!$Z$18:$Z$1017,$B251,'Daily Log'!$AA$18:$AA$1017),0)</f>
        <v>0</v>
      </c>
      <c r="P251" s="198">
        <f>IFERROR($E251*SUMIF('Daily Log'!$AC$18:$AC$1017,$B251,'Daily Log'!$AD$18:$AD$1017),0)</f>
        <v>0</v>
      </c>
      <c r="Q251" s="198">
        <f>IFERROR($E251*SUMIF('Daily Log'!$AF$18:$AF$1017,$B251,'Daily Log'!$AG$18:$AG$1017),0)</f>
        <v>0</v>
      </c>
      <c r="R251" s="198">
        <f>IFERROR($E251*SUMIF('Daily Log'!$AI$18:$AI$1017,$B251,'Daily Log'!$AJ$18:$AJ$1017),0)</f>
        <v>0</v>
      </c>
      <c r="S251" s="198">
        <f>IFERROR($E251*SUMIF('Daily Log'!$AL$18:$AL$1017,$B251,'Daily Log'!$AM$18:$AM$1017),0)</f>
        <v>0</v>
      </c>
      <c r="T251" s="198">
        <f>IFERROR($E251*SUMIF('Daily Log'!$AO$18:$AO$1017,$B251,'Daily Log'!$AP$18:$AP$1017),0)</f>
        <v>0</v>
      </c>
      <c r="U251" s="198">
        <f>IFERROR($E251*SUMIF('Daily Log'!$AR$18:$AR$1017,$B251,'Daily Log'!$AS$18:$AS$1017),0)</f>
        <v>0</v>
      </c>
      <c r="V251" s="198">
        <f>IFERROR($E251*SUMIF('Daily Log'!$AU$18:$AU$1017,$B251,'Daily Log'!$AV$18:$AV$1017),0)</f>
        <v>0</v>
      </c>
      <c r="W251" s="198">
        <f>IFERROR($E251*SUMIF('Daily Log'!$AX$18:$AX$1017,$B251,'Daily Log'!$AY$18:$AY$1017),0)</f>
        <v>0</v>
      </c>
      <c r="X251" s="198">
        <f>IFERROR($E251*SUMIF('Daily Log'!$BA$18:$BA$1017,$B251,'Daily Log'!$BB$18:$BB$1017),0)</f>
        <v>0</v>
      </c>
      <c r="Y251" s="198">
        <f>IFERROR($E251*SUMIF('Daily Log'!$BD$18:$BD$1017,$B251,'Daily Log'!$BE$18:$BE$1017),0)</f>
        <v>0</v>
      </c>
      <c r="Z251" s="198">
        <f>IFERROR($E251*SUMIF('Daily Log'!$BG$18:$BG$1017,$B251,'Daily Log'!$BH$18:$BH$1017),0)</f>
        <v>0</v>
      </c>
      <c r="AA251" s="198">
        <f>IFERROR($E251*SUMIF('Daily Log'!$BJ$18:$BJ$1017,$B251,'Daily Log'!$BK$18:$BK$1017),0)</f>
        <v>0</v>
      </c>
      <c r="AB251" s="198">
        <f>IFERROR($E251*SUMIF('Daily Log'!$BM$18:$BM$1017,$B251,'Daily Log'!$BN$18:$BN$1017),0)</f>
        <v>0</v>
      </c>
      <c r="AC251" s="198">
        <f>IFERROR($E251*SUMIF('Daily Log'!$BP$18:$BP$1017,$B251,'Daily Log'!$BQ$18:$BQ$1017),0)</f>
        <v>0</v>
      </c>
      <c r="AD251" s="198">
        <f>IFERROR($E251*SUMIF('Daily Log'!$BS$18:$BS$1017,$B251,'Daily Log'!$BT$18:$BT$1017),0)</f>
        <v>0</v>
      </c>
      <c r="AE251" s="198">
        <f>IFERROR($E251*SUMIF('Daily Log'!$BV$18:$BV$1017,$B251,'Daily Log'!$BW$18:$BW$1017),0)</f>
        <v>0</v>
      </c>
      <c r="AF251" s="198">
        <f>IFERROR($E251*SUMIF('Daily Log'!$BY$18:$BY$1017,$B251,'Daily Log'!$BZ$18:$BZ$1017),0)</f>
        <v>0</v>
      </c>
      <c r="AG251" s="198">
        <f>IFERROR($E251*SUMIF('Daily Log'!$CB$18:$CB$1017,$B251,'Daily Log'!$CC$18:$CC$1017),0)</f>
        <v>0</v>
      </c>
      <c r="AH251" s="198">
        <f>IFERROR($E251*SUMIF('Daily Log'!$CE$18:$CE$1017,$B251,'Daily Log'!$CF$18:$CF$1017),0)</f>
        <v>0</v>
      </c>
      <c r="AI251" s="198">
        <f>IFERROR($E251*SUMIF('Daily Log'!$CH$18:$CH$1017,$B251,'Daily Log'!$CI$18:$CI$1017),0)</f>
        <v>0</v>
      </c>
      <c r="AJ251" s="198">
        <f>IFERROR($E251*SUMIF('Daily Log'!$CK$18:$CK$1017,$B251,'Daily Log'!$CL$18:$CL$1017),0)</f>
        <v>0</v>
      </c>
      <c r="AK251" s="198">
        <f>IFERROR($E251*SUMIF('Daily Log'!$CN$18:$CN$1017,$B251,'Daily Log'!$CO$18:$CO$1017),0)</f>
        <v>0</v>
      </c>
    </row>
    <row r="252" spans="2:37" ht="33.75" customHeight="1">
      <c r="B252" s="404" t="s">
        <v>317</v>
      </c>
      <c r="C252" s="405"/>
      <c r="D252" s="403" t="s">
        <v>372</v>
      </c>
      <c r="E252" s="400">
        <v>1</v>
      </c>
      <c r="F252" s="197">
        <f t="shared" si="4"/>
        <v>13</v>
      </c>
      <c r="G252" s="198">
        <f>IFERROR($E252*SUMIF('Daily Log'!$B$18:$B$1017,$B252,'Daily Log'!$C$18:$C$1017),0)</f>
        <v>3</v>
      </c>
      <c r="H252" s="198">
        <f>IFERROR($E252*SUMIF('Daily Log'!$E$18:$E$1017,$B252,'Daily Log'!$F$18:$F$1017),0)</f>
        <v>4</v>
      </c>
      <c r="I252" s="198">
        <f>IFERROR($E252*SUMIF('Daily Log'!$H$18:$H$1017,$B252,'Daily Log'!$I$18:$I$1017),0)</f>
        <v>6</v>
      </c>
      <c r="J252" s="198">
        <f>IFERROR($E252*SUMIF('Daily Log'!$K$18:$K$1017,$B252,'Daily Log'!$L$18:$L$1017),0)</f>
        <v>0</v>
      </c>
      <c r="K252" s="198">
        <f>IFERROR($E252*SUMIF('Daily Log'!$N$18:$N$1017,$B252,'Daily Log'!$O$18:$O$1017),0)</f>
        <v>0</v>
      </c>
      <c r="L252" s="198">
        <f>IFERROR($E252*SUMIF('Daily Log'!$Q$18:$Q$1017,$B252,'Daily Log'!$R$18:$R$1017),0)</f>
        <v>0</v>
      </c>
      <c r="M252" s="198">
        <f>IFERROR($E252*SUMIF('Daily Log'!$T$18:$T$1017,$B252,'Daily Log'!$U$18:$U$1017),0)</f>
        <v>0</v>
      </c>
      <c r="N252" s="198">
        <f>IFERROR($E252*SUMIF('Daily Log'!$W$18:$W$1017,$B252,'Daily Log'!$X$18:$X$1017),0)</f>
        <v>0</v>
      </c>
      <c r="O252" s="198">
        <f>IFERROR($E252*SUMIF('Daily Log'!$Z$18:$Z$1017,$B252,'Daily Log'!$AA$18:$AA$1017),0)</f>
        <v>0</v>
      </c>
      <c r="P252" s="198">
        <f>IFERROR($E252*SUMIF('Daily Log'!$AC$18:$AC$1017,$B252,'Daily Log'!$AD$18:$AD$1017),0)</f>
        <v>0</v>
      </c>
      <c r="Q252" s="198">
        <f>IFERROR($E252*SUMIF('Daily Log'!$AF$18:$AF$1017,$B252,'Daily Log'!$AG$18:$AG$1017),0)</f>
        <v>0</v>
      </c>
      <c r="R252" s="198">
        <f>IFERROR($E252*SUMIF('Daily Log'!$AI$18:$AI$1017,$B252,'Daily Log'!$AJ$18:$AJ$1017),0)</f>
        <v>0</v>
      </c>
      <c r="S252" s="198">
        <f>IFERROR($E252*SUMIF('Daily Log'!$AL$18:$AL$1017,$B252,'Daily Log'!$AM$18:$AM$1017),0)</f>
        <v>0</v>
      </c>
      <c r="T252" s="198">
        <f>IFERROR($E252*SUMIF('Daily Log'!$AO$18:$AO$1017,$B252,'Daily Log'!$AP$18:$AP$1017),0)</f>
        <v>0</v>
      </c>
      <c r="U252" s="198">
        <f>IFERROR($E252*SUMIF('Daily Log'!$AR$18:$AR$1017,$B252,'Daily Log'!$AS$18:$AS$1017),0)</f>
        <v>0</v>
      </c>
      <c r="V252" s="198">
        <f>IFERROR($E252*SUMIF('Daily Log'!$AU$18:$AU$1017,$B252,'Daily Log'!$AV$18:$AV$1017),0)</f>
        <v>0</v>
      </c>
      <c r="W252" s="198">
        <f>IFERROR($E252*SUMIF('Daily Log'!$AX$18:$AX$1017,$B252,'Daily Log'!$AY$18:$AY$1017),0)</f>
        <v>0</v>
      </c>
      <c r="X252" s="198">
        <f>IFERROR($E252*SUMIF('Daily Log'!$BA$18:$BA$1017,$B252,'Daily Log'!$BB$18:$BB$1017),0)</f>
        <v>0</v>
      </c>
      <c r="Y252" s="198">
        <f>IFERROR($E252*SUMIF('Daily Log'!$BD$18:$BD$1017,$B252,'Daily Log'!$BE$18:$BE$1017),0)</f>
        <v>0</v>
      </c>
      <c r="Z252" s="198">
        <f>IFERROR($E252*SUMIF('Daily Log'!$BG$18:$BG$1017,$B252,'Daily Log'!$BH$18:$BH$1017),0)</f>
        <v>0</v>
      </c>
      <c r="AA252" s="198">
        <f>IFERROR($E252*SUMIF('Daily Log'!$BJ$18:$BJ$1017,$B252,'Daily Log'!$BK$18:$BK$1017),0)</f>
        <v>0</v>
      </c>
      <c r="AB252" s="198">
        <f>IFERROR($E252*SUMIF('Daily Log'!$BM$18:$BM$1017,$B252,'Daily Log'!$BN$18:$BN$1017),0)</f>
        <v>0</v>
      </c>
      <c r="AC252" s="198">
        <f>IFERROR($E252*SUMIF('Daily Log'!$BP$18:$BP$1017,$B252,'Daily Log'!$BQ$18:$BQ$1017),0)</f>
        <v>0</v>
      </c>
      <c r="AD252" s="198">
        <f>IFERROR($E252*SUMIF('Daily Log'!$BS$18:$BS$1017,$B252,'Daily Log'!$BT$18:$BT$1017),0)</f>
        <v>0</v>
      </c>
      <c r="AE252" s="198">
        <f>IFERROR($E252*SUMIF('Daily Log'!$BV$18:$BV$1017,$B252,'Daily Log'!$BW$18:$BW$1017),0)</f>
        <v>0</v>
      </c>
      <c r="AF252" s="198">
        <f>IFERROR($E252*SUMIF('Daily Log'!$BY$18:$BY$1017,$B252,'Daily Log'!$BZ$18:$BZ$1017),0)</f>
        <v>0</v>
      </c>
      <c r="AG252" s="198">
        <f>IFERROR($E252*SUMIF('Daily Log'!$CB$18:$CB$1017,$B252,'Daily Log'!$CC$18:$CC$1017),0)</f>
        <v>0</v>
      </c>
      <c r="AH252" s="198">
        <f>IFERROR($E252*SUMIF('Daily Log'!$CE$18:$CE$1017,$B252,'Daily Log'!$CF$18:$CF$1017),0)</f>
        <v>0</v>
      </c>
      <c r="AI252" s="198">
        <f>IFERROR($E252*SUMIF('Daily Log'!$CH$18:$CH$1017,$B252,'Daily Log'!$CI$18:$CI$1017),0)</f>
        <v>0</v>
      </c>
      <c r="AJ252" s="198">
        <f>IFERROR($E252*SUMIF('Daily Log'!$CK$18:$CK$1017,$B252,'Daily Log'!$CL$18:$CL$1017),0)</f>
        <v>0</v>
      </c>
      <c r="AK252" s="198">
        <f>IFERROR($E252*SUMIF('Daily Log'!$CN$18:$CN$1017,$B252,'Daily Log'!$CO$18:$CO$1017),0)</f>
        <v>0</v>
      </c>
    </row>
    <row r="253" spans="2:37" ht="33.75" customHeight="1">
      <c r="B253" s="404" t="s">
        <v>318</v>
      </c>
      <c r="C253" s="405"/>
      <c r="D253" s="403" t="s">
        <v>372</v>
      </c>
      <c r="E253" s="400">
        <v>1</v>
      </c>
      <c r="F253" s="197">
        <f t="shared" si="4"/>
        <v>9</v>
      </c>
      <c r="G253" s="198">
        <f>IFERROR($E253*SUMIF('Daily Log'!$B$18:$B$1017,$B253,'Daily Log'!$C$18:$C$1017),0)</f>
        <v>4</v>
      </c>
      <c r="H253" s="198">
        <f>IFERROR($E253*SUMIF('Daily Log'!$E$18:$E$1017,$B253,'Daily Log'!$F$18:$F$1017),0)</f>
        <v>4</v>
      </c>
      <c r="I253" s="198">
        <f>IFERROR($E253*SUMIF('Daily Log'!$H$18:$H$1017,$B253,'Daily Log'!$I$18:$I$1017),0)</f>
        <v>1</v>
      </c>
      <c r="J253" s="198">
        <f>IFERROR($E253*SUMIF('Daily Log'!$K$18:$K$1017,$B253,'Daily Log'!$L$18:$L$1017),0)</f>
        <v>0</v>
      </c>
      <c r="K253" s="198">
        <f>IFERROR($E253*SUMIF('Daily Log'!$N$18:$N$1017,$B253,'Daily Log'!$O$18:$O$1017),0)</f>
        <v>0</v>
      </c>
      <c r="L253" s="198">
        <f>IFERROR($E253*SUMIF('Daily Log'!$Q$18:$Q$1017,$B253,'Daily Log'!$R$18:$R$1017),0)</f>
        <v>0</v>
      </c>
      <c r="M253" s="198">
        <f>IFERROR($E253*SUMIF('Daily Log'!$T$18:$T$1017,$B253,'Daily Log'!$U$18:$U$1017),0)</f>
        <v>0</v>
      </c>
      <c r="N253" s="198">
        <f>IFERROR($E253*SUMIF('Daily Log'!$W$18:$W$1017,$B253,'Daily Log'!$X$18:$X$1017),0)</f>
        <v>0</v>
      </c>
      <c r="O253" s="198">
        <f>IFERROR($E253*SUMIF('Daily Log'!$Z$18:$Z$1017,$B253,'Daily Log'!$AA$18:$AA$1017),0)</f>
        <v>0</v>
      </c>
      <c r="P253" s="198">
        <f>IFERROR($E253*SUMIF('Daily Log'!$AC$18:$AC$1017,$B253,'Daily Log'!$AD$18:$AD$1017),0)</f>
        <v>0</v>
      </c>
      <c r="Q253" s="198">
        <f>IFERROR($E253*SUMIF('Daily Log'!$AF$18:$AF$1017,$B253,'Daily Log'!$AG$18:$AG$1017),0)</f>
        <v>0</v>
      </c>
      <c r="R253" s="198">
        <f>IFERROR($E253*SUMIF('Daily Log'!$AI$18:$AI$1017,$B253,'Daily Log'!$AJ$18:$AJ$1017),0)</f>
        <v>0</v>
      </c>
      <c r="S253" s="198">
        <f>IFERROR($E253*SUMIF('Daily Log'!$AL$18:$AL$1017,$B253,'Daily Log'!$AM$18:$AM$1017),0)</f>
        <v>0</v>
      </c>
      <c r="T253" s="198">
        <f>IFERROR($E253*SUMIF('Daily Log'!$AO$18:$AO$1017,$B253,'Daily Log'!$AP$18:$AP$1017),0)</f>
        <v>0</v>
      </c>
      <c r="U253" s="198">
        <f>IFERROR($E253*SUMIF('Daily Log'!$AR$18:$AR$1017,$B253,'Daily Log'!$AS$18:$AS$1017),0)</f>
        <v>0</v>
      </c>
      <c r="V253" s="198">
        <f>IFERROR($E253*SUMIF('Daily Log'!$AU$18:$AU$1017,$B253,'Daily Log'!$AV$18:$AV$1017),0)</f>
        <v>0</v>
      </c>
      <c r="W253" s="198">
        <f>IFERROR($E253*SUMIF('Daily Log'!$AX$18:$AX$1017,$B253,'Daily Log'!$AY$18:$AY$1017),0)</f>
        <v>0</v>
      </c>
      <c r="X253" s="198">
        <f>IFERROR($E253*SUMIF('Daily Log'!$BA$18:$BA$1017,$B253,'Daily Log'!$BB$18:$BB$1017),0)</f>
        <v>0</v>
      </c>
      <c r="Y253" s="198">
        <f>IFERROR($E253*SUMIF('Daily Log'!$BD$18:$BD$1017,$B253,'Daily Log'!$BE$18:$BE$1017),0)</f>
        <v>0</v>
      </c>
      <c r="Z253" s="198">
        <f>IFERROR($E253*SUMIF('Daily Log'!$BG$18:$BG$1017,$B253,'Daily Log'!$BH$18:$BH$1017),0)</f>
        <v>0</v>
      </c>
      <c r="AA253" s="198">
        <f>IFERROR($E253*SUMIF('Daily Log'!$BJ$18:$BJ$1017,$B253,'Daily Log'!$BK$18:$BK$1017),0)</f>
        <v>0</v>
      </c>
      <c r="AB253" s="198">
        <f>IFERROR($E253*SUMIF('Daily Log'!$BM$18:$BM$1017,$B253,'Daily Log'!$BN$18:$BN$1017),0)</f>
        <v>0</v>
      </c>
      <c r="AC253" s="198">
        <f>IFERROR($E253*SUMIF('Daily Log'!$BP$18:$BP$1017,$B253,'Daily Log'!$BQ$18:$BQ$1017),0)</f>
        <v>0</v>
      </c>
      <c r="AD253" s="198">
        <f>IFERROR($E253*SUMIF('Daily Log'!$BS$18:$BS$1017,$B253,'Daily Log'!$BT$18:$BT$1017),0)</f>
        <v>0</v>
      </c>
      <c r="AE253" s="198">
        <f>IFERROR($E253*SUMIF('Daily Log'!$BV$18:$BV$1017,$B253,'Daily Log'!$BW$18:$BW$1017),0)</f>
        <v>0</v>
      </c>
      <c r="AF253" s="198">
        <f>IFERROR($E253*SUMIF('Daily Log'!$BY$18:$BY$1017,$B253,'Daily Log'!$BZ$18:$BZ$1017),0)</f>
        <v>0</v>
      </c>
      <c r="AG253" s="198">
        <f>IFERROR($E253*SUMIF('Daily Log'!$CB$18:$CB$1017,$B253,'Daily Log'!$CC$18:$CC$1017),0)</f>
        <v>0</v>
      </c>
      <c r="AH253" s="198">
        <f>IFERROR($E253*SUMIF('Daily Log'!$CE$18:$CE$1017,$B253,'Daily Log'!$CF$18:$CF$1017),0)</f>
        <v>0</v>
      </c>
      <c r="AI253" s="198">
        <f>IFERROR($E253*SUMIF('Daily Log'!$CH$18:$CH$1017,$B253,'Daily Log'!$CI$18:$CI$1017),0)</f>
        <v>0</v>
      </c>
      <c r="AJ253" s="198">
        <f>IFERROR($E253*SUMIF('Daily Log'!$CK$18:$CK$1017,$B253,'Daily Log'!$CL$18:$CL$1017),0)</f>
        <v>0</v>
      </c>
      <c r="AK253" s="198">
        <f>IFERROR($E253*SUMIF('Daily Log'!$CN$18:$CN$1017,$B253,'Daily Log'!$CO$18:$CO$1017),0)</f>
        <v>0</v>
      </c>
    </row>
    <row r="254" spans="2:37" ht="33.75" customHeight="1">
      <c r="B254" s="404" t="s">
        <v>371</v>
      </c>
      <c r="C254" s="405"/>
      <c r="D254" s="403" t="s">
        <v>372</v>
      </c>
      <c r="E254" s="400">
        <v>1</v>
      </c>
      <c r="F254" s="197">
        <f t="shared" si="4"/>
        <v>6</v>
      </c>
      <c r="G254" s="198">
        <f>IFERROR($E254*SUMIF('Daily Log'!$B$18:$B$1017,$B254,'Daily Log'!$C$18:$C$1017),0)</f>
        <v>1</v>
      </c>
      <c r="H254" s="198">
        <f>IFERROR($E254*SUMIF('Daily Log'!$E$18:$E$1017,$B254,'Daily Log'!$F$18:$F$1017),0)</f>
        <v>4</v>
      </c>
      <c r="I254" s="198">
        <f>IFERROR($E254*SUMIF('Daily Log'!$H$18:$H$1017,$B254,'Daily Log'!$I$18:$I$1017),0)</f>
        <v>1</v>
      </c>
      <c r="J254" s="198">
        <f>IFERROR($E254*SUMIF('Daily Log'!$K$18:$K$1017,$B254,'Daily Log'!$L$18:$L$1017),0)</f>
        <v>0</v>
      </c>
      <c r="K254" s="198">
        <f>IFERROR($E254*SUMIF('Daily Log'!$N$18:$N$1017,$B254,'Daily Log'!$O$18:$O$1017),0)</f>
        <v>0</v>
      </c>
      <c r="L254" s="198">
        <f>IFERROR($E254*SUMIF('Daily Log'!$Q$18:$Q$1017,$B254,'Daily Log'!$R$18:$R$1017),0)</f>
        <v>0</v>
      </c>
      <c r="M254" s="198">
        <f>IFERROR($E254*SUMIF('Daily Log'!$T$18:$T$1017,$B254,'Daily Log'!$U$18:$U$1017),0)</f>
        <v>0</v>
      </c>
      <c r="N254" s="198">
        <f>IFERROR($E254*SUMIF('Daily Log'!$W$18:$W$1017,$B254,'Daily Log'!$X$18:$X$1017),0)</f>
        <v>0</v>
      </c>
      <c r="O254" s="198">
        <f>IFERROR($E254*SUMIF('Daily Log'!$Z$18:$Z$1017,$B254,'Daily Log'!$AA$18:$AA$1017),0)</f>
        <v>0</v>
      </c>
      <c r="P254" s="198">
        <f>IFERROR($E254*SUMIF('Daily Log'!$AC$18:$AC$1017,$B254,'Daily Log'!$AD$18:$AD$1017),0)</f>
        <v>0</v>
      </c>
      <c r="Q254" s="198">
        <f>IFERROR($E254*SUMIF('Daily Log'!$AF$18:$AF$1017,$B254,'Daily Log'!$AG$18:$AG$1017),0)</f>
        <v>0</v>
      </c>
      <c r="R254" s="198">
        <f>IFERROR($E254*SUMIF('Daily Log'!$AI$18:$AI$1017,$B254,'Daily Log'!$AJ$18:$AJ$1017),0)</f>
        <v>0</v>
      </c>
      <c r="S254" s="198">
        <f>IFERROR($E254*SUMIF('Daily Log'!$AL$18:$AL$1017,$B254,'Daily Log'!$AM$18:$AM$1017),0)</f>
        <v>0</v>
      </c>
      <c r="T254" s="198">
        <f>IFERROR($E254*SUMIF('Daily Log'!$AO$18:$AO$1017,$B254,'Daily Log'!$AP$18:$AP$1017),0)</f>
        <v>0</v>
      </c>
      <c r="U254" s="198">
        <f>IFERROR($E254*SUMIF('Daily Log'!$AR$18:$AR$1017,$B254,'Daily Log'!$AS$18:$AS$1017),0)</f>
        <v>0</v>
      </c>
      <c r="V254" s="198">
        <f>IFERROR($E254*SUMIF('Daily Log'!$AU$18:$AU$1017,$B254,'Daily Log'!$AV$18:$AV$1017),0)</f>
        <v>0</v>
      </c>
      <c r="W254" s="198">
        <f>IFERROR($E254*SUMIF('Daily Log'!$AX$18:$AX$1017,$B254,'Daily Log'!$AY$18:$AY$1017),0)</f>
        <v>0</v>
      </c>
      <c r="X254" s="198">
        <f>IFERROR($E254*SUMIF('Daily Log'!$BA$18:$BA$1017,$B254,'Daily Log'!$BB$18:$BB$1017),0)</f>
        <v>0</v>
      </c>
      <c r="Y254" s="198">
        <f>IFERROR($E254*SUMIF('Daily Log'!$BD$18:$BD$1017,$B254,'Daily Log'!$BE$18:$BE$1017),0)</f>
        <v>0</v>
      </c>
      <c r="Z254" s="198">
        <f>IFERROR($E254*SUMIF('Daily Log'!$BG$18:$BG$1017,$B254,'Daily Log'!$BH$18:$BH$1017),0)</f>
        <v>0</v>
      </c>
      <c r="AA254" s="198">
        <f>IFERROR($E254*SUMIF('Daily Log'!$BJ$18:$BJ$1017,$B254,'Daily Log'!$BK$18:$BK$1017),0)</f>
        <v>0</v>
      </c>
      <c r="AB254" s="198">
        <f>IFERROR($E254*SUMIF('Daily Log'!$BM$18:$BM$1017,$B254,'Daily Log'!$BN$18:$BN$1017),0)</f>
        <v>0</v>
      </c>
      <c r="AC254" s="198">
        <f>IFERROR($E254*SUMIF('Daily Log'!$BP$18:$BP$1017,$B254,'Daily Log'!$BQ$18:$BQ$1017),0)</f>
        <v>0</v>
      </c>
      <c r="AD254" s="198">
        <f>IFERROR($E254*SUMIF('Daily Log'!$BS$18:$BS$1017,$B254,'Daily Log'!$BT$18:$BT$1017),0)</f>
        <v>0</v>
      </c>
      <c r="AE254" s="198">
        <f>IFERROR($E254*SUMIF('Daily Log'!$BV$18:$BV$1017,$B254,'Daily Log'!$BW$18:$BW$1017),0)</f>
        <v>0</v>
      </c>
      <c r="AF254" s="198">
        <f>IFERROR($E254*SUMIF('Daily Log'!$BY$18:$BY$1017,$B254,'Daily Log'!$BZ$18:$BZ$1017),0)</f>
        <v>0</v>
      </c>
      <c r="AG254" s="198">
        <f>IFERROR($E254*SUMIF('Daily Log'!$CB$18:$CB$1017,$B254,'Daily Log'!$CC$18:$CC$1017),0)</f>
        <v>0</v>
      </c>
      <c r="AH254" s="198">
        <f>IFERROR($E254*SUMIF('Daily Log'!$CE$18:$CE$1017,$B254,'Daily Log'!$CF$18:$CF$1017),0)</f>
        <v>0</v>
      </c>
      <c r="AI254" s="198">
        <f>IFERROR($E254*SUMIF('Daily Log'!$CH$18:$CH$1017,$B254,'Daily Log'!$CI$18:$CI$1017),0)</f>
        <v>0</v>
      </c>
      <c r="AJ254" s="198">
        <f>IFERROR($E254*SUMIF('Daily Log'!$CK$18:$CK$1017,$B254,'Daily Log'!$CL$18:$CL$1017),0)</f>
        <v>0</v>
      </c>
      <c r="AK254" s="198">
        <f>IFERROR($E254*SUMIF('Daily Log'!$CN$18:$CN$1017,$B254,'Daily Log'!$CO$18:$CO$1017),0)</f>
        <v>0</v>
      </c>
    </row>
    <row r="255" spans="2:37" ht="33.75" customHeight="1">
      <c r="B255" s="404" t="s">
        <v>319</v>
      </c>
      <c r="C255" s="405"/>
      <c r="D255" s="403" t="s">
        <v>372</v>
      </c>
      <c r="E255" s="400">
        <v>1</v>
      </c>
      <c r="F255" s="197">
        <f t="shared" si="4"/>
        <v>15</v>
      </c>
      <c r="G255" s="198">
        <f>IFERROR($E255*SUMIF('Daily Log'!$B$18:$B$1017,$B255,'Daily Log'!$C$18:$C$1017),0)</f>
        <v>8</v>
      </c>
      <c r="H255" s="198">
        <f>IFERROR($E255*SUMIF('Daily Log'!$E$18:$E$1017,$B255,'Daily Log'!$F$18:$F$1017),0)</f>
        <v>6</v>
      </c>
      <c r="I255" s="198">
        <f>IFERROR($E255*SUMIF('Daily Log'!$H$18:$H$1017,$B255,'Daily Log'!$I$18:$I$1017),0)</f>
        <v>1</v>
      </c>
      <c r="J255" s="198">
        <f>IFERROR($E255*SUMIF('Daily Log'!$K$18:$K$1017,$B255,'Daily Log'!$L$18:$L$1017),0)</f>
        <v>0</v>
      </c>
      <c r="K255" s="198">
        <f>IFERROR($E255*SUMIF('Daily Log'!$N$18:$N$1017,$B255,'Daily Log'!$O$18:$O$1017),0)</f>
        <v>0</v>
      </c>
      <c r="L255" s="198">
        <f>IFERROR($E255*SUMIF('Daily Log'!$Q$18:$Q$1017,$B255,'Daily Log'!$R$18:$R$1017),0)</f>
        <v>0</v>
      </c>
      <c r="M255" s="198">
        <f>IFERROR($E255*SUMIF('Daily Log'!$T$18:$T$1017,$B255,'Daily Log'!$U$18:$U$1017),0)</f>
        <v>0</v>
      </c>
      <c r="N255" s="198">
        <f>IFERROR($E255*SUMIF('Daily Log'!$W$18:$W$1017,$B255,'Daily Log'!$X$18:$X$1017),0)</f>
        <v>0</v>
      </c>
      <c r="O255" s="198">
        <f>IFERROR($E255*SUMIF('Daily Log'!$Z$18:$Z$1017,$B255,'Daily Log'!$AA$18:$AA$1017),0)</f>
        <v>0</v>
      </c>
      <c r="P255" s="198">
        <f>IFERROR($E255*SUMIF('Daily Log'!$AC$18:$AC$1017,$B255,'Daily Log'!$AD$18:$AD$1017),0)</f>
        <v>0</v>
      </c>
      <c r="Q255" s="198">
        <f>IFERROR($E255*SUMIF('Daily Log'!$AF$18:$AF$1017,$B255,'Daily Log'!$AG$18:$AG$1017),0)</f>
        <v>0</v>
      </c>
      <c r="R255" s="198">
        <f>IFERROR($E255*SUMIF('Daily Log'!$AI$18:$AI$1017,$B255,'Daily Log'!$AJ$18:$AJ$1017),0)</f>
        <v>0</v>
      </c>
      <c r="S255" s="198">
        <f>IFERROR($E255*SUMIF('Daily Log'!$AL$18:$AL$1017,$B255,'Daily Log'!$AM$18:$AM$1017),0)</f>
        <v>0</v>
      </c>
      <c r="T255" s="198">
        <f>IFERROR($E255*SUMIF('Daily Log'!$AO$18:$AO$1017,$B255,'Daily Log'!$AP$18:$AP$1017),0)</f>
        <v>0</v>
      </c>
      <c r="U255" s="198">
        <f>IFERROR($E255*SUMIF('Daily Log'!$AR$18:$AR$1017,$B255,'Daily Log'!$AS$18:$AS$1017),0)</f>
        <v>0</v>
      </c>
      <c r="V255" s="198">
        <f>IFERROR($E255*SUMIF('Daily Log'!$AU$18:$AU$1017,$B255,'Daily Log'!$AV$18:$AV$1017),0)</f>
        <v>0</v>
      </c>
      <c r="W255" s="198">
        <f>IFERROR($E255*SUMIF('Daily Log'!$AX$18:$AX$1017,$B255,'Daily Log'!$AY$18:$AY$1017),0)</f>
        <v>0</v>
      </c>
      <c r="X255" s="198">
        <f>IFERROR($E255*SUMIF('Daily Log'!$BA$18:$BA$1017,$B255,'Daily Log'!$BB$18:$BB$1017),0)</f>
        <v>0</v>
      </c>
      <c r="Y255" s="198">
        <f>IFERROR($E255*SUMIF('Daily Log'!$BD$18:$BD$1017,$B255,'Daily Log'!$BE$18:$BE$1017),0)</f>
        <v>0</v>
      </c>
      <c r="Z255" s="198">
        <f>IFERROR($E255*SUMIF('Daily Log'!$BG$18:$BG$1017,$B255,'Daily Log'!$BH$18:$BH$1017),0)</f>
        <v>0</v>
      </c>
      <c r="AA255" s="198">
        <f>IFERROR($E255*SUMIF('Daily Log'!$BJ$18:$BJ$1017,$B255,'Daily Log'!$BK$18:$BK$1017),0)</f>
        <v>0</v>
      </c>
      <c r="AB255" s="198">
        <f>IFERROR($E255*SUMIF('Daily Log'!$BM$18:$BM$1017,$B255,'Daily Log'!$BN$18:$BN$1017),0)</f>
        <v>0</v>
      </c>
      <c r="AC255" s="198">
        <f>IFERROR($E255*SUMIF('Daily Log'!$BP$18:$BP$1017,$B255,'Daily Log'!$BQ$18:$BQ$1017),0)</f>
        <v>0</v>
      </c>
      <c r="AD255" s="198">
        <f>IFERROR($E255*SUMIF('Daily Log'!$BS$18:$BS$1017,$B255,'Daily Log'!$BT$18:$BT$1017),0)</f>
        <v>0</v>
      </c>
      <c r="AE255" s="198">
        <f>IFERROR($E255*SUMIF('Daily Log'!$BV$18:$BV$1017,$B255,'Daily Log'!$BW$18:$BW$1017),0)</f>
        <v>0</v>
      </c>
      <c r="AF255" s="198">
        <f>IFERROR($E255*SUMIF('Daily Log'!$BY$18:$BY$1017,$B255,'Daily Log'!$BZ$18:$BZ$1017),0)</f>
        <v>0</v>
      </c>
      <c r="AG255" s="198">
        <f>IFERROR($E255*SUMIF('Daily Log'!$CB$18:$CB$1017,$B255,'Daily Log'!$CC$18:$CC$1017),0)</f>
        <v>0</v>
      </c>
      <c r="AH255" s="198">
        <f>IFERROR($E255*SUMIF('Daily Log'!$CE$18:$CE$1017,$B255,'Daily Log'!$CF$18:$CF$1017),0)</f>
        <v>0</v>
      </c>
      <c r="AI255" s="198">
        <f>IFERROR($E255*SUMIF('Daily Log'!$CH$18:$CH$1017,$B255,'Daily Log'!$CI$18:$CI$1017),0)</f>
        <v>0</v>
      </c>
      <c r="AJ255" s="198">
        <f>IFERROR($E255*SUMIF('Daily Log'!$CK$18:$CK$1017,$B255,'Daily Log'!$CL$18:$CL$1017),0)</f>
        <v>0</v>
      </c>
      <c r="AK255" s="198">
        <f>IFERROR($E255*SUMIF('Daily Log'!$CN$18:$CN$1017,$B255,'Daily Log'!$CO$18:$CO$1017),0)</f>
        <v>0</v>
      </c>
    </row>
    <row r="256" spans="2:37" ht="33.75" customHeight="1">
      <c r="B256" s="404" t="s">
        <v>320</v>
      </c>
      <c r="C256" s="405"/>
      <c r="D256" s="403" t="s">
        <v>372</v>
      </c>
      <c r="E256" s="400">
        <v>1</v>
      </c>
      <c r="F256" s="197">
        <f t="shared" si="4"/>
        <v>18</v>
      </c>
      <c r="G256" s="198">
        <f>IFERROR($E256*SUMIF('Daily Log'!$B$18:$B$1017,$B256,'Daily Log'!$C$18:$C$1017),0)</f>
        <v>7</v>
      </c>
      <c r="H256" s="198">
        <f>IFERROR($E256*SUMIF('Daily Log'!$E$18:$E$1017,$B256,'Daily Log'!$F$18:$F$1017),0)</f>
        <v>7</v>
      </c>
      <c r="I256" s="198">
        <f>IFERROR($E256*SUMIF('Daily Log'!$H$18:$H$1017,$B256,'Daily Log'!$I$18:$I$1017),0)</f>
        <v>4</v>
      </c>
      <c r="J256" s="198">
        <f>IFERROR($E256*SUMIF('Daily Log'!$K$18:$K$1017,$B256,'Daily Log'!$L$18:$L$1017),0)</f>
        <v>0</v>
      </c>
      <c r="K256" s="198">
        <f>IFERROR($E256*SUMIF('Daily Log'!$N$18:$N$1017,$B256,'Daily Log'!$O$18:$O$1017),0)</f>
        <v>0</v>
      </c>
      <c r="L256" s="198">
        <f>IFERROR($E256*SUMIF('Daily Log'!$Q$18:$Q$1017,$B256,'Daily Log'!$R$18:$R$1017),0)</f>
        <v>0</v>
      </c>
      <c r="M256" s="198">
        <f>IFERROR($E256*SUMIF('Daily Log'!$T$18:$T$1017,$B256,'Daily Log'!$U$18:$U$1017),0)</f>
        <v>0</v>
      </c>
      <c r="N256" s="198">
        <f>IFERROR($E256*SUMIF('Daily Log'!$W$18:$W$1017,$B256,'Daily Log'!$X$18:$X$1017),0)</f>
        <v>0</v>
      </c>
      <c r="O256" s="198">
        <f>IFERROR($E256*SUMIF('Daily Log'!$Z$18:$Z$1017,$B256,'Daily Log'!$AA$18:$AA$1017),0)</f>
        <v>0</v>
      </c>
      <c r="P256" s="198">
        <f>IFERROR($E256*SUMIF('Daily Log'!$AC$18:$AC$1017,$B256,'Daily Log'!$AD$18:$AD$1017),0)</f>
        <v>0</v>
      </c>
      <c r="Q256" s="198">
        <f>IFERROR($E256*SUMIF('Daily Log'!$AF$18:$AF$1017,$B256,'Daily Log'!$AG$18:$AG$1017),0)</f>
        <v>0</v>
      </c>
      <c r="R256" s="198">
        <f>IFERROR($E256*SUMIF('Daily Log'!$AI$18:$AI$1017,$B256,'Daily Log'!$AJ$18:$AJ$1017),0)</f>
        <v>0</v>
      </c>
      <c r="S256" s="198">
        <f>IFERROR($E256*SUMIF('Daily Log'!$AL$18:$AL$1017,$B256,'Daily Log'!$AM$18:$AM$1017),0)</f>
        <v>0</v>
      </c>
      <c r="T256" s="198">
        <f>IFERROR($E256*SUMIF('Daily Log'!$AO$18:$AO$1017,$B256,'Daily Log'!$AP$18:$AP$1017),0)</f>
        <v>0</v>
      </c>
      <c r="U256" s="198">
        <f>IFERROR($E256*SUMIF('Daily Log'!$AR$18:$AR$1017,$B256,'Daily Log'!$AS$18:$AS$1017),0)</f>
        <v>0</v>
      </c>
      <c r="V256" s="198">
        <f>IFERROR($E256*SUMIF('Daily Log'!$AU$18:$AU$1017,$B256,'Daily Log'!$AV$18:$AV$1017),0)</f>
        <v>0</v>
      </c>
      <c r="W256" s="198">
        <f>IFERROR($E256*SUMIF('Daily Log'!$AX$18:$AX$1017,$B256,'Daily Log'!$AY$18:$AY$1017),0)</f>
        <v>0</v>
      </c>
      <c r="X256" s="198">
        <f>IFERROR($E256*SUMIF('Daily Log'!$BA$18:$BA$1017,$B256,'Daily Log'!$BB$18:$BB$1017),0)</f>
        <v>0</v>
      </c>
      <c r="Y256" s="198">
        <f>IFERROR($E256*SUMIF('Daily Log'!$BD$18:$BD$1017,$B256,'Daily Log'!$BE$18:$BE$1017),0)</f>
        <v>0</v>
      </c>
      <c r="Z256" s="198">
        <f>IFERROR($E256*SUMIF('Daily Log'!$BG$18:$BG$1017,$B256,'Daily Log'!$BH$18:$BH$1017),0)</f>
        <v>0</v>
      </c>
      <c r="AA256" s="198">
        <f>IFERROR($E256*SUMIF('Daily Log'!$BJ$18:$BJ$1017,$B256,'Daily Log'!$BK$18:$BK$1017),0)</f>
        <v>0</v>
      </c>
      <c r="AB256" s="198">
        <f>IFERROR($E256*SUMIF('Daily Log'!$BM$18:$BM$1017,$B256,'Daily Log'!$BN$18:$BN$1017),0)</f>
        <v>0</v>
      </c>
      <c r="AC256" s="198">
        <f>IFERROR($E256*SUMIF('Daily Log'!$BP$18:$BP$1017,$B256,'Daily Log'!$BQ$18:$BQ$1017),0)</f>
        <v>0</v>
      </c>
      <c r="AD256" s="198">
        <f>IFERROR($E256*SUMIF('Daily Log'!$BS$18:$BS$1017,$B256,'Daily Log'!$BT$18:$BT$1017),0)</f>
        <v>0</v>
      </c>
      <c r="AE256" s="198">
        <f>IFERROR($E256*SUMIF('Daily Log'!$BV$18:$BV$1017,$B256,'Daily Log'!$BW$18:$BW$1017),0)</f>
        <v>0</v>
      </c>
      <c r="AF256" s="198">
        <f>IFERROR($E256*SUMIF('Daily Log'!$BY$18:$BY$1017,$B256,'Daily Log'!$BZ$18:$BZ$1017),0)</f>
        <v>0</v>
      </c>
      <c r="AG256" s="198">
        <f>IFERROR($E256*SUMIF('Daily Log'!$CB$18:$CB$1017,$B256,'Daily Log'!$CC$18:$CC$1017),0)</f>
        <v>0</v>
      </c>
      <c r="AH256" s="198">
        <f>IFERROR($E256*SUMIF('Daily Log'!$CE$18:$CE$1017,$B256,'Daily Log'!$CF$18:$CF$1017),0)</f>
        <v>0</v>
      </c>
      <c r="AI256" s="198">
        <f>IFERROR($E256*SUMIF('Daily Log'!$CH$18:$CH$1017,$B256,'Daily Log'!$CI$18:$CI$1017),0)</f>
        <v>0</v>
      </c>
      <c r="AJ256" s="198">
        <f>IFERROR($E256*SUMIF('Daily Log'!$CK$18:$CK$1017,$B256,'Daily Log'!$CL$18:$CL$1017),0)</f>
        <v>0</v>
      </c>
      <c r="AK256" s="198">
        <f>IFERROR($E256*SUMIF('Daily Log'!$CN$18:$CN$1017,$B256,'Daily Log'!$CO$18:$CO$1017),0)</f>
        <v>0</v>
      </c>
    </row>
    <row r="257" spans="2:37" ht="33.75" customHeight="1">
      <c r="B257" s="404" t="s">
        <v>321</v>
      </c>
      <c r="C257" s="406"/>
      <c r="D257" s="403" t="s">
        <v>372</v>
      </c>
      <c r="E257" s="400">
        <v>1</v>
      </c>
      <c r="F257" s="197">
        <f t="shared" si="4"/>
        <v>2</v>
      </c>
      <c r="G257" s="198">
        <f>IFERROR($E257*SUMIF('Daily Log'!$B$18:$B$1017,$B257,'Daily Log'!$C$18:$C$1017),0)</f>
        <v>1</v>
      </c>
      <c r="H257" s="198">
        <f>IFERROR($E257*SUMIF('Daily Log'!$E$18:$E$1017,$B257,'Daily Log'!$F$18:$F$1017),0)</f>
        <v>1</v>
      </c>
      <c r="I257" s="198">
        <f>IFERROR($E257*SUMIF('Daily Log'!$H$18:$H$1017,$B257,'Daily Log'!$I$18:$I$1017),0)</f>
        <v>0</v>
      </c>
      <c r="J257" s="198">
        <f>IFERROR($E257*SUMIF('Daily Log'!$K$18:$K$1017,$B257,'Daily Log'!$L$18:$L$1017),0)</f>
        <v>0</v>
      </c>
      <c r="K257" s="198">
        <f>IFERROR($E257*SUMIF('Daily Log'!$N$18:$N$1017,$B257,'Daily Log'!$O$18:$O$1017),0)</f>
        <v>0</v>
      </c>
      <c r="L257" s="198">
        <f>IFERROR($E257*SUMIF('Daily Log'!$Q$18:$Q$1017,$B257,'Daily Log'!$R$18:$R$1017),0)</f>
        <v>0</v>
      </c>
      <c r="M257" s="198">
        <f>IFERROR($E257*SUMIF('Daily Log'!$T$18:$T$1017,$B257,'Daily Log'!$U$18:$U$1017),0)</f>
        <v>0</v>
      </c>
      <c r="N257" s="198">
        <f>IFERROR($E257*SUMIF('Daily Log'!$W$18:$W$1017,$B257,'Daily Log'!$X$18:$X$1017),0)</f>
        <v>0</v>
      </c>
      <c r="O257" s="198">
        <f>IFERROR($E257*SUMIF('Daily Log'!$Z$18:$Z$1017,$B257,'Daily Log'!$AA$18:$AA$1017),0)</f>
        <v>0</v>
      </c>
      <c r="P257" s="198">
        <f>IFERROR($E257*SUMIF('Daily Log'!$AC$18:$AC$1017,$B257,'Daily Log'!$AD$18:$AD$1017),0)</f>
        <v>0</v>
      </c>
      <c r="Q257" s="198">
        <f>IFERROR($E257*SUMIF('Daily Log'!$AF$18:$AF$1017,$B257,'Daily Log'!$AG$18:$AG$1017),0)</f>
        <v>0</v>
      </c>
      <c r="R257" s="198">
        <f>IFERROR($E257*SUMIF('Daily Log'!$AI$18:$AI$1017,$B257,'Daily Log'!$AJ$18:$AJ$1017),0)</f>
        <v>0</v>
      </c>
      <c r="S257" s="198">
        <f>IFERROR($E257*SUMIF('Daily Log'!$AL$18:$AL$1017,$B257,'Daily Log'!$AM$18:$AM$1017),0)</f>
        <v>0</v>
      </c>
      <c r="T257" s="198">
        <f>IFERROR($E257*SUMIF('Daily Log'!$AO$18:$AO$1017,$B257,'Daily Log'!$AP$18:$AP$1017),0)</f>
        <v>0</v>
      </c>
      <c r="U257" s="198">
        <f>IFERROR($E257*SUMIF('Daily Log'!$AR$18:$AR$1017,$B257,'Daily Log'!$AS$18:$AS$1017),0)</f>
        <v>0</v>
      </c>
      <c r="V257" s="198">
        <f>IFERROR($E257*SUMIF('Daily Log'!$AU$18:$AU$1017,$B257,'Daily Log'!$AV$18:$AV$1017),0)</f>
        <v>0</v>
      </c>
      <c r="W257" s="198">
        <f>IFERROR($E257*SUMIF('Daily Log'!$AX$18:$AX$1017,$B257,'Daily Log'!$AY$18:$AY$1017),0)</f>
        <v>0</v>
      </c>
      <c r="X257" s="198">
        <f>IFERROR($E257*SUMIF('Daily Log'!$BA$18:$BA$1017,$B257,'Daily Log'!$BB$18:$BB$1017),0)</f>
        <v>0</v>
      </c>
      <c r="Y257" s="198">
        <f>IFERROR($E257*SUMIF('Daily Log'!$BD$18:$BD$1017,$B257,'Daily Log'!$BE$18:$BE$1017),0)</f>
        <v>0</v>
      </c>
      <c r="Z257" s="198">
        <f>IFERROR($E257*SUMIF('Daily Log'!$BG$18:$BG$1017,$B257,'Daily Log'!$BH$18:$BH$1017),0)</f>
        <v>0</v>
      </c>
      <c r="AA257" s="198">
        <f>IFERROR($E257*SUMIF('Daily Log'!$BJ$18:$BJ$1017,$B257,'Daily Log'!$BK$18:$BK$1017),0)</f>
        <v>0</v>
      </c>
      <c r="AB257" s="198">
        <f>IFERROR($E257*SUMIF('Daily Log'!$BM$18:$BM$1017,$B257,'Daily Log'!$BN$18:$BN$1017),0)</f>
        <v>0</v>
      </c>
      <c r="AC257" s="198">
        <f>IFERROR($E257*SUMIF('Daily Log'!$BP$18:$BP$1017,$B257,'Daily Log'!$BQ$18:$BQ$1017),0)</f>
        <v>0</v>
      </c>
      <c r="AD257" s="198">
        <f>IFERROR($E257*SUMIF('Daily Log'!$BS$18:$BS$1017,$B257,'Daily Log'!$BT$18:$BT$1017),0)</f>
        <v>0</v>
      </c>
      <c r="AE257" s="198">
        <f>IFERROR($E257*SUMIF('Daily Log'!$BV$18:$BV$1017,$B257,'Daily Log'!$BW$18:$BW$1017),0)</f>
        <v>0</v>
      </c>
      <c r="AF257" s="198">
        <f>IFERROR($E257*SUMIF('Daily Log'!$BY$18:$BY$1017,$B257,'Daily Log'!$BZ$18:$BZ$1017),0)</f>
        <v>0</v>
      </c>
      <c r="AG257" s="198">
        <f>IFERROR($E257*SUMIF('Daily Log'!$CB$18:$CB$1017,$B257,'Daily Log'!$CC$18:$CC$1017),0)</f>
        <v>0</v>
      </c>
      <c r="AH257" s="198">
        <f>IFERROR($E257*SUMIF('Daily Log'!$CE$18:$CE$1017,$B257,'Daily Log'!$CF$18:$CF$1017),0)</f>
        <v>0</v>
      </c>
      <c r="AI257" s="198">
        <f>IFERROR($E257*SUMIF('Daily Log'!$CH$18:$CH$1017,$B257,'Daily Log'!$CI$18:$CI$1017),0)</f>
        <v>0</v>
      </c>
      <c r="AJ257" s="198">
        <f>IFERROR($E257*SUMIF('Daily Log'!$CK$18:$CK$1017,$B257,'Daily Log'!$CL$18:$CL$1017),0)</f>
        <v>0</v>
      </c>
      <c r="AK257" s="198">
        <f>IFERROR($E257*SUMIF('Daily Log'!$CN$18:$CN$1017,$B257,'Daily Log'!$CO$18:$CO$1017),0)</f>
        <v>0</v>
      </c>
    </row>
    <row r="258" spans="2:37" ht="33.75" customHeight="1">
      <c r="B258" s="404" t="s">
        <v>322</v>
      </c>
      <c r="C258" s="404"/>
      <c r="D258" s="403" t="s">
        <v>372</v>
      </c>
      <c r="E258" s="400">
        <v>1</v>
      </c>
      <c r="F258" s="197">
        <f t="shared" si="4"/>
        <v>5</v>
      </c>
      <c r="G258" s="198">
        <f>IFERROR($E258*SUMIF('Daily Log'!$B$18:$B$1017,$B258,'Daily Log'!$C$18:$C$1017),0)</f>
        <v>3</v>
      </c>
      <c r="H258" s="198">
        <f>IFERROR($E258*SUMIF('Daily Log'!$E$18:$E$1017,$B258,'Daily Log'!$F$18:$F$1017),0)</f>
        <v>2</v>
      </c>
      <c r="I258" s="198">
        <f>IFERROR($E258*SUMIF('Daily Log'!$H$18:$H$1017,$B258,'Daily Log'!$I$18:$I$1017),0)</f>
        <v>0</v>
      </c>
      <c r="J258" s="198">
        <f>IFERROR($E258*SUMIF('Daily Log'!$K$18:$K$1017,$B258,'Daily Log'!$L$18:$L$1017),0)</f>
        <v>0</v>
      </c>
      <c r="K258" s="198">
        <f>IFERROR($E258*SUMIF('Daily Log'!$N$18:$N$1017,$B258,'Daily Log'!$O$18:$O$1017),0)</f>
        <v>0</v>
      </c>
      <c r="L258" s="198">
        <f>IFERROR($E258*SUMIF('Daily Log'!$Q$18:$Q$1017,$B258,'Daily Log'!$R$18:$R$1017),0)</f>
        <v>0</v>
      </c>
      <c r="M258" s="198">
        <f>IFERROR($E258*SUMIF('Daily Log'!$T$18:$T$1017,$B258,'Daily Log'!$U$18:$U$1017),0)</f>
        <v>0</v>
      </c>
      <c r="N258" s="198">
        <f>IFERROR($E258*SUMIF('Daily Log'!$W$18:$W$1017,$B258,'Daily Log'!$X$18:$X$1017),0)</f>
        <v>0</v>
      </c>
      <c r="O258" s="198">
        <f>IFERROR($E258*SUMIF('Daily Log'!$Z$18:$Z$1017,$B258,'Daily Log'!$AA$18:$AA$1017),0)</f>
        <v>0</v>
      </c>
      <c r="P258" s="198">
        <f>IFERROR($E258*SUMIF('Daily Log'!$AC$18:$AC$1017,$B258,'Daily Log'!$AD$18:$AD$1017),0)</f>
        <v>0</v>
      </c>
      <c r="Q258" s="198">
        <f>IFERROR($E258*SUMIF('Daily Log'!$AF$18:$AF$1017,$B258,'Daily Log'!$AG$18:$AG$1017),0)</f>
        <v>0</v>
      </c>
      <c r="R258" s="198">
        <f>IFERROR($E258*SUMIF('Daily Log'!$AI$18:$AI$1017,$B258,'Daily Log'!$AJ$18:$AJ$1017),0)</f>
        <v>0</v>
      </c>
      <c r="S258" s="198">
        <f>IFERROR($E258*SUMIF('Daily Log'!$AL$18:$AL$1017,$B258,'Daily Log'!$AM$18:$AM$1017),0)</f>
        <v>0</v>
      </c>
      <c r="T258" s="198">
        <f>IFERROR($E258*SUMIF('Daily Log'!$AO$18:$AO$1017,$B258,'Daily Log'!$AP$18:$AP$1017),0)</f>
        <v>0</v>
      </c>
      <c r="U258" s="198">
        <f>IFERROR($E258*SUMIF('Daily Log'!$AR$18:$AR$1017,$B258,'Daily Log'!$AS$18:$AS$1017),0)</f>
        <v>0</v>
      </c>
      <c r="V258" s="198">
        <f>IFERROR($E258*SUMIF('Daily Log'!$AU$18:$AU$1017,$B258,'Daily Log'!$AV$18:$AV$1017),0)</f>
        <v>0</v>
      </c>
      <c r="W258" s="198">
        <f>IFERROR($E258*SUMIF('Daily Log'!$AX$18:$AX$1017,$B258,'Daily Log'!$AY$18:$AY$1017),0)</f>
        <v>0</v>
      </c>
      <c r="X258" s="198">
        <f>IFERROR($E258*SUMIF('Daily Log'!$BA$18:$BA$1017,$B258,'Daily Log'!$BB$18:$BB$1017),0)</f>
        <v>0</v>
      </c>
      <c r="Y258" s="198">
        <f>IFERROR($E258*SUMIF('Daily Log'!$BD$18:$BD$1017,$B258,'Daily Log'!$BE$18:$BE$1017),0)</f>
        <v>0</v>
      </c>
      <c r="Z258" s="198">
        <f>IFERROR($E258*SUMIF('Daily Log'!$BG$18:$BG$1017,$B258,'Daily Log'!$BH$18:$BH$1017),0)</f>
        <v>0</v>
      </c>
      <c r="AA258" s="198">
        <f>IFERROR($E258*SUMIF('Daily Log'!$BJ$18:$BJ$1017,$B258,'Daily Log'!$BK$18:$BK$1017),0)</f>
        <v>0</v>
      </c>
      <c r="AB258" s="198">
        <f>IFERROR($E258*SUMIF('Daily Log'!$BM$18:$BM$1017,$B258,'Daily Log'!$BN$18:$BN$1017),0)</f>
        <v>0</v>
      </c>
      <c r="AC258" s="198">
        <f>IFERROR($E258*SUMIF('Daily Log'!$BP$18:$BP$1017,$B258,'Daily Log'!$BQ$18:$BQ$1017),0)</f>
        <v>0</v>
      </c>
      <c r="AD258" s="198">
        <f>IFERROR($E258*SUMIF('Daily Log'!$BS$18:$BS$1017,$B258,'Daily Log'!$BT$18:$BT$1017),0)</f>
        <v>0</v>
      </c>
      <c r="AE258" s="198">
        <f>IFERROR($E258*SUMIF('Daily Log'!$BV$18:$BV$1017,$B258,'Daily Log'!$BW$18:$BW$1017),0)</f>
        <v>0</v>
      </c>
      <c r="AF258" s="198">
        <f>IFERROR($E258*SUMIF('Daily Log'!$BY$18:$BY$1017,$B258,'Daily Log'!$BZ$18:$BZ$1017),0)</f>
        <v>0</v>
      </c>
      <c r="AG258" s="198">
        <f>IFERROR($E258*SUMIF('Daily Log'!$CB$18:$CB$1017,$B258,'Daily Log'!$CC$18:$CC$1017),0)</f>
        <v>0</v>
      </c>
      <c r="AH258" s="198">
        <f>IFERROR($E258*SUMIF('Daily Log'!$CE$18:$CE$1017,$B258,'Daily Log'!$CF$18:$CF$1017),0)</f>
        <v>0</v>
      </c>
      <c r="AI258" s="198">
        <f>IFERROR($E258*SUMIF('Daily Log'!$CH$18:$CH$1017,$B258,'Daily Log'!$CI$18:$CI$1017),0)</f>
        <v>0</v>
      </c>
      <c r="AJ258" s="198">
        <f>IFERROR($E258*SUMIF('Daily Log'!$CK$18:$CK$1017,$B258,'Daily Log'!$CL$18:$CL$1017),0)</f>
        <v>0</v>
      </c>
      <c r="AK258" s="198">
        <f>IFERROR($E258*SUMIF('Daily Log'!$CN$18:$CN$1017,$B258,'Daily Log'!$CO$18:$CO$1017),0)</f>
        <v>0</v>
      </c>
    </row>
    <row r="259" spans="2:37" ht="31.5" customHeight="1">
      <c r="B259" s="404" t="s">
        <v>218</v>
      </c>
      <c r="C259" s="404"/>
      <c r="D259" s="403" t="s">
        <v>28</v>
      </c>
      <c r="E259" s="400">
        <v>1</v>
      </c>
      <c r="F259" s="197">
        <f t="shared" si="4"/>
        <v>0</v>
      </c>
      <c r="G259" s="198">
        <f>IFERROR($E259*SUMIF('Daily Log'!$B$18:$B$1017,$B259,'Daily Log'!$C$18:$C$1017),0)</f>
        <v>0</v>
      </c>
      <c r="H259" s="198">
        <f>IFERROR($E259*SUMIF('Daily Log'!$E$18:$E$1017,$B259,'Daily Log'!$F$18:$F$1017),0)</f>
        <v>0</v>
      </c>
      <c r="I259" s="198">
        <f>IFERROR($E259*SUMIF('Daily Log'!$H$18:$H$1017,$B259,'Daily Log'!$I$18:$I$1017),0)</f>
        <v>0</v>
      </c>
      <c r="J259" s="198">
        <f>IFERROR($E259*SUMIF('Daily Log'!$K$18:$K$1017,$B259,'Daily Log'!$L$18:$L$1017),0)</f>
        <v>0</v>
      </c>
      <c r="K259" s="198">
        <f>IFERROR($E259*SUMIF('Daily Log'!$N$18:$N$1017,$B259,'Daily Log'!$O$18:$O$1017),0)</f>
        <v>0</v>
      </c>
      <c r="L259" s="198">
        <f>IFERROR($E259*SUMIF('Daily Log'!$Q$18:$Q$1017,$B259,'Daily Log'!$R$18:$R$1017),0)</f>
        <v>0</v>
      </c>
      <c r="M259" s="198">
        <f>IFERROR($E259*SUMIF('Daily Log'!$T$18:$T$1017,$B259,'Daily Log'!$U$18:$U$1017),0)</f>
        <v>0</v>
      </c>
      <c r="N259" s="198">
        <f>IFERROR($E259*SUMIF('Daily Log'!$W$18:$W$1017,$B259,'Daily Log'!$X$18:$X$1017),0)</f>
        <v>0</v>
      </c>
      <c r="O259" s="198">
        <f>IFERROR($E259*SUMIF('Daily Log'!$Z$18:$Z$1017,$B259,'Daily Log'!$AA$18:$AA$1017),0)</f>
        <v>0</v>
      </c>
      <c r="P259" s="198">
        <f>IFERROR($E259*SUMIF('Daily Log'!$AC$18:$AC$1017,$B259,'Daily Log'!$AD$18:$AD$1017),0)</f>
        <v>0</v>
      </c>
      <c r="Q259" s="198">
        <f>IFERROR($E259*SUMIF('Daily Log'!$AF$18:$AF$1017,$B259,'Daily Log'!$AG$18:$AG$1017),0)</f>
        <v>0</v>
      </c>
      <c r="R259" s="198">
        <f>IFERROR($E259*SUMIF('Daily Log'!$AI$18:$AI$1017,$B259,'Daily Log'!$AJ$18:$AJ$1017),0)</f>
        <v>0</v>
      </c>
      <c r="S259" s="198">
        <f>IFERROR($E259*SUMIF('Daily Log'!$AL$18:$AL$1017,$B259,'Daily Log'!$AM$18:$AM$1017),0)</f>
        <v>0</v>
      </c>
      <c r="T259" s="198">
        <f>IFERROR($E259*SUMIF('Daily Log'!$AO$18:$AO$1017,$B259,'Daily Log'!$AP$18:$AP$1017),0)</f>
        <v>0</v>
      </c>
      <c r="U259" s="198">
        <f>IFERROR($E259*SUMIF('Daily Log'!$AR$18:$AR$1017,$B259,'Daily Log'!$AS$18:$AS$1017),0)</f>
        <v>0</v>
      </c>
      <c r="V259" s="198">
        <f>IFERROR($E259*SUMIF('Daily Log'!$AU$18:$AU$1017,$B259,'Daily Log'!$AV$18:$AV$1017),0)</f>
        <v>0</v>
      </c>
      <c r="W259" s="198">
        <f>IFERROR($E259*SUMIF('Daily Log'!$AX$18:$AX$1017,$B259,'Daily Log'!$AY$18:$AY$1017),0)</f>
        <v>0</v>
      </c>
      <c r="X259" s="198">
        <f>IFERROR($E259*SUMIF('Daily Log'!$BA$18:$BA$1017,$B259,'Daily Log'!$BB$18:$BB$1017),0)</f>
        <v>0</v>
      </c>
      <c r="Y259" s="198">
        <f>IFERROR($E259*SUMIF('Daily Log'!$BD$18:$BD$1017,$B259,'Daily Log'!$BE$18:$BE$1017),0)</f>
        <v>0</v>
      </c>
      <c r="Z259" s="198">
        <f>IFERROR($E259*SUMIF('Daily Log'!$BG$18:$BG$1017,$B259,'Daily Log'!$BH$18:$BH$1017),0)</f>
        <v>0</v>
      </c>
      <c r="AA259" s="198">
        <f>IFERROR($E259*SUMIF('Daily Log'!$BJ$18:$BJ$1017,$B259,'Daily Log'!$BK$18:$BK$1017),0)</f>
        <v>0</v>
      </c>
      <c r="AB259" s="198">
        <f>IFERROR($E259*SUMIF('Daily Log'!$BM$18:$BM$1017,$B259,'Daily Log'!$BN$18:$BN$1017),0)</f>
        <v>0</v>
      </c>
      <c r="AC259" s="198">
        <f>IFERROR($E259*SUMIF('Daily Log'!$BP$18:$BP$1017,$B259,'Daily Log'!$BQ$18:$BQ$1017),0)</f>
        <v>0</v>
      </c>
      <c r="AD259" s="198">
        <f>IFERROR($E259*SUMIF('Daily Log'!$BS$18:$BS$1017,$B259,'Daily Log'!$BT$18:$BT$1017),0)</f>
        <v>0</v>
      </c>
      <c r="AE259" s="198">
        <f>IFERROR($E259*SUMIF('Daily Log'!$BV$18:$BV$1017,$B259,'Daily Log'!$BW$18:$BW$1017),0)</f>
        <v>0</v>
      </c>
      <c r="AF259" s="198">
        <f>IFERROR($E259*SUMIF('Daily Log'!$BY$18:$BY$1017,$B259,'Daily Log'!$BZ$18:$BZ$1017),0)</f>
        <v>0</v>
      </c>
      <c r="AG259" s="198">
        <f>IFERROR($E259*SUMIF('Daily Log'!$CB$18:$CB$1017,$B259,'Daily Log'!$CC$18:$CC$1017),0)</f>
        <v>0</v>
      </c>
      <c r="AH259" s="198">
        <f>IFERROR($E259*SUMIF('Daily Log'!$CE$18:$CE$1017,$B259,'Daily Log'!$CF$18:$CF$1017),0)</f>
        <v>0</v>
      </c>
      <c r="AI259" s="198">
        <f>IFERROR($E259*SUMIF('Daily Log'!$CH$18:$CH$1017,$B259,'Daily Log'!$CI$18:$CI$1017),0)</f>
        <v>0</v>
      </c>
      <c r="AJ259" s="198">
        <f>IFERROR($E259*SUMIF('Daily Log'!$CK$18:$CK$1017,$B259,'Daily Log'!$CL$18:$CL$1017),0)</f>
        <v>0</v>
      </c>
      <c r="AK259" s="198">
        <f>IFERROR($E259*SUMIF('Daily Log'!$CN$18:$CN$1017,$B259,'Daily Log'!$CO$18:$CO$1017),0)</f>
        <v>0</v>
      </c>
    </row>
    <row r="260" spans="2:37" ht="33.75" customHeight="1">
      <c r="B260" s="404" t="s">
        <v>219</v>
      </c>
      <c r="C260" s="404"/>
      <c r="D260" s="403" t="s">
        <v>28</v>
      </c>
      <c r="E260" s="400">
        <v>1</v>
      </c>
      <c r="F260" s="197">
        <f t="shared" si="4"/>
        <v>0</v>
      </c>
      <c r="G260" s="198">
        <f>IFERROR($E260*SUMIF('Daily Log'!$B$18:$B$1017,$B260,'Daily Log'!$C$18:$C$1017),0)</f>
        <v>0</v>
      </c>
      <c r="H260" s="198">
        <f>IFERROR($E260*SUMIF('Daily Log'!$E$18:$E$1017,$B260,'Daily Log'!$F$18:$F$1017),0)</f>
        <v>0</v>
      </c>
      <c r="I260" s="198">
        <f>IFERROR($E260*SUMIF('Daily Log'!$H$18:$H$1017,$B260,'Daily Log'!$I$18:$I$1017),0)</f>
        <v>0</v>
      </c>
      <c r="J260" s="198">
        <f>IFERROR($E260*SUMIF('Daily Log'!$K$18:$K$1017,$B260,'Daily Log'!$L$18:$L$1017),0)</f>
        <v>0</v>
      </c>
      <c r="K260" s="198">
        <f>IFERROR($E260*SUMIF('Daily Log'!$N$18:$N$1017,$B260,'Daily Log'!$O$18:$O$1017),0)</f>
        <v>0</v>
      </c>
      <c r="L260" s="198">
        <f>IFERROR($E260*SUMIF('Daily Log'!$Q$18:$Q$1017,$B260,'Daily Log'!$R$18:$R$1017),0)</f>
        <v>0</v>
      </c>
      <c r="M260" s="198">
        <f>IFERROR($E260*SUMIF('Daily Log'!$T$18:$T$1017,$B260,'Daily Log'!$U$18:$U$1017),0)</f>
        <v>0</v>
      </c>
      <c r="N260" s="198">
        <f>IFERROR($E260*SUMIF('Daily Log'!$W$18:$W$1017,$B260,'Daily Log'!$X$18:$X$1017),0)</f>
        <v>0</v>
      </c>
      <c r="O260" s="198">
        <f>IFERROR($E260*SUMIF('Daily Log'!$Z$18:$Z$1017,$B260,'Daily Log'!$AA$18:$AA$1017),0)</f>
        <v>0</v>
      </c>
      <c r="P260" s="198">
        <f>IFERROR($E260*SUMIF('Daily Log'!$AC$18:$AC$1017,$B260,'Daily Log'!$AD$18:$AD$1017),0)</f>
        <v>0</v>
      </c>
      <c r="Q260" s="198">
        <f>IFERROR($E260*SUMIF('Daily Log'!$AF$18:$AF$1017,$B260,'Daily Log'!$AG$18:$AG$1017),0)</f>
        <v>0</v>
      </c>
      <c r="R260" s="198">
        <f>IFERROR($E260*SUMIF('Daily Log'!$AI$18:$AI$1017,$B260,'Daily Log'!$AJ$18:$AJ$1017),0)</f>
        <v>0</v>
      </c>
      <c r="S260" s="198">
        <f>IFERROR($E260*SUMIF('Daily Log'!$AL$18:$AL$1017,$B260,'Daily Log'!$AM$18:$AM$1017),0)</f>
        <v>0</v>
      </c>
      <c r="T260" s="198">
        <f>IFERROR($E260*SUMIF('Daily Log'!$AO$18:$AO$1017,$B260,'Daily Log'!$AP$18:$AP$1017),0)</f>
        <v>0</v>
      </c>
      <c r="U260" s="198">
        <f>IFERROR($E260*SUMIF('Daily Log'!$AR$18:$AR$1017,$B260,'Daily Log'!$AS$18:$AS$1017),0)</f>
        <v>0</v>
      </c>
      <c r="V260" s="198">
        <f>IFERROR($E260*SUMIF('Daily Log'!$AU$18:$AU$1017,$B260,'Daily Log'!$AV$18:$AV$1017),0)</f>
        <v>0</v>
      </c>
      <c r="W260" s="198">
        <f>IFERROR($E260*SUMIF('Daily Log'!$AX$18:$AX$1017,$B260,'Daily Log'!$AY$18:$AY$1017),0)</f>
        <v>0</v>
      </c>
      <c r="X260" s="198">
        <f>IFERROR($E260*SUMIF('Daily Log'!$BA$18:$BA$1017,$B260,'Daily Log'!$BB$18:$BB$1017),0)</f>
        <v>0</v>
      </c>
      <c r="Y260" s="198">
        <f>IFERROR($E260*SUMIF('Daily Log'!$BD$18:$BD$1017,$B260,'Daily Log'!$BE$18:$BE$1017),0)</f>
        <v>0</v>
      </c>
      <c r="Z260" s="198">
        <f>IFERROR($E260*SUMIF('Daily Log'!$BG$18:$BG$1017,$B260,'Daily Log'!$BH$18:$BH$1017),0)</f>
        <v>0</v>
      </c>
      <c r="AA260" s="198">
        <f>IFERROR($E260*SUMIF('Daily Log'!$BJ$18:$BJ$1017,$B260,'Daily Log'!$BK$18:$BK$1017),0)</f>
        <v>0</v>
      </c>
      <c r="AB260" s="198">
        <f>IFERROR($E260*SUMIF('Daily Log'!$BM$18:$BM$1017,$B260,'Daily Log'!$BN$18:$BN$1017),0)</f>
        <v>0</v>
      </c>
      <c r="AC260" s="198">
        <f>IFERROR($E260*SUMIF('Daily Log'!$BP$18:$BP$1017,$B260,'Daily Log'!$BQ$18:$BQ$1017),0)</f>
        <v>0</v>
      </c>
      <c r="AD260" s="198">
        <f>IFERROR($E260*SUMIF('Daily Log'!$BS$18:$BS$1017,$B260,'Daily Log'!$BT$18:$BT$1017),0)</f>
        <v>0</v>
      </c>
      <c r="AE260" s="198">
        <f>IFERROR($E260*SUMIF('Daily Log'!$BV$18:$BV$1017,$B260,'Daily Log'!$BW$18:$BW$1017),0)</f>
        <v>0</v>
      </c>
      <c r="AF260" s="198">
        <f>IFERROR($E260*SUMIF('Daily Log'!$BY$18:$BY$1017,$B260,'Daily Log'!$BZ$18:$BZ$1017),0)</f>
        <v>0</v>
      </c>
      <c r="AG260" s="198">
        <f>IFERROR($E260*SUMIF('Daily Log'!$CB$18:$CB$1017,$B260,'Daily Log'!$CC$18:$CC$1017),0)</f>
        <v>0</v>
      </c>
      <c r="AH260" s="198">
        <f>IFERROR($E260*SUMIF('Daily Log'!$CE$18:$CE$1017,$B260,'Daily Log'!$CF$18:$CF$1017),0)</f>
        <v>0</v>
      </c>
      <c r="AI260" s="198">
        <f>IFERROR($E260*SUMIF('Daily Log'!$CH$18:$CH$1017,$B260,'Daily Log'!$CI$18:$CI$1017),0)</f>
        <v>0</v>
      </c>
      <c r="AJ260" s="198">
        <f>IFERROR($E260*SUMIF('Daily Log'!$CK$18:$CK$1017,$B260,'Daily Log'!$CL$18:$CL$1017),0)</f>
        <v>0</v>
      </c>
      <c r="AK260" s="198">
        <f>IFERROR($E260*SUMIF('Daily Log'!$CN$18:$CN$1017,$B260,'Daily Log'!$CO$18:$CO$1017),0)</f>
        <v>0</v>
      </c>
    </row>
    <row r="261" spans="2:37" ht="33.75" hidden="1" customHeight="1">
      <c r="B261" s="407" t="s">
        <v>368</v>
      </c>
      <c r="C261" s="404"/>
      <c r="D261" s="403" t="s">
        <v>26</v>
      </c>
      <c r="E261" s="400">
        <v>4</v>
      </c>
      <c r="F261" s="197">
        <f t="shared" si="4"/>
        <v>4</v>
      </c>
      <c r="G261" s="198">
        <f>IFERROR($E261*SUMIF('Daily Log'!$B$18:$B$1017,$B261,'Daily Log'!$C$18:$C$1017),0)</f>
        <v>0</v>
      </c>
      <c r="H261" s="198">
        <f>IFERROR($E261*SUMIF('Daily Log'!$E$18:$E$1017,$B261,'Daily Log'!$F$18:$F$1017),0)</f>
        <v>4</v>
      </c>
      <c r="I261" s="198">
        <f>IFERROR($E261*SUMIF('Daily Log'!$H$18:$H$1017,$B261,'Daily Log'!$I$18:$I$1017),0)</f>
        <v>0</v>
      </c>
      <c r="J261" s="198" t="s">
        <v>40</v>
      </c>
      <c r="K261" s="198">
        <f>IFERROR($E261*SUMIF('Daily Log'!$N$18:$N$1017,$B261,'Daily Log'!$O$18:$O$1017),0)</f>
        <v>0</v>
      </c>
      <c r="L261" s="198">
        <f>IFERROR($E261*SUMIF('Daily Log'!$Q$18:$Q$1017,$B261,'Daily Log'!$R$18:$R$1017),0)</f>
        <v>0</v>
      </c>
      <c r="M261" s="198">
        <f>IFERROR($E261*SUMIF('Daily Log'!$T$18:$T$1017,$B261,'Daily Log'!$U$18:$U$1017),0)</f>
        <v>0</v>
      </c>
      <c r="N261" s="198">
        <f>IFERROR($E261*SUMIF('Daily Log'!$W$18:$W$1017,$B261,'Daily Log'!$X$18:$X$1017),0)</f>
        <v>0</v>
      </c>
      <c r="O261" s="198">
        <f>IFERROR($E261*SUMIF('Daily Log'!$Z$18:$Z$1017,$B261,'Daily Log'!$AA$18:$AA$1017),0)</f>
        <v>0</v>
      </c>
      <c r="P261" s="198">
        <f>IFERROR($E261*SUMIF('Daily Log'!$AC$18:$AC$1017,$B261,'Daily Log'!$AD$18:$AD$1017),0)</f>
        <v>0</v>
      </c>
      <c r="Q261" s="198">
        <f>IFERROR($E261*SUMIF('Daily Log'!$AF$18:$AF$1017,$B261,'Daily Log'!$AG$18:$AG$1017),0)</f>
        <v>0</v>
      </c>
      <c r="R261" s="198">
        <f>IFERROR($E261*SUMIF('Daily Log'!$AI$18:$AI$1017,$B261,'Daily Log'!$AJ$18:$AJ$1017),0)</f>
        <v>0</v>
      </c>
      <c r="S261" s="198">
        <f>IFERROR($E261*SUMIF('Daily Log'!$AL$18:$AL$1017,$B261,'Daily Log'!$AM$18:$AM$1017),0)</f>
        <v>0</v>
      </c>
      <c r="T261" s="198">
        <f>IFERROR($E261*SUMIF('Daily Log'!$AO$18:$AO$1017,$B261,'Daily Log'!$AP$18:$AP$1017),0)</f>
        <v>0</v>
      </c>
      <c r="U261" s="198">
        <f>IFERROR($E261*SUMIF('Daily Log'!$AR$18:$AR$1017,$B261,'Daily Log'!$AS$18:$AS$1017),0)</f>
        <v>0</v>
      </c>
      <c r="V261" s="198">
        <f>IFERROR($E261*SUMIF('Daily Log'!$AU$18:$AU$1017,$B261,'Daily Log'!$AV$18:$AV$1017),0)</f>
        <v>0</v>
      </c>
      <c r="W261" s="198">
        <f>IFERROR($E261*SUMIF('Daily Log'!$AX$18:$AX$1017,$B261,'Daily Log'!$AY$18:$AY$1017),0)</f>
        <v>0</v>
      </c>
      <c r="X261" s="198">
        <f>IFERROR($E261*SUMIF('Daily Log'!$BA$18:$BA$1017,$B261,'Daily Log'!$BB$18:$BB$1017),0)</f>
        <v>0</v>
      </c>
      <c r="Y261" s="198">
        <f>IFERROR($E261*SUMIF('Daily Log'!$BD$18:$BD$1017,$B261,'Daily Log'!$BE$18:$BE$1017),0)</f>
        <v>0</v>
      </c>
      <c r="Z261" s="198">
        <f>IFERROR($E261*SUMIF('Daily Log'!$BG$18:$BG$1017,$B261,'Daily Log'!$BH$18:$BH$1017),0)</f>
        <v>0</v>
      </c>
      <c r="AA261" s="198">
        <f>IFERROR($E261*SUMIF('Daily Log'!$BJ$18:$BJ$1017,$B261,'Daily Log'!$BK$18:$BK$1017),0)</f>
        <v>0</v>
      </c>
      <c r="AB261" s="198">
        <f>IFERROR($E261*SUMIF('Daily Log'!$BM$18:$BM$1017,$B261,'Daily Log'!$BN$18:$BN$1017),0)</f>
        <v>0</v>
      </c>
      <c r="AC261" s="198">
        <f>IFERROR($E261*SUMIF('Daily Log'!$BP$18:$BP$1017,$B261,'Daily Log'!$BQ$18:$BQ$1017),0)</f>
        <v>0</v>
      </c>
      <c r="AD261" s="198">
        <f>IFERROR($E261*SUMIF('Daily Log'!$BS$18:$BS$1017,$B261,'Daily Log'!$BT$18:$BT$1017),0)</f>
        <v>0</v>
      </c>
      <c r="AE261" s="198">
        <f>IFERROR($E261*SUMIF('Daily Log'!$BV$18:$BV$1017,$B261,'Daily Log'!$BW$18:$BW$1017),0)</f>
        <v>0</v>
      </c>
      <c r="AF261" s="198">
        <f>IFERROR($E261*SUMIF('Daily Log'!$BY$18:$BY$1017,$B261,'Daily Log'!$BZ$18:$BZ$1017),0)</f>
        <v>0</v>
      </c>
      <c r="AG261" s="198">
        <f>IFERROR($E261*SUMIF('Daily Log'!$CB$18:$CB$1017,$B261,'Daily Log'!$CC$18:$CC$1017),0)</f>
        <v>0</v>
      </c>
      <c r="AH261" s="198">
        <f>IFERROR($E261*SUMIF('Daily Log'!$CE$18:$CE$1017,$B261,'Daily Log'!$CF$18:$CF$1017),0)</f>
        <v>0</v>
      </c>
      <c r="AI261" s="198">
        <f>IFERROR($E261*SUMIF('Daily Log'!$CH$18:$CH$1017,$B261,'Daily Log'!$CI$18:$CI$1017),0)</f>
        <v>0</v>
      </c>
      <c r="AJ261" s="198">
        <f>IFERROR($E261*SUMIF('Daily Log'!$CK$18:$CK$1017,$B261,'Daily Log'!$CL$18:$CL$1017),0)</f>
        <v>0</v>
      </c>
      <c r="AK261" s="198">
        <f>IFERROR($E261*SUMIF('Daily Log'!$CN$18:$CN$1017,$B261,'Daily Log'!$CO$18:$CO$1017),0)</f>
        <v>0</v>
      </c>
    </row>
    <row r="262" spans="2:37" ht="33.75" hidden="1" customHeight="1">
      <c r="B262" s="407" t="s">
        <v>324</v>
      </c>
      <c r="C262" s="404"/>
      <c r="D262" s="403"/>
      <c r="E262" s="400"/>
      <c r="F262" s="197">
        <f t="shared" si="4"/>
        <v>0</v>
      </c>
      <c r="G262" s="198">
        <f>IFERROR($E262*SUMIF('[1]Daily Log'!$B$18:$B$1017,$B262,'[1]Daily Log'!$C$18:$C$1017),0)</f>
        <v>0</v>
      </c>
      <c r="H262" s="198">
        <f>IFERROR($E262*SUMIF('[1]Daily Log'!$E$18:$E$1017,$B262,'[1]Daily Log'!$F$18:$F$1017),0)</f>
        <v>0</v>
      </c>
      <c r="I262" s="198">
        <f>IFERROR($E262*SUMIF('[1]Daily Log'!$H$18:$H$1017,$B262,'[1]Daily Log'!$I$18:$I$1017),0)</f>
        <v>0</v>
      </c>
      <c r="J262" s="198" t="s">
        <v>40</v>
      </c>
      <c r="K262" s="198">
        <f>IFERROR($E262*SUMIF('[1]Daily Log'!$N$18:$N$1017,$B262,'[1]Daily Log'!$O$18:$O$1017),0)</f>
        <v>0</v>
      </c>
      <c r="L262" s="198">
        <f>IFERROR($E262*SUMIF('[1]Daily Log'!$Q$18:$Q$1017,$B262,'[1]Daily Log'!$R$18:$R$1017),0)</f>
        <v>0</v>
      </c>
      <c r="M262" s="198">
        <f>IFERROR($E262*SUMIF('[1]Daily Log'!$T$18:$T$1017,$B262,'[1]Daily Log'!$U$18:$U$1017),0)</f>
        <v>0</v>
      </c>
      <c r="N262" s="198">
        <f>IFERROR($E262*SUMIF('[1]Daily Log'!$W$18:$W$1017,$B262,'[1]Daily Log'!$X$18:$X$1017),0)</f>
        <v>0</v>
      </c>
      <c r="O262" s="198">
        <f>IFERROR($E262*SUMIF('[1]Daily Log'!$Z$18:$Z$1017,$B262,'[1]Daily Log'!$AA$18:$AA$1017),0)</f>
        <v>0</v>
      </c>
      <c r="P262" s="198">
        <f>IFERROR($E262*SUMIF('[1]Daily Log'!$AC$18:$AC$1017,$B262,'[1]Daily Log'!$AD$18:$AD$1017),0)</f>
        <v>0</v>
      </c>
      <c r="Q262" s="198">
        <f>IFERROR($E262*SUMIF('[1]Daily Log'!$AF$18:$AF$1017,$B262,'[1]Daily Log'!$AG$18:$AG$1017),0)</f>
        <v>0</v>
      </c>
      <c r="R262" s="198">
        <f>IFERROR($E262*SUMIF('[1]Daily Log'!$AI$18:$AI$1017,$B262,'[1]Daily Log'!$AJ$18:$AJ$1017),0)</f>
        <v>0</v>
      </c>
      <c r="S262" s="198">
        <f>IFERROR($E262*SUMIF('[1]Daily Log'!$AL$18:$AL$1017,$B262,'[1]Daily Log'!$AM$18:$AM$1017),0)</f>
        <v>0</v>
      </c>
      <c r="T262" s="198">
        <f>IFERROR($E262*SUMIF('[1]Daily Log'!$AO$18:$AO$1017,$B262,'[1]Daily Log'!$AP$18:$AP$1017),0)</f>
        <v>0</v>
      </c>
      <c r="U262" s="198">
        <f>IFERROR($E262*SUMIF('[1]Daily Log'!$AR$18:$AR$1017,$B262,'[1]Daily Log'!$AS$18:$AS$1017),0)</f>
        <v>0</v>
      </c>
      <c r="V262" s="198">
        <f>IFERROR($E262*SUMIF('[1]Daily Log'!$AU$18:$AU$1017,$B262,'[1]Daily Log'!$AV$18:$AV$1017),0)</f>
        <v>0</v>
      </c>
      <c r="W262" s="198">
        <f>IFERROR($E262*SUMIF('[1]Daily Log'!$AX$18:$AX$1017,$B262,'[1]Daily Log'!$AY$18:$AY$1017),0)</f>
        <v>0</v>
      </c>
      <c r="X262" s="198">
        <f>IFERROR($E262*SUMIF('[1]Daily Log'!$BA$18:$BA$1017,$B262,'[1]Daily Log'!$BB$18:$BB$1017),0)</f>
        <v>0</v>
      </c>
      <c r="Y262" s="198">
        <f>IFERROR($E262*SUMIF('[1]Daily Log'!$BD$18:$BD$1017,$B262,'[1]Daily Log'!$BE$18:$BE$1017),0)</f>
        <v>0</v>
      </c>
      <c r="Z262" s="198">
        <f>IFERROR($E262*SUMIF('[1]Daily Log'!$BG$18:$BG$1017,$B262,'[1]Daily Log'!$BH$18:$BH$1017),0)</f>
        <v>0</v>
      </c>
      <c r="AA262" s="198">
        <f>IFERROR($E262*SUMIF('[1]Daily Log'!$BJ$18:$BJ$1017,$B262,'[1]Daily Log'!$BK$18:$BK$1017),0)</f>
        <v>0</v>
      </c>
      <c r="AB262" s="198">
        <f>IFERROR($E262*SUMIF('[1]Daily Log'!$BM$18:$BM$1017,$B262,'[1]Daily Log'!$BN$18:$BN$1017),0)</f>
        <v>0</v>
      </c>
      <c r="AC262" s="198">
        <f>IFERROR($E262*SUMIF('[1]Daily Log'!$BP$18:$BP$1017,$B262,'[1]Daily Log'!$BQ$18:$BQ$1017),0)</f>
        <v>0</v>
      </c>
      <c r="AD262" s="198">
        <f>IFERROR($E262*SUMIF('[1]Daily Log'!$BS$18:$BS$1017,$B262,'[1]Daily Log'!$BT$18:$BT$1017),0)</f>
        <v>0</v>
      </c>
      <c r="AE262" s="198">
        <f>IFERROR($E262*SUMIF('[1]Daily Log'!$BV$18:$BV$1017,$B262,'[1]Daily Log'!$BW$18:$BW$1017),0)</f>
        <v>0</v>
      </c>
      <c r="AF262" s="198">
        <f>IFERROR($E262*SUMIF('[1]Daily Log'!$BY$18:$BY$1017,$B262,'[1]Daily Log'!$BZ$18:$BZ$1017),0)</f>
        <v>0</v>
      </c>
      <c r="AG262" s="198">
        <f>IFERROR($E262*SUMIF('[1]Daily Log'!$CB$18:$CB$1017,$B262,'[1]Daily Log'!$CC$18:$CC$1017),0)</f>
        <v>0</v>
      </c>
      <c r="AH262" s="198">
        <f>IFERROR($E262*SUMIF('[1]Daily Log'!$CE$18:$CE$1017,$B262,'[1]Daily Log'!$CF$18:$CF$1017),0)</f>
        <v>0</v>
      </c>
      <c r="AI262" s="198">
        <f>IFERROR($E262*SUMIF('[1]Daily Log'!$CH$18:$CH$1017,$B262,'[1]Daily Log'!$CI$18:$CI$1017),0)</f>
        <v>0</v>
      </c>
      <c r="AJ262" s="198">
        <f>IFERROR($E262*SUMIF('[1]Daily Log'!$CK$18:$CK$1017,$B262,'[1]Daily Log'!$CL$18:$CL$1017),0)</f>
        <v>0</v>
      </c>
      <c r="AK262" s="198">
        <f>IFERROR($E262*SUMIF('[1]Daily Log'!$CN$18:$CN$1017,$B262,'[1]Daily Log'!$CO$18:$CO$1017),0)</f>
        <v>0</v>
      </c>
    </row>
    <row r="263" spans="2:37" ht="33.75" hidden="1" customHeight="1">
      <c r="B263" s="407" t="s">
        <v>325</v>
      </c>
      <c r="C263" s="404"/>
      <c r="D263" s="398"/>
      <c r="E263" s="199"/>
      <c r="F263" s="197">
        <f t="shared" si="4"/>
        <v>0</v>
      </c>
      <c r="G263" s="198">
        <f>IFERROR($E263*SUMIF('[1]Daily Log'!$B$18:$B$1017,$B263,'[1]Daily Log'!$C$18:$C$1017),0)</f>
        <v>0</v>
      </c>
      <c r="H263" s="198">
        <f>IFERROR($E263*SUMIF('[1]Daily Log'!$E$18:$E$1017,$B263,'[1]Daily Log'!$F$18:$F$1017),0)</f>
        <v>0</v>
      </c>
      <c r="I263" s="198">
        <f>IFERROR($E263*SUMIF('[1]Daily Log'!$H$18:$H$1017,$B263,'[1]Daily Log'!$I$18:$I$1017),0)</f>
        <v>0</v>
      </c>
      <c r="J263" s="198" t="s">
        <v>40</v>
      </c>
      <c r="K263" s="198">
        <f>IFERROR($E263*SUMIF('[1]Daily Log'!$N$18:$N$1017,$B263,'[1]Daily Log'!$O$18:$O$1017),0)</f>
        <v>0</v>
      </c>
      <c r="L263" s="198">
        <f>IFERROR($E263*SUMIF('[1]Daily Log'!$Q$18:$Q$1017,$B263,'[1]Daily Log'!$R$18:$R$1017),0)</f>
        <v>0</v>
      </c>
      <c r="M263" s="198">
        <f>IFERROR($E263*SUMIF('[1]Daily Log'!$T$18:$T$1017,$B263,'[1]Daily Log'!$U$18:$U$1017),0)</f>
        <v>0</v>
      </c>
      <c r="N263" s="198">
        <f>IFERROR($E263*SUMIF('[1]Daily Log'!$W$18:$W$1017,$B263,'[1]Daily Log'!$X$18:$X$1017),0)</f>
        <v>0</v>
      </c>
      <c r="O263" s="198">
        <f>IFERROR($E263*SUMIF('[1]Daily Log'!$Z$18:$Z$1017,$B263,'[1]Daily Log'!$AA$18:$AA$1017),0)</f>
        <v>0</v>
      </c>
      <c r="P263" s="198">
        <f>IFERROR($E263*SUMIF('[1]Daily Log'!$AC$18:$AC$1017,$B263,'[1]Daily Log'!$AD$18:$AD$1017),0)</f>
        <v>0</v>
      </c>
      <c r="Q263" s="198">
        <f>IFERROR($E263*SUMIF('[1]Daily Log'!$AF$18:$AF$1017,$B263,'[1]Daily Log'!$AG$18:$AG$1017),0)</f>
        <v>0</v>
      </c>
      <c r="R263" s="198">
        <f>IFERROR($E263*SUMIF('[1]Daily Log'!$AI$18:$AI$1017,$B263,'[1]Daily Log'!$AJ$18:$AJ$1017),0)</f>
        <v>0</v>
      </c>
      <c r="S263" s="198">
        <f>IFERROR($E263*SUMIF('[1]Daily Log'!$AL$18:$AL$1017,$B263,'[1]Daily Log'!$AM$18:$AM$1017),0)</f>
        <v>0</v>
      </c>
      <c r="T263" s="198">
        <f>IFERROR($E263*SUMIF('[1]Daily Log'!$AO$18:$AO$1017,$B263,'[1]Daily Log'!$AP$18:$AP$1017),0)</f>
        <v>0</v>
      </c>
      <c r="U263" s="198">
        <f>IFERROR($E263*SUMIF('[1]Daily Log'!$AR$18:$AR$1017,$B263,'[1]Daily Log'!$AS$18:$AS$1017),0)</f>
        <v>0</v>
      </c>
      <c r="V263" s="198">
        <f>IFERROR($E263*SUMIF('[1]Daily Log'!$AU$18:$AU$1017,$B263,'[1]Daily Log'!$AV$18:$AV$1017),0)</f>
        <v>0</v>
      </c>
      <c r="W263" s="198">
        <f>IFERROR($E263*SUMIF('[1]Daily Log'!$AX$18:$AX$1017,$B263,'[1]Daily Log'!$AY$18:$AY$1017),0)</f>
        <v>0</v>
      </c>
      <c r="X263" s="198">
        <f>IFERROR($E263*SUMIF('[1]Daily Log'!$BA$18:$BA$1017,$B263,'[1]Daily Log'!$BB$18:$BB$1017),0)</f>
        <v>0</v>
      </c>
      <c r="Y263" s="198">
        <f>IFERROR($E263*SUMIF('[1]Daily Log'!$BD$18:$BD$1017,$B263,'[1]Daily Log'!$BE$18:$BE$1017),0)</f>
        <v>0</v>
      </c>
      <c r="Z263" s="198">
        <f>IFERROR($E263*SUMIF('[1]Daily Log'!$BG$18:$BG$1017,$B263,'[1]Daily Log'!$BH$18:$BH$1017),0)</f>
        <v>0</v>
      </c>
      <c r="AA263" s="198">
        <f>IFERROR($E263*SUMIF('[1]Daily Log'!$BJ$18:$BJ$1017,$B263,'[1]Daily Log'!$BK$18:$BK$1017),0)</f>
        <v>0</v>
      </c>
      <c r="AB263" s="198">
        <f>IFERROR($E263*SUMIF('[1]Daily Log'!$BM$18:$BM$1017,$B263,'[1]Daily Log'!$BN$18:$BN$1017),0)</f>
        <v>0</v>
      </c>
      <c r="AC263" s="198">
        <f>IFERROR($E263*SUMIF('[1]Daily Log'!$BP$18:$BP$1017,$B263,'[1]Daily Log'!$BQ$18:$BQ$1017),0)</f>
        <v>0</v>
      </c>
      <c r="AD263" s="198">
        <f>IFERROR($E263*SUMIF('[1]Daily Log'!$BS$18:$BS$1017,$B263,'[1]Daily Log'!$BT$18:$BT$1017),0)</f>
        <v>0</v>
      </c>
      <c r="AE263" s="198">
        <f>IFERROR($E263*SUMIF('[1]Daily Log'!$BV$18:$BV$1017,$B263,'[1]Daily Log'!$BW$18:$BW$1017),0)</f>
        <v>0</v>
      </c>
      <c r="AF263" s="198">
        <f>IFERROR($E263*SUMIF('[1]Daily Log'!$BY$18:$BY$1017,$B263,'[1]Daily Log'!$BZ$18:$BZ$1017),0)</f>
        <v>0</v>
      </c>
      <c r="AG263" s="198">
        <f>IFERROR($E263*SUMIF('[1]Daily Log'!$CB$18:$CB$1017,$B263,'[1]Daily Log'!$CC$18:$CC$1017),0)</f>
        <v>0</v>
      </c>
      <c r="AH263" s="198">
        <f>IFERROR($E263*SUMIF('[1]Daily Log'!$CE$18:$CE$1017,$B263,'[1]Daily Log'!$CF$18:$CF$1017),0)</f>
        <v>0</v>
      </c>
      <c r="AI263" s="198">
        <f>IFERROR($E263*SUMIF('[1]Daily Log'!$CH$18:$CH$1017,$B263,'[1]Daily Log'!$CI$18:$CI$1017),0)</f>
        <v>0</v>
      </c>
      <c r="AJ263" s="198">
        <f>IFERROR($E263*SUMIF('[1]Daily Log'!$CK$18:$CK$1017,$B263,'[1]Daily Log'!$CL$18:$CL$1017),0)</f>
        <v>0</v>
      </c>
      <c r="AK263" s="198">
        <f>IFERROR($E263*SUMIF('[1]Daily Log'!$CN$18:$CN$1017,$B263,'[1]Daily Log'!$CO$18:$CO$1017),0)</f>
        <v>0</v>
      </c>
    </row>
    <row r="264" spans="2:37" ht="33.75" hidden="1" customHeight="1">
      <c r="B264" s="407" t="s">
        <v>326</v>
      </c>
      <c r="C264" s="404"/>
      <c r="D264" s="398"/>
      <c r="E264" s="199"/>
      <c r="F264" s="197">
        <f t="shared" si="4"/>
        <v>0</v>
      </c>
      <c r="G264" s="198">
        <f>IFERROR($E264*SUMIF('[1]Daily Log'!$B$18:$B$1017,$B264,'[1]Daily Log'!$C$18:$C$1017),0)</f>
        <v>0</v>
      </c>
      <c r="H264" s="198">
        <f>IFERROR($E264*SUMIF('[1]Daily Log'!$E$18:$E$1017,$B264,'[1]Daily Log'!$F$18:$F$1017),0)</f>
        <v>0</v>
      </c>
      <c r="I264" s="198">
        <f>IFERROR($E264*SUMIF('[1]Daily Log'!$H$18:$H$1017,$B264,'[1]Daily Log'!$I$18:$I$1017),0)</f>
        <v>0</v>
      </c>
      <c r="J264" s="198" t="s">
        <v>40</v>
      </c>
      <c r="K264" s="198">
        <f>IFERROR($E264*SUMIF('[1]Daily Log'!$N$18:$N$1017,$B264,'[1]Daily Log'!$O$18:$O$1017),0)</f>
        <v>0</v>
      </c>
      <c r="L264" s="198">
        <f>IFERROR($E264*SUMIF('[1]Daily Log'!$Q$18:$Q$1017,$B264,'[1]Daily Log'!$R$18:$R$1017),0)</f>
        <v>0</v>
      </c>
      <c r="M264" s="198">
        <f>IFERROR($E264*SUMIF('[1]Daily Log'!$T$18:$T$1017,$B264,'[1]Daily Log'!$U$18:$U$1017),0)</f>
        <v>0</v>
      </c>
      <c r="N264" s="198">
        <f>IFERROR($E264*SUMIF('[1]Daily Log'!$W$18:$W$1017,$B264,'[1]Daily Log'!$X$18:$X$1017),0)</f>
        <v>0</v>
      </c>
      <c r="O264" s="198">
        <f>IFERROR($E264*SUMIF('[1]Daily Log'!$Z$18:$Z$1017,$B264,'[1]Daily Log'!$AA$18:$AA$1017),0)</f>
        <v>0</v>
      </c>
      <c r="P264" s="198">
        <f>IFERROR($E264*SUMIF('[1]Daily Log'!$AC$18:$AC$1017,$B264,'[1]Daily Log'!$AD$18:$AD$1017),0)</f>
        <v>0</v>
      </c>
      <c r="Q264" s="198">
        <f>IFERROR($E264*SUMIF('[1]Daily Log'!$AF$18:$AF$1017,$B264,'[1]Daily Log'!$AG$18:$AG$1017),0)</f>
        <v>0</v>
      </c>
      <c r="R264" s="198">
        <f>IFERROR($E264*SUMIF('[1]Daily Log'!$AI$18:$AI$1017,$B264,'[1]Daily Log'!$AJ$18:$AJ$1017),0)</f>
        <v>0</v>
      </c>
      <c r="S264" s="198">
        <f>IFERROR($E264*SUMIF('[1]Daily Log'!$AL$18:$AL$1017,$B264,'[1]Daily Log'!$AM$18:$AM$1017),0)</f>
        <v>0</v>
      </c>
      <c r="T264" s="198">
        <f>IFERROR($E264*SUMIF('[1]Daily Log'!$AO$18:$AO$1017,$B264,'[1]Daily Log'!$AP$18:$AP$1017),0)</f>
        <v>0</v>
      </c>
      <c r="U264" s="198">
        <f>IFERROR($E264*SUMIF('[1]Daily Log'!$AR$18:$AR$1017,$B264,'[1]Daily Log'!$AS$18:$AS$1017),0)</f>
        <v>0</v>
      </c>
      <c r="V264" s="198">
        <f>IFERROR($E264*SUMIF('[1]Daily Log'!$AU$18:$AU$1017,$B264,'[1]Daily Log'!$AV$18:$AV$1017),0)</f>
        <v>0</v>
      </c>
      <c r="W264" s="198">
        <f>IFERROR($E264*SUMIF('[1]Daily Log'!$AX$18:$AX$1017,$B264,'[1]Daily Log'!$AY$18:$AY$1017),0)</f>
        <v>0</v>
      </c>
      <c r="X264" s="198">
        <f>IFERROR($E264*SUMIF('[1]Daily Log'!$BA$18:$BA$1017,$B264,'[1]Daily Log'!$BB$18:$BB$1017),0)</f>
        <v>0</v>
      </c>
      <c r="Y264" s="198">
        <f>IFERROR($E264*SUMIF('[1]Daily Log'!$BD$18:$BD$1017,$B264,'[1]Daily Log'!$BE$18:$BE$1017),0)</f>
        <v>0</v>
      </c>
      <c r="Z264" s="198">
        <f>IFERROR($E264*SUMIF('[1]Daily Log'!$BG$18:$BG$1017,$B264,'[1]Daily Log'!$BH$18:$BH$1017),0)</f>
        <v>0</v>
      </c>
      <c r="AA264" s="198">
        <f>IFERROR($E264*SUMIF('[1]Daily Log'!$BJ$18:$BJ$1017,$B264,'[1]Daily Log'!$BK$18:$BK$1017),0)</f>
        <v>0</v>
      </c>
      <c r="AB264" s="198">
        <f>IFERROR($E264*SUMIF('[1]Daily Log'!$BM$18:$BM$1017,$B264,'[1]Daily Log'!$BN$18:$BN$1017),0)</f>
        <v>0</v>
      </c>
      <c r="AC264" s="198">
        <f>IFERROR($E264*SUMIF('[1]Daily Log'!$BP$18:$BP$1017,$B264,'[1]Daily Log'!$BQ$18:$BQ$1017),0)</f>
        <v>0</v>
      </c>
      <c r="AD264" s="198">
        <f>IFERROR($E264*SUMIF('[1]Daily Log'!$BS$18:$BS$1017,$B264,'[1]Daily Log'!$BT$18:$BT$1017),0)</f>
        <v>0</v>
      </c>
      <c r="AE264" s="198">
        <f>IFERROR($E264*SUMIF('[1]Daily Log'!$BV$18:$BV$1017,$B264,'[1]Daily Log'!$BW$18:$BW$1017),0)</f>
        <v>0</v>
      </c>
      <c r="AF264" s="198">
        <f>IFERROR($E264*SUMIF('[1]Daily Log'!$BY$18:$BY$1017,$B264,'[1]Daily Log'!$BZ$18:$BZ$1017),0)</f>
        <v>0</v>
      </c>
      <c r="AG264" s="198">
        <f>IFERROR($E264*SUMIF('[1]Daily Log'!$CB$18:$CB$1017,$B264,'[1]Daily Log'!$CC$18:$CC$1017),0)</f>
        <v>0</v>
      </c>
      <c r="AH264" s="198">
        <f>IFERROR($E264*SUMIF('[1]Daily Log'!$CE$18:$CE$1017,$B264,'[1]Daily Log'!$CF$18:$CF$1017),0)</f>
        <v>0</v>
      </c>
      <c r="AI264" s="198">
        <f>IFERROR($E264*SUMIF('[1]Daily Log'!$CH$18:$CH$1017,$B264,'[1]Daily Log'!$CI$18:$CI$1017),0)</f>
        <v>0</v>
      </c>
      <c r="AJ264" s="198">
        <f>IFERROR($E264*SUMIF('[1]Daily Log'!$CK$18:$CK$1017,$B264,'[1]Daily Log'!$CL$18:$CL$1017),0)</f>
        <v>0</v>
      </c>
      <c r="AK264" s="198">
        <f>IFERROR($E264*SUMIF('[1]Daily Log'!$CN$18:$CN$1017,$B264,'[1]Daily Log'!$CO$18:$CO$1017),0)</f>
        <v>0</v>
      </c>
    </row>
    <row r="265" spans="2:37" ht="33.75" hidden="1" customHeight="1">
      <c r="B265" s="407" t="s">
        <v>327</v>
      </c>
      <c r="C265" s="404"/>
      <c r="D265" s="398"/>
      <c r="E265" s="199"/>
      <c r="F265" s="197">
        <f t="shared" si="4"/>
        <v>0</v>
      </c>
      <c r="G265" s="198">
        <f>IFERROR($E265*SUMIF('[1]Daily Log'!$B$18:$B$1017,$B265,'[1]Daily Log'!$C$18:$C$1017),0)</f>
        <v>0</v>
      </c>
      <c r="H265" s="198">
        <f>IFERROR($E265*SUMIF('[1]Daily Log'!$E$18:$E$1017,$B265,'[1]Daily Log'!$F$18:$F$1017),0)</f>
        <v>0</v>
      </c>
      <c r="I265" s="198">
        <f>IFERROR($E265*SUMIF('[1]Daily Log'!$H$18:$H$1017,$B265,'[1]Daily Log'!$I$18:$I$1017),0)</f>
        <v>0</v>
      </c>
      <c r="J265" s="198" t="s">
        <v>40</v>
      </c>
      <c r="K265" s="198">
        <f>IFERROR($E265*SUMIF('[1]Daily Log'!$N$18:$N$1017,$B265,'[1]Daily Log'!$O$18:$O$1017),0)</f>
        <v>0</v>
      </c>
      <c r="L265" s="198">
        <f>IFERROR($E265*SUMIF('[1]Daily Log'!$Q$18:$Q$1017,$B265,'[1]Daily Log'!$R$18:$R$1017),0)</f>
        <v>0</v>
      </c>
      <c r="M265" s="198">
        <f>IFERROR($E265*SUMIF('[1]Daily Log'!$T$18:$T$1017,$B265,'[1]Daily Log'!$U$18:$U$1017),0)</f>
        <v>0</v>
      </c>
      <c r="N265" s="198">
        <f>IFERROR($E265*SUMIF('[1]Daily Log'!$W$18:$W$1017,$B265,'[1]Daily Log'!$X$18:$X$1017),0)</f>
        <v>0</v>
      </c>
      <c r="O265" s="198">
        <f>IFERROR($E265*SUMIF('[1]Daily Log'!$Z$18:$Z$1017,$B265,'[1]Daily Log'!$AA$18:$AA$1017),0)</f>
        <v>0</v>
      </c>
      <c r="P265" s="198">
        <f>IFERROR($E265*SUMIF('[1]Daily Log'!$AC$18:$AC$1017,$B265,'[1]Daily Log'!$AD$18:$AD$1017),0)</f>
        <v>0</v>
      </c>
      <c r="Q265" s="198">
        <f>IFERROR($E265*SUMIF('[1]Daily Log'!$AF$18:$AF$1017,$B265,'[1]Daily Log'!$AG$18:$AG$1017),0)</f>
        <v>0</v>
      </c>
      <c r="R265" s="198">
        <f>IFERROR($E265*SUMIF('[1]Daily Log'!$AI$18:$AI$1017,$B265,'[1]Daily Log'!$AJ$18:$AJ$1017),0)</f>
        <v>0</v>
      </c>
      <c r="S265" s="198">
        <f>IFERROR($E265*SUMIF('[1]Daily Log'!$AL$18:$AL$1017,$B265,'[1]Daily Log'!$AM$18:$AM$1017),0)</f>
        <v>0</v>
      </c>
      <c r="T265" s="198">
        <f>IFERROR($E265*SUMIF('[1]Daily Log'!$AO$18:$AO$1017,$B265,'[1]Daily Log'!$AP$18:$AP$1017),0)</f>
        <v>0</v>
      </c>
      <c r="U265" s="198">
        <f>IFERROR($E265*SUMIF('[1]Daily Log'!$AR$18:$AR$1017,$B265,'[1]Daily Log'!$AS$18:$AS$1017),0)</f>
        <v>0</v>
      </c>
      <c r="V265" s="198">
        <f>IFERROR($E265*SUMIF('[1]Daily Log'!$AU$18:$AU$1017,$B265,'[1]Daily Log'!$AV$18:$AV$1017),0)</f>
        <v>0</v>
      </c>
      <c r="W265" s="198">
        <f>IFERROR($E265*SUMIF('[1]Daily Log'!$AX$18:$AX$1017,$B265,'[1]Daily Log'!$AY$18:$AY$1017),0)</f>
        <v>0</v>
      </c>
      <c r="X265" s="198">
        <f>IFERROR($E265*SUMIF('[1]Daily Log'!$BA$18:$BA$1017,$B265,'[1]Daily Log'!$BB$18:$BB$1017),0)</f>
        <v>0</v>
      </c>
      <c r="Y265" s="198">
        <f>IFERROR($E265*SUMIF('[1]Daily Log'!$BD$18:$BD$1017,$B265,'[1]Daily Log'!$BE$18:$BE$1017),0)</f>
        <v>0</v>
      </c>
      <c r="Z265" s="198">
        <f>IFERROR($E265*SUMIF('[1]Daily Log'!$BG$18:$BG$1017,$B265,'[1]Daily Log'!$BH$18:$BH$1017),0)</f>
        <v>0</v>
      </c>
      <c r="AA265" s="198">
        <f>IFERROR($E265*SUMIF('[1]Daily Log'!$BJ$18:$BJ$1017,$B265,'[1]Daily Log'!$BK$18:$BK$1017),0)</f>
        <v>0</v>
      </c>
      <c r="AB265" s="198">
        <f>IFERROR($E265*SUMIF('[1]Daily Log'!$BM$18:$BM$1017,$B265,'[1]Daily Log'!$BN$18:$BN$1017),0)</f>
        <v>0</v>
      </c>
      <c r="AC265" s="198">
        <f>IFERROR($E265*SUMIF('[1]Daily Log'!$BP$18:$BP$1017,$B265,'[1]Daily Log'!$BQ$18:$BQ$1017),0)</f>
        <v>0</v>
      </c>
      <c r="AD265" s="198">
        <f>IFERROR($E265*SUMIF('[1]Daily Log'!$BS$18:$BS$1017,$B265,'[1]Daily Log'!$BT$18:$BT$1017),0)</f>
        <v>0</v>
      </c>
      <c r="AE265" s="198">
        <f>IFERROR($E265*SUMIF('[1]Daily Log'!$BV$18:$BV$1017,$B265,'[1]Daily Log'!$BW$18:$BW$1017),0)</f>
        <v>0</v>
      </c>
      <c r="AF265" s="198">
        <f>IFERROR($E265*SUMIF('[1]Daily Log'!$BY$18:$BY$1017,$B265,'[1]Daily Log'!$BZ$18:$BZ$1017),0)</f>
        <v>0</v>
      </c>
      <c r="AG265" s="198">
        <f>IFERROR($E265*SUMIF('[1]Daily Log'!$CB$18:$CB$1017,$B265,'[1]Daily Log'!$CC$18:$CC$1017),0)</f>
        <v>0</v>
      </c>
      <c r="AH265" s="198">
        <f>IFERROR($E265*SUMIF('[1]Daily Log'!$CE$18:$CE$1017,$B265,'[1]Daily Log'!$CF$18:$CF$1017),0)</f>
        <v>0</v>
      </c>
      <c r="AI265" s="198">
        <f>IFERROR($E265*SUMIF('[1]Daily Log'!$CH$18:$CH$1017,$B265,'[1]Daily Log'!$CI$18:$CI$1017),0)</f>
        <v>0</v>
      </c>
      <c r="AJ265" s="198">
        <f>IFERROR($E265*SUMIF('[1]Daily Log'!$CK$18:$CK$1017,$B265,'[1]Daily Log'!$CL$18:$CL$1017),0)</f>
        <v>0</v>
      </c>
      <c r="AK265" s="198">
        <f>IFERROR($E265*SUMIF('[1]Daily Log'!$CN$18:$CN$1017,$B265,'[1]Daily Log'!$CO$18:$CO$1017),0)</f>
        <v>0</v>
      </c>
    </row>
    <row r="266" spans="2:37" ht="33.75" hidden="1" customHeight="1">
      <c r="B266" s="407" t="s">
        <v>430</v>
      </c>
      <c r="C266" s="404"/>
      <c r="D266" s="398"/>
      <c r="E266" s="199"/>
      <c r="F266" s="197">
        <f t="shared" si="4"/>
        <v>0</v>
      </c>
      <c r="G266" s="198">
        <f>IFERROR($E266*SUMIF('[1]Daily Log'!$B$18:$B$1017,$B266,'[1]Daily Log'!$C$18:$C$1017),0)</f>
        <v>0</v>
      </c>
      <c r="H266" s="198">
        <f>IFERROR($E266*SUMIF('[1]Daily Log'!$E$18:$E$1017,$B266,'[1]Daily Log'!$F$18:$F$1017),0)</f>
        <v>0</v>
      </c>
      <c r="I266" s="198">
        <f>IFERROR($E266*SUMIF('[1]Daily Log'!$H$18:$H$1017,$B266,'[1]Daily Log'!$I$18:$I$1017),0)</f>
        <v>0</v>
      </c>
      <c r="J266" s="198" t="s">
        <v>40</v>
      </c>
      <c r="K266" s="198">
        <f>IFERROR($E266*SUMIF('[1]Daily Log'!$N$18:$N$1017,$B266,'[1]Daily Log'!$O$18:$O$1017),0)</f>
        <v>0</v>
      </c>
      <c r="L266" s="198">
        <f>IFERROR($E266*SUMIF('[1]Daily Log'!$Q$18:$Q$1017,$B266,'[1]Daily Log'!$R$18:$R$1017),0)</f>
        <v>0</v>
      </c>
      <c r="M266" s="198">
        <f>IFERROR($E266*SUMIF('[1]Daily Log'!$T$18:$T$1017,$B266,'[1]Daily Log'!$U$18:$U$1017),0)</f>
        <v>0</v>
      </c>
      <c r="N266" s="198">
        <f>IFERROR($E266*SUMIF('[1]Daily Log'!$W$18:$W$1017,$B266,'[1]Daily Log'!$X$18:$X$1017),0)</f>
        <v>0</v>
      </c>
      <c r="O266" s="198">
        <f>IFERROR($E266*SUMIF('[1]Daily Log'!$Z$18:$Z$1017,$B266,'[1]Daily Log'!$AA$18:$AA$1017),0)</f>
        <v>0</v>
      </c>
      <c r="P266" s="198">
        <f>IFERROR($E266*SUMIF('[1]Daily Log'!$AC$18:$AC$1017,$B266,'[1]Daily Log'!$AD$18:$AD$1017),0)</f>
        <v>0</v>
      </c>
      <c r="Q266" s="198">
        <f>IFERROR($E266*SUMIF('[1]Daily Log'!$AF$18:$AF$1017,$B266,'[1]Daily Log'!$AG$18:$AG$1017),0)</f>
        <v>0</v>
      </c>
      <c r="R266" s="198">
        <f>IFERROR($E266*SUMIF('[1]Daily Log'!$AI$18:$AI$1017,$B266,'[1]Daily Log'!$AJ$18:$AJ$1017),0)</f>
        <v>0</v>
      </c>
      <c r="S266" s="198">
        <f>IFERROR($E266*SUMIF('[1]Daily Log'!$AL$18:$AL$1017,$B266,'[1]Daily Log'!$AM$18:$AM$1017),0)</f>
        <v>0</v>
      </c>
      <c r="T266" s="198">
        <f>IFERROR($E266*SUMIF('[1]Daily Log'!$AO$18:$AO$1017,$B266,'[1]Daily Log'!$AP$18:$AP$1017),0)</f>
        <v>0</v>
      </c>
      <c r="U266" s="198">
        <f>IFERROR($E266*SUMIF('[1]Daily Log'!$AR$18:$AR$1017,$B266,'[1]Daily Log'!$AS$18:$AS$1017),0)</f>
        <v>0</v>
      </c>
      <c r="V266" s="198">
        <f>IFERROR($E266*SUMIF('[1]Daily Log'!$AU$18:$AU$1017,$B266,'[1]Daily Log'!$AV$18:$AV$1017),0)</f>
        <v>0</v>
      </c>
      <c r="W266" s="198">
        <f>IFERROR($E266*SUMIF('[1]Daily Log'!$AX$18:$AX$1017,$B266,'[1]Daily Log'!$AY$18:$AY$1017),0)</f>
        <v>0</v>
      </c>
      <c r="X266" s="198">
        <f>IFERROR($E266*SUMIF('[1]Daily Log'!$BA$18:$BA$1017,$B266,'[1]Daily Log'!$BB$18:$BB$1017),0)</f>
        <v>0</v>
      </c>
      <c r="Y266" s="198">
        <f>IFERROR($E266*SUMIF('[1]Daily Log'!$BD$18:$BD$1017,$B266,'[1]Daily Log'!$BE$18:$BE$1017),0)</f>
        <v>0</v>
      </c>
      <c r="Z266" s="198">
        <f>IFERROR($E266*SUMIF('[1]Daily Log'!$BG$18:$BG$1017,$B266,'[1]Daily Log'!$BH$18:$BH$1017),0)</f>
        <v>0</v>
      </c>
      <c r="AA266" s="198">
        <f>IFERROR($E266*SUMIF('[1]Daily Log'!$BJ$18:$BJ$1017,$B266,'[1]Daily Log'!$BK$18:$BK$1017),0)</f>
        <v>0</v>
      </c>
      <c r="AB266" s="198">
        <f>IFERROR($E266*SUMIF('[1]Daily Log'!$BM$18:$BM$1017,$B266,'[1]Daily Log'!$BN$18:$BN$1017),0)</f>
        <v>0</v>
      </c>
      <c r="AC266" s="198">
        <f>IFERROR($E266*SUMIF('[1]Daily Log'!$BP$18:$BP$1017,$B266,'[1]Daily Log'!$BQ$18:$BQ$1017),0)</f>
        <v>0</v>
      </c>
      <c r="AD266" s="198">
        <f>IFERROR($E266*SUMIF('[1]Daily Log'!$BS$18:$BS$1017,$B266,'[1]Daily Log'!$BT$18:$BT$1017),0)</f>
        <v>0</v>
      </c>
      <c r="AE266" s="198">
        <f>IFERROR($E266*SUMIF('[1]Daily Log'!$BV$18:$BV$1017,$B266,'[1]Daily Log'!$BW$18:$BW$1017),0)</f>
        <v>0</v>
      </c>
      <c r="AF266" s="198">
        <f>IFERROR($E266*SUMIF('[1]Daily Log'!$BY$18:$BY$1017,$B266,'[1]Daily Log'!$BZ$18:$BZ$1017),0)</f>
        <v>0</v>
      </c>
      <c r="AG266" s="198">
        <f>IFERROR($E266*SUMIF('[1]Daily Log'!$CB$18:$CB$1017,$B266,'[1]Daily Log'!$CC$18:$CC$1017),0)</f>
        <v>0</v>
      </c>
      <c r="AH266" s="198">
        <f>IFERROR($E266*SUMIF('[1]Daily Log'!$CE$18:$CE$1017,$B266,'[1]Daily Log'!$CF$18:$CF$1017),0)</f>
        <v>0</v>
      </c>
      <c r="AI266" s="198">
        <f>IFERROR($E266*SUMIF('[1]Daily Log'!$CH$18:$CH$1017,$B266,'[1]Daily Log'!$CI$18:$CI$1017),0)</f>
        <v>0</v>
      </c>
      <c r="AJ266" s="198">
        <f>IFERROR($E266*SUMIF('[1]Daily Log'!$CK$18:$CK$1017,$B266,'[1]Daily Log'!$CL$18:$CL$1017),0)</f>
        <v>0</v>
      </c>
      <c r="AK266" s="198">
        <f>IFERROR($E266*SUMIF('[1]Daily Log'!$CN$18:$CN$1017,$B266,'[1]Daily Log'!$CO$18:$CO$1017),0)</f>
        <v>0</v>
      </c>
    </row>
    <row r="267" spans="2:37" ht="33.75" hidden="1" customHeight="1">
      <c r="B267" s="407" t="s">
        <v>424</v>
      </c>
      <c r="C267" s="404"/>
      <c r="D267" s="398"/>
      <c r="E267" s="199"/>
      <c r="F267" s="197">
        <f t="shared" si="4"/>
        <v>0</v>
      </c>
      <c r="G267" s="198">
        <f>IFERROR($E267*SUMIF('[1]Daily Log'!$B$18:$B$1017,$B267,'[1]Daily Log'!$C$18:$C$1017),0)</f>
        <v>0</v>
      </c>
      <c r="H267" s="198">
        <f>IFERROR($E267*SUMIF('[1]Daily Log'!$E$18:$E$1017,$B267,'[1]Daily Log'!$F$18:$F$1017),0)</f>
        <v>0</v>
      </c>
      <c r="I267" s="198">
        <f>IFERROR($E267*SUMIF('[1]Daily Log'!$H$18:$H$1017,$B267,'[1]Daily Log'!$I$18:$I$1017),0)</f>
        <v>0</v>
      </c>
      <c r="J267" s="198" t="s">
        <v>40</v>
      </c>
      <c r="K267" s="198">
        <f>IFERROR($E267*SUMIF('[1]Daily Log'!$N$18:$N$1017,$B267,'[1]Daily Log'!$O$18:$O$1017),0)</f>
        <v>0</v>
      </c>
      <c r="L267" s="198">
        <f>IFERROR($E267*SUMIF('[1]Daily Log'!$Q$18:$Q$1017,$B267,'[1]Daily Log'!$R$18:$R$1017),0)</f>
        <v>0</v>
      </c>
      <c r="M267" s="198">
        <f>IFERROR($E267*SUMIF('[1]Daily Log'!$T$18:$T$1017,$B267,'[1]Daily Log'!$U$18:$U$1017),0)</f>
        <v>0</v>
      </c>
      <c r="N267" s="198">
        <f>IFERROR($E267*SUMIF('[1]Daily Log'!$W$18:$W$1017,$B267,'[1]Daily Log'!$X$18:$X$1017),0)</f>
        <v>0</v>
      </c>
      <c r="O267" s="198">
        <f>IFERROR($E267*SUMIF('[1]Daily Log'!$Z$18:$Z$1017,$B267,'[1]Daily Log'!$AA$18:$AA$1017),0)</f>
        <v>0</v>
      </c>
      <c r="P267" s="198">
        <f>IFERROR($E267*SUMIF('[1]Daily Log'!$AC$18:$AC$1017,$B267,'[1]Daily Log'!$AD$18:$AD$1017),0)</f>
        <v>0</v>
      </c>
      <c r="Q267" s="198">
        <f>IFERROR($E267*SUMIF('[1]Daily Log'!$AF$18:$AF$1017,$B267,'[1]Daily Log'!$AG$18:$AG$1017),0)</f>
        <v>0</v>
      </c>
      <c r="R267" s="198">
        <f>IFERROR($E267*SUMIF('[1]Daily Log'!$AI$18:$AI$1017,$B267,'[1]Daily Log'!$AJ$18:$AJ$1017),0)</f>
        <v>0</v>
      </c>
      <c r="S267" s="198">
        <f>IFERROR($E267*SUMIF('[1]Daily Log'!$AL$18:$AL$1017,$B267,'[1]Daily Log'!$AM$18:$AM$1017),0)</f>
        <v>0</v>
      </c>
      <c r="T267" s="198">
        <f>IFERROR($E267*SUMIF('[1]Daily Log'!$AO$18:$AO$1017,$B267,'[1]Daily Log'!$AP$18:$AP$1017),0)</f>
        <v>0</v>
      </c>
      <c r="U267" s="198">
        <f>IFERROR($E267*SUMIF('[1]Daily Log'!$AR$18:$AR$1017,$B267,'[1]Daily Log'!$AS$18:$AS$1017),0)</f>
        <v>0</v>
      </c>
      <c r="V267" s="198">
        <f>IFERROR($E267*SUMIF('[1]Daily Log'!$AU$18:$AU$1017,$B267,'[1]Daily Log'!$AV$18:$AV$1017),0)</f>
        <v>0</v>
      </c>
      <c r="W267" s="198">
        <f>IFERROR($E267*SUMIF('[1]Daily Log'!$AX$18:$AX$1017,$B267,'[1]Daily Log'!$AY$18:$AY$1017),0)</f>
        <v>0</v>
      </c>
      <c r="X267" s="198">
        <f>IFERROR($E267*SUMIF('[1]Daily Log'!$BA$18:$BA$1017,$B267,'[1]Daily Log'!$BB$18:$BB$1017),0)</f>
        <v>0</v>
      </c>
      <c r="Y267" s="198">
        <f>IFERROR($E267*SUMIF('[1]Daily Log'!$BD$18:$BD$1017,$B267,'[1]Daily Log'!$BE$18:$BE$1017),0)</f>
        <v>0</v>
      </c>
      <c r="Z267" s="198">
        <f>IFERROR($E267*SUMIF('[1]Daily Log'!$BG$18:$BG$1017,$B267,'[1]Daily Log'!$BH$18:$BH$1017),0)</f>
        <v>0</v>
      </c>
      <c r="AA267" s="198">
        <f>IFERROR($E267*SUMIF('[1]Daily Log'!$BJ$18:$BJ$1017,$B267,'[1]Daily Log'!$BK$18:$BK$1017),0)</f>
        <v>0</v>
      </c>
      <c r="AB267" s="198">
        <f>IFERROR($E267*SUMIF('[1]Daily Log'!$BM$18:$BM$1017,$B267,'[1]Daily Log'!$BN$18:$BN$1017),0)</f>
        <v>0</v>
      </c>
      <c r="AC267" s="198">
        <f>IFERROR($E267*SUMIF('[1]Daily Log'!$BP$18:$BP$1017,$B267,'[1]Daily Log'!$BQ$18:$BQ$1017),0)</f>
        <v>0</v>
      </c>
      <c r="AD267" s="198">
        <f>IFERROR($E267*SUMIF('[1]Daily Log'!$BS$18:$BS$1017,$B267,'[1]Daily Log'!$BT$18:$BT$1017),0)</f>
        <v>0</v>
      </c>
      <c r="AE267" s="198">
        <f>IFERROR($E267*SUMIF('[1]Daily Log'!$BV$18:$BV$1017,$B267,'[1]Daily Log'!$BW$18:$BW$1017),0)</f>
        <v>0</v>
      </c>
      <c r="AF267" s="198">
        <f>IFERROR($E267*SUMIF('[1]Daily Log'!$BY$18:$BY$1017,$B267,'[1]Daily Log'!$BZ$18:$BZ$1017),0)</f>
        <v>0</v>
      </c>
      <c r="AG267" s="198">
        <f>IFERROR($E267*SUMIF('[1]Daily Log'!$CB$18:$CB$1017,$B267,'[1]Daily Log'!$CC$18:$CC$1017),0)</f>
        <v>0</v>
      </c>
      <c r="AH267" s="198">
        <f>IFERROR($E267*SUMIF('[1]Daily Log'!$CE$18:$CE$1017,$B267,'[1]Daily Log'!$CF$18:$CF$1017),0)</f>
        <v>0</v>
      </c>
      <c r="AI267" s="198">
        <f>IFERROR($E267*SUMIF('[1]Daily Log'!$CH$18:$CH$1017,$B267,'[1]Daily Log'!$CI$18:$CI$1017),0)</f>
        <v>0</v>
      </c>
      <c r="AJ267" s="198">
        <f>IFERROR($E267*SUMIF('[1]Daily Log'!$CK$18:$CK$1017,$B267,'[1]Daily Log'!$CL$18:$CL$1017),0)</f>
        <v>0</v>
      </c>
      <c r="AK267" s="198">
        <f>IFERROR($E267*SUMIF('[1]Daily Log'!$CN$18:$CN$1017,$B267,'[1]Daily Log'!$CO$18:$CO$1017),0)</f>
        <v>0</v>
      </c>
    </row>
    <row r="268" spans="2:37" ht="33.75" hidden="1" customHeight="1">
      <c r="B268" s="407" t="s">
        <v>427</v>
      </c>
      <c r="C268" s="404"/>
      <c r="D268" s="398"/>
      <c r="E268" s="199"/>
      <c r="F268" s="197">
        <f t="shared" si="4"/>
        <v>0</v>
      </c>
      <c r="G268" s="198">
        <f>IFERROR($E268*SUMIF('[1]Daily Log'!$B$18:$B$1017,$B268,'[1]Daily Log'!$C$18:$C$1017),0)</f>
        <v>0</v>
      </c>
      <c r="H268" s="198">
        <f>IFERROR($E268*SUMIF('[1]Daily Log'!$E$18:$E$1017,$B268,'[1]Daily Log'!$F$18:$F$1017),0)</f>
        <v>0</v>
      </c>
      <c r="I268" s="198">
        <f>IFERROR($E268*SUMIF('[1]Daily Log'!$H$18:$H$1017,$B268,'[1]Daily Log'!$I$18:$I$1017),0)</f>
        <v>0</v>
      </c>
      <c r="J268" s="198" t="s">
        <v>40</v>
      </c>
      <c r="K268" s="198">
        <f>IFERROR($E268*SUMIF('[1]Daily Log'!$N$18:$N$1017,$B268,'[1]Daily Log'!$O$18:$O$1017),0)</f>
        <v>0</v>
      </c>
      <c r="L268" s="198">
        <f>IFERROR($E268*SUMIF('[1]Daily Log'!$Q$18:$Q$1017,$B268,'[1]Daily Log'!$R$18:$R$1017),0)</f>
        <v>0</v>
      </c>
      <c r="M268" s="198">
        <f>IFERROR($E268*SUMIF('[1]Daily Log'!$T$18:$T$1017,$B268,'[1]Daily Log'!$U$18:$U$1017),0)</f>
        <v>0</v>
      </c>
      <c r="N268" s="198">
        <f>IFERROR($E268*SUMIF('[1]Daily Log'!$W$18:$W$1017,$B268,'[1]Daily Log'!$X$18:$X$1017),0)</f>
        <v>0</v>
      </c>
      <c r="O268" s="198">
        <f>IFERROR($E268*SUMIF('[1]Daily Log'!$Z$18:$Z$1017,$B268,'[1]Daily Log'!$AA$18:$AA$1017),0)</f>
        <v>0</v>
      </c>
      <c r="P268" s="198">
        <f>IFERROR($E268*SUMIF('[1]Daily Log'!$AC$18:$AC$1017,$B268,'[1]Daily Log'!$AD$18:$AD$1017),0)</f>
        <v>0</v>
      </c>
      <c r="Q268" s="198">
        <f>IFERROR($E268*SUMIF('[1]Daily Log'!$AF$18:$AF$1017,$B268,'[1]Daily Log'!$AG$18:$AG$1017),0)</f>
        <v>0</v>
      </c>
      <c r="R268" s="198">
        <f>IFERROR($E268*SUMIF('[1]Daily Log'!$AI$18:$AI$1017,$B268,'[1]Daily Log'!$AJ$18:$AJ$1017),0)</f>
        <v>0</v>
      </c>
      <c r="S268" s="198">
        <f>IFERROR($E268*SUMIF('[1]Daily Log'!$AL$18:$AL$1017,$B268,'[1]Daily Log'!$AM$18:$AM$1017),0)</f>
        <v>0</v>
      </c>
      <c r="T268" s="198">
        <f>IFERROR($E268*SUMIF('[1]Daily Log'!$AO$18:$AO$1017,$B268,'[1]Daily Log'!$AP$18:$AP$1017),0)</f>
        <v>0</v>
      </c>
      <c r="U268" s="198">
        <f>IFERROR($E268*SUMIF('[1]Daily Log'!$AR$18:$AR$1017,$B268,'[1]Daily Log'!$AS$18:$AS$1017),0)</f>
        <v>0</v>
      </c>
      <c r="V268" s="198">
        <f>IFERROR($E268*SUMIF('[1]Daily Log'!$AU$18:$AU$1017,$B268,'[1]Daily Log'!$AV$18:$AV$1017),0)</f>
        <v>0</v>
      </c>
      <c r="W268" s="198">
        <f>IFERROR($E268*SUMIF('[1]Daily Log'!$AX$18:$AX$1017,$B268,'[1]Daily Log'!$AY$18:$AY$1017),0)</f>
        <v>0</v>
      </c>
      <c r="X268" s="198">
        <f>IFERROR($E268*SUMIF('[1]Daily Log'!$BA$18:$BA$1017,$B268,'[1]Daily Log'!$BB$18:$BB$1017),0)</f>
        <v>0</v>
      </c>
      <c r="Y268" s="198">
        <f>IFERROR($E268*SUMIF('[1]Daily Log'!$BD$18:$BD$1017,$B268,'[1]Daily Log'!$BE$18:$BE$1017),0)</f>
        <v>0</v>
      </c>
      <c r="Z268" s="198">
        <f>IFERROR($E268*SUMIF('[1]Daily Log'!$BG$18:$BG$1017,$B268,'[1]Daily Log'!$BH$18:$BH$1017),0)</f>
        <v>0</v>
      </c>
      <c r="AA268" s="198">
        <f>IFERROR($E268*SUMIF('[1]Daily Log'!$BJ$18:$BJ$1017,$B268,'[1]Daily Log'!$BK$18:$BK$1017),0)</f>
        <v>0</v>
      </c>
      <c r="AB268" s="198">
        <f>IFERROR($E268*SUMIF('[1]Daily Log'!$BM$18:$BM$1017,$B268,'[1]Daily Log'!$BN$18:$BN$1017),0)</f>
        <v>0</v>
      </c>
      <c r="AC268" s="198">
        <f>IFERROR($E268*SUMIF('[1]Daily Log'!$BP$18:$BP$1017,$B268,'[1]Daily Log'!$BQ$18:$BQ$1017),0)</f>
        <v>0</v>
      </c>
      <c r="AD268" s="198">
        <f>IFERROR($E268*SUMIF('[1]Daily Log'!$BS$18:$BS$1017,$B268,'[1]Daily Log'!$BT$18:$BT$1017),0)</f>
        <v>0</v>
      </c>
      <c r="AE268" s="198">
        <f>IFERROR($E268*SUMIF('[1]Daily Log'!$BV$18:$BV$1017,$B268,'[1]Daily Log'!$BW$18:$BW$1017),0)</f>
        <v>0</v>
      </c>
      <c r="AF268" s="198">
        <f>IFERROR($E268*SUMIF('[1]Daily Log'!$BY$18:$BY$1017,$B268,'[1]Daily Log'!$BZ$18:$BZ$1017),0)</f>
        <v>0</v>
      </c>
      <c r="AG268" s="198">
        <f>IFERROR($E268*SUMIF('[1]Daily Log'!$CB$18:$CB$1017,$B268,'[1]Daily Log'!$CC$18:$CC$1017),0)</f>
        <v>0</v>
      </c>
      <c r="AH268" s="198">
        <f>IFERROR($E268*SUMIF('[1]Daily Log'!$CE$18:$CE$1017,$B268,'[1]Daily Log'!$CF$18:$CF$1017),0)</f>
        <v>0</v>
      </c>
      <c r="AI268" s="198">
        <f>IFERROR($E268*SUMIF('[1]Daily Log'!$CH$18:$CH$1017,$B268,'[1]Daily Log'!$CI$18:$CI$1017),0)</f>
        <v>0</v>
      </c>
      <c r="AJ268" s="198">
        <f>IFERROR($E268*SUMIF('[1]Daily Log'!$CK$18:$CK$1017,$B268,'[1]Daily Log'!$CL$18:$CL$1017),0)</f>
        <v>0</v>
      </c>
      <c r="AK268" s="198">
        <f>IFERROR($E268*SUMIF('[1]Daily Log'!$CN$18:$CN$1017,$B268,'[1]Daily Log'!$CO$18:$CO$1017),0)</f>
        <v>0</v>
      </c>
    </row>
    <row r="269" spans="2:37" ht="33.75" hidden="1" customHeight="1">
      <c r="B269" s="407" t="s">
        <v>328</v>
      </c>
      <c r="C269" s="404"/>
      <c r="D269" s="398"/>
      <c r="E269" s="199"/>
      <c r="F269" s="197">
        <f t="shared" si="4"/>
        <v>0</v>
      </c>
      <c r="G269" s="198">
        <f>IFERROR($E269*SUMIF('[1]Daily Log'!$B$18:$B$1017,$B269,'[1]Daily Log'!$C$18:$C$1017),0)</f>
        <v>0</v>
      </c>
      <c r="H269" s="198">
        <f>IFERROR($E269*SUMIF('[1]Daily Log'!$E$18:$E$1017,$B269,'[1]Daily Log'!$F$18:$F$1017),0)</f>
        <v>0</v>
      </c>
      <c r="I269" s="198">
        <f>IFERROR($E269*SUMIF('[1]Daily Log'!$H$18:$H$1017,$B269,'[1]Daily Log'!$I$18:$I$1017),0)</f>
        <v>0</v>
      </c>
      <c r="J269" s="198" t="s">
        <v>40</v>
      </c>
      <c r="K269" s="198">
        <f>IFERROR($E269*SUMIF('[1]Daily Log'!$N$18:$N$1017,$B269,'[1]Daily Log'!$O$18:$O$1017),0)</f>
        <v>0</v>
      </c>
      <c r="L269" s="198">
        <f>IFERROR($E269*SUMIF('[1]Daily Log'!$Q$18:$Q$1017,$B269,'[1]Daily Log'!$R$18:$R$1017),0)</f>
        <v>0</v>
      </c>
      <c r="M269" s="198">
        <f>IFERROR($E269*SUMIF('[1]Daily Log'!$T$18:$T$1017,$B269,'[1]Daily Log'!$U$18:$U$1017),0)</f>
        <v>0</v>
      </c>
      <c r="N269" s="198">
        <f>IFERROR($E269*SUMIF('[1]Daily Log'!$W$18:$W$1017,$B269,'[1]Daily Log'!$X$18:$X$1017),0)</f>
        <v>0</v>
      </c>
      <c r="O269" s="198">
        <f>IFERROR($E269*SUMIF('[1]Daily Log'!$Z$18:$Z$1017,$B269,'[1]Daily Log'!$AA$18:$AA$1017),0)</f>
        <v>0</v>
      </c>
      <c r="P269" s="198">
        <f>IFERROR($E269*SUMIF('[1]Daily Log'!$AC$18:$AC$1017,$B269,'[1]Daily Log'!$AD$18:$AD$1017),0)</f>
        <v>0</v>
      </c>
      <c r="Q269" s="198">
        <f>IFERROR($E269*SUMIF('[1]Daily Log'!$AF$18:$AF$1017,$B269,'[1]Daily Log'!$AG$18:$AG$1017),0)</f>
        <v>0</v>
      </c>
      <c r="R269" s="198">
        <f>IFERROR($E269*SUMIF('[1]Daily Log'!$AI$18:$AI$1017,$B269,'[1]Daily Log'!$AJ$18:$AJ$1017),0)</f>
        <v>0</v>
      </c>
      <c r="S269" s="198">
        <f>IFERROR($E269*SUMIF('[1]Daily Log'!$AL$18:$AL$1017,$B269,'[1]Daily Log'!$AM$18:$AM$1017),0)</f>
        <v>0</v>
      </c>
      <c r="T269" s="198">
        <f>IFERROR($E269*SUMIF('[1]Daily Log'!$AO$18:$AO$1017,$B269,'[1]Daily Log'!$AP$18:$AP$1017),0)</f>
        <v>0</v>
      </c>
      <c r="U269" s="198">
        <f>IFERROR($E269*SUMIF('[1]Daily Log'!$AR$18:$AR$1017,$B269,'[1]Daily Log'!$AS$18:$AS$1017),0)</f>
        <v>0</v>
      </c>
      <c r="V269" s="198">
        <f>IFERROR($E269*SUMIF('[1]Daily Log'!$AU$18:$AU$1017,$B269,'[1]Daily Log'!$AV$18:$AV$1017),0)</f>
        <v>0</v>
      </c>
      <c r="W269" s="198">
        <f>IFERROR($E269*SUMIF('[1]Daily Log'!$AX$18:$AX$1017,$B269,'[1]Daily Log'!$AY$18:$AY$1017),0)</f>
        <v>0</v>
      </c>
      <c r="X269" s="198">
        <f>IFERROR($E269*SUMIF('[1]Daily Log'!$BA$18:$BA$1017,$B269,'[1]Daily Log'!$BB$18:$BB$1017),0)</f>
        <v>0</v>
      </c>
      <c r="Y269" s="198">
        <f>IFERROR($E269*SUMIF('[1]Daily Log'!$BD$18:$BD$1017,$B269,'[1]Daily Log'!$BE$18:$BE$1017),0)</f>
        <v>0</v>
      </c>
      <c r="Z269" s="198">
        <f>IFERROR($E269*SUMIF('[1]Daily Log'!$BG$18:$BG$1017,$B269,'[1]Daily Log'!$BH$18:$BH$1017),0)</f>
        <v>0</v>
      </c>
      <c r="AA269" s="198">
        <f>IFERROR($E269*SUMIF('[1]Daily Log'!$BJ$18:$BJ$1017,$B269,'[1]Daily Log'!$BK$18:$BK$1017),0)</f>
        <v>0</v>
      </c>
      <c r="AB269" s="198">
        <f>IFERROR($E269*SUMIF('[1]Daily Log'!$BM$18:$BM$1017,$B269,'[1]Daily Log'!$BN$18:$BN$1017),0)</f>
        <v>0</v>
      </c>
      <c r="AC269" s="198">
        <f>IFERROR($E269*SUMIF('[1]Daily Log'!$BP$18:$BP$1017,$B269,'[1]Daily Log'!$BQ$18:$BQ$1017),0)</f>
        <v>0</v>
      </c>
      <c r="AD269" s="198">
        <f>IFERROR($E269*SUMIF('[1]Daily Log'!$BS$18:$BS$1017,$B269,'[1]Daily Log'!$BT$18:$BT$1017),0)</f>
        <v>0</v>
      </c>
      <c r="AE269" s="198">
        <f>IFERROR($E269*SUMIF('[1]Daily Log'!$BV$18:$BV$1017,$B269,'[1]Daily Log'!$BW$18:$BW$1017),0)</f>
        <v>0</v>
      </c>
      <c r="AF269" s="198">
        <f>IFERROR($E269*SUMIF('[1]Daily Log'!$BY$18:$BY$1017,$B269,'[1]Daily Log'!$BZ$18:$BZ$1017),0)</f>
        <v>0</v>
      </c>
      <c r="AG269" s="198">
        <f>IFERROR($E269*SUMIF('[1]Daily Log'!$CB$18:$CB$1017,$B269,'[1]Daily Log'!$CC$18:$CC$1017),0)</f>
        <v>0</v>
      </c>
      <c r="AH269" s="198">
        <f>IFERROR($E269*SUMIF('[1]Daily Log'!$CE$18:$CE$1017,$B269,'[1]Daily Log'!$CF$18:$CF$1017),0)</f>
        <v>0</v>
      </c>
      <c r="AI269" s="198">
        <f>IFERROR($E269*SUMIF('[1]Daily Log'!$CH$18:$CH$1017,$B269,'[1]Daily Log'!$CI$18:$CI$1017),0)</f>
        <v>0</v>
      </c>
      <c r="AJ269" s="198">
        <f>IFERROR($E269*SUMIF('[1]Daily Log'!$CK$18:$CK$1017,$B269,'[1]Daily Log'!$CL$18:$CL$1017),0)</f>
        <v>0</v>
      </c>
      <c r="AK269" s="198">
        <f>IFERROR($E269*SUMIF('[1]Daily Log'!$CN$18:$CN$1017,$B269,'[1]Daily Log'!$CO$18:$CO$1017),0)</f>
        <v>0</v>
      </c>
    </row>
    <row r="270" spans="2:37" ht="33.75" hidden="1" customHeight="1">
      <c r="B270" s="407" t="s">
        <v>434</v>
      </c>
      <c r="C270" s="404"/>
      <c r="D270" s="398"/>
      <c r="E270" s="199"/>
      <c r="F270" s="197">
        <f t="shared" si="4"/>
        <v>0</v>
      </c>
      <c r="G270" s="198">
        <f>IFERROR($E270*SUMIF('[1]Daily Log'!$B$18:$B$1017,$B270,'[1]Daily Log'!$C$18:$C$1017),0)</f>
        <v>0</v>
      </c>
      <c r="H270" s="198">
        <f>IFERROR($E270*SUMIF('[1]Daily Log'!$E$18:$E$1017,$B270,'[1]Daily Log'!$F$18:$F$1017),0)</f>
        <v>0</v>
      </c>
      <c r="I270" s="198">
        <f>IFERROR($E270*SUMIF('[1]Daily Log'!$H$18:$H$1017,$B270,'[1]Daily Log'!$I$18:$I$1017),0)</f>
        <v>0</v>
      </c>
      <c r="J270" s="198" t="s">
        <v>40</v>
      </c>
      <c r="K270" s="198">
        <f>IFERROR($E270*SUMIF('[1]Daily Log'!$N$18:$N$1017,$B270,'[1]Daily Log'!$O$18:$O$1017),0)</f>
        <v>0</v>
      </c>
      <c r="L270" s="198">
        <f>IFERROR($E270*SUMIF('[1]Daily Log'!$Q$18:$Q$1017,$B270,'[1]Daily Log'!$R$18:$R$1017),0)</f>
        <v>0</v>
      </c>
      <c r="M270" s="198">
        <f>IFERROR($E270*SUMIF('[1]Daily Log'!$T$18:$T$1017,$B270,'[1]Daily Log'!$U$18:$U$1017),0)</f>
        <v>0</v>
      </c>
      <c r="N270" s="198">
        <f>IFERROR($E270*SUMIF('[1]Daily Log'!$W$18:$W$1017,$B270,'[1]Daily Log'!$X$18:$X$1017),0)</f>
        <v>0</v>
      </c>
      <c r="O270" s="198">
        <f>IFERROR($E270*SUMIF('[1]Daily Log'!$Z$18:$Z$1017,$B270,'[1]Daily Log'!$AA$18:$AA$1017),0)</f>
        <v>0</v>
      </c>
      <c r="P270" s="198">
        <f>IFERROR($E270*SUMIF('[1]Daily Log'!$AC$18:$AC$1017,$B270,'[1]Daily Log'!$AD$18:$AD$1017),0)</f>
        <v>0</v>
      </c>
      <c r="Q270" s="198">
        <f>IFERROR($E270*SUMIF('[1]Daily Log'!$AF$18:$AF$1017,$B270,'[1]Daily Log'!$AG$18:$AG$1017),0)</f>
        <v>0</v>
      </c>
      <c r="R270" s="198">
        <f>IFERROR($E270*SUMIF('[1]Daily Log'!$AI$18:$AI$1017,$B270,'[1]Daily Log'!$AJ$18:$AJ$1017),0)</f>
        <v>0</v>
      </c>
      <c r="S270" s="198">
        <f>IFERROR($E270*SUMIF('[1]Daily Log'!$AL$18:$AL$1017,$B270,'[1]Daily Log'!$AM$18:$AM$1017),0)</f>
        <v>0</v>
      </c>
      <c r="T270" s="198">
        <f>IFERROR($E270*SUMIF('[1]Daily Log'!$AO$18:$AO$1017,$B270,'[1]Daily Log'!$AP$18:$AP$1017),0)</f>
        <v>0</v>
      </c>
      <c r="U270" s="198">
        <f>IFERROR($E270*SUMIF('[1]Daily Log'!$AR$18:$AR$1017,$B270,'[1]Daily Log'!$AS$18:$AS$1017),0)</f>
        <v>0</v>
      </c>
      <c r="V270" s="198">
        <f>IFERROR($E270*SUMIF('[1]Daily Log'!$AU$18:$AU$1017,$B270,'[1]Daily Log'!$AV$18:$AV$1017),0)</f>
        <v>0</v>
      </c>
      <c r="W270" s="198">
        <f>IFERROR($E270*SUMIF('[1]Daily Log'!$AX$18:$AX$1017,$B270,'[1]Daily Log'!$AY$18:$AY$1017),0)</f>
        <v>0</v>
      </c>
      <c r="X270" s="198">
        <f>IFERROR($E270*SUMIF('[1]Daily Log'!$BA$18:$BA$1017,$B270,'[1]Daily Log'!$BB$18:$BB$1017),0)</f>
        <v>0</v>
      </c>
      <c r="Y270" s="198">
        <f>IFERROR($E270*SUMIF('[1]Daily Log'!$BD$18:$BD$1017,$B270,'[1]Daily Log'!$BE$18:$BE$1017),0)</f>
        <v>0</v>
      </c>
      <c r="Z270" s="198">
        <f>IFERROR($E270*SUMIF('[1]Daily Log'!$BG$18:$BG$1017,$B270,'[1]Daily Log'!$BH$18:$BH$1017),0)</f>
        <v>0</v>
      </c>
      <c r="AA270" s="198">
        <f>IFERROR($E270*SUMIF('[1]Daily Log'!$BJ$18:$BJ$1017,$B270,'[1]Daily Log'!$BK$18:$BK$1017),0)</f>
        <v>0</v>
      </c>
      <c r="AB270" s="198">
        <f>IFERROR($E270*SUMIF('[1]Daily Log'!$BM$18:$BM$1017,$B270,'[1]Daily Log'!$BN$18:$BN$1017),0)</f>
        <v>0</v>
      </c>
      <c r="AC270" s="198">
        <f>IFERROR($E270*SUMIF('[1]Daily Log'!$BP$18:$BP$1017,$B270,'[1]Daily Log'!$BQ$18:$BQ$1017),0)</f>
        <v>0</v>
      </c>
      <c r="AD270" s="198">
        <f>IFERROR($E270*SUMIF('[1]Daily Log'!$BS$18:$BS$1017,$B270,'[1]Daily Log'!$BT$18:$BT$1017),0)</f>
        <v>0</v>
      </c>
      <c r="AE270" s="198">
        <f>IFERROR($E270*SUMIF('[1]Daily Log'!$BV$18:$BV$1017,$B270,'[1]Daily Log'!$BW$18:$BW$1017),0)</f>
        <v>0</v>
      </c>
      <c r="AF270" s="198">
        <f>IFERROR($E270*SUMIF('[1]Daily Log'!$BY$18:$BY$1017,$B270,'[1]Daily Log'!$BZ$18:$BZ$1017),0)</f>
        <v>0</v>
      </c>
      <c r="AG270" s="198">
        <f>IFERROR($E270*SUMIF('[1]Daily Log'!$CB$18:$CB$1017,$B270,'[1]Daily Log'!$CC$18:$CC$1017),0)</f>
        <v>0</v>
      </c>
      <c r="AH270" s="198">
        <f>IFERROR($E270*SUMIF('[1]Daily Log'!$CE$18:$CE$1017,$B270,'[1]Daily Log'!$CF$18:$CF$1017),0)</f>
        <v>0</v>
      </c>
      <c r="AI270" s="198">
        <f>IFERROR($E270*SUMIF('[1]Daily Log'!$CH$18:$CH$1017,$B270,'[1]Daily Log'!$CI$18:$CI$1017),0)</f>
        <v>0</v>
      </c>
      <c r="AJ270" s="198">
        <f>IFERROR($E270*SUMIF('[1]Daily Log'!$CK$18:$CK$1017,$B270,'[1]Daily Log'!$CL$18:$CL$1017),0)</f>
        <v>0</v>
      </c>
      <c r="AK270" s="198">
        <f>IFERROR($E270*SUMIF('[1]Daily Log'!$CN$18:$CN$1017,$B270,'[1]Daily Log'!$CO$18:$CO$1017),0)</f>
        <v>0</v>
      </c>
    </row>
    <row r="271" spans="2:37" ht="33.75" hidden="1" customHeight="1">
      <c r="B271" s="407" t="s">
        <v>329</v>
      </c>
      <c r="C271" s="404"/>
      <c r="D271" s="398"/>
      <c r="E271" s="199"/>
      <c r="F271" s="197">
        <f t="shared" si="4"/>
        <v>0</v>
      </c>
      <c r="G271" s="198">
        <f>IFERROR($E271*SUMIF('[1]Daily Log'!$B$18:$B$1017,$B271,'[1]Daily Log'!$C$18:$C$1017),0)</f>
        <v>0</v>
      </c>
      <c r="H271" s="198">
        <f>IFERROR($E271*SUMIF('[1]Daily Log'!$E$18:$E$1017,$B271,'[1]Daily Log'!$F$18:$F$1017),0)</f>
        <v>0</v>
      </c>
      <c r="I271" s="198">
        <f>IFERROR($E271*SUMIF('[1]Daily Log'!$H$18:$H$1017,$B271,'[1]Daily Log'!$I$18:$I$1017),0)</f>
        <v>0</v>
      </c>
      <c r="J271" s="198" t="s">
        <v>40</v>
      </c>
      <c r="K271" s="198">
        <f>IFERROR($E271*SUMIF('[1]Daily Log'!$N$18:$N$1017,$B271,'[1]Daily Log'!$O$18:$O$1017),0)</f>
        <v>0</v>
      </c>
      <c r="L271" s="198">
        <f>IFERROR($E271*SUMIF('[1]Daily Log'!$Q$18:$Q$1017,$B271,'[1]Daily Log'!$R$18:$R$1017),0)</f>
        <v>0</v>
      </c>
      <c r="M271" s="198">
        <f>IFERROR($E271*SUMIF('[1]Daily Log'!$T$18:$T$1017,$B271,'[1]Daily Log'!$U$18:$U$1017),0)</f>
        <v>0</v>
      </c>
      <c r="N271" s="198">
        <f>IFERROR($E271*SUMIF('[1]Daily Log'!$W$18:$W$1017,$B271,'[1]Daily Log'!$X$18:$X$1017),0)</f>
        <v>0</v>
      </c>
      <c r="O271" s="198">
        <f>IFERROR($E271*SUMIF('[1]Daily Log'!$Z$18:$Z$1017,$B271,'[1]Daily Log'!$AA$18:$AA$1017),0)</f>
        <v>0</v>
      </c>
      <c r="P271" s="198">
        <f>IFERROR($E271*SUMIF('[1]Daily Log'!$AC$18:$AC$1017,$B271,'[1]Daily Log'!$AD$18:$AD$1017),0)</f>
        <v>0</v>
      </c>
      <c r="Q271" s="198">
        <f>IFERROR($E271*SUMIF('[1]Daily Log'!$AF$18:$AF$1017,$B271,'[1]Daily Log'!$AG$18:$AG$1017),0)</f>
        <v>0</v>
      </c>
      <c r="R271" s="198">
        <f>IFERROR($E271*SUMIF('[1]Daily Log'!$AI$18:$AI$1017,$B271,'[1]Daily Log'!$AJ$18:$AJ$1017),0)</f>
        <v>0</v>
      </c>
      <c r="S271" s="198">
        <f>IFERROR($E271*SUMIF('[1]Daily Log'!$AL$18:$AL$1017,$B271,'[1]Daily Log'!$AM$18:$AM$1017),0)</f>
        <v>0</v>
      </c>
      <c r="T271" s="198">
        <f>IFERROR($E271*SUMIF('[1]Daily Log'!$AO$18:$AO$1017,$B271,'[1]Daily Log'!$AP$18:$AP$1017),0)</f>
        <v>0</v>
      </c>
      <c r="U271" s="198">
        <f>IFERROR($E271*SUMIF('[1]Daily Log'!$AR$18:$AR$1017,$B271,'[1]Daily Log'!$AS$18:$AS$1017),0)</f>
        <v>0</v>
      </c>
      <c r="V271" s="198">
        <f>IFERROR($E271*SUMIF('[1]Daily Log'!$AU$18:$AU$1017,$B271,'[1]Daily Log'!$AV$18:$AV$1017),0)</f>
        <v>0</v>
      </c>
      <c r="W271" s="198">
        <f>IFERROR($E271*SUMIF('[1]Daily Log'!$AX$18:$AX$1017,$B271,'[1]Daily Log'!$AY$18:$AY$1017),0)</f>
        <v>0</v>
      </c>
      <c r="X271" s="198">
        <f>IFERROR($E271*SUMIF('[1]Daily Log'!$BA$18:$BA$1017,$B271,'[1]Daily Log'!$BB$18:$BB$1017),0)</f>
        <v>0</v>
      </c>
      <c r="Y271" s="198">
        <f>IFERROR($E271*SUMIF('[1]Daily Log'!$BD$18:$BD$1017,$B271,'[1]Daily Log'!$BE$18:$BE$1017),0)</f>
        <v>0</v>
      </c>
      <c r="Z271" s="198">
        <f>IFERROR($E271*SUMIF('[1]Daily Log'!$BG$18:$BG$1017,$B271,'[1]Daily Log'!$BH$18:$BH$1017),0)</f>
        <v>0</v>
      </c>
      <c r="AA271" s="198">
        <f>IFERROR($E271*SUMIF('[1]Daily Log'!$BJ$18:$BJ$1017,$B271,'[1]Daily Log'!$BK$18:$BK$1017),0)</f>
        <v>0</v>
      </c>
      <c r="AB271" s="198">
        <f>IFERROR($E271*SUMIF('[1]Daily Log'!$BM$18:$BM$1017,$B271,'[1]Daily Log'!$BN$18:$BN$1017),0)</f>
        <v>0</v>
      </c>
      <c r="AC271" s="198">
        <f>IFERROR($E271*SUMIF('[1]Daily Log'!$BP$18:$BP$1017,$B271,'[1]Daily Log'!$BQ$18:$BQ$1017),0)</f>
        <v>0</v>
      </c>
      <c r="AD271" s="198">
        <f>IFERROR($E271*SUMIF('[1]Daily Log'!$BS$18:$BS$1017,$B271,'[1]Daily Log'!$BT$18:$BT$1017),0)</f>
        <v>0</v>
      </c>
      <c r="AE271" s="198">
        <f>IFERROR($E271*SUMIF('[1]Daily Log'!$BV$18:$BV$1017,$B271,'[1]Daily Log'!$BW$18:$BW$1017),0)</f>
        <v>0</v>
      </c>
      <c r="AF271" s="198">
        <f>IFERROR($E271*SUMIF('[1]Daily Log'!$BY$18:$BY$1017,$B271,'[1]Daily Log'!$BZ$18:$BZ$1017),0)</f>
        <v>0</v>
      </c>
      <c r="AG271" s="198">
        <f>IFERROR($E271*SUMIF('[1]Daily Log'!$CB$18:$CB$1017,$B271,'[1]Daily Log'!$CC$18:$CC$1017),0)</f>
        <v>0</v>
      </c>
      <c r="AH271" s="198">
        <f>IFERROR($E271*SUMIF('[1]Daily Log'!$CE$18:$CE$1017,$B271,'[1]Daily Log'!$CF$18:$CF$1017),0)</f>
        <v>0</v>
      </c>
      <c r="AI271" s="198">
        <f>IFERROR($E271*SUMIF('[1]Daily Log'!$CH$18:$CH$1017,$B271,'[1]Daily Log'!$CI$18:$CI$1017),0)</f>
        <v>0</v>
      </c>
      <c r="AJ271" s="198">
        <f>IFERROR($E271*SUMIF('[1]Daily Log'!$CK$18:$CK$1017,$B271,'[1]Daily Log'!$CL$18:$CL$1017),0)</f>
        <v>0</v>
      </c>
      <c r="AK271" s="198">
        <f>IFERROR($E271*SUMIF('[1]Daily Log'!$CN$18:$CN$1017,$B271,'[1]Daily Log'!$CO$18:$CO$1017),0)</f>
        <v>0</v>
      </c>
    </row>
    <row r="272" spans="2:37" ht="33.75" hidden="1" customHeight="1">
      <c r="B272" s="407" t="s">
        <v>330</v>
      </c>
      <c r="C272" s="404"/>
      <c r="D272" s="398"/>
      <c r="E272" s="199"/>
      <c r="F272" s="197">
        <f t="shared" si="4"/>
        <v>0</v>
      </c>
      <c r="G272" s="198">
        <f>IFERROR($E272*SUMIF('[1]Daily Log'!$B$18:$B$1017,$B272,'[1]Daily Log'!$C$18:$C$1017),0)</f>
        <v>0</v>
      </c>
      <c r="H272" s="198">
        <f>IFERROR($E272*SUMIF('[1]Daily Log'!$E$18:$E$1017,$B272,'[1]Daily Log'!$F$18:$F$1017),0)</f>
        <v>0</v>
      </c>
      <c r="I272" s="198">
        <f>IFERROR($E272*SUMIF('[1]Daily Log'!$H$18:$H$1017,$B272,'[1]Daily Log'!$I$18:$I$1017),0)</f>
        <v>0</v>
      </c>
      <c r="J272" s="198" t="s">
        <v>40</v>
      </c>
      <c r="K272" s="198">
        <f>IFERROR($E272*SUMIF('[1]Daily Log'!$N$18:$N$1017,$B272,'[1]Daily Log'!$O$18:$O$1017),0)</f>
        <v>0</v>
      </c>
      <c r="L272" s="198">
        <f>IFERROR($E272*SUMIF('[1]Daily Log'!$Q$18:$Q$1017,$B272,'[1]Daily Log'!$R$18:$R$1017),0)</f>
        <v>0</v>
      </c>
      <c r="M272" s="198">
        <f>IFERROR($E272*SUMIF('[1]Daily Log'!$T$18:$T$1017,$B272,'[1]Daily Log'!$U$18:$U$1017),0)</f>
        <v>0</v>
      </c>
      <c r="N272" s="198">
        <f>IFERROR($E272*SUMIF('[1]Daily Log'!$W$18:$W$1017,$B272,'[1]Daily Log'!$X$18:$X$1017),0)</f>
        <v>0</v>
      </c>
      <c r="O272" s="198">
        <f>IFERROR($E272*SUMIF('[1]Daily Log'!$Z$18:$Z$1017,$B272,'[1]Daily Log'!$AA$18:$AA$1017),0)</f>
        <v>0</v>
      </c>
      <c r="P272" s="198">
        <f>IFERROR($E272*SUMIF('[1]Daily Log'!$AC$18:$AC$1017,$B272,'[1]Daily Log'!$AD$18:$AD$1017),0)</f>
        <v>0</v>
      </c>
      <c r="Q272" s="198">
        <f>IFERROR($E272*SUMIF('[1]Daily Log'!$AF$18:$AF$1017,$B272,'[1]Daily Log'!$AG$18:$AG$1017),0)</f>
        <v>0</v>
      </c>
      <c r="R272" s="198">
        <f>IFERROR($E272*SUMIF('[1]Daily Log'!$AI$18:$AI$1017,$B272,'[1]Daily Log'!$AJ$18:$AJ$1017),0)</f>
        <v>0</v>
      </c>
      <c r="S272" s="198">
        <f>IFERROR($E272*SUMIF('[1]Daily Log'!$AL$18:$AL$1017,$B272,'[1]Daily Log'!$AM$18:$AM$1017),0)</f>
        <v>0</v>
      </c>
      <c r="T272" s="198">
        <f>IFERROR($E272*SUMIF('[1]Daily Log'!$AO$18:$AO$1017,$B272,'[1]Daily Log'!$AP$18:$AP$1017),0)</f>
        <v>0</v>
      </c>
      <c r="U272" s="198">
        <f>IFERROR($E272*SUMIF('[1]Daily Log'!$AR$18:$AR$1017,$B272,'[1]Daily Log'!$AS$18:$AS$1017),0)</f>
        <v>0</v>
      </c>
      <c r="V272" s="198">
        <f>IFERROR($E272*SUMIF('[1]Daily Log'!$AU$18:$AU$1017,$B272,'[1]Daily Log'!$AV$18:$AV$1017),0)</f>
        <v>0</v>
      </c>
      <c r="W272" s="198">
        <f>IFERROR($E272*SUMIF('[1]Daily Log'!$AX$18:$AX$1017,$B272,'[1]Daily Log'!$AY$18:$AY$1017),0)</f>
        <v>0</v>
      </c>
      <c r="X272" s="198">
        <f>IFERROR($E272*SUMIF('[1]Daily Log'!$BA$18:$BA$1017,$B272,'[1]Daily Log'!$BB$18:$BB$1017),0)</f>
        <v>0</v>
      </c>
      <c r="Y272" s="198">
        <f>IFERROR($E272*SUMIF('[1]Daily Log'!$BD$18:$BD$1017,$B272,'[1]Daily Log'!$BE$18:$BE$1017),0)</f>
        <v>0</v>
      </c>
      <c r="Z272" s="198">
        <f>IFERROR($E272*SUMIF('[1]Daily Log'!$BG$18:$BG$1017,$B272,'[1]Daily Log'!$BH$18:$BH$1017),0)</f>
        <v>0</v>
      </c>
      <c r="AA272" s="198">
        <f>IFERROR($E272*SUMIF('[1]Daily Log'!$BJ$18:$BJ$1017,$B272,'[1]Daily Log'!$BK$18:$BK$1017),0)</f>
        <v>0</v>
      </c>
      <c r="AB272" s="198">
        <f>IFERROR($E272*SUMIF('[1]Daily Log'!$BM$18:$BM$1017,$B272,'[1]Daily Log'!$BN$18:$BN$1017),0)</f>
        <v>0</v>
      </c>
      <c r="AC272" s="198">
        <f>IFERROR($E272*SUMIF('[1]Daily Log'!$BP$18:$BP$1017,$B272,'[1]Daily Log'!$BQ$18:$BQ$1017),0)</f>
        <v>0</v>
      </c>
      <c r="AD272" s="198">
        <f>IFERROR($E272*SUMIF('[1]Daily Log'!$BS$18:$BS$1017,$B272,'[1]Daily Log'!$BT$18:$BT$1017),0)</f>
        <v>0</v>
      </c>
      <c r="AE272" s="198">
        <f>IFERROR($E272*SUMIF('[1]Daily Log'!$BV$18:$BV$1017,$B272,'[1]Daily Log'!$BW$18:$BW$1017),0)</f>
        <v>0</v>
      </c>
      <c r="AF272" s="198">
        <f>IFERROR($E272*SUMIF('[1]Daily Log'!$BY$18:$BY$1017,$B272,'[1]Daily Log'!$BZ$18:$BZ$1017),0)</f>
        <v>0</v>
      </c>
      <c r="AG272" s="198">
        <f>IFERROR($E272*SUMIF('[1]Daily Log'!$CB$18:$CB$1017,$B272,'[1]Daily Log'!$CC$18:$CC$1017),0)</f>
        <v>0</v>
      </c>
      <c r="AH272" s="198">
        <f>IFERROR($E272*SUMIF('[1]Daily Log'!$CE$18:$CE$1017,$B272,'[1]Daily Log'!$CF$18:$CF$1017),0)</f>
        <v>0</v>
      </c>
      <c r="AI272" s="198">
        <f>IFERROR($E272*SUMIF('[1]Daily Log'!$CH$18:$CH$1017,$B272,'[1]Daily Log'!$CI$18:$CI$1017),0)</f>
        <v>0</v>
      </c>
      <c r="AJ272" s="198">
        <f>IFERROR($E272*SUMIF('[1]Daily Log'!$CK$18:$CK$1017,$B272,'[1]Daily Log'!$CL$18:$CL$1017),0)</f>
        <v>0</v>
      </c>
      <c r="AK272" s="198">
        <f>IFERROR($E272*SUMIF('[1]Daily Log'!$CN$18:$CN$1017,$B272,'[1]Daily Log'!$CO$18:$CO$1017),0)</f>
        <v>0</v>
      </c>
    </row>
    <row r="273" spans="2:37" ht="33.75" hidden="1" customHeight="1">
      <c r="B273" s="407" t="s">
        <v>331</v>
      </c>
      <c r="C273" s="404"/>
      <c r="D273" s="398"/>
      <c r="E273" s="199"/>
      <c r="F273" s="197">
        <f t="shared" si="4"/>
        <v>0</v>
      </c>
      <c r="G273" s="198">
        <f>IFERROR($E273*SUMIF('[1]Daily Log'!$B$18:$B$1017,$B273,'[1]Daily Log'!$C$18:$C$1017),0)</f>
        <v>0</v>
      </c>
      <c r="H273" s="198">
        <f>IFERROR($E273*SUMIF('[1]Daily Log'!$E$18:$E$1017,$B273,'[1]Daily Log'!$F$18:$F$1017),0)</f>
        <v>0</v>
      </c>
      <c r="I273" s="198">
        <f>IFERROR($E273*SUMIF('[1]Daily Log'!$H$18:$H$1017,$B273,'[1]Daily Log'!$I$18:$I$1017),0)</f>
        <v>0</v>
      </c>
      <c r="J273" s="198" t="s">
        <v>40</v>
      </c>
      <c r="K273" s="198">
        <f>IFERROR($E273*SUMIF('[1]Daily Log'!$N$18:$N$1017,$B273,'[1]Daily Log'!$O$18:$O$1017),0)</f>
        <v>0</v>
      </c>
      <c r="L273" s="198">
        <f>IFERROR($E273*SUMIF('[1]Daily Log'!$Q$18:$Q$1017,$B273,'[1]Daily Log'!$R$18:$R$1017),0)</f>
        <v>0</v>
      </c>
      <c r="M273" s="198">
        <f>IFERROR($E273*SUMIF('[1]Daily Log'!$T$18:$T$1017,$B273,'[1]Daily Log'!$U$18:$U$1017),0)</f>
        <v>0</v>
      </c>
      <c r="N273" s="198">
        <f>IFERROR($E273*SUMIF('[1]Daily Log'!$W$18:$W$1017,$B273,'[1]Daily Log'!$X$18:$X$1017),0)</f>
        <v>0</v>
      </c>
      <c r="O273" s="198">
        <f>IFERROR($E273*SUMIF('[1]Daily Log'!$Z$18:$Z$1017,$B273,'[1]Daily Log'!$AA$18:$AA$1017),0)</f>
        <v>0</v>
      </c>
      <c r="P273" s="198">
        <f>IFERROR($E273*SUMIF('[1]Daily Log'!$AC$18:$AC$1017,$B273,'[1]Daily Log'!$AD$18:$AD$1017),0)</f>
        <v>0</v>
      </c>
      <c r="Q273" s="198">
        <f>IFERROR($E273*SUMIF('[1]Daily Log'!$AF$18:$AF$1017,$B273,'[1]Daily Log'!$AG$18:$AG$1017),0)</f>
        <v>0</v>
      </c>
      <c r="R273" s="198">
        <f>IFERROR($E273*SUMIF('[1]Daily Log'!$AI$18:$AI$1017,$B273,'[1]Daily Log'!$AJ$18:$AJ$1017),0)</f>
        <v>0</v>
      </c>
      <c r="S273" s="198">
        <f>IFERROR($E273*SUMIF('[1]Daily Log'!$AL$18:$AL$1017,$B273,'[1]Daily Log'!$AM$18:$AM$1017),0)</f>
        <v>0</v>
      </c>
      <c r="T273" s="198">
        <f>IFERROR($E273*SUMIF('[1]Daily Log'!$AO$18:$AO$1017,$B273,'[1]Daily Log'!$AP$18:$AP$1017),0)</f>
        <v>0</v>
      </c>
      <c r="U273" s="198">
        <f>IFERROR($E273*SUMIF('[1]Daily Log'!$AR$18:$AR$1017,$B273,'[1]Daily Log'!$AS$18:$AS$1017),0)</f>
        <v>0</v>
      </c>
      <c r="V273" s="198">
        <f>IFERROR($E273*SUMIF('[1]Daily Log'!$AU$18:$AU$1017,$B273,'[1]Daily Log'!$AV$18:$AV$1017),0)</f>
        <v>0</v>
      </c>
      <c r="W273" s="198">
        <f>IFERROR($E273*SUMIF('[1]Daily Log'!$AX$18:$AX$1017,$B273,'[1]Daily Log'!$AY$18:$AY$1017),0)</f>
        <v>0</v>
      </c>
      <c r="X273" s="198">
        <f>IFERROR($E273*SUMIF('[1]Daily Log'!$BA$18:$BA$1017,$B273,'[1]Daily Log'!$BB$18:$BB$1017),0)</f>
        <v>0</v>
      </c>
      <c r="Y273" s="198">
        <f>IFERROR($E273*SUMIF('[1]Daily Log'!$BD$18:$BD$1017,$B273,'[1]Daily Log'!$BE$18:$BE$1017),0)</f>
        <v>0</v>
      </c>
      <c r="Z273" s="198">
        <f>IFERROR($E273*SUMIF('[1]Daily Log'!$BG$18:$BG$1017,$B273,'[1]Daily Log'!$BH$18:$BH$1017),0)</f>
        <v>0</v>
      </c>
      <c r="AA273" s="198">
        <f>IFERROR($E273*SUMIF('[1]Daily Log'!$BJ$18:$BJ$1017,$B273,'[1]Daily Log'!$BK$18:$BK$1017),0)</f>
        <v>0</v>
      </c>
      <c r="AB273" s="198">
        <f>IFERROR($E273*SUMIF('[1]Daily Log'!$BM$18:$BM$1017,$B273,'[1]Daily Log'!$BN$18:$BN$1017),0)</f>
        <v>0</v>
      </c>
      <c r="AC273" s="198">
        <f>IFERROR($E273*SUMIF('[1]Daily Log'!$BP$18:$BP$1017,$B273,'[1]Daily Log'!$BQ$18:$BQ$1017),0)</f>
        <v>0</v>
      </c>
      <c r="AD273" s="198">
        <f>IFERROR($E273*SUMIF('[1]Daily Log'!$BS$18:$BS$1017,$B273,'[1]Daily Log'!$BT$18:$BT$1017),0)</f>
        <v>0</v>
      </c>
      <c r="AE273" s="198">
        <f>IFERROR($E273*SUMIF('[1]Daily Log'!$BV$18:$BV$1017,$B273,'[1]Daily Log'!$BW$18:$BW$1017),0)</f>
        <v>0</v>
      </c>
      <c r="AF273" s="198">
        <f>IFERROR($E273*SUMIF('[1]Daily Log'!$BY$18:$BY$1017,$B273,'[1]Daily Log'!$BZ$18:$BZ$1017),0)</f>
        <v>0</v>
      </c>
      <c r="AG273" s="198">
        <f>IFERROR($E273*SUMIF('[1]Daily Log'!$CB$18:$CB$1017,$B273,'[1]Daily Log'!$CC$18:$CC$1017),0)</f>
        <v>0</v>
      </c>
      <c r="AH273" s="198">
        <f>IFERROR($E273*SUMIF('[1]Daily Log'!$CE$18:$CE$1017,$B273,'[1]Daily Log'!$CF$18:$CF$1017),0)</f>
        <v>0</v>
      </c>
      <c r="AI273" s="198">
        <f>IFERROR($E273*SUMIF('[1]Daily Log'!$CH$18:$CH$1017,$B273,'[1]Daily Log'!$CI$18:$CI$1017),0)</f>
        <v>0</v>
      </c>
      <c r="AJ273" s="198">
        <f>IFERROR($E273*SUMIF('[1]Daily Log'!$CK$18:$CK$1017,$B273,'[1]Daily Log'!$CL$18:$CL$1017),0)</f>
        <v>0</v>
      </c>
      <c r="AK273" s="198">
        <f>IFERROR($E273*SUMIF('[1]Daily Log'!$CN$18:$CN$1017,$B273,'[1]Daily Log'!$CO$18:$CO$1017),0)</f>
        <v>0</v>
      </c>
    </row>
    <row r="274" spans="2:37" ht="33.75" hidden="1" customHeight="1">
      <c r="B274" s="407" t="s">
        <v>332</v>
      </c>
      <c r="C274" s="404"/>
      <c r="D274" s="398"/>
      <c r="E274" s="199"/>
      <c r="F274" s="197">
        <f t="shared" si="4"/>
        <v>0</v>
      </c>
      <c r="G274" s="198">
        <f>IFERROR($E274*SUMIF('[1]Daily Log'!$B$18:$B$1017,$B274,'[1]Daily Log'!$C$18:$C$1017),0)</f>
        <v>0</v>
      </c>
      <c r="H274" s="198">
        <f>IFERROR($E274*SUMIF('[1]Daily Log'!$E$18:$E$1017,$B274,'[1]Daily Log'!$F$18:$F$1017),0)</f>
        <v>0</v>
      </c>
      <c r="I274" s="198">
        <f>IFERROR($E274*SUMIF('[1]Daily Log'!$H$18:$H$1017,$B274,'[1]Daily Log'!$I$18:$I$1017),0)</f>
        <v>0</v>
      </c>
      <c r="J274" s="198" t="s">
        <v>40</v>
      </c>
      <c r="K274" s="198">
        <f>IFERROR($E274*SUMIF('[1]Daily Log'!$N$18:$N$1017,$B274,'[1]Daily Log'!$O$18:$O$1017),0)</f>
        <v>0</v>
      </c>
      <c r="L274" s="198">
        <f>IFERROR($E274*SUMIF('[1]Daily Log'!$Q$18:$Q$1017,$B274,'[1]Daily Log'!$R$18:$R$1017),0)</f>
        <v>0</v>
      </c>
      <c r="M274" s="198">
        <f>IFERROR($E274*SUMIF('[1]Daily Log'!$T$18:$T$1017,$B274,'[1]Daily Log'!$U$18:$U$1017),0)</f>
        <v>0</v>
      </c>
      <c r="N274" s="198">
        <f>IFERROR($E274*SUMIF('[1]Daily Log'!$W$18:$W$1017,$B274,'[1]Daily Log'!$X$18:$X$1017),0)</f>
        <v>0</v>
      </c>
      <c r="O274" s="198">
        <f>IFERROR($E274*SUMIF('[1]Daily Log'!$Z$18:$Z$1017,$B274,'[1]Daily Log'!$AA$18:$AA$1017),0)</f>
        <v>0</v>
      </c>
      <c r="P274" s="198">
        <f>IFERROR($E274*SUMIF('[1]Daily Log'!$AC$18:$AC$1017,$B274,'[1]Daily Log'!$AD$18:$AD$1017),0)</f>
        <v>0</v>
      </c>
      <c r="Q274" s="198">
        <f>IFERROR($E274*SUMIF('[1]Daily Log'!$AF$18:$AF$1017,$B274,'[1]Daily Log'!$AG$18:$AG$1017),0)</f>
        <v>0</v>
      </c>
      <c r="R274" s="198">
        <f>IFERROR($E274*SUMIF('[1]Daily Log'!$AI$18:$AI$1017,$B274,'[1]Daily Log'!$AJ$18:$AJ$1017),0)</f>
        <v>0</v>
      </c>
      <c r="S274" s="198">
        <f>IFERROR($E274*SUMIF('[1]Daily Log'!$AL$18:$AL$1017,$B274,'[1]Daily Log'!$AM$18:$AM$1017),0)</f>
        <v>0</v>
      </c>
      <c r="T274" s="198">
        <f>IFERROR($E274*SUMIF('[1]Daily Log'!$AO$18:$AO$1017,$B274,'[1]Daily Log'!$AP$18:$AP$1017),0)</f>
        <v>0</v>
      </c>
      <c r="U274" s="198">
        <f>IFERROR($E274*SUMIF('[1]Daily Log'!$AR$18:$AR$1017,$B274,'[1]Daily Log'!$AS$18:$AS$1017),0)</f>
        <v>0</v>
      </c>
      <c r="V274" s="198">
        <f>IFERROR($E274*SUMIF('[1]Daily Log'!$AU$18:$AU$1017,$B274,'[1]Daily Log'!$AV$18:$AV$1017),0)</f>
        <v>0</v>
      </c>
      <c r="W274" s="198">
        <f>IFERROR($E274*SUMIF('[1]Daily Log'!$AX$18:$AX$1017,$B274,'[1]Daily Log'!$AY$18:$AY$1017),0)</f>
        <v>0</v>
      </c>
      <c r="X274" s="198">
        <f>IFERROR($E274*SUMIF('[1]Daily Log'!$BA$18:$BA$1017,$B274,'[1]Daily Log'!$BB$18:$BB$1017),0)</f>
        <v>0</v>
      </c>
      <c r="Y274" s="198">
        <f>IFERROR($E274*SUMIF('[1]Daily Log'!$BD$18:$BD$1017,$B274,'[1]Daily Log'!$BE$18:$BE$1017),0)</f>
        <v>0</v>
      </c>
      <c r="Z274" s="198">
        <f>IFERROR($E274*SUMIF('[1]Daily Log'!$BG$18:$BG$1017,$B274,'[1]Daily Log'!$BH$18:$BH$1017),0)</f>
        <v>0</v>
      </c>
      <c r="AA274" s="198">
        <f>IFERROR($E274*SUMIF('[1]Daily Log'!$BJ$18:$BJ$1017,$B274,'[1]Daily Log'!$BK$18:$BK$1017),0)</f>
        <v>0</v>
      </c>
      <c r="AB274" s="198">
        <f>IFERROR($E274*SUMIF('[1]Daily Log'!$BM$18:$BM$1017,$B274,'[1]Daily Log'!$BN$18:$BN$1017),0)</f>
        <v>0</v>
      </c>
      <c r="AC274" s="198">
        <f>IFERROR($E274*SUMIF('[1]Daily Log'!$BP$18:$BP$1017,$B274,'[1]Daily Log'!$BQ$18:$BQ$1017),0)</f>
        <v>0</v>
      </c>
      <c r="AD274" s="198">
        <f>IFERROR($E274*SUMIF('[1]Daily Log'!$BS$18:$BS$1017,$B274,'[1]Daily Log'!$BT$18:$BT$1017),0)</f>
        <v>0</v>
      </c>
      <c r="AE274" s="198">
        <f>IFERROR($E274*SUMIF('[1]Daily Log'!$BV$18:$BV$1017,$B274,'[1]Daily Log'!$BW$18:$BW$1017),0)</f>
        <v>0</v>
      </c>
      <c r="AF274" s="198">
        <f>IFERROR($E274*SUMIF('[1]Daily Log'!$BY$18:$BY$1017,$B274,'[1]Daily Log'!$BZ$18:$BZ$1017),0)</f>
        <v>0</v>
      </c>
      <c r="AG274" s="198">
        <f>IFERROR($E274*SUMIF('[1]Daily Log'!$CB$18:$CB$1017,$B274,'[1]Daily Log'!$CC$18:$CC$1017),0)</f>
        <v>0</v>
      </c>
      <c r="AH274" s="198">
        <f>IFERROR($E274*SUMIF('[1]Daily Log'!$CE$18:$CE$1017,$B274,'[1]Daily Log'!$CF$18:$CF$1017),0)</f>
        <v>0</v>
      </c>
      <c r="AI274" s="198">
        <f>IFERROR($E274*SUMIF('[1]Daily Log'!$CH$18:$CH$1017,$B274,'[1]Daily Log'!$CI$18:$CI$1017),0)</f>
        <v>0</v>
      </c>
      <c r="AJ274" s="198">
        <f>IFERROR($E274*SUMIF('[1]Daily Log'!$CK$18:$CK$1017,$B274,'[1]Daily Log'!$CL$18:$CL$1017),0)</f>
        <v>0</v>
      </c>
      <c r="AK274" s="198">
        <f>IFERROR($E274*SUMIF('[1]Daily Log'!$CN$18:$CN$1017,$B274,'[1]Daily Log'!$CO$18:$CO$1017),0)</f>
        <v>0</v>
      </c>
    </row>
    <row r="275" spans="2:37" ht="33.75" hidden="1" customHeight="1">
      <c r="B275" s="407" t="s">
        <v>333</v>
      </c>
      <c r="C275" s="404"/>
      <c r="D275" s="398"/>
      <c r="E275" s="199"/>
      <c r="F275" s="197">
        <f t="shared" si="4"/>
        <v>0</v>
      </c>
      <c r="G275" s="198">
        <f>IFERROR($E275*SUMIF('[1]Daily Log'!$B$18:$B$1017,$B275,'[1]Daily Log'!$C$18:$C$1017),0)</f>
        <v>0</v>
      </c>
      <c r="H275" s="198">
        <f>IFERROR($E275*SUMIF('[1]Daily Log'!$E$18:$E$1017,$B275,'[1]Daily Log'!$F$18:$F$1017),0)</f>
        <v>0</v>
      </c>
      <c r="I275" s="198">
        <f>IFERROR($E275*SUMIF('[1]Daily Log'!$H$18:$H$1017,$B275,'[1]Daily Log'!$I$18:$I$1017),0)</f>
        <v>0</v>
      </c>
      <c r="J275" s="198" t="s">
        <v>40</v>
      </c>
      <c r="K275" s="198">
        <f>IFERROR($E275*SUMIF('[1]Daily Log'!$N$18:$N$1017,$B275,'[1]Daily Log'!$O$18:$O$1017),0)</f>
        <v>0</v>
      </c>
      <c r="L275" s="198">
        <f>IFERROR($E275*SUMIF('[1]Daily Log'!$Q$18:$Q$1017,$B275,'[1]Daily Log'!$R$18:$R$1017),0)</f>
        <v>0</v>
      </c>
      <c r="M275" s="198">
        <f>IFERROR($E275*SUMIF('[1]Daily Log'!$T$18:$T$1017,$B275,'[1]Daily Log'!$U$18:$U$1017),0)</f>
        <v>0</v>
      </c>
      <c r="N275" s="198">
        <f>IFERROR($E275*SUMIF('[1]Daily Log'!$W$18:$W$1017,$B275,'[1]Daily Log'!$X$18:$X$1017),0)</f>
        <v>0</v>
      </c>
      <c r="O275" s="198">
        <f>IFERROR($E275*SUMIF('[1]Daily Log'!$Z$18:$Z$1017,$B275,'[1]Daily Log'!$AA$18:$AA$1017),0)</f>
        <v>0</v>
      </c>
      <c r="P275" s="198">
        <f>IFERROR($E275*SUMIF('[1]Daily Log'!$AC$18:$AC$1017,$B275,'[1]Daily Log'!$AD$18:$AD$1017),0)</f>
        <v>0</v>
      </c>
      <c r="Q275" s="198">
        <f>IFERROR($E275*SUMIF('[1]Daily Log'!$AF$18:$AF$1017,$B275,'[1]Daily Log'!$AG$18:$AG$1017),0)</f>
        <v>0</v>
      </c>
      <c r="R275" s="198">
        <f>IFERROR($E275*SUMIF('[1]Daily Log'!$AI$18:$AI$1017,$B275,'[1]Daily Log'!$AJ$18:$AJ$1017),0)</f>
        <v>0</v>
      </c>
      <c r="S275" s="198">
        <f>IFERROR($E275*SUMIF('[1]Daily Log'!$AL$18:$AL$1017,$B275,'[1]Daily Log'!$AM$18:$AM$1017),0)</f>
        <v>0</v>
      </c>
      <c r="T275" s="198">
        <f>IFERROR($E275*SUMIF('[1]Daily Log'!$AO$18:$AO$1017,$B275,'[1]Daily Log'!$AP$18:$AP$1017),0)</f>
        <v>0</v>
      </c>
      <c r="U275" s="198">
        <f>IFERROR($E275*SUMIF('[1]Daily Log'!$AR$18:$AR$1017,$B275,'[1]Daily Log'!$AS$18:$AS$1017),0)</f>
        <v>0</v>
      </c>
      <c r="V275" s="198">
        <f>IFERROR($E275*SUMIF('[1]Daily Log'!$AU$18:$AU$1017,$B275,'[1]Daily Log'!$AV$18:$AV$1017),0)</f>
        <v>0</v>
      </c>
      <c r="W275" s="198">
        <f>IFERROR($E275*SUMIF('[1]Daily Log'!$AX$18:$AX$1017,$B275,'[1]Daily Log'!$AY$18:$AY$1017),0)</f>
        <v>0</v>
      </c>
      <c r="X275" s="198">
        <f>IFERROR($E275*SUMIF('[1]Daily Log'!$BA$18:$BA$1017,$B275,'[1]Daily Log'!$BB$18:$BB$1017),0)</f>
        <v>0</v>
      </c>
      <c r="Y275" s="198">
        <f>IFERROR($E275*SUMIF('[1]Daily Log'!$BD$18:$BD$1017,$B275,'[1]Daily Log'!$BE$18:$BE$1017),0)</f>
        <v>0</v>
      </c>
      <c r="Z275" s="198">
        <f>IFERROR($E275*SUMIF('[1]Daily Log'!$BG$18:$BG$1017,$B275,'[1]Daily Log'!$BH$18:$BH$1017),0)</f>
        <v>0</v>
      </c>
      <c r="AA275" s="198">
        <f>IFERROR($E275*SUMIF('[1]Daily Log'!$BJ$18:$BJ$1017,$B275,'[1]Daily Log'!$BK$18:$BK$1017),0)</f>
        <v>0</v>
      </c>
      <c r="AB275" s="198">
        <f>IFERROR($E275*SUMIF('[1]Daily Log'!$BM$18:$BM$1017,$B275,'[1]Daily Log'!$BN$18:$BN$1017),0)</f>
        <v>0</v>
      </c>
      <c r="AC275" s="198">
        <f>IFERROR($E275*SUMIF('[1]Daily Log'!$BP$18:$BP$1017,$B275,'[1]Daily Log'!$BQ$18:$BQ$1017),0)</f>
        <v>0</v>
      </c>
      <c r="AD275" s="198">
        <f>IFERROR($E275*SUMIF('[1]Daily Log'!$BS$18:$BS$1017,$B275,'[1]Daily Log'!$BT$18:$BT$1017),0)</f>
        <v>0</v>
      </c>
      <c r="AE275" s="198">
        <f>IFERROR($E275*SUMIF('[1]Daily Log'!$BV$18:$BV$1017,$B275,'[1]Daily Log'!$BW$18:$BW$1017),0)</f>
        <v>0</v>
      </c>
      <c r="AF275" s="198">
        <f>IFERROR($E275*SUMIF('[1]Daily Log'!$BY$18:$BY$1017,$B275,'[1]Daily Log'!$BZ$18:$BZ$1017),0)</f>
        <v>0</v>
      </c>
      <c r="AG275" s="198">
        <f>IFERROR($E275*SUMIF('[1]Daily Log'!$CB$18:$CB$1017,$B275,'[1]Daily Log'!$CC$18:$CC$1017),0)</f>
        <v>0</v>
      </c>
      <c r="AH275" s="198">
        <f>IFERROR($E275*SUMIF('[1]Daily Log'!$CE$18:$CE$1017,$B275,'[1]Daily Log'!$CF$18:$CF$1017),0)</f>
        <v>0</v>
      </c>
      <c r="AI275" s="198">
        <f>IFERROR($E275*SUMIF('[1]Daily Log'!$CH$18:$CH$1017,$B275,'[1]Daily Log'!$CI$18:$CI$1017),0)</f>
        <v>0</v>
      </c>
      <c r="AJ275" s="198">
        <f>IFERROR($E275*SUMIF('[1]Daily Log'!$CK$18:$CK$1017,$B275,'[1]Daily Log'!$CL$18:$CL$1017),0)</f>
        <v>0</v>
      </c>
      <c r="AK275" s="198">
        <f>IFERROR($E275*SUMIF('[1]Daily Log'!$CN$18:$CN$1017,$B275,'[1]Daily Log'!$CO$18:$CO$1017),0)</f>
        <v>0</v>
      </c>
    </row>
    <row r="276" spans="2:37" ht="33.75" hidden="1" customHeight="1">
      <c r="B276" s="407" t="s">
        <v>334</v>
      </c>
      <c r="C276" s="404"/>
      <c r="D276" s="398"/>
      <c r="E276" s="199"/>
      <c r="F276" s="197">
        <f t="shared" si="4"/>
        <v>0</v>
      </c>
      <c r="G276" s="198">
        <f>IFERROR($E276*SUMIF('[1]Daily Log'!$B$18:$B$1017,$B276,'[1]Daily Log'!$C$18:$C$1017),0)</f>
        <v>0</v>
      </c>
      <c r="H276" s="198">
        <f>IFERROR($E276*SUMIF('[1]Daily Log'!$E$18:$E$1017,$B276,'[1]Daily Log'!$F$18:$F$1017),0)</f>
        <v>0</v>
      </c>
      <c r="I276" s="198">
        <f>IFERROR($E276*SUMIF('[1]Daily Log'!$H$18:$H$1017,$B276,'[1]Daily Log'!$I$18:$I$1017),0)</f>
        <v>0</v>
      </c>
      <c r="J276" s="198" t="s">
        <v>40</v>
      </c>
      <c r="K276" s="198">
        <f>IFERROR($E276*SUMIF('[1]Daily Log'!$N$18:$N$1017,$B276,'[1]Daily Log'!$O$18:$O$1017),0)</f>
        <v>0</v>
      </c>
      <c r="L276" s="198">
        <f>IFERROR($E276*SUMIF('[1]Daily Log'!$Q$18:$Q$1017,$B276,'[1]Daily Log'!$R$18:$R$1017),0)</f>
        <v>0</v>
      </c>
      <c r="M276" s="198">
        <f>IFERROR($E276*SUMIF('[1]Daily Log'!$T$18:$T$1017,$B276,'[1]Daily Log'!$U$18:$U$1017),0)</f>
        <v>0</v>
      </c>
      <c r="N276" s="198">
        <f>IFERROR($E276*SUMIF('[1]Daily Log'!$W$18:$W$1017,$B276,'[1]Daily Log'!$X$18:$X$1017),0)</f>
        <v>0</v>
      </c>
      <c r="O276" s="198">
        <f>IFERROR($E276*SUMIF('[1]Daily Log'!$Z$18:$Z$1017,$B276,'[1]Daily Log'!$AA$18:$AA$1017),0)</f>
        <v>0</v>
      </c>
      <c r="P276" s="198">
        <f>IFERROR($E276*SUMIF('[1]Daily Log'!$AC$18:$AC$1017,$B276,'[1]Daily Log'!$AD$18:$AD$1017),0)</f>
        <v>0</v>
      </c>
      <c r="Q276" s="198">
        <f>IFERROR($E276*SUMIF('[1]Daily Log'!$AF$18:$AF$1017,$B276,'[1]Daily Log'!$AG$18:$AG$1017),0)</f>
        <v>0</v>
      </c>
      <c r="R276" s="198">
        <f>IFERROR($E276*SUMIF('[1]Daily Log'!$AI$18:$AI$1017,$B276,'[1]Daily Log'!$AJ$18:$AJ$1017),0)</f>
        <v>0</v>
      </c>
      <c r="S276" s="198">
        <f>IFERROR($E276*SUMIF('[1]Daily Log'!$AL$18:$AL$1017,$B276,'[1]Daily Log'!$AM$18:$AM$1017),0)</f>
        <v>0</v>
      </c>
      <c r="T276" s="198">
        <f>IFERROR($E276*SUMIF('[1]Daily Log'!$AO$18:$AO$1017,$B276,'[1]Daily Log'!$AP$18:$AP$1017),0)</f>
        <v>0</v>
      </c>
      <c r="U276" s="198">
        <f>IFERROR($E276*SUMIF('[1]Daily Log'!$AR$18:$AR$1017,$B276,'[1]Daily Log'!$AS$18:$AS$1017),0)</f>
        <v>0</v>
      </c>
      <c r="V276" s="198">
        <f>IFERROR($E276*SUMIF('[1]Daily Log'!$AU$18:$AU$1017,$B276,'[1]Daily Log'!$AV$18:$AV$1017),0)</f>
        <v>0</v>
      </c>
      <c r="W276" s="198">
        <f>IFERROR($E276*SUMIF('[1]Daily Log'!$AX$18:$AX$1017,$B276,'[1]Daily Log'!$AY$18:$AY$1017),0)</f>
        <v>0</v>
      </c>
      <c r="X276" s="198">
        <f>IFERROR($E276*SUMIF('[1]Daily Log'!$BA$18:$BA$1017,$B276,'[1]Daily Log'!$BB$18:$BB$1017),0)</f>
        <v>0</v>
      </c>
      <c r="Y276" s="198">
        <f>IFERROR($E276*SUMIF('[1]Daily Log'!$BD$18:$BD$1017,$B276,'[1]Daily Log'!$BE$18:$BE$1017),0)</f>
        <v>0</v>
      </c>
      <c r="Z276" s="198">
        <f>IFERROR($E276*SUMIF('[1]Daily Log'!$BG$18:$BG$1017,$B276,'[1]Daily Log'!$BH$18:$BH$1017),0)</f>
        <v>0</v>
      </c>
      <c r="AA276" s="198">
        <f>IFERROR($E276*SUMIF('[1]Daily Log'!$BJ$18:$BJ$1017,$B276,'[1]Daily Log'!$BK$18:$BK$1017),0)</f>
        <v>0</v>
      </c>
      <c r="AB276" s="198">
        <f>IFERROR($E276*SUMIF('[1]Daily Log'!$BM$18:$BM$1017,$B276,'[1]Daily Log'!$BN$18:$BN$1017),0)</f>
        <v>0</v>
      </c>
      <c r="AC276" s="198">
        <f>IFERROR($E276*SUMIF('[1]Daily Log'!$BP$18:$BP$1017,$B276,'[1]Daily Log'!$BQ$18:$BQ$1017),0)</f>
        <v>0</v>
      </c>
      <c r="AD276" s="198">
        <f>IFERROR($E276*SUMIF('[1]Daily Log'!$BS$18:$BS$1017,$B276,'[1]Daily Log'!$BT$18:$BT$1017),0)</f>
        <v>0</v>
      </c>
      <c r="AE276" s="198">
        <f>IFERROR($E276*SUMIF('[1]Daily Log'!$BV$18:$BV$1017,$B276,'[1]Daily Log'!$BW$18:$BW$1017),0)</f>
        <v>0</v>
      </c>
      <c r="AF276" s="198">
        <f>IFERROR($E276*SUMIF('[1]Daily Log'!$BY$18:$BY$1017,$B276,'[1]Daily Log'!$BZ$18:$BZ$1017),0)</f>
        <v>0</v>
      </c>
      <c r="AG276" s="198">
        <f>IFERROR($E276*SUMIF('[1]Daily Log'!$CB$18:$CB$1017,$B276,'[1]Daily Log'!$CC$18:$CC$1017),0)</f>
        <v>0</v>
      </c>
      <c r="AH276" s="198">
        <f>IFERROR($E276*SUMIF('[1]Daily Log'!$CE$18:$CE$1017,$B276,'[1]Daily Log'!$CF$18:$CF$1017),0)</f>
        <v>0</v>
      </c>
      <c r="AI276" s="198">
        <f>IFERROR($E276*SUMIF('[1]Daily Log'!$CH$18:$CH$1017,$B276,'[1]Daily Log'!$CI$18:$CI$1017),0)</f>
        <v>0</v>
      </c>
      <c r="AJ276" s="198">
        <f>IFERROR($E276*SUMIF('[1]Daily Log'!$CK$18:$CK$1017,$B276,'[1]Daily Log'!$CL$18:$CL$1017),0)</f>
        <v>0</v>
      </c>
      <c r="AK276" s="198">
        <f>IFERROR($E276*SUMIF('[1]Daily Log'!$CN$18:$CN$1017,$B276,'[1]Daily Log'!$CO$18:$CO$1017),0)</f>
        <v>0</v>
      </c>
    </row>
    <row r="277" spans="2:37" ht="33.75" hidden="1" customHeight="1">
      <c r="B277" s="407" t="s">
        <v>335</v>
      </c>
      <c r="C277" s="404"/>
      <c r="D277" s="398"/>
      <c r="E277" s="199"/>
      <c r="F277" s="197">
        <f t="shared" si="4"/>
        <v>0</v>
      </c>
      <c r="G277" s="198">
        <f>IFERROR($E277*SUMIF('[1]Daily Log'!$B$18:$B$1017,$B277,'[1]Daily Log'!$C$18:$C$1017),0)</f>
        <v>0</v>
      </c>
      <c r="H277" s="198">
        <f>IFERROR($E277*SUMIF('[1]Daily Log'!$E$18:$E$1017,$B277,'[1]Daily Log'!$F$18:$F$1017),0)</f>
        <v>0</v>
      </c>
      <c r="I277" s="198">
        <f>IFERROR($E277*SUMIF('[1]Daily Log'!$H$18:$H$1017,$B277,'[1]Daily Log'!$I$18:$I$1017),0)</f>
        <v>0</v>
      </c>
      <c r="J277" s="198" t="s">
        <v>40</v>
      </c>
      <c r="K277" s="198">
        <f>IFERROR($E277*SUMIF('[1]Daily Log'!$N$18:$N$1017,$B277,'[1]Daily Log'!$O$18:$O$1017),0)</f>
        <v>0</v>
      </c>
      <c r="L277" s="198">
        <f>IFERROR($E277*SUMIF('[1]Daily Log'!$Q$18:$Q$1017,$B277,'[1]Daily Log'!$R$18:$R$1017),0)</f>
        <v>0</v>
      </c>
      <c r="M277" s="198">
        <f>IFERROR($E277*SUMIF('[1]Daily Log'!$T$18:$T$1017,$B277,'[1]Daily Log'!$U$18:$U$1017),0)</f>
        <v>0</v>
      </c>
      <c r="N277" s="198">
        <f>IFERROR($E277*SUMIF('[1]Daily Log'!$W$18:$W$1017,$B277,'[1]Daily Log'!$X$18:$X$1017),0)</f>
        <v>0</v>
      </c>
      <c r="O277" s="198">
        <f>IFERROR($E277*SUMIF('[1]Daily Log'!$Z$18:$Z$1017,$B277,'[1]Daily Log'!$AA$18:$AA$1017),0)</f>
        <v>0</v>
      </c>
      <c r="P277" s="198">
        <f>IFERROR($E277*SUMIF('[1]Daily Log'!$AC$18:$AC$1017,$B277,'[1]Daily Log'!$AD$18:$AD$1017),0)</f>
        <v>0</v>
      </c>
      <c r="Q277" s="198">
        <f>IFERROR($E277*SUMIF('[1]Daily Log'!$AF$18:$AF$1017,$B277,'[1]Daily Log'!$AG$18:$AG$1017),0)</f>
        <v>0</v>
      </c>
      <c r="R277" s="198">
        <f>IFERROR($E277*SUMIF('[1]Daily Log'!$AI$18:$AI$1017,$B277,'[1]Daily Log'!$AJ$18:$AJ$1017),0)</f>
        <v>0</v>
      </c>
      <c r="S277" s="198">
        <f>IFERROR($E277*SUMIF('[1]Daily Log'!$AL$18:$AL$1017,$B277,'[1]Daily Log'!$AM$18:$AM$1017),0)</f>
        <v>0</v>
      </c>
      <c r="T277" s="198">
        <f>IFERROR($E277*SUMIF('[1]Daily Log'!$AO$18:$AO$1017,$B277,'[1]Daily Log'!$AP$18:$AP$1017),0)</f>
        <v>0</v>
      </c>
      <c r="U277" s="198">
        <f>IFERROR($E277*SUMIF('[1]Daily Log'!$AR$18:$AR$1017,$B277,'[1]Daily Log'!$AS$18:$AS$1017),0)</f>
        <v>0</v>
      </c>
      <c r="V277" s="198">
        <f>IFERROR($E277*SUMIF('[1]Daily Log'!$AU$18:$AU$1017,$B277,'[1]Daily Log'!$AV$18:$AV$1017),0)</f>
        <v>0</v>
      </c>
      <c r="W277" s="198">
        <f>IFERROR($E277*SUMIF('[1]Daily Log'!$AX$18:$AX$1017,$B277,'[1]Daily Log'!$AY$18:$AY$1017),0)</f>
        <v>0</v>
      </c>
      <c r="X277" s="198">
        <f>IFERROR($E277*SUMIF('[1]Daily Log'!$BA$18:$BA$1017,$B277,'[1]Daily Log'!$BB$18:$BB$1017),0)</f>
        <v>0</v>
      </c>
      <c r="Y277" s="198">
        <f>IFERROR($E277*SUMIF('[1]Daily Log'!$BD$18:$BD$1017,$B277,'[1]Daily Log'!$BE$18:$BE$1017),0)</f>
        <v>0</v>
      </c>
      <c r="Z277" s="198">
        <f>IFERROR($E277*SUMIF('[1]Daily Log'!$BG$18:$BG$1017,$B277,'[1]Daily Log'!$BH$18:$BH$1017),0)</f>
        <v>0</v>
      </c>
      <c r="AA277" s="198">
        <f>IFERROR($E277*SUMIF('[1]Daily Log'!$BJ$18:$BJ$1017,$B277,'[1]Daily Log'!$BK$18:$BK$1017),0)</f>
        <v>0</v>
      </c>
      <c r="AB277" s="198">
        <f>IFERROR($E277*SUMIF('[1]Daily Log'!$BM$18:$BM$1017,$B277,'[1]Daily Log'!$BN$18:$BN$1017),0)</f>
        <v>0</v>
      </c>
      <c r="AC277" s="198">
        <f>IFERROR($E277*SUMIF('[1]Daily Log'!$BP$18:$BP$1017,$B277,'[1]Daily Log'!$BQ$18:$BQ$1017),0)</f>
        <v>0</v>
      </c>
      <c r="AD277" s="198">
        <f>IFERROR($E277*SUMIF('[1]Daily Log'!$BS$18:$BS$1017,$B277,'[1]Daily Log'!$BT$18:$BT$1017),0)</f>
        <v>0</v>
      </c>
      <c r="AE277" s="198">
        <f>IFERROR($E277*SUMIF('[1]Daily Log'!$BV$18:$BV$1017,$B277,'[1]Daily Log'!$BW$18:$BW$1017),0)</f>
        <v>0</v>
      </c>
      <c r="AF277" s="198">
        <f>IFERROR($E277*SUMIF('[1]Daily Log'!$BY$18:$BY$1017,$B277,'[1]Daily Log'!$BZ$18:$BZ$1017),0)</f>
        <v>0</v>
      </c>
      <c r="AG277" s="198">
        <f>IFERROR($E277*SUMIF('[1]Daily Log'!$CB$18:$CB$1017,$B277,'[1]Daily Log'!$CC$18:$CC$1017),0)</f>
        <v>0</v>
      </c>
      <c r="AH277" s="198">
        <f>IFERROR($E277*SUMIF('[1]Daily Log'!$CE$18:$CE$1017,$B277,'[1]Daily Log'!$CF$18:$CF$1017),0)</f>
        <v>0</v>
      </c>
      <c r="AI277" s="198">
        <f>IFERROR($E277*SUMIF('[1]Daily Log'!$CH$18:$CH$1017,$B277,'[1]Daily Log'!$CI$18:$CI$1017),0)</f>
        <v>0</v>
      </c>
      <c r="AJ277" s="198">
        <f>IFERROR($E277*SUMIF('[1]Daily Log'!$CK$18:$CK$1017,$B277,'[1]Daily Log'!$CL$18:$CL$1017),0)</f>
        <v>0</v>
      </c>
      <c r="AK277" s="198">
        <f>IFERROR($E277*SUMIF('[1]Daily Log'!$CN$18:$CN$1017,$B277,'[1]Daily Log'!$CO$18:$CO$1017),0)</f>
        <v>0</v>
      </c>
    </row>
    <row r="278" spans="2:37" ht="33.75" hidden="1" customHeight="1">
      <c r="B278" s="407" t="s">
        <v>425</v>
      </c>
      <c r="C278" s="404"/>
      <c r="D278" s="398"/>
      <c r="E278" s="199"/>
      <c r="F278" s="197">
        <f t="shared" si="4"/>
        <v>0</v>
      </c>
      <c r="G278" s="198">
        <f>IFERROR($E278*SUMIF('[1]Daily Log'!$B$18:$B$1017,$B278,'[1]Daily Log'!$C$18:$C$1017),0)</f>
        <v>0</v>
      </c>
      <c r="H278" s="198">
        <f>IFERROR($E278*SUMIF('[1]Daily Log'!$E$18:$E$1017,$B278,'[1]Daily Log'!$F$18:$F$1017),0)</f>
        <v>0</v>
      </c>
      <c r="I278" s="198">
        <f>IFERROR($E278*SUMIF('[1]Daily Log'!$H$18:$H$1017,$B278,'[1]Daily Log'!$I$18:$I$1017),0)</f>
        <v>0</v>
      </c>
      <c r="J278" s="198" t="s">
        <v>40</v>
      </c>
      <c r="K278" s="198">
        <f>IFERROR($E278*SUMIF('[1]Daily Log'!$N$18:$N$1017,$B278,'[1]Daily Log'!$O$18:$O$1017),0)</f>
        <v>0</v>
      </c>
      <c r="L278" s="198">
        <f>IFERROR($E278*SUMIF('[1]Daily Log'!$Q$18:$Q$1017,$B278,'[1]Daily Log'!$R$18:$R$1017),0)</f>
        <v>0</v>
      </c>
      <c r="M278" s="198">
        <f>IFERROR($E278*SUMIF('[1]Daily Log'!$T$18:$T$1017,$B278,'[1]Daily Log'!$U$18:$U$1017),0)</f>
        <v>0</v>
      </c>
      <c r="N278" s="198">
        <f>IFERROR($E278*SUMIF('[1]Daily Log'!$W$18:$W$1017,$B278,'[1]Daily Log'!$X$18:$X$1017),0)</f>
        <v>0</v>
      </c>
      <c r="O278" s="198">
        <f>IFERROR($E278*SUMIF('[1]Daily Log'!$Z$18:$Z$1017,$B278,'[1]Daily Log'!$AA$18:$AA$1017),0)</f>
        <v>0</v>
      </c>
      <c r="P278" s="198">
        <f>IFERROR($E278*SUMIF('[1]Daily Log'!$AC$18:$AC$1017,$B278,'[1]Daily Log'!$AD$18:$AD$1017),0)</f>
        <v>0</v>
      </c>
      <c r="Q278" s="198">
        <f>IFERROR($E278*SUMIF('[1]Daily Log'!$AF$18:$AF$1017,$B278,'[1]Daily Log'!$AG$18:$AG$1017),0)</f>
        <v>0</v>
      </c>
      <c r="R278" s="198">
        <f>IFERROR($E278*SUMIF('[1]Daily Log'!$AI$18:$AI$1017,$B278,'[1]Daily Log'!$AJ$18:$AJ$1017),0)</f>
        <v>0</v>
      </c>
      <c r="S278" s="198">
        <f>IFERROR($E278*SUMIF('[1]Daily Log'!$AL$18:$AL$1017,$B278,'[1]Daily Log'!$AM$18:$AM$1017),0)</f>
        <v>0</v>
      </c>
      <c r="T278" s="198">
        <f>IFERROR($E278*SUMIF('[1]Daily Log'!$AO$18:$AO$1017,$B278,'[1]Daily Log'!$AP$18:$AP$1017),0)</f>
        <v>0</v>
      </c>
      <c r="U278" s="198">
        <f>IFERROR($E278*SUMIF('[1]Daily Log'!$AR$18:$AR$1017,$B278,'[1]Daily Log'!$AS$18:$AS$1017),0)</f>
        <v>0</v>
      </c>
      <c r="V278" s="198">
        <f>IFERROR($E278*SUMIF('[1]Daily Log'!$AU$18:$AU$1017,$B278,'[1]Daily Log'!$AV$18:$AV$1017),0)</f>
        <v>0</v>
      </c>
      <c r="W278" s="198">
        <f>IFERROR($E278*SUMIF('[1]Daily Log'!$AX$18:$AX$1017,$B278,'[1]Daily Log'!$AY$18:$AY$1017),0)</f>
        <v>0</v>
      </c>
      <c r="X278" s="198">
        <f>IFERROR($E278*SUMIF('[1]Daily Log'!$BA$18:$BA$1017,$B278,'[1]Daily Log'!$BB$18:$BB$1017),0)</f>
        <v>0</v>
      </c>
      <c r="Y278" s="198">
        <f>IFERROR($E278*SUMIF('[1]Daily Log'!$BD$18:$BD$1017,$B278,'[1]Daily Log'!$BE$18:$BE$1017),0)</f>
        <v>0</v>
      </c>
      <c r="Z278" s="198">
        <f>IFERROR($E278*SUMIF('[1]Daily Log'!$BG$18:$BG$1017,$B278,'[1]Daily Log'!$BH$18:$BH$1017),0)</f>
        <v>0</v>
      </c>
      <c r="AA278" s="198">
        <f>IFERROR($E278*SUMIF('[1]Daily Log'!$BJ$18:$BJ$1017,$B278,'[1]Daily Log'!$BK$18:$BK$1017),0)</f>
        <v>0</v>
      </c>
      <c r="AB278" s="198">
        <f>IFERROR($E278*SUMIF('[1]Daily Log'!$BM$18:$BM$1017,$B278,'[1]Daily Log'!$BN$18:$BN$1017),0)</f>
        <v>0</v>
      </c>
      <c r="AC278" s="198">
        <f>IFERROR($E278*SUMIF('[1]Daily Log'!$BP$18:$BP$1017,$B278,'[1]Daily Log'!$BQ$18:$BQ$1017),0)</f>
        <v>0</v>
      </c>
      <c r="AD278" s="198">
        <f>IFERROR($E278*SUMIF('[1]Daily Log'!$BS$18:$BS$1017,$B278,'[1]Daily Log'!$BT$18:$BT$1017),0)</f>
        <v>0</v>
      </c>
      <c r="AE278" s="198">
        <f>IFERROR($E278*SUMIF('[1]Daily Log'!$BV$18:$BV$1017,$B278,'[1]Daily Log'!$BW$18:$BW$1017),0)</f>
        <v>0</v>
      </c>
      <c r="AF278" s="198">
        <f>IFERROR($E278*SUMIF('[1]Daily Log'!$BY$18:$BY$1017,$B278,'[1]Daily Log'!$BZ$18:$BZ$1017),0)</f>
        <v>0</v>
      </c>
      <c r="AG278" s="198">
        <f>IFERROR($E278*SUMIF('[1]Daily Log'!$CB$18:$CB$1017,$B278,'[1]Daily Log'!$CC$18:$CC$1017),0)</f>
        <v>0</v>
      </c>
      <c r="AH278" s="198">
        <f>IFERROR($E278*SUMIF('[1]Daily Log'!$CE$18:$CE$1017,$B278,'[1]Daily Log'!$CF$18:$CF$1017),0)</f>
        <v>0</v>
      </c>
      <c r="AI278" s="198">
        <f>IFERROR($E278*SUMIF('[1]Daily Log'!$CH$18:$CH$1017,$B278,'[1]Daily Log'!$CI$18:$CI$1017),0)</f>
        <v>0</v>
      </c>
      <c r="AJ278" s="198">
        <f>IFERROR($E278*SUMIF('[1]Daily Log'!$CK$18:$CK$1017,$B278,'[1]Daily Log'!$CL$18:$CL$1017),0)</f>
        <v>0</v>
      </c>
      <c r="AK278" s="198">
        <f>IFERROR($E278*SUMIF('[1]Daily Log'!$CN$18:$CN$1017,$B278,'[1]Daily Log'!$CO$18:$CO$1017),0)</f>
        <v>0</v>
      </c>
    </row>
    <row r="279" spans="2:37" ht="33.75" hidden="1" customHeight="1">
      <c r="B279" s="407" t="s">
        <v>336</v>
      </c>
      <c r="C279" s="404"/>
      <c r="D279" s="398"/>
      <c r="E279" s="199"/>
      <c r="F279" s="197">
        <f t="shared" si="4"/>
        <v>0</v>
      </c>
      <c r="G279" s="198">
        <f>IFERROR($E279*SUMIF('[1]Daily Log'!$B$18:$B$1017,$B279,'[1]Daily Log'!$C$18:$C$1017),0)</f>
        <v>0</v>
      </c>
      <c r="H279" s="198">
        <f>IFERROR($E279*SUMIF('[1]Daily Log'!$E$18:$E$1017,$B279,'[1]Daily Log'!$F$18:$F$1017),0)</f>
        <v>0</v>
      </c>
      <c r="I279" s="198">
        <f>IFERROR($E279*SUMIF('[1]Daily Log'!$H$18:$H$1017,$B279,'[1]Daily Log'!$I$18:$I$1017),0)</f>
        <v>0</v>
      </c>
      <c r="J279" s="198" t="s">
        <v>40</v>
      </c>
      <c r="K279" s="198">
        <f>IFERROR($E279*SUMIF('[1]Daily Log'!$N$18:$N$1017,$B279,'[1]Daily Log'!$O$18:$O$1017),0)</f>
        <v>0</v>
      </c>
      <c r="L279" s="198">
        <f>IFERROR($E279*SUMIF('[1]Daily Log'!$Q$18:$Q$1017,$B279,'[1]Daily Log'!$R$18:$R$1017),0)</f>
        <v>0</v>
      </c>
      <c r="M279" s="198">
        <f>IFERROR($E279*SUMIF('[1]Daily Log'!$T$18:$T$1017,$B279,'[1]Daily Log'!$U$18:$U$1017),0)</f>
        <v>0</v>
      </c>
      <c r="N279" s="198">
        <f>IFERROR($E279*SUMIF('[1]Daily Log'!$W$18:$W$1017,$B279,'[1]Daily Log'!$X$18:$X$1017),0)</f>
        <v>0</v>
      </c>
      <c r="O279" s="198">
        <f>IFERROR($E279*SUMIF('[1]Daily Log'!$Z$18:$Z$1017,$B279,'[1]Daily Log'!$AA$18:$AA$1017),0)</f>
        <v>0</v>
      </c>
      <c r="P279" s="198">
        <f>IFERROR($E279*SUMIF('[1]Daily Log'!$AC$18:$AC$1017,$B279,'[1]Daily Log'!$AD$18:$AD$1017),0)</f>
        <v>0</v>
      </c>
      <c r="Q279" s="198">
        <f>IFERROR($E279*SUMIF('[1]Daily Log'!$AF$18:$AF$1017,$B279,'[1]Daily Log'!$AG$18:$AG$1017),0)</f>
        <v>0</v>
      </c>
      <c r="R279" s="198">
        <f>IFERROR($E279*SUMIF('[1]Daily Log'!$AI$18:$AI$1017,$B279,'[1]Daily Log'!$AJ$18:$AJ$1017),0)</f>
        <v>0</v>
      </c>
      <c r="S279" s="198">
        <f>IFERROR($E279*SUMIF('[1]Daily Log'!$AL$18:$AL$1017,$B279,'[1]Daily Log'!$AM$18:$AM$1017),0)</f>
        <v>0</v>
      </c>
      <c r="T279" s="198">
        <f>IFERROR($E279*SUMIF('[1]Daily Log'!$AO$18:$AO$1017,$B279,'[1]Daily Log'!$AP$18:$AP$1017),0)</f>
        <v>0</v>
      </c>
      <c r="U279" s="198">
        <f>IFERROR($E279*SUMIF('[1]Daily Log'!$AR$18:$AR$1017,$B279,'[1]Daily Log'!$AS$18:$AS$1017),0)</f>
        <v>0</v>
      </c>
      <c r="V279" s="198">
        <f>IFERROR($E279*SUMIF('[1]Daily Log'!$AU$18:$AU$1017,$B279,'[1]Daily Log'!$AV$18:$AV$1017),0)</f>
        <v>0</v>
      </c>
      <c r="W279" s="198">
        <f>IFERROR($E279*SUMIF('[1]Daily Log'!$AX$18:$AX$1017,$B279,'[1]Daily Log'!$AY$18:$AY$1017),0)</f>
        <v>0</v>
      </c>
      <c r="X279" s="198">
        <f>IFERROR($E279*SUMIF('[1]Daily Log'!$BA$18:$BA$1017,$B279,'[1]Daily Log'!$BB$18:$BB$1017),0)</f>
        <v>0</v>
      </c>
      <c r="Y279" s="198">
        <f>IFERROR($E279*SUMIF('[1]Daily Log'!$BD$18:$BD$1017,$B279,'[1]Daily Log'!$BE$18:$BE$1017),0)</f>
        <v>0</v>
      </c>
      <c r="Z279" s="198">
        <f>IFERROR($E279*SUMIF('[1]Daily Log'!$BG$18:$BG$1017,$B279,'[1]Daily Log'!$BH$18:$BH$1017),0)</f>
        <v>0</v>
      </c>
      <c r="AA279" s="198">
        <f>IFERROR($E279*SUMIF('[1]Daily Log'!$BJ$18:$BJ$1017,$B279,'[1]Daily Log'!$BK$18:$BK$1017),0)</f>
        <v>0</v>
      </c>
      <c r="AB279" s="198">
        <f>IFERROR($E279*SUMIF('[1]Daily Log'!$BM$18:$BM$1017,$B279,'[1]Daily Log'!$BN$18:$BN$1017),0)</f>
        <v>0</v>
      </c>
      <c r="AC279" s="198">
        <f>IFERROR($E279*SUMIF('[1]Daily Log'!$BP$18:$BP$1017,$B279,'[1]Daily Log'!$BQ$18:$BQ$1017),0)</f>
        <v>0</v>
      </c>
      <c r="AD279" s="198">
        <f>IFERROR($E279*SUMIF('[1]Daily Log'!$BS$18:$BS$1017,$B279,'[1]Daily Log'!$BT$18:$BT$1017),0)</f>
        <v>0</v>
      </c>
      <c r="AE279" s="198">
        <f>IFERROR($E279*SUMIF('[1]Daily Log'!$BV$18:$BV$1017,$B279,'[1]Daily Log'!$BW$18:$BW$1017),0)</f>
        <v>0</v>
      </c>
      <c r="AF279" s="198">
        <f>IFERROR($E279*SUMIF('[1]Daily Log'!$BY$18:$BY$1017,$B279,'[1]Daily Log'!$BZ$18:$BZ$1017),0)</f>
        <v>0</v>
      </c>
      <c r="AG279" s="198">
        <f>IFERROR($E279*SUMIF('[1]Daily Log'!$CB$18:$CB$1017,$B279,'[1]Daily Log'!$CC$18:$CC$1017),0)</f>
        <v>0</v>
      </c>
      <c r="AH279" s="198">
        <f>IFERROR($E279*SUMIF('[1]Daily Log'!$CE$18:$CE$1017,$B279,'[1]Daily Log'!$CF$18:$CF$1017),0)</f>
        <v>0</v>
      </c>
      <c r="AI279" s="198">
        <f>IFERROR($E279*SUMIF('[1]Daily Log'!$CH$18:$CH$1017,$B279,'[1]Daily Log'!$CI$18:$CI$1017),0)</f>
        <v>0</v>
      </c>
      <c r="AJ279" s="198">
        <f>IFERROR($E279*SUMIF('[1]Daily Log'!$CK$18:$CK$1017,$B279,'[1]Daily Log'!$CL$18:$CL$1017),0)</f>
        <v>0</v>
      </c>
      <c r="AK279" s="198">
        <f>IFERROR($E279*SUMIF('[1]Daily Log'!$CN$18:$CN$1017,$B279,'[1]Daily Log'!$CO$18:$CO$1017),0)</f>
        <v>0</v>
      </c>
    </row>
    <row r="280" spans="2:37" ht="33.75" hidden="1" customHeight="1">
      <c r="B280" s="407" t="s">
        <v>435</v>
      </c>
      <c r="C280" s="404"/>
      <c r="D280" s="398"/>
      <c r="E280" s="199"/>
      <c r="F280" s="197">
        <f t="shared" si="4"/>
        <v>0</v>
      </c>
      <c r="G280" s="198">
        <f>IFERROR($E280*SUMIF('[1]Daily Log'!$B$18:$B$1017,$B280,'[1]Daily Log'!$C$18:$C$1017),0)</f>
        <v>0</v>
      </c>
      <c r="H280" s="198">
        <f>IFERROR($E280*SUMIF('[1]Daily Log'!$E$18:$E$1017,$B280,'[1]Daily Log'!$F$18:$F$1017),0)</f>
        <v>0</v>
      </c>
      <c r="I280" s="198">
        <f>IFERROR($E280*SUMIF('[1]Daily Log'!$H$18:$H$1017,$B280,'[1]Daily Log'!$I$18:$I$1017),0)</f>
        <v>0</v>
      </c>
      <c r="J280" s="198" t="s">
        <v>40</v>
      </c>
      <c r="K280" s="198">
        <f>IFERROR($E280*SUMIF('[1]Daily Log'!$N$18:$N$1017,$B280,'[1]Daily Log'!$O$18:$O$1017),0)</f>
        <v>0</v>
      </c>
      <c r="L280" s="198">
        <f>IFERROR($E280*SUMIF('[1]Daily Log'!$Q$18:$Q$1017,$B280,'[1]Daily Log'!$R$18:$R$1017),0)</f>
        <v>0</v>
      </c>
      <c r="M280" s="198">
        <f>IFERROR($E280*SUMIF('[1]Daily Log'!$T$18:$T$1017,$B280,'[1]Daily Log'!$U$18:$U$1017),0)</f>
        <v>0</v>
      </c>
      <c r="N280" s="198">
        <f>IFERROR($E280*SUMIF('[1]Daily Log'!$W$18:$W$1017,$B280,'[1]Daily Log'!$X$18:$X$1017),0)</f>
        <v>0</v>
      </c>
      <c r="O280" s="198">
        <f>IFERROR($E280*SUMIF('[1]Daily Log'!$Z$18:$Z$1017,$B280,'[1]Daily Log'!$AA$18:$AA$1017),0)</f>
        <v>0</v>
      </c>
      <c r="P280" s="198">
        <f>IFERROR($E280*SUMIF('[1]Daily Log'!$AC$18:$AC$1017,$B280,'[1]Daily Log'!$AD$18:$AD$1017),0)</f>
        <v>0</v>
      </c>
      <c r="Q280" s="198">
        <f>IFERROR($E280*SUMIF('[1]Daily Log'!$AF$18:$AF$1017,$B280,'[1]Daily Log'!$AG$18:$AG$1017),0)</f>
        <v>0</v>
      </c>
      <c r="R280" s="198">
        <f>IFERROR($E280*SUMIF('[1]Daily Log'!$AI$18:$AI$1017,$B280,'[1]Daily Log'!$AJ$18:$AJ$1017),0)</f>
        <v>0</v>
      </c>
      <c r="S280" s="198">
        <f>IFERROR($E280*SUMIF('[1]Daily Log'!$AL$18:$AL$1017,$B280,'[1]Daily Log'!$AM$18:$AM$1017),0)</f>
        <v>0</v>
      </c>
      <c r="T280" s="198">
        <f>IFERROR($E280*SUMIF('[1]Daily Log'!$AO$18:$AO$1017,$B280,'[1]Daily Log'!$AP$18:$AP$1017),0)</f>
        <v>0</v>
      </c>
      <c r="U280" s="198">
        <f>IFERROR($E280*SUMIF('[1]Daily Log'!$AR$18:$AR$1017,$B280,'[1]Daily Log'!$AS$18:$AS$1017),0)</f>
        <v>0</v>
      </c>
      <c r="V280" s="198">
        <f>IFERROR($E280*SUMIF('[1]Daily Log'!$AU$18:$AU$1017,$B280,'[1]Daily Log'!$AV$18:$AV$1017),0)</f>
        <v>0</v>
      </c>
      <c r="W280" s="198">
        <f>IFERROR($E280*SUMIF('[1]Daily Log'!$AX$18:$AX$1017,$B280,'[1]Daily Log'!$AY$18:$AY$1017),0)</f>
        <v>0</v>
      </c>
      <c r="X280" s="198">
        <f>IFERROR($E280*SUMIF('[1]Daily Log'!$BA$18:$BA$1017,$B280,'[1]Daily Log'!$BB$18:$BB$1017),0)</f>
        <v>0</v>
      </c>
      <c r="Y280" s="198">
        <f>IFERROR($E280*SUMIF('[1]Daily Log'!$BD$18:$BD$1017,$B280,'[1]Daily Log'!$BE$18:$BE$1017),0)</f>
        <v>0</v>
      </c>
      <c r="Z280" s="198">
        <f>IFERROR($E280*SUMIF('[1]Daily Log'!$BG$18:$BG$1017,$B280,'[1]Daily Log'!$BH$18:$BH$1017),0)</f>
        <v>0</v>
      </c>
      <c r="AA280" s="198">
        <f>IFERROR($E280*SUMIF('[1]Daily Log'!$BJ$18:$BJ$1017,$B280,'[1]Daily Log'!$BK$18:$BK$1017),0)</f>
        <v>0</v>
      </c>
      <c r="AB280" s="198">
        <f>IFERROR($E280*SUMIF('[1]Daily Log'!$BM$18:$BM$1017,$B280,'[1]Daily Log'!$BN$18:$BN$1017),0)</f>
        <v>0</v>
      </c>
      <c r="AC280" s="198">
        <f>IFERROR($E280*SUMIF('[1]Daily Log'!$BP$18:$BP$1017,$B280,'[1]Daily Log'!$BQ$18:$BQ$1017),0)</f>
        <v>0</v>
      </c>
      <c r="AD280" s="198">
        <f>IFERROR($E280*SUMIF('[1]Daily Log'!$BS$18:$BS$1017,$B280,'[1]Daily Log'!$BT$18:$BT$1017),0)</f>
        <v>0</v>
      </c>
      <c r="AE280" s="198">
        <f>IFERROR($E280*SUMIF('[1]Daily Log'!$BV$18:$BV$1017,$B280,'[1]Daily Log'!$BW$18:$BW$1017),0)</f>
        <v>0</v>
      </c>
      <c r="AF280" s="198">
        <f>IFERROR($E280*SUMIF('[1]Daily Log'!$BY$18:$BY$1017,$B280,'[1]Daily Log'!$BZ$18:$BZ$1017),0)</f>
        <v>0</v>
      </c>
      <c r="AG280" s="198">
        <f>IFERROR($E280*SUMIF('[1]Daily Log'!$CB$18:$CB$1017,$B280,'[1]Daily Log'!$CC$18:$CC$1017),0)</f>
        <v>0</v>
      </c>
      <c r="AH280" s="198">
        <f>IFERROR($E280*SUMIF('[1]Daily Log'!$CE$18:$CE$1017,$B280,'[1]Daily Log'!$CF$18:$CF$1017),0)</f>
        <v>0</v>
      </c>
      <c r="AI280" s="198">
        <f>IFERROR($E280*SUMIF('[1]Daily Log'!$CH$18:$CH$1017,$B280,'[1]Daily Log'!$CI$18:$CI$1017),0)</f>
        <v>0</v>
      </c>
      <c r="AJ280" s="198">
        <f>IFERROR($E280*SUMIF('[1]Daily Log'!$CK$18:$CK$1017,$B280,'[1]Daily Log'!$CL$18:$CL$1017),0)</f>
        <v>0</v>
      </c>
      <c r="AK280" s="198">
        <f>IFERROR($E280*SUMIF('[1]Daily Log'!$CN$18:$CN$1017,$B280,'[1]Daily Log'!$CO$18:$CO$1017),0)</f>
        <v>0</v>
      </c>
    </row>
    <row r="281" spans="2:37" ht="33.75" hidden="1" customHeight="1">
      <c r="B281" s="407" t="s">
        <v>337</v>
      </c>
      <c r="C281" s="404"/>
      <c r="D281" s="398"/>
      <c r="E281" s="199"/>
      <c r="F281" s="197">
        <f t="shared" si="4"/>
        <v>0</v>
      </c>
      <c r="G281" s="198">
        <f>IFERROR($E281*SUMIF('[1]Daily Log'!$B$18:$B$1017,$B281,'[1]Daily Log'!$C$18:$C$1017),0)</f>
        <v>0</v>
      </c>
      <c r="H281" s="198">
        <f>IFERROR($E281*SUMIF('[1]Daily Log'!$E$18:$E$1017,$B281,'[1]Daily Log'!$F$18:$F$1017),0)</f>
        <v>0</v>
      </c>
      <c r="I281" s="198">
        <f>IFERROR($E281*SUMIF('[1]Daily Log'!$H$18:$H$1017,$B281,'[1]Daily Log'!$I$18:$I$1017),0)</f>
        <v>0</v>
      </c>
      <c r="J281" s="198" t="s">
        <v>40</v>
      </c>
      <c r="K281" s="198">
        <f>IFERROR($E281*SUMIF('[1]Daily Log'!$N$18:$N$1017,$B281,'[1]Daily Log'!$O$18:$O$1017),0)</f>
        <v>0</v>
      </c>
      <c r="L281" s="198">
        <f>IFERROR($E281*SUMIF('[1]Daily Log'!$Q$18:$Q$1017,$B281,'[1]Daily Log'!$R$18:$R$1017),0)</f>
        <v>0</v>
      </c>
      <c r="M281" s="198">
        <f>IFERROR($E281*SUMIF('[1]Daily Log'!$T$18:$T$1017,$B281,'[1]Daily Log'!$U$18:$U$1017),0)</f>
        <v>0</v>
      </c>
      <c r="N281" s="198">
        <f>IFERROR($E281*SUMIF('[1]Daily Log'!$W$18:$W$1017,$B281,'[1]Daily Log'!$X$18:$X$1017),0)</f>
        <v>0</v>
      </c>
      <c r="O281" s="198">
        <f>IFERROR($E281*SUMIF('[1]Daily Log'!$Z$18:$Z$1017,$B281,'[1]Daily Log'!$AA$18:$AA$1017),0)</f>
        <v>0</v>
      </c>
      <c r="P281" s="198">
        <f>IFERROR($E281*SUMIF('[1]Daily Log'!$AC$18:$AC$1017,$B281,'[1]Daily Log'!$AD$18:$AD$1017),0)</f>
        <v>0</v>
      </c>
      <c r="Q281" s="198">
        <f>IFERROR($E281*SUMIF('[1]Daily Log'!$AF$18:$AF$1017,$B281,'[1]Daily Log'!$AG$18:$AG$1017),0)</f>
        <v>0</v>
      </c>
      <c r="R281" s="198">
        <f>IFERROR($E281*SUMIF('[1]Daily Log'!$AI$18:$AI$1017,$B281,'[1]Daily Log'!$AJ$18:$AJ$1017),0)</f>
        <v>0</v>
      </c>
      <c r="S281" s="198">
        <f>IFERROR($E281*SUMIF('[1]Daily Log'!$AL$18:$AL$1017,$B281,'[1]Daily Log'!$AM$18:$AM$1017),0)</f>
        <v>0</v>
      </c>
      <c r="T281" s="198">
        <f>IFERROR($E281*SUMIF('[1]Daily Log'!$AO$18:$AO$1017,$B281,'[1]Daily Log'!$AP$18:$AP$1017),0)</f>
        <v>0</v>
      </c>
      <c r="U281" s="198">
        <f>IFERROR($E281*SUMIF('[1]Daily Log'!$AR$18:$AR$1017,$B281,'[1]Daily Log'!$AS$18:$AS$1017),0)</f>
        <v>0</v>
      </c>
      <c r="V281" s="198">
        <f>IFERROR($E281*SUMIF('[1]Daily Log'!$AU$18:$AU$1017,$B281,'[1]Daily Log'!$AV$18:$AV$1017),0)</f>
        <v>0</v>
      </c>
      <c r="W281" s="198">
        <f>IFERROR($E281*SUMIF('[1]Daily Log'!$AX$18:$AX$1017,$B281,'[1]Daily Log'!$AY$18:$AY$1017),0)</f>
        <v>0</v>
      </c>
      <c r="X281" s="198">
        <f>IFERROR($E281*SUMIF('[1]Daily Log'!$BA$18:$BA$1017,$B281,'[1]Daily Log'!$BB$18:$BB$1017),0)</f>
        <v>0</v>
      </c>
      <c r="Y281" s="198">
        <f>IFERROR($E281*SUMIF('[1]Daily Log'!$BD$18:$BD$1017,$B281,'[1]Daily Log'!$BE$18:$BE$1017),0)</f>
        <v>0</v>
      </c>
      <c r="Z281" s="198">
        <f>IFERROR($E281*SUMIF('[1]Daily Log'!$BG$18:$BG$1017,$B281,'[1]Daily Log'!$BH$18:$BH$1017),0)</f>
        <v>0</v>
      </c>
      <c r="AA281" s="198">
        <f>IFERROR($E281*SUMIF('[1]Daily Log'!$BJ$18:$BJ$1017,$B281,'[1]Daily Log'!$BK$18:$BK$1017),0)</f>
        <v>0</v>
      </c>
      <c r="AB281" s="198">
        <f>IFERROR($E281*SUMIF('[1]Daily Log'!$BM$18:$BM$1017,$B281,'[1]Daily Log'!$BN$18:$BN$1017),0)</f>
        <v>0</v>
      </c>
      <c r="AC281" s="198">
        <f>IFERROR($E281*SUMIF('[1]Daily Log'!$BP$18:$BP$1017,$B281,'[1]Daily Log'!$BQ$18:$BQ$1017),0)</f>
        <v>0</v>
      </c>
      <c r="AD281" s="198">
        <f>IFERROR($E281*SUMIF('[1]Daily Log'!$BS$18:$BS$1017,$B281,'[1]Daily Log'!$BT$18:$BT$1017),0)</f>
        <v>0</v>
      </c>
      <c r="AE281" s="198">
        <f>IFERROR($E281*SUMIF('[1]Daily Log'!$BV$18:$BV$1017,$B281,'[1]Daily Log'!$BW$18:$BW$1017),0)</f>
        <v>0</v>
      </c>
      <c r="AF281" s="198">
        <f>IFERROR($E281*SUMIF('[1]Daily Log'!$BY$18:$BY$1017,$B281,'[1]Daily Log'!$BZ$18:$BZ$1017),0)</f>
        <v>0</v>
      </c>
      <c r="AG281" s="198">
        <f>IFERROR($E281*SUMIF('[1]Daily Log'!$CB$18:$CB$1017,$B281,'[1]Daily Log'!$CC$18:$CC$1017),0)</f>
        <v>0</v>
      </c>
      <c r="AH281" s="198">
        <f>IFERROR($E281*SUMIF('[1]Daily Log'!$CE$18:$CE$1017,$B281,'[1]Daily Log'!$CF$18:$CF$1017),0)</f>
        <v>0</v>
      </c>
      <c r="AI281" s="198">
        <f>IFERROR($E281*SUMIF('[1]Daily Log'!$CH$18:$CH$1017,$B281,'[1]Daily Log'!$CI$18:$CI$1017),0)</f>
        <v>0</v>
      </c>
      <c r="AJ281" s="198">
        <f>IFERROR($E281*SUMIF('[1]Daily Log'!$CK$18:$CK$1017,$B281,'[1]Daily Log'!$CL$18:$CL$1017),0)</f>
        <v>0</v>
      </c>
      <c r="AK281" s="198">
        <f>IFERROR($E281*SUMIF('[1]Daily Log'!$CN$18:$CN$1017,$B281,'[1]Daily Log'!$CO$18:$CO$1017),0)</f>
        <v>0</v>
      </c>
    </row>
    <row r="282" spans="2:37" ht="33.75" hidden="1" customHeight="1">
      <c r="B282" s="407" t="s">
        <v>338</v>
      </c>
      <c r="C282" s="404"/>
      <c r="D282" s="398"/>
      <c r="E282" s="199"/>
      <c r="F282" s="197">
        <f t="shared" si="4"/>
        <v>0</v>
      </c>
      <c r="G282" s="198">
        <f>IFERROR($E282*SUMIF('[1]Daily Log'!$B$18:$B$1017,$B282,'[1]Daily Log'!$C$18:$C$1017),0)</f>
        <v>0</v>
      </c>
      <c r="H282" s="198">
        <f>IFERROR($E282*SUMIF('[1]Daily Log'!$E$18:$E$1017,$B282,'[1]Daily Log'!$F$18:$F$1017),0)</f>
        <v>0</v>
      </c>
      <c r="I282" s="198">
        <f>IFERROR($E282*SUMIF('[1]Daily Log'!$H$18:$H$1017,$B282,'[1]Daily Log'!$I$18:$I$1017),0)</f>
        <v>0</v>
      </c>
      <c r="J282" s="198" t="s">
        <v>40</v>
      </c>
      <c r="K282" s="198">
        <f>IFERROR($E282*SUMIF('[1]Daily Log'!$N$18:$N$1017,$B282,'[1]Daily Log'!$O$18:$O$1017),0)</f>
        <v>0</v>
      </c>
      <c r="L282" s="198">
        <f>IFERROR($E282*SUMIF('[1]Daily Log'!$Q$18:$Q$1017,$B282,'[1]Daily Log'!$R$18:$R$1017),0)</f>
        <v>0</v>
      </c>
      <c r="M282" s="198">
        <f>IFERROR($E282*SUMIF('[1]Daily Log'!$T$18:$T$1017,$B282,'[1]Daily Log'!$U$18:$U$1017),0)</f>
        <v>0</v>
      </c>
      <c r="N282" s="198">
        <f>IFERROR($E282*SUMIF('[1]Daily Log'!$W$18:$W$1017,$B282,'[1]Daily Log'!$X$18:$X$1017),0)</f>
        <v>0</v>
      </c>
      <c r="O282" s="198">
        <f>IFERROR($E282*SUMIF('[1]Daily Log'!$Z$18:$Z$1017,$B282,'[1]Daily Log'!$AA$18:$AA$1017),0)</f>
        <v>0</v>
      </c>
      <c r="P282" s="198">
        <f>IFERROR($E282*SUMIF('[1]Daily Log'!$AC$18:$AC$1017,$B282,'[1]Daily Log'!$AD$18:$AD$1017),0)</f>
        <v>0</v>
      </c>
      <c r="Q282" s="198">
        <f>IFERROR($E282*SUMIF('[1]Daily Log'!$AF$18:$AF$1017,$B282,'[1]Daily Log'!$AG$18:$AG$1017),0)</f>
        <v>0</v>
      </c>
      <c r="R282" s="198">
        <f>IFERROR($E282*SUMIF('[1]Daily Log'!$AI$18:$AI$1017,$B282,'[1]Daily Log'!$AJ$18:$AJ$1017),0)</f>
        <v>0</v>
      </c>
      <c r="S282" s="198">
        <f>IFERROR($E282*SUMIF('[1]Daily Log'!$AL$18:$AL$1017,$B282,'[1]Daily Log'!$AM$18:$AM$1017),0)</f>
        <v>0</v>
      </c>
      <c r="T282" s="198">
        <f>IFERROR($E282*SUMIF('[1]Daily Log'!$AO$18:$AO$1017,$B282,'[1]Daily Log'!$AP$18:$AP$1017),0)</f>
        <v>0</v>
      </c>
      <c r="U282" s="198">
        <f>IFERROR($E282*SUMIF('[1]Daily Log'!$AR$18:$AR$1017,$B282,'[1]Daily Log'!$AS$18:$AS$1017),0)</f>
        <v>0</v>
      </c>
      <c r="V282" s="198">
        <f>IFERROR($E282*SUMIF('[1]Daily Log'!$AU$18:$AU$1017,$B282,'[1]Daily Log'!$AV$18:$AV$1017),0)</f>
        <v>0</v>
      </c>
      <c r="W282" s="198">
        <f>IFERROR($E282*SUMIF('[1]Daily Log'!$AX$18:$AX$1017,$B282,'[1]Daily Log'!$AY$18:$AY$1017),0)</f>
        <v>0</v>
      </c>
      <c r="X282" s="198">
        <f>IFERROR($E282*SUMIF('[1]Daily Log'!$BA$18:$BA$1017,$B282,'[1]Daily Log'!$BB$18:$BB$1017),0)</f>
        <v>0</v>
      </c>
      <c r="Y282" s="198">
        <f>IFERROR($E282*SUMIF('[1]Daily Log'!$BD$18:$BD$1017,$B282,'[1]Daily Log'!$BE$18:$BE$1017),0)</f>
        <v>0</v>
      </c>
      <c r="Z282" s="198">
        <f>IFERROR($E282*SUMIF('[1]Daily Log'!$BG$18:$BG$1017,$B282,'[1]Daily Log'!$BH$18:$BH$1017),0)</f>
        <v>0</v>
      </c>
      <c r="AA282" s="198">
        <f>IFERROR($E282*SUMIF('[1]Daily Log'!$BJ$18:$BJ$1017,$B282,'[1]Daily Log'!$BK$18:$BK$1017),0)</f>
        <v>0</v>
      </c>
      <c r="AB282" s="198">
        <f>IFERROR($E282*SUMIF('[1]Daily Log'!$BM$18:$BM$1017,$B282,'[1]Daily Log'!$BN$18:$BN$1017),0)</f>
        <v>0</v>
      </c>
      <c r="AC282" s="198">
        <f>IFERROR($E282*SUMIF('[1]Daily Log'!$BP$18:$BP$1017,$B282,'[1]Daily Log'!$BQ$18:$BQ$1017),0)</f>
        <v>0</v>
      </c>
      <c r="AD282" s="198">
        <f>IFERROR($E282*SUMIF('[1]Daily Log'!$BS$18:$BS$1017,$B282,'[1]Daily Log'!$BT$18:$BT$1017),0)</f>
        <v>0</v>
      </c>
      <c r="AE282" s="198">
        <f>IFERROR($E282*SUMIF('[1]Daily Log'!$BV$18:$BV$1017,$B282,'[1]Daily Log'!$BW$18:$BW$1017),0)</f>
        <v>0</v>
      </c>
      <c r="AF282" s="198">
        <f>IFERROR($E282*SUMIF('[1]Daily Log'!$BY$18:$BY$1017,$B282,'[1]Daily Log'!$BZ$18:$BZ$1017),0)</f>
        <v>0</v>
      </c>
      <c r="AG282" s="198">
        <f>IFERROR($E282*SUMIF('[1]Daily Log'!$CB$18:$CB$1017,$B282,'[1]Daily Log'!$CC$18:$CC$1017),0)</f>
        <v>0</v>
      </c>
      <c r="AH282" s="198">
        <f>IFERROR($E282*SUMIF('[1]Daily Log'!$CE$18:$CE$1017,$B282,'[1]Daily Log'!$CF$18:$CF$1017),0)</f>
        <v>0</v>
      </c>
      <c r="AI282" s="198">
        <f>IFERROR($E282*SUMIF('[1]Daily Log'!$CH$18:$CH$1017,$B282,'[1]Daily Log'!$CI$18:$CI$1017),0)</f>
        <v>0</v>
      </c>
      <c r="AJ282" s="198">
        <f>IFERROR($E282*SUMIF('[1]Daily Log'!$CK$18:$CK$1017,$B282,'[1]Daily Log'!$CL$18:$CL$1017),0)</f>
        <v>0</v>
      </c>
      <c r="AK282" s="198">
        <f>IFERROR($E282*SUMIF('[1]Daily Log'!$CN$18:$CN$1017,$B282,'[1]Daily Log'!$CO$18:$CO$1017),0)</f>
        <v>0</v>
      </c>
    </row>
    <row r="283" spans="2:37" ht="33.75" hidden="1" customHeight="1">
      <c r="B283" s="407" t="s">
        <v>428</v>
      </c>
      <c r="C283" s="404"/>
      <c r="D283" s="398"/>
      <c r="E283" s="199"/>
      <c r="F283" s="197">
        <f t="shared" si="4"/>
        <v>0</v>
      </c>
      <c r="G283" s="198">
        <f>IFERROR($E283*SUMIF('[1]Daily Log'!$B$18:$B$1017,$B283,'[1]Daily Log'!$C$18:$C$1017),0)</f>
        <v>0</v>
      </c>
      <c r="H283" s="198">
        <f>IFERROR($E283*SUMIF('[1]Daily Log'!$E$18:$E$1017,$B283,'[1]Daily Log'!$F$18:$F$1017),0)</f>
        <v>0</v>
      </c>
      <c r="I283" s="198">
        <f>IFERROR($E283*SUMIF('[1]Daily Log'!$H$18:$H$1017,$B283,'[1]Daily Log'!$I$18:$I$1017),0)</f>
        <v>0</v>
      </c>
      <c r="J283" s="198" t="s">
        <v>40</v>
      </c>
      <c r="K283" s="198">
        <f>IFERROR($E283*SUMIF('[1]Daily Log'!$N$18:$N$1017,$B283,'[1]Daily Log'!$O$18:$O$1017),0)</f>
        <v>0</v>
      </c>
      <c r="L283" s="198">
        <f>IFERROR($E283*SUMIF('[1]Daily Log'!$Q$18:$Q$1017,$B283,'[1]Daily Log'!$R$18:$R$1017),0)</f>
        <v>0</v>
      </c>
      <c r="M283" s="198">
        <f>IFERROR($E283*SUMIF('[1]Daily Log'!$T$18:$T$1017,$B283,'[1]Daily Log'!$U$18:$U$1017),0)</f>
        <v>0</v>
      </c>
      <c r="N283" s="198">
        <f>IFERROR($E283*SUMIF('[1]Daily Log'!$W$18:$W$1017,$B283,'[1]Daily Log'!$X$18:$X$1017),0)</f>
        <v>0</v>
      </c>
      <c r="O283" s="198">
        <f>IFERROR($E283*SUMIF('[1]Daily Log'!$Z$18:$Z$1017,$B283,'[1]Daily Log'!$AA$18:$AA$1017),0)</f>
        <v>0</v>
      </c>
      <c r="P283" s="198">
        <f>IFERROR($E283*SUMIF('[1]Daily Log'!$AC$18:$AC$1017,$B283,'[1]Daily Log'!$AD$18:$AD$1017),0)</f>
        <v>0</v>
      </c>
      <c r="Q283" s="198">
        <f>IFERROR($E283*SUMIF('[1]Daily Log'!$AF$18:$AF$1017,$B283,'[1]Daily Log'!$AG$18:$AG$1017),0)</f>
        <v>0</v>
      </c>
      <c r="R283" s="198">
        <f>IFERROR($E283*SUMIF('[1]Daily Log'!$AI$18:$AI$1017,$B283,'[1]Daily Log'!$AJ$18:$AJ$1017),0)</f>
        <v>0</v>
      </c>
      <c r="S283" s="198">
        <f>IFERROR($E283*SUMIF('[1]Daily Log'!$AL$18:$AL$1017,$B283,'[1]Daily Log'!$AM$18:$AM$1017),0)</f>
        <v>0</v>
      </c>
      <c r="T283" s="198">
        <f>IFERROR($E283*SUMIF('[1]Daily Log'!$AO$18:$AO$1017,$B283,'[1]Daily Log'!$AP$18:$AP$1017),0)</f>
        <v>0</v>
      </c>
      <c r="U283" s="198">
        <f>IFERROR($E283*SUMIF('[1]Daily Log'!$AR$18:$AR$1017,$B283,'[1]Daily Log'!$AS$18:$AS$1017),0)</f>
        <v>0</v>
      </c>
      <c r="V283" s="198">
        <f>IFERROR($E283*SUMIF('[1]Daily Log'!$AU$18:$AU$1017,$B283,'[1]Daily Log'!$AV$18:$AV$1017),0)</f>
        <v>0</v>
      </c>
      <c r="W283" s="198">
        <f>IFERROR($E283*SUMIF('[1]Daily Log'!$AX$18:$AX$1017,$B283,'[1]Daily Log'!$AY$18:$AY$1017),0)</f>
        <v>0</v>
      </c>
      <c r="X283" s="198">
        <f>IFERROR($E283*SUMIF('[1]Daily Log'!$BA$18:$BA$1017,$B283,'[1]Daily Log'!$BB$18:$BB$1017),0)</f>
        <v>0</v>
      </c>
      <c r="Y283" s="198">
        <f>IFERROR($E283*SUMIF('[1]Daily Log'!$BD$18:$BD$1017,$B283,'[1]Daily Log'!$BE$18:$BE$1017),0)</f>
        <v>0</v>
      </c>
      <c r="Z283" s="198">
        <f>IFERROR($E283*SUMIF('[1]Daily Log'!$BG$18:$BG$1017,$B283,'[1]Daily Log'!$BH$18:$BH$1017),0)</f>
        <v>0</v>
      </c>
      <c r="AA283" s="198">
        <f>IFERROR($E283*SUMIF('[1]Daily Log'!$BJ$18:$BJ$1017,$B283,'[1]Daily Log'!$BK$18:$BK$1017),0)</f>
        <v>0</v>
      </c>
      <c r="AB283" s="198">
        <f>IFERROR($E283*SUMIF('[1]Daily Log'!$BM$18:$BM$1017,$B283,'[1]Daily Log'!$BN$18:$BN$1017),0)</f>
        <v>0</v>
      </c>
      <c r="AC283" s="198">
        <f>IFERROR($E283*SUMIF('[1]Daily Log'!$BP$18:$BP$1017,$B283,'[1]Daily Log'!$BQ$18:$BQ$1017),0)</f>
        <v>0</v>
      </c>
      <c r="AD283" s="198">
        <f>IFERROR($E283*SUMIF('[1]Daily Log'!$BS$18:$BS$1017,$B283,'[1]Daily Log'!$BT$18:$BT$1017),0)</f>
        <v>0</v>
      </c>
      <c r="AE283" s="198">
        <f>IFERROR($E283*SUMIF('[1]Daily Log'!$BV$18:$BV$1017,$B283,'[1]Daily Log'!$BW$18:$BW$1017),0)</f>
        <v>0</v>
      </c>
      <c r="AF283" s="198">
        <f>IFERROR($E283*SUMIF('[1]Daily Log'!$BY$18:$BY$1017,$B283,'[1]Daily Log'!$BZ$18:$BZ$1017),0)</f>
        <v>0</v>
      </c>
      <c r="AG283" s="198">
        <f>IFERROR($E283*SUMIF('[1]Daily Log'!$CB$18:$CB$1017,$B283,'[1]Daily Log'!$CC$18:$CC$1017),0)</f>
        <v>0</v>
      </c>
      <c r="AH283" s="198">
        <f>IFERROR($E283*SUMIF('[1]Daily Log'!$CE$18:$CE$1017,$B283,'[1]Daily Log'!$CF$18:$CF$1017),0)</f>
        <v>0</v>
      </c>
      <c r="AI283" s="198">
        <f>IFERROR($E283*SUMIF('[1]Daily Log'!$CH$18:$CH$1017,$B283,'[1]Daily Log'!$CI$18:$CI$1017),0)</f>
        <v>0</v>
      </c>
      <c r="AJ283" s="198">
        <f>IFERROR($E283*SUMIF('[1]Daily Log'!$CK$18:$CK$1017,$B283,'[1]Daily Log'!$CL$18:$CL$1017),0)</f>
        <v>0</v>
      </c>
      <c r="AK283" s="198">
        <f>IFERROR($E283*SUMIF('[1]Daily Log'!$CN$18:$CN$1017,$B283,'[1]Daily Log'!$CO$18:$CO$1017),0)</f>
        <v>0</v>
      </c>
    </row>
    <row r="284" spans="2:37" ht="33.75" hidden="1" customHeight="1">
      <c r="B284" s="407" t="s">
        <v>339</v>
      </c>
      <c r="C284" s="404"/>
      <c r="D284" s="398"/>
      <c r="E284" s="199"/>
      <c r="F284" s="197">
        <f t="shared" si="4"/>
        <v>0</v>
      </c>
      <c r="G284" s="198">
        <f>IFERROR($E284*SUMIF('[1]Daily Log'!$B$18:$B$1017,$B284,'[1]Daily Log'!$C$18:$C$1017),0)</f>
        <v>0</v>
      </c>
      <c r="H284" s="198">
        <f>IFERROR($E284*SUMIF('[1]Daily Log'!$E$18:$E$1017,$B284,'[1]Daily Log'!$F$18:$F$1017),0)</f>
        <v>0</v>
      </c>
      <c r="I284" s="198">
        <f>IFERROR($E284*SUMIF('[1]Daily Log'!$H$18:$H$1017,$B284,'[1]Daily Log'!$I$18:$I$1017),0)</f>
        <v>0</v>
      </c>
      <c r="J284" s="198" t="s">
        <v>40</v>
      </c>
      <c r="K284" s="198">
        <f>IFERROR($E284*SUMIF('[1]Daily Log'!$N$18:$N$1017,$B284,'[1]Daily Log'!$O$18:$O$1017),0)</f>
        <v>0</v>
      </c>
      <c r="L284" s="198">
        <f>IFERROR($E284*SUMIF('[1]Daily Log'!$Q$18:$Q$1017,$B284,'[1]Daily Log'!$R$18:$R$1017),0)</f>
        <v>0</v>
      </c>
      <c r="M284" s="198">
        <f>IFERROR($E284*SUMIF('[1]Daily Log'!$T$18:$T$1017,$B284,'[1]Daily Log'!$U$18:$U$1017),0)</f>
        <v>0</v>
      </c>
      <c r="N284" s="198">
        <f>IFERROR($E284*SUMIF('[1]Daily Log'!$W$18:$W$1017,$B284,'[1]Daily Log'!$X$18:$X$1017),0)</f>
        <v>0</v>
      </c>
      <c r="O284" s="198">
        <f>IFERROR($E284*SUMIF('[1]Daily Log'!$Z$18:$Z$1017,$B284,'[1]Daily Log'!$AA$18:$AA$1017),0)</f>
        <v>0</v>
      </c>
      <c r="P284" s="198">
        <f>IFERROR($E284*SUMIF('[1]Daily Log'!$AC$18:$AC$1017,$B284,'[1]Daily Log'!$AD$18:$AD$1017),0)</f>
        <v>0</v>
      </c>
      <c r="Q284" s="198">
        <f>IFERROR($E284*SUMIF('[1]Daily Log'!$AF$18:$AF$1017,$B284,'[1]Daily Log'!$AG$18:$AG$1017),0)</f>
        <v>0</v>
      </c>
      <c r="R284" s="198">
        <f>IFERROR($E284*SUMIF('[1]Daily Log'!$AI$18:$AI$1017,$B284,'[1]Daily Log'!$AJ$18:$AJ$1017),0)</f>
        <v>0</v>
      </c>
      <c r="S284" s="198">
        <f>IFERROR($E284*SUMIF('[1]Daily Log'!$AL$18:$AL$1017,$B284,'[1]Daily Log'!$AM$18:$AM$1017),0)</f>
        <v>0</v>
      </c>
      <c r="T284" s="198">
        <f>IFERROR($E284*SUMIF('[1]Daily Log'!$AO$18:$AO$1017,$B284,'[1]Daily Log'!$AP$18:$AP$1017),0)</f>
        <v>0</v>
      </c>
      <c r="U284" s="198">
        <f>IFERROR($E284*SUMIF('[1]Daily Log'!$AR$18:$AR$1017,$B284,'[1]Daily Log'!$AS$18:$AS$1017),0)</f>
        <v>0</v>
      </c>
      <c r="V284" s="198">
        <f>IFERROR($E284*SUMIF('[1]Daily Log'!$AU$18:$AU$1017,$B284,'[1]Daily Log'!$AV$18:$AV$1017),0)</f>
        <v>0</v>
      </c>
      <c r="W284" s="198">
        <f>IFERROR($E284*SUMIF('[1]Daily Log'!$AX$18:$AX$1017,$B284,'[1]Daily Log'!$AY$18:$AY$1017),0)</f>
        <v>0</v>
      </c>
      <c r="X284" s="198">
        <f>IFERROR($E284*SUMIF('[1]Daily Log'!$BA$18:$BA$1017,$B284,'[1]Daily Log'!$BB$18:$BB$1017),0)</f>
        <v>0</v>
      </c>
      <c r="Y284" s="198">
        <f>IFERROR($E284*SUMIF('[1]Daily Log'!$BD$18:$BD$1017,$B284,'[1]Daily Log'!$BE$18:$BE$1017),0)</f>
        <v>0</v>
      </c>
      <c r="Z284" s="198">
        <f>IFERROR($E284*SUMIF('[1]Daily Log'!$BG$18:$BG$1017,$B284,'[1]Daily Log'!$BH$18:$BH$1017),0)</f>
        <v>0</v>
      </c>
      <c r="AA284" s="198">
        <f>IFERROR($E284*SUMIF('[1]Daily Log'!$BJ$18:$BJ$1017,$B284,'[1]Daily Log'!$BK$18:$BK$1017),0)</f>
        <v>0</v>
      </c>
      <c r="AB284" s="198">
        <f>IFERROR($E284*SUMIF('[1]Daily Log'!$BM$18:$BM$1017,$B284,'[1]Daily Log'!$BN$18:$BN$1017),0)</f>
        <v>0</v>
      </c>
      <c r="AC284" s="198">
        <f>IFERROR($E284*SUMIF('[1]Daily Log'!$BP$18:$BP$1017,$B284,'[1]Daily Log'!$BQ$18:$BQ$1017),0)</f>
        <v>0</v>
      </c>
      <c r="AD284" s="198">
        <f>IFERROR($E284*SUMIF('[1]Daily Log'!$BS$18:$BS$1017,$B284,'[1]Daily Log'!$BT$18:$BT$1017),0)</f>
        <v>0</v>
      </c>
      <c r="AE284" s="198">
        <f>IFERROR($E284*SUMIF('[1]Daily Log'!$BV$18:$BV$1017,$B284,'[1]Daily Log'!$BW$18:$BW$1017),0)</f>
        <v>0</v>
      </c>
      <c r="AF284" s="198">
        <f>IFERROR($E284*SUMIF('[1]Daily Log'!$BY$18:$BY$1017,$B284,'[1]Daily Log'!$BZ$18:$BZ$1017),0)</f>
        <v>0</v>
      </c>
      <c r="AG284" s="198">
        <f>IFERROR($E284*SUMIF('[1]Daily Log'!$CB$18:$CB$1017,$B284,'[1]Daily Log'!$CC$18:$CC$1017),0)</f>
        <v>0</v>
      </c>
      <c r="AH284" s="198">
        <f>IFERROR($E284*SUMIF('[1]Daily Log'!$CE$18:$CE$1017,$B284,'[1]Daily Log'!$CF$18:$CF$1017),0)</f>
        <v>0</v>
      </c>
      <c r="AI284" s="198">
        <f>IFERROR($E284*SUMIF('[1]Daily Log'!$CH$18:$CH$1017,$B284,'[1]Daily Log'!$CI$18:$CI$1017),0)</f>
        <v>0</v>
      </c>
      <c r="AJ284" s="198">
        <f>IFERROR($E284*SUMIF('[1]Daily Log'!$CK$18:$CK$1017,$B284,'[1]Daily Log'!$CL$18:$CL$1017),0)</f>
        <v>0</v>
      </c>
      <c r="AK284" s="198">
        <f>IFERROR($E284*SUMIF('[1]Daily Log'!$CN$18:$CN$1017,$B284,'[1]Daily Log'!$CO$18:$CO$1017),0)</f>
        <v>0</v>
      </c>
    </row>
    <row r="285" spans="2:37" ht="33.75" hidden="1" customHeight="1">
      <c r="B285" s="407" t="s">
        <v>436</v>
      </c>
      <c r="C285" s="404"/>
      <c r="D285" s="398"/>
      <c r="E285" s="199"/>
      <c r="F285" s="197">
        <f t="shared" si="4"/>
        <v>0</v>
      </c>
      <c r="G285" s="198">
        <f>IFERROR($E285*SUMIF('[1]Daily Log'!$B$18:$B$1017,$B285,'[1]Daily Log'!$C$18:$C$1017),0)</f>
        <v>0</v>
      </c>
      <c r="H285" s="198">
        <f>IFERROR($E285*SUMIF('[1]Daily Log'!$E$18:$E$1017,$B285,'[1]Daily Log'!$F$18:$F$1017),0)</f>
        <v>0</v>
      </c>
      <c r="I285" s="198">
        <f>IFERROR($E285*SUMIF('[1]Daily Log'!$H$18:$H$1017,$B285,'[1]Daily Log'!$I$18:$I$1017),0)</f>
        <v>0</v>
      </c>
      <c r="J285" s="198" t="s">
        <v>40</v>
      </c>
      <c r="K285" s="198">
        <f>IFERROR($E285*SUMIF('[1]Daily Log'!$N$18:$N$1017,$B285,'[1]Daily Log'!$O$18:$O$1017),0)</f>
        <v>0</v>
      </c>
      <c r="L285" s="198">
        <f>IFERROR($E285*SUMIF('[1]Daily Log'!$Q$18:$Q$1017,$B285,'[1]Daily Log'!$R$18:$R$1017),0)</f>
        <v>0</v>
      </c>
      <c r="M285" s="198">
        <f>IFERROR($E285*SUMIF('[1]Daily Log'!$T$18:$T$1017,$B285,'[1]Daily Log'!$U$18:$U$1017),0)</f>
        <v>0</v>
      </c>
      <c r="N285" s="198">
        <f>IFERROR($E285*SUMIF('[1]Daily Log'!$W$18:$W$1017,$B285,'[1]Daily Log'!$X$18:$X$1017),0)</f>
        <v>0</v>
      </c>
      <c r="O285" s="198">
        <f>IFERROR($E285*SUMIF('[1]Daily Log'!$Z$18:$Z$1017,$B285,'[1]Daily Log'!$AA$18:$AA$1017),0)</f>
        <v>0</v>
      </c>
      <c r="P285" s="198">
        <f>IFERROR($E285*SUMIF('[1]Daily Log'!$AC$18:$AC$1017,$B285,'[1]Daily Log'!$AD$18:$AD$1017),0)</f>
        <v>0</v>
      </c>
      <c r="Q285" s="198">
        <f>IFERROR($E285*SUMIF('[1]Daily Log'!$AF$18:$AF$1017,$B285,'[1]Daily Log'!$AG$18:$AG$1017),0)</f>
        <v>0</v>
      </c>
      <c r="R285" s="198">
        <f>IFERROR($E285*SUMIF('[1]Daily Log'!$AI$18:$AI$1017,$B285,'[1]Daily Log'!$AJ$18:$AJ$1017),0)</f>
        <v>0</v>
      </c>
      <c r="S285" s="198">
        <f>IFERROR($E285*SUMIF('[1]Daily Log'!$AL$18:$AL$1017,$B285,'[1]Daily Log'!$AM$18:$AM$1017),0)</f>
        <v>0</v>
      </c>
      <c r="T285" s="198">
        <f>IFERROR($E285*SUMIF('[1]Daily Log'!$AO$18:$AO$1017,$B285,'[1]Daily Log'!$AP$18:$AP$1017),0)</f>
        <v>0</v>
      </c>
      <c r="U285" s="198">
        <f>IFERROR($E285*SUMIF('[1]Daily Log'!$AR$18:$AR$1017,$B285,'[1]Daily Log'!$AS$18:$AS$1017),0)</f>
        <v>0</v>
      </c>
      <c r="V285" s="198">
        <f>IFERROR($E285*SUMIF('[1]Daily Log'!$AU$18:$AU$1017,$B285,'[1]Daily Log'!$AV$18:$AV$1017),0)</f>
        <v>0</v>
      </c>
      <c r="W285" s="198">
        <f>IFERROR($E285*SUMIF('[1]Daily Log'!$AX$18:$AX$1017,$B285,'[1]Daily Log'!$AY$18:$AY$1017),0)</f>
        <v>0</v>
      </c>
      <c r="X285" s="198">
        <f>IFERROR($E285*SUMIF('[1]Daily Log'!$BA$18:$BA$1017,$B285,'[1]Daily Log'!$BB$18:$BB$1017),0)</f>
        <v>0</v>
      </c>
      <c r="Y285" s="198">
        <f>IFERROR($E285*SUMIF('[1]Daily Log'!$BD$18:$BD$1017,$B285,'[1]Daily Log'!$BE$18:$BE$1017),0)</f>
        <v>0</v>
      </c>
      <c r="Z285" s="198">
        <f>IFERROR($E285*SUMIF('[1]Daily Log'!$BG$18:$BG$1017,$B285,'[1]Daily Log'!$BH$18:$BH$1017),0)</f>
        <v>0</v>
      </c>
      <c r="AA285" s="198">
        <f>IFERROR($E285*SUMIF('[1]Daily Log'!$BJ$18:$BJ$1017,$B285,'[1]Daily Log'!$BK$18:$BK$1017),0)</f>
        <v>0</v>
      </c>
      <c r="AB285" s="198">
        <f>IFERROR($E285*SUMIF('[1]Daily Log'!$BM$18:$BM$1017,$B285,'[1]Daily Log'!$BN$18:$BN$1017),0)</f>
        <v>0</v>
      </c>
      <c r="AC285" s="198">
        <f>IFERROR($E285*SUMIF('[1]Daily Log'!$BP$18:$BP$1017,$B285,'[1]Daily Log'!$BQ$18:$BQ$1017),0)</f>
        <v>0</v>
      </c>
      <c r="AD285" s="198">
        <f>IFERROR($E285*SUMIF('[1]Daily Log'!$BS$18:$BS$1017,$B285,'[1]Daily Log'!$BT$18:$BT$1017),0)</f>
        <v>0</v>
      </c>
      <c r="AE285" s="198">
        <f>IFERROR($E285*SUMIF('[1]Daily Log'!$BV$18:$BV$1017,$B285,'[1]Daily Log'!$BW$18:$BW$1017),0)</f>
        <v>0</v>
      </c>
      <c r="AF285" s="198">
        <f>IFERROR($E285*SUMIF('[1]Daily Log'!$BY$18:$BY$1017,$B285,'[1]Daily Log'!$BZ$18:$BZ$1017),0)</f>
        <v>0</v>
      </c>
      <c r="AG285" s="198">
        <f>IFERROR($E285*SUMIF('[1]Daily Log'!$CB$18:$CB$1017,$B285,'[1]Daily Log'!$CC$18:$CC$1017),0)</f>
        <v>0</v>
      </c>
      <c r="AH285" s="198">
        <f>IFERROR($E285*SUMIF('[1]Daily Log'!$CE$18:$CE$1017,$B285,'[1]Daily Log'!$CF$18:$CF$1017),0)</f>
        <v>0</v>
      </c>
      <c r="AI285" s="198">
        <f>IFERROR($E285*SUMIF('[1]Daily Log'!$CH$18:$CH$1017,$B285,'[1]Daily Log'!$CI$18:$CI$1017),0)</f>
        <v>0</v>
      </c>
      <c r="AJ285" s="198">
        <f>IFERROR($E285*SUMIF('[1]Daily Log'!$CK$18:$CK$1017,$B285,'[1]Daily Log'!$CL$18:$CL$1017),0)</f>
        <v>0</v>
      </c>
      <c r="AK285" s="198">
        <f>IFERROR($E285*SUMIF('[1]Daily Log'!$CN$18:$CN$1017,$B285,'[1]Daily Log'!$CO$18:$CO$1017),0)</f>
        <v>0</v>
      </c>
    </row>
    <row r="286" spans="2:37" ht="33.75" hidden="1" customHeight="1">
      <c r="B286" s="407" t="s">
        <v>340</v>
      </c>
      <c r="C286" s="404"/>
      <c r="D286" s="398"/>
      <c r="E286" s="199"/>
      <c r="F286" s="197">
        <f t="shared" ref="F286:F349" si="5">SUM($G286:$AK286)</f>
        <v>0</v>
      </c>
      <c r="G286" s="198">
        <f>IFERROR($E286*SUMIF('[1]Daily Log'!$B$18:$B$1017,$B286,'[1]Daily Log'!$C$18:$C$1017),0)</f>
        <v>0</v>
      </c>
      <c r="H286" s="198">
        <f>IFERROR($E286*SUMIF('[1]Daily Log'!$E$18:$E$1017,$B286,'[1]Daily Log'!$F$18:$F$1017),0)</f>
        <v>0</v>
      </c>
      <c r="I286" s="198">
        <f>IFERROR($E286*SUMIF('[1]Daily Log'!$H$18:$H$1017,$B286,'[1]Daily Log'!$I$18:$I$1017),0)</f>
        <v>0</v>
      </c>
      <c r="J286" s="198" t="s">
        <v>40</v>
      </c>
      <c r="K286" s="198">
        <f>IFERROR($E286*SUMIF('[1]Daily Log'!$N$18:$N$1017,$B286,'[1]Daily Log'!$O$18:$O$1017),0)</f>
        <v>0</v>
      </c>
      <c r="L286" s="198">
        <f>IFERROR($E286*SUMIF('[1]Daily Log'!$Q$18:$Q$1017,$B286,'[1]Daily Log'!$R$18:$R$1017),0)</f>
        <v>0</v>
      </c>
      <c r="M286" s="198">
        <f>IFERROR($E286*SUMIF('[1]Daily Log'!$T$18:$T$1017,$B286,'[1]Daily Log'!$U$18:$U$1017),0)</f>
        <v>0</v>
      </c>
      <c r="N286" s="198">
        <f>IFERROR($E286*SUMIF('[1]Daily Log'!$W$18:$W$1017,$B286,'[1]Daily Log'!$X$18:$X$1017),0)</f>
        <v>0</v>
      </c>
      <c r="O286" s="198">
        <f>IFERROR($E286*SUMIF('[1]Daily Log'!$Z$18:$Z$1017,$B286,'[1]Daily Log'!$AA$18:$AA$1017),0)</f>
        <v>0</v>
      </c>
      <c r="P286" s="198">
        <f>IFERROR($E286*SUMIF('[1]Daily Log'!$AC$18:$AC$1017,$B286,'[1]Daily Log'!$AD$18:$AD$1017),0)</f>
        <v>0</v>
      </c>
      <c r="Q286" s="198">
        <f>IFERROR($E286*SUMIF('[1]Daily Log'!$AF$18:$AF$1017,$B286,'[1]Daily Log'!$AG$18:$AG$1017),0)</f>
        <v>0</v>
      </c>
      <c r="R286" s="198">
        <f>IFERROR($E286*SUMIF('[1]Daily Log'!$AI$18:$AI$1017,$B286,'[1]Daily Log'!$AJ$18:$AJ$1017),0)</f>
        <v>0</v>
      </c>
      <c r="S286" s="198">
        <f>IFERROR($E286*SUMIF('[1]Daily Log'!$AL$18:$AL$1017,$B286,'[1]Daily Log'!$AM$18:$AM$1017),0)</f>
        <v>0</v>
      </c>
      <c r="T286" s="198">
        <f>IFERROR($E286*SUMIF('[1]Daily Log'!$AO$18:$AO$1017,$B286,'[1]Daily Log'!$AP$18:$AP$1017),0)</f>
        <v>0</v>
      </c>
      <c r="U286" s="198">
        <f>IFERROR($E286*SUMIF('[1]Daily Log'!$AR$18:$AR$1017,$B286,'[1]Daily Log'!$AS$18:$AS$1017),0)</f>
        <v>0</v>
      </c>
      <c r="V286" s="198">
        <f>IFERROR($E286*SUMIF('[1]Daily Log'!$AU$18:$AU$1017,$B286,'[1]Daily Log'!$AV$18:$AV$1017),0)</f>
        <v>0</v>
      </c>
      <c r="W286" s="198">
        <f>IFERROR($E286*SUMIF('[1]Daily Log'!$AX$18:$AX$1017,$B286,'[1]Daily Log'!$AY$18:$AY$1017),0)</f>
        <v>0</v>
      </c>
      <c r="X286" s="198">
        <f>IFERROR($E286*SUMIF('[1]Daily Log'!$BA$18:$BA$1017,$B286,'[1]Daily Log'!$BB$18:$BB$1017),0)</f>
        <v>0</v>
      </c>
      <c r="Y286" s="198">
        <f>IFERROR($E286*SUMIF('[1]Daily Log'!$BD$18:$BD$1017,$B286,'[1]Daily Log'!$BE$18:$BE$1017),0)</f>
        <v>0</v>
      </c>
      <c r="Z286" s="198">
        <f>IFERROR($E286*SUMIF('[1]Daily Log'!$BG$18:$BG$1017,$B286,'[1]Daily Log'!$BH$18:$BH$1017),0)</f>
        <v>0</v>
      </c>
      <c r="AA286" s="198">
        <f>IFERROR($E286*SUMIF('[1]Daily Log'!$BJ$18:$BJ$1017,$B286,'[1]Daily Log'!$BK$18:$BK$1017),0)</f>
        <v>0</v>
      </c>
      <c r="AB286" s="198">
        <f>IFERROR($E286*SUMIF('[1]Daily Log'!$BM$18:$BM$1017,$B286,'[1]Daily Log'!$BN$18:$BN$1017),0)</f>
        <v>0</v>
      </c>
      <c r="AC286" s="198">
        <f>IFERROR($E286*SUMIF('[1]Daily Log'!$BP$18:$BP$1017,$B286,'[1]Daily Log'!$BQ$18:$BQ$1017),0)</f>
        <v>0</v>
      </c>
      <c r="AD286" s="198">
        <f>IFERROR($E286*SUMIF('[1]Daily Log'!$BS$18:$BS$1017,$B286,'[1]Daily Log'!$BT$18:$BT$1017),0)</f>
        <v>0</v>
      </c>
      <c r="AE286" s="198">
        <f>IFERROR($E286*SUMIF('[1]Daily Log'!$BV$18:$BV$1017,$B286,'[1]Daily Log'!$BW$18:$BW$1017),0)</f>
        <v>0</v>
      </c>
      <c r="AF286" s="198">
        <f>IFERROR($E286*SUMIF('[1]Daily Log'!$BY$18:$BY$1017,$B286,'[1]Daily Log'!$BZ$18:$BZ$1017),0)</f>
        <v>0</v>
      </c>
      <c r="AG286" s="198">
        <f>IFERROR($E286*SUMIF('[1]Daily Log'!$CB$18:$CB$1017,$B286,'[1]Daily Log'!$CC$18:$CC$1017),0)</f>
        <v>0</v>
      </c>
      <c r="AH286" s="198">
        <f>IFERROR($E286*SUMIF('[1]Daily Log'!$CE$18:$CE$1017,$B286,'[1]Daily Log'!$CF$18:$CF$1017),0)</f>
        <v>0</v>
      </c>
      <c r="AI286" s="198">
        <f>IFERROR($E286*SUMIF('[1]Daily Log'!$CH$18:$CH$1017,$B286,'[1]Daily Log'!$CI$18:$CI$1017),0)</f>
        <v>0</v>
      </c>
      <c r="AJ286" s="198">
        <f>IFERROR($E286*SUMIF('[1]Daily Log'!$CK$18:$CK$1017,$B286,'[1]Daily Log'!$CL$18:$CL$1017),0)</f>
        <v>0</v>
      </c>
      <c r="AK286" s="198">
        <f>IFERROR($E286*SUMIF('[1]Daily Log'!$CN$18:$CN$1017,$B286,'[1]Daily Log'!$CO$18:$CO$1017),0)</f>
        <v>0</v>
      </c>
    </row>
    <row r="287" spans="2:37" ht="33.75" hidden="1" customHeight="1">
      <c r="B287" s="407" t="s">
        <v>341</v>
      </c>
      <c r="C287" s="404"/>
      <c r="D287" s="398"/>
      <c r="E287" s="199"/>
      <c r="F287" s="197">
        <f t="shared" si="5"/>
        <v>0</v>
      </c>
      <c r="G287" s="198">
        <f>IFERROR($E287*SUMIF('[1]Daily Log'!$B$18:$B$1017,$B287,'[1]Daily Log'!$C$18:$C$1017),0)</f>
        <v>0</v>
      </c>
      <c r="H287" s="198">
        <f>IFERROR($E287*SUMIF('[1]Daily Log'!$E$18:$E$1017,$B287,'[1]Daily Log'!$F$18:$F$1017),0)</f>
        <v>0</v>
      </c>
      <c r="I287" s="198">
        <f>IFERROR($E287*SUMIF('[1]Daily Log'!$H$18:$H$1017,$B287,'[1]Daily Log'!$I$18:$I$1017),0)</f>
        <v>0</v>
      </c>
      <c r="J287" s="198" t="s">
        <v>40</v>
      </c>
      <c r="K287" s="198">
        <f>IFERROR($E287*SUMIF('[1]Daily Log'!$N$18:$N$1017,$B287,'[1]Daily Log'!$O$18:$O$1017),0)</f>
        <v>0</v>
      </c>
      <c r="L287" s="198">
        <f>IFERROR($E287*SUMIF('[1]Daily Log'!$Q$18:$Q$1017,$B287,'[1]Daily Log'!$R$18:$R$1017),0)</f>
        <v>0</v>
      </c>
      <c r="M287" s="198">
        <f>IFERROR($E287*SUMIF('[1]Daily Log'!$T$18:$T$1017,$B287,'[1]Daily Log'!$U$18:$U$1017),0)</f>
        <v>0</v>
      </c>
      <c r="N287" s="198">
        <f>IFERROR($E287*SUMIF('[1]Daily Log'!$W$18:$W$1017,$B287,'[1]Daily Log'!$X$18:$X$1017),0)</f>
        <v>0</v>
      </c>
      <c r="O287" s="198">
        <f>IFERROR($E287*SUMIF('[1]Daily Log'!$Z$18:$Z$1017,$B287,'[1]Daily Log'!$AA$18:$AA$1017),0)</f>
        <v>0</v>
      </c>
      <c r="P287" s="198">
        <f>IFERROR($E287*SUMIF('[1]Daily Log'!$AC$18:$AC$1017,$B287,'[1]Daily Log'!$AD$18:$AD$1017),0)</f>
        <v>0</v>
      </c>
      <c r="Q287" s="198">
        <f>IFERROR($E287*SUMIF('[1]Daily Log'!$AF$18:$AF$1017,$B287,'[1]Daily Log'!$AG$18:$AG$1017),0)</f>
        <v>0</v>
      </c>
      <c r="R287" s="198">
        <f>IFERROR($E287*SUMIF('[1]Daily Log'!$AI$18:$AI$1017,$B287,'[1]Daily Log'!$AJ$18:$AJ$1017),0)</f>
        <v>0</v>
      </c>
      <c r="S287" s="198">
        <f>IFERROR($E287*SUMIF('[1]Daily Log'!$AL$18:$AL$1017,$B287,'[1]Daily Log'!$AM$18:$AM$1017),0)</f>
        <v>0</v>
      </c>
      <c r="T287" s="198">
        <f>IFERROR($E287*SUMIF('[1]Daily Log'!$AO$18:$AO$1017,$B287,'[1]Daily Log'!$AP$18:$AP$1017),0)</f>
        <v>0</v>
      </c>
      <c r="U287" s="198">
        <f>IFERROR($E287*SUMIF('[1]Daily Log'!$AR$18:$AR$1017,$B287,'[1]Daily Log'!$AS$18:$AS$1017),0)</f>
        <v>0</v>
      </c>
      <c r="V287" s="198">
        <f>IFERROR($E287*SUMIF('[1]Daily Log'!$AU$18:$AU$1017,$B287,'[1]Daily Log'!$AV$18:$AV$1017),0)</f>
        <v>0</v>
      </c>
      <c r="W287" s="198">
        <f>IFERROR($E287*SUMIF('[1]Daily Log'!$AX$18:$AX$1017,$B287,'[1]Daily Log'!$AY$18:$AY$1017),0)</f>
        <v>0</v>
      </c>
      <c r="X287" s="198">
        <f>IFERROR($E287*SUMIF('[1]Daily Log'!$BA$18:$BA$1017,$B287,'[1]Daily Log'!$BB$18:$BB$1017),0)</f>
        <v>0</v>
      </c>
      <c r="Y287" s="198">
        <f>IFERROR($E287*SUMIF('[1]Daily Log'!$BD$18:$BD$1017,$B287,'[1]Daily Log'!$BE$18:$BE$1017),0)</f>
        <v>0</v>
      </c>
      <c r="Z287" s="198">
        <f>IFERROR($E287*SUMIF('[1]Daily Log'!$BG$18:$BG$1017,$B287,'[1]Daily Log'!$BH$18:$BH$1017),0)</f>
        <v>0</v>
      </c>
      <c r="AA287" s="198">
        <f>IFERROR($E287*SUMIF('[1]Daily Log'!$BJ$18:$BJ$1017,$B287,'[1]Daily Log'!$BK$18:$BK$1017),0)</f>
        <v>0</v>
      </c>
      <c r="AB287" s="198">
        <f>IFERROR($E287*SUMIF('[1]Daily Log'!$BM$18:$BM$1017,$B287,'[1]Daily Log'!$BN$18:$BN$1017),0)</f>
        <v>0</v>
      </c>
      <c r="AC287" s="198">
        <f>IFERROR($E287*SUMIF('[1]Daily Log'!$BP$18:$BP$1017,$B287,'[1]Daily Log'!$BQ$18:$BQ$1017),0)</f>
        <v>0</v>
      </c>
      <c r="AD287" s="198">
        <f>IFERROR($E287*SUMIF('[1]Daily Log'!$BS$18:$BS$1017,$B287,'[1]Daily Log'!$BT$18:$BT$1017),0)</f>
        <v>0</v>
      </c>
      <c r="AE287" s="198">
        <f>IFERROR($E287*SUMIF('[1]Daily Log'!$BV$18:$BV$1017,$B287,'[1]Daily Log'!$BW$18:$BW$1017),0)</f>
        <v>0</v>
      </c>
      <c r="AF287" s="198">
        <f>IFERROR($E287*SUMIF('[1]Daily Log'!$BY$18:$BY$1017,$B287,'[1]Daily Log'!$BZ$18:$BZ$1017),0)</f>
        <v>0</v>
      </c>
      <c r="AG287" s="198">
        <f>IFERROR($E287*SUMIF('[1]Daily Log'!$CB$18:$CB$1017,$B287,'[1]Daily Log'!$CC$18:$CC$1017),0)</f>
        <v>0</v>
      </c>
      <c r="AH287" s="198">
        <f>IFERROR($E287*SUMIF('[1]Daily Log'!$CE$18:$CE$1017,$B287,'[1]Daily Log'!$CF$18:$CF$1017),0)</f>
        <v>0</v>
      </c>
      <c r="AI287" s="198">
        <f>IFERROR($E287*SUMIF('[1]Daily Log'!$CH$18:$CH$1017,$B287,'[1]Daily Log'!$CI$18:$CI$1017),0)</f>
        <v>0</v>
      </c>
      <c r="AJ287" s="198">
        <f>IFERROR($E287*SUMIF('[1]Daily Log'!$CK$18:$CK$1017,$B287,'[1]Daily Log'!$CL$18:$CL$1017),0)</f>
        <v>0</v>
      </c>
      <c r="AK287" s="198">
        <f>IFERROR($E287*SUMIF('[1]Daily Log'!$CN$18:$CN$1017,$B287,'[1]Daily Log'!$CO$18:$CO$1017),0)</f>
        <v>0</v>
      </c>
    </row>
    <row r="288" spans="2:37" ht="33.75" hidden="1" customHeight="1">
      <c r="B288" s="407" t="s">
        <v>342</v>
      </c>
      <c r="C288" s="404"/>
      <c r="D288" s="398"/>
      <c r="E288" s="199"/>
      <c r="F288" s="197">
        <f t="shared" si="5"/>
        <v>0</v>
      </c>
      <c r="G288" s="198">
        <f>IFERROR($E288*SUMIF('[1]Daily Log'!$B$18:$B$1017,$B288,'[1]Daily Log'!$C$18:$C$1017),0)</f>
        <v>0</v>
      </c>
      <c r="H288" s="198">
        <f>IFERROR($E288*SUMIF('[1]Daily Log'!$E$18:$E$1017,$B288,'[1]Daily Log'!$F$18:$F$1017),0)</f>
        <v>0</v>
      </c>
      <c r="I288" s="198">
        <f>IFERROR($E288*SUMIF('[1]Daily Log'!$H$18:$H$1017,$B288,'[1]Daily Log'!$I$18:$I$1017),0)</f>
        <v>0</v>
      </c>
      <c r="J288" s="198" t="s">
        <v>40</v>
      </c>
      <c r="K288" s="198">
        <f>IFERROR($E288*SUMIF('[1]Daily Log'!$N$18:$N$1017,$B288,'[1]Daily Log'!$O$18:$O$1017),0)</f>
        <v>0</v>
      </c>
      <c r="L288" s="198">
        <f>IFERROR($E288*SUMIF('[1]Daily Log'!$Q$18:$Q$1017,$B288,'[1]Daily Log'!$R$18:$R$1017),0)</f>
        <v>0</v>
      </c>
      <c r="M288" s="198">
        <f>IFERROR($E288*SUMIF('[1]Daily Log'!$T$18:$T$1017,$B288,'[1]Daily Log'!$U$18:$U$1017),0)</f>
        <v>0</v>
      </c>
      <c r="N288" s="198">
        <f>IFERROR($E288*SUMIF('[1]Daily Log'!$W$18:$W$1017,$B288,'[1]Daily Log'!$X$18:$X$1017),0)</f>
        <v>0</v>
      </c>
      <c r="O288" s="198">
        <f>IFERROR($E288*SUMIF('[1]Daily Log'!$Z$18:$Z$1017,$B288,'[1]Daily Log'!$AA$18:$AA$1017),0)</f>
        <v>0</v>
      </c>
      <c r="P288" s="198">
        <f>IFERROR($E288*SUMIF('[1]Daily Log'!$AC$18:$AC$1017,$B288,'[1]Daily Log'!$AD$18:$AD$1017),0)</f>
        <v>0</v>
      </c>
      <c r="Q288" s="198">
        <f>IFERROR($E288*SUMIF('[1]Daily Log'!$AF$18:$AF$1017,$B288,'[1]Daily Log'!$AG$18:$AG$1017),0)</f>
        <v>0</v>
      </c>
      <c r="R288" s="198">
        <f>IFERROR($E288*SUMIF('[1]Daily Log'!$AI$18:$AI$1017,$B288,'[1]Daily Log'!$AJ$18:$AJ$1017),0)</f>
        <v>0</v>
      </c>
      <c r="S288" s="198">
        <f>IFERROR($E288*SUMIF('[1]Daily Log'!$AL$18:$AL$1017,$B288,'[1]Daily Log'!$AM$18:$AM$1017),0)</f>
        <v>0</v>
      </c>
      <c r="T288" s="198">
        <f>IFERROR($E288*SUMIF('[1]Daily Log'!$AO$18:$AO$1017,$B288,'[1]Daily Log'!$AP$18:$AP$1017),0)</f>
        <v>0</v>
      </c>
      <c r="U288" s="198">
        <f>IFERROR($E288*SUMIF('[1]Daily Log'!$AR$18:$AR$1017,$B288,'[1]Daily Log'!$AS$18:$AS$1017),0)</f>
        <v>0</v>
      </c>
      <c r="V288" s="198">
        <f>IFERROR($E288*SUMIF('[1]Daily Log'!$AU$18:$AU$1017,$B288,'[1]Daily Log'!$AV$18:$AV$1017),0)</f>
        <v>0</v>
      </c>
      <c r="W288" s="198">
        <f>IFERROR($E288*SUMIF('[1]Daily Log'!$AX$18:$AX$1017,$B288,'[1]Daily Log'!$AY$18:$AY$1017),0)</f>
        <v>0</v>
      </c>
      <c r="X288" s="198">
        <f>IFERROR($E288*SUMIF('[1]Daily Log'!$BA$18:$BA$1017,$B288,'[1]Daily Log'!$BB$18:$BB$1017),0)</f>
        <v>0</v>
      </c>
      <c r="Y288" s="198">
        <f>IFERROR($E288*SUMIF('[1]Daily Log'!$BD$18:$BD$1017,$B288,'[1]Daily Log'!$BE$18:$BE$1017),0)</f>
        <v>0</v>
      </c>
      <c r="Z288" s="198">
        <f>IFERROR($E288*SUMIF('[1]Daily Log'!$BG$18:$BG$1017,$B288,'[1]Daily Log'!$BH$18:$BH$1017),0)</f>
        <v>0</v>
      </c>
      <c r="AA288" s="198">
        <f>IFERROR($E288*SUMIF('[1]Daily Log'!$BJ$18:$BJ$1017,$B288,'[1]Daily Log'!$BK$18:$BK$1017),0)</f>
        <v>0</v>
      </c>
      <c r="AB288" s="198">
        <f>IFERROR($E288*SUMIF('[1]Daily Log'!$BM$18:$BM$1017,$B288,'[1]Daily Log'!$BN$18:$BN$1017),0)</f>
        <v>0</v>
      </c>
      <c r="AC288" s="198">
        <f>IFERROR($E288*SUMIF('[1]Daily Log'!$BP$18:$BP$1017,$B288,'[1]Daily Log'!$BQ$18:$BQ$1017),0)</f>
        <v>0</v>
      </c>
      <c r="AD288" s="198">
        <f>IFERROR($E288*SUMIF('[1]Daily Log'!$BS$18:$BS$1017,$B288,'[1]Daily Log'!$BT$18:$BT$1017),0)</f>
        <v>0</v>
      </c>
      <c r="AE288" s="198">
        <f>IFERROR($E288*SUMIF('[1]Daily Log'!$BV$18:$BV$1017,$B288,'[1]Daily Log'!$BW$18:$BW$1017),0)</f>
        <v>0</v>
      </c>
      <c r="AF288" s="198">
        <f>IFERROR($E288*SUMIF('[1]Daily Log'!$BY$18:$BY$1017,$B288,'[1]Daily Log'!$BZ$18:$BZ$1017),0)</f>
        <v>0</v>
      </c>
      <c r="AG288" s="198">
        <f>IFERROR($E288*SUMIF('[1]Daily Log'!$CB$18:$CB$1017,$B288,'[1]Daily Log'!$CC$18:$CC$1017),0)</f>
        <v>0</v>
      </c>
      <c r="AH288" s="198">
        <f>IFERROR($E288*SUMIF('[1]Daily Log'!$CE$18:$CE$1017,$B288,'[1]Daily Log'!$CF$18:$CF$1017),0)</f>
        <v>0</v>
      </c>
      <c r="AI288" s="198">
        <f>IFERROR($E288*SUMIF('[1]Daily Log'!$CH$18:$CH$1017,$B288,'[1]Daily Log'!$CI$18:$CI$1017),0)</f>
        <v>0</v>
      </c>
      <c r="AJ288" s="198">
        <f>IFERROR($E288*SUMIF('[1]Daily Log'!$CK$18:$CK$1017,$B288,'[1]Daily Log'!$CL$18:$CL$1017),0)</f>
        <v>0</v>
      </c>
      <c r="AK288" s="198">
        <f>IFERROR($E288*SUMIF('[1]Daily Log'!$CN$18:$CN$1017,$B288,'[1]Daily Log'!$CO$18:$CO$1017),0)</f>
        <v>0</v>
      </c>
    </row>
    <row r="289" spans="2:37" ht="33.75" hidden="1" customHeight="1">
      <c r="B289" s="407" t="s">
        <v>343</v>
      </c>
      <c r="C289" s="404"/>
      <c r="D289" s="398"/>
      <c r="E289" s="199"/>
      <c r="F289" s="197">
        <f t="shared" si="5"/>
        <v>0</v>
      </c>
      <c r="G289" s="198">
        <f>IFERROR($E289*SUMIF('[1]Daily Log'!$B$18:$B$1017,$B289,'[1]Daily Log'!$C$18:$C$1017),0)</f>
        <v>0</v>
      </c>
      <c r="H289" s="198">
        <f>IFERROR($E289*SUMIF('[1]Daily Log'!$E$18:$E$1017,$B289,'[1]Daily Log'!$F$18:$F$1017),0)</f>
        <v>0</v>
      </c>
      <c r="I289" s="198">
        <f>IFERROR($E289*SUMIF('[1]Daily Log'!$H$18:$H$1017,$B289,'[1]Daily Log'!$I$18:$I$1017),0)</f>
        <v>0</v>
      </c>
      <c r="J289" s="198" t="s">
        <v>40</v>
      </c>
      <c r="K289" s="198">
        <f>IFERROR($E289*SUMIF('[1]Daily Log'!$N$18:$N$1017,$B289,'[1]Daily Log'!$O$18:$O$1017),0)</f>
        <v>0</v>
      </c>
      <c r="L289" s="198">
        <f>IFERROR($E289*SUMIF('[1]Daily Log'!$Q$18:$Q$1017,$B289,'[1]Daily Log'!$R$18:$R$1017),0)</f>
        <v>0</v>
      </c>
      <c r="M289" s="198">
        <f>IFERROR($E289*SUMIF('[1]Daily Log'!$T$18:$T$1017,$B289,'[1]Daily Log'!$U$18:$U$1017),0)</f>
        <v>0</v>
      </c>
      <c r="N289" s="198">
        <f>IFERROR($E289*SUMIF('[1]Daily Log'!$W$18:$W$1017,$B289,'[1]Daily Log'!$X$18:$X$1017),0)</f>
        <v>0</v>
      </c>
      <c r="O289" s="198">
        <f>IFERROR($E289*SUMIF('[1]Daily Log'!$Z$18:$Z$1017,$B289,'[1]Daily Log'!$AA$18:$AA$1017),0)</f>
        <v>0</v>
      </c>
      <c r="P289" s="198">
        <f>IFERROR($E289*SUMIF('[1]Daily Log'!$AC$18:$AC$1017,$B289,'[1]Daily Log'!$AD$18:$AD$1017),0)</f>
        <v>0</v>
      </c>
      <c r="Q289" s="198">
        <f>IFERROR($E289*SUMIF('[1]Daily Log'!$AF$18:$AF$1017,$B289,'[1]Daily Log'!$AG$18:$AG$1017),0)</f>
        <v>0</v>
      </c>
      <c r="R289" s="198">
        <f>IFERROR($E289*SUMIF('[1]Daily Log'!$AI$18:$AI$1017,$B289,'[1]Daily Log'!$AJ$18:$AJ$1017),0)</f>
        <v>0</v>
      </c>
      <c r="S289" s="198">
        <f>IFERROR($E289*SUMIF('[1]Daily Log'!$AL$18:$AL$1017,$B289,'[1]Daily Log'!$AM$18:$AM$1017),0)</f>
        <v>0</v>
      </c>
      <c r="T289" s="198">
        <f>IFERROR($E289*SUMIF('[1]Daily Log'!$AO$18:$AO$1017,$B289,'[1]Daily Log'!$AP$18:$AP$1017),0)</f>
        <v>0</v>
      </c>
      <c r="U289" s="198">
        <f>IFERROR($E289*SUMIF('[1]Daily Log'!$AR$18:$AR$1017,$B289,'[1]Daily Log'!$AS$18:$AS$1017),0)</f>
        <v>0</v>
      </c>
      <c r="V289" s="198">
        <f>IFERROR($E289*SUMIF('[1]Daily Log'!$AU$18:$AU$1017,$B289,'[1]Daily Log'!$AV$18:$AV$1017),0)</f>
        <v>0</v>
      </c>
      <c r="W289" s="198">
        <f>IFERROR($E289*SUMIF('[1]Daily Log'!$AX$18:$AX$1017,$B289,'[1]Daily Log'!$AY$18:$AY$1017),0)</f>
        <v>0</v>
      </c>
      <c r="X289" s="198">
        <f>IFERROR($E289*SUMIF('[1]Daily Log'!$BA$18:$BA$1017,$B289,'[1]Daily Log'!$BB$18:$BB$1017),0)</f>
        <v>0</v>
      </c>
      <c r="Y289" s="198">
        <f>IFERROR($E289*SUMIF('[1]Daily Log'!$BD$18:$BD$1017,$B289,'[1]Daily Log'!$BE$18:$BE$1017),0)</f>
        <v>0</v>
      </c>
      <c r="Z289" s="198">
        <f>IFERROR($E289*SUMIF('[1]Daily Log'!$BG$18:$BG$1017,$B289,'[1]Daily Log'!$BH$18:$BH$1017),0)</f>
        <v>0</v>
      </c>
      <c r="AA289" s="198">
        <f>IFERROR($E289*SUMIF('[1]Daily Log'!$BJ$18:$BJ$1017,$B289,'[1]Daily Log'!$BK$18:$BK$1017),0)</f>
        <v>0</v>
      </c>
      <c r="AB289" s="198">
        <f>IFERROR($E289*SUMIF('[1]Daily Log'!$BM$18:$BM$1017,$B289,'[1]Daily Log'!$BN$18:$BN$1017),0)</f>
        <v>0</v>
      </c>
      <c r="AC289" s="198">
        <f>IFERROR($E289*SUMIF('[1]Daily Log'!$BP$18:$BP$1017,$B289,'[1]Daily Log'!$BQ$18:$BQ$1017),0)</f>
        <v>0</v>
      </c>
      <c r="AD289" s="198">
        <f>IFERROR($E289*SUMIF('[1]Daily Log'!$BS$18:$BS$1017,$B289,'[1]Daily Log'!$BT$18:$BT$1017),0)</f>
        <v>0</v>
      </c>
      <c r="AE289" s="198">
        <f>IFERROR($E289*SUMIF('[1]Daily Log'!$BV$18:$BV$1017,$B289,'[1]Daily Log'!$BW$18:$BW$1017),0)</f>
        <v>0</v>
      </c>
      <c r="AF289" s="198">
        <f>IFERROR($E289*SUMIF('[1]Daily Log'!$BY$18:$BY$1017,$B289,'[1]Daily Log'!$BZ$18:$BZ$1017),0)</f>
        <v>0</v>
      </c>
      <c r="AG289" s="198">
        <f>IFERROR($E289*SUMIF('[1]Daily Log'!$CB$18:$CB$1017,$B289,'[1]Daily Log'!$CC$18:$CC$1017),0)</f>
        <v>0</v>
      </c>
      <c r="AH289" s="198">
        <f>IFERROR($E289*SUMIF('[1]Daily Log'!$CE$18:$CE$1017,$B289,'[1]Daily Log'!$CF$18:$CF$1017),0)</f>
        <v>0</v>
      </c>
      <c r="AI289" s="198">
        <f>IFERROR($E289*SUMIF('[1]Daily Log'!$CH$18:$CH$1017,$B289,'[1]Daily Log'!$CI$18:$CI$1017),0)</f>
        <v>0</v>
      </c>
      <c r="AJ289" s="198">
        <f>IFERROR($E289*SUMIF('[1]Daily Log'!$CK$18:$CK$1017,$B289,'[1]Daily Log'!$CL$18:$CL$1017),0)</f>
        <v>0</v>
      </c>
      <c r="AK289" s="198">
        <f>IFERROR($E289*SUMIF('[1]Daily Log'!$CN$18:$CN$1017,$B289,'[1]Daily Log'!$CO$18:$CO$1017),0)</f>
        <v>0</v>
      </c>
    </row>
    <row r="290" spans="2:37" ht="33.75" hidden="1" customHeight="1">
      <c r="B290" s="407" t="s">
        <v>344</v>
      </c>
      <c r="C290" s="404"/>
      <c r="D290" s="398"/>
      <c r="E290" s="199"/>
      <c r="F290" s="197">
        <f t="shared" si="5"/>
        <v>0</v>
      </c>
      <c r="G290" s="198">
        <f>IFERROR($E290*SUMIF('[1]Daily Log'!$B$18:$B$1017,$B290,'[1]Daily Log'!$C$18:$C$1017),0)</f>
        <v>0</v>
      </c>
      <c r="H290" s="198">
        <f>IFERROR($E290*SUMIF('[1]Daily Log'!$E$18:$E$1017,$B290,'[1]Daily Log'!$F$18:$F$1017),0)</f>
        <v>0</v>
      </c>
      <c r="I290" s="198">
        <f>IFERROR($E290*SUMIF('[1]Daily Log'!$H$18:$H$1017,$B290,'[1]Daily Log'!$I$18:$I$1017),0)</f>
        <v>0</v>
      </c>
      <c r="J290" s="198" t="s">
        <v>40</v>
      </c>
      <c r="K290" s="198">
        <f>IFERROR($E290*SUMIF('[1]Daily Log'!$N$18:$N$1017,$B290,'[1]Daily Log'!$O$18:$O$1017),0)</f>
        <v>0</v>
      </c>
      <c r="L290" s="198">
        <f>IFERROR($E290*SUMIF('[1]Daily Log'!$Q$18:$Q$1017,$B290,'[1]Daily Log'!$R$18:$R$1017),0)</f>
        <v>0</v>
      </c>
      <c r="M290" s="198">
        <f>IFERROR($E290*SUMIF('[1]Daily Log'!$T$18:$T$1017,$B290,'[1]Daily Log'!$U$18:$U$1017),0)</f>
        <v>0</v>
      </c>
      <c r="N290" s="198">
        <f>IFERROR($E290*SUMIF('[1]Daily Log'!$W$18:$W$1017,$B290,'[1]Daily Log'!$X$18:$X$1017),0)</f>
        <v>0</v>
      </c>
      <c r="O290" s="198">
        <f>IFERROR($E290*SUMIF('[1]Daily Log'!$Z$18:$Z$1017,$B290,'[1]Daily Log'!$AA$18:$AA$1017),0)</f>
        <v>0</v>
      </c>
      <c r="P290" s="198">
        <f>IFERROR($E290*SUMIF('[1]Daily Log'!$AC$18:$AC$1017,$B290,'[1]Daily Log'!$AD$18:$AD$1017),0)</f>
        <v>0</v>
      </c>
      <c r="Q290" s="198">
        <f>IFERROR($E290*SUMIF('[1]Daily Log'!$AF$18:$AF$1017,$B290,'[1]Daily Log'!$AG$18:$AG$1017),0)</f>
        <v>0</v>
      </c>
      <c r="R290" s="198">
        <f>IFERROR($E290*SUMIF('[1]Daily Log'!$AI$18:$AI$1017,$B290,'[1]Daily Log'!$AJ$18:$AJ$1017),0)</f>
        <v>0</v>
      </c>
      <c r="S290" s="198">
        <f>IFERROR($E290*SUMIF('[1]Daily Log'!$AL$18:$AL$1017,$B290,'[1]Daily Log'!$AM$18:$AM$1017),0)</f>
        <v>0</v>
      </c>
      <c r="T290" s="198">
        <f>IFERROR($E290*SUMIF('[1]Daily Log'!$AO$18:$AO$1017,$B290,'[1]Daily Log'!$AP$18:$AP$1017),0)</f>
        <v>0</v>
      </c>
      <c r="U290" s="198">
        <f>IFERROR($E290*SUMIF('[1]Daily Log'!$AR$18:$AR$1017,$B290,'[1]Daily Log'!$AS$18:$AS$1017),0)</f>
        <v>0</v>
      </c>
      <c r="V290" s="198">
        <f>IFERROR($E290*SUMIF('[1]Daily Log'!$AU$18:$AU$1017,$B290,'[1]Daily Log'!$AV$18:$AV$1017),0)</f>
        <v>0</v>
      </c>
      <c r="W290" s="198">
        <f>IFERROR($E290*SUMIF('[1]Daily Log'!$AX$18:$AX$1017,$B290,'[1]Daily Log'!$AY$18:$AY$1017),0)</f>
        <v>0</v>
      </c>
      <c r="X290" s="198">
        <f>IFERROR($E290*SUMIF('[1]Daily Log'!$BA$18:$BA$1017,$B290,'[1]Daily Log'!$BB$18:$BB$1017),0)</f>
        <v>0</v>
      </c>
      <c r="Y290" s="198">
        <f>IFERROR($E290*SUMIF('[1]Daily Log'!$BD$18:$BD$1017,$B290,'[1]Daily Log'!$BE$18:$BE$1017),0)</f>
        <v>0</v>
      </c>
      <c r="Z290" s="198">
        <f>IFERROR($E290*SUMIF('[1]Daily Log'!$BG$18:$BG$1017,$B290,'[1]Daily Log'!$BH$18:$BH$1017),0)</f>
        <v>0</v>
      </c>
      <c r="AA290" s="198">
        <f>IFERROR($E290*SUMIF('[1]Daily Log'!$BJ$18:$BJ$1017,$B290,'[1]Daily Log'!$BK$18:$BK$1017),0)</f>
        <v>0</v>
      </c>
      <c r="AB290" s="198">
        <f>IFERROR($E290*SUMIF('[1]Daily Log'!$BM$18:$BM$1017,$B290,'[1]Daily Log'!$BN$18:$BN$1017),0)</f>
        <v>0</v>
      </c>
      <c r="AC290" s="198">
        <f>IFERROR($E290*SUMIF('[1]Daily Log'!$BP$18:$BP$1017,$B290,'[1]Daily Log'!$BQ$18:$BQ$1017),0)</f>
        <v>0</v>
      </c>
      <c r="AD290" s="198">
        <f>IFERROR($E290*SUMIF('[1]Daily Log'!$BS$18:$BS$1017,$B290,'[1]Daily Log'!$BT$18:$BT$1017),0)</f>
        <v>0</v>
      </c>
      <c r="AE290" s="198">
        <f>IFERROR($E290*SUMIF('[1]Daily Log'!$BV$18:$BV$1017,$B290,'[1]Daily Log'!$BW$18:$BW$1017),0)</f>
        <v>0</v>
      </c>
      <c r="AF290" s="198">
        <f>IFERROR($E290*SUMIF('[1]Daily Log'!$BY$18:$BY$1017,$B290,'[1]Daily Log'!$BZ$18:$BZ$1017),0)</f>
        <v>0</v>
      </c>
      <c r="AG290" s="198">
        <f>IFERROR($E290*SUMIF('[1]Daily Log'!$CB$18:$CB$1017,$B290,'[1]Daily Log'!$CC$18:$CC$1017),0)</f>
        <v>0</v>
      </c>
      <c r="AH290" s="198">
        <f>IFERROR($E290*SUMIF('[1]Daily Log'!$CE$18:$CE$1017,$B290,'[1]Daily Log'!$CF$18:$CF$1017),0)</f>
        <v>0</v>
      </c>
      <c r="AI290" s="198">
        <f>IFERROR($E290*SUMIF('[1]Daily Log'!$CH$18:$CH$1017,$B290,'[1]Daily Log'!$CI$18:$CI$1017),0)</f>
        <v>0</v>
      </c>
      <c r="AJ290" s="198">
        <f>IFERROR($E290*SUMIF('[1]Daily Log'!$CK$18:$CK$1017,$B290,'[1]Daily Log'!$CL$18:$CL$1017),0)</f>
        <v>0</v>
      </c>
      <c r="AK290" s="198">
        <f>IFERROR($E290*SUMIF('[1]Daily Log'!$CN$18:$CN$1017,$B290,'[1]Daily Log'!$CO$18:$CO$1017),0)</f>
        <v>0</v>
      </c>
    </row>
    <row r="291" spans="2:37" ht="33.75" hidden="1" customHeight="1">
      <c r="B291" s="407" t="s">
        <v>345</v>
      </c>
      <c r="C291" s="404"/>
      <c r="D291" s="398"/>
      <c r="E291" s="199"/>
      <c r="F291" s="197">
        <f t="shared" si="5"/>
        <v>0</v>
      </c>
      <c r="G291" s="198">
        <f>IFERROR($E291*SUMIF('[1]Daily Log'!$B$18:$B$1017,$B291,'[1]Daily Log'!$C$18:$C$1017),0)</f>
        <v>0</v>
      </c>
      <c r="H291" s="198">
        <f>IFERROR($E291*SUMIF('[1]Daily Log'!$E$18:$E$1017,$B291,'[1]Daily Log'!$F$18:$F$1017),0)</f>
        <v>0</v>
      </c>
      <c r="I291" s="198">
        <f>IFERROR($E291*SUMIF('[1]Daily Log'!$H$18:$H$1017,$B291,'[1]Daily Log'!$I$18:$I$1017),0)</f>
        <v>0</v>
      </c>
      <c r="J291" s="198" t="s">
        <v>40</v>
      </c>
      <c r="K291" s="198">
        <f>IFERROR($E291*SUMIF('[1]Daily Log'!$N$18:$N$1017,$B291,'[1]Daily Log'!$O$18:$O$1017),0)</f>
        <v>0</v>
      </c>
      <c r="L291" s="198">
        <f>IFERROR($E291*SUMIF('[1]Daily Log'!$Q$18:$Q$1017,$B291,'[1]Daily Log'!$R$18:$R$1017),0)</f>
        <v>0</v>
      </c>
      <c r="M291" s="198">
        <f>IFERROR($E291*SUMIF('[1]Daily Log'!$T$18:$T$1017,$B291,'[1]Daily Log'!$U$18:$U$1017),0)</f>
        <v>0</v>
      </c>
      <c r="N291" s="198">
        <f>IFERROR($E291*SUMIF('[1]Daily Log'!$W$18:$W$1017,$B291,'[1]Daily Log'!$X$18:$X$1017),0)</f>
        <v>0</v>
      </c>
      <c r="O291" s="198">
        <f>IFERROR($E291*SUMIF('[1]Daily Log'!$Z$18:$Z$1017,$B291,'[1]Daily Log'!$AA$18:$AA$1017),0)</f>
        <v>0</v>
      </c>
      <c r="P291" s="198">
        <f>IFERROR($E291*SUMIF('[1]Daily Log'!$AC$18:$AC$1017,$B291,'[1]Daily Log'!$AD$18:$AD$1017),0)</f>
        <v>0</v>
      </c>
      <c r="Q291" s="198">
        <f>IFERROR($E291*SUMIF('[1]Daily Log'!$AF$18:$AF$1017,$B291,'[1]Daily Log'!$AG$18:$AG$1017),0)</f>
        <v>0</v>
      </c>
      <c r="R291" s="198">
        <f>IFERROR($E291*SUMIF('[1]Daily Log'!$AI$18:$AI$1017,$B291,'[1]Daily Log'!$AJ$18:$AJ$1017),0)</f>
        <v>0</v>
      </c>
      <c r="S291" s="198">
        <f>IFERROR($E291*SUMIF('[1]Daily Log'!$AL$18:$AL$1017,$B291,'[1]Daily Log'!$AM$18:$AM$1017),0)</f>
        <v>0</v>
      </c>
      <c r="T291" s="198">
        <f>IFERROR($E291*SUMIF('[1]Daily Log'!$AO$18:$AO$1017,$B291,'[1]Daily Log'!$AP$18:$AP$1017),0)</f>
        <v>0</v>
      </c>
      <c r="U291" s="198">
        <f>IFERROR($E291*SUMIF('[1]Daily Log'!$AR$18:$AR$1017,$B291,'[1]Daily Log'!$AS$18:$AS$1017),0)</f>
        <v>0</v>
      </c>
      <c r="V291" s="198">
        <f>IFERROR($E291*SUMIF('[1]Daily Log'!$AU$18:$AU$1017,$B291,'[1]Daily Log'!$AV$18:$AV$1017),0)</f>
        <v>0</v>
      </c>
      <c r="W291" s="198">
        <f>IFERROR($E291*SUMIF('[1]Daily Log'!$AX$18:$AX$1017,$B291,'[1]Daily Log'!$AY$18:$AY$1017),0)</f>
        <v>0</v>
      </c>
      <c r="X291" s="198">
        <f>IFERROR($E291*SUMIF('[1]Daily Log'!$BA$18:$BA$1017,$B291,'[1]Daily Log'!$BB$18:$BB$1017),0)</f>
        <v>0</v>
      </c>
      <c r="Y291" s="198">
        <f>IFERROR($E291*SUMIF('[1]Daily Log'!$BD$18:$BD$1017,$B291,'[1]Daily Log'!$BE$18:$BE$1017),0)</f>
        <v>0</v>
      </c>
      <c r="Z291" s="198">
        <f>IFERROR($E291*SUMIF('[1]Daily Log'!$BG$18:$BG$1017,$B291,'[1]Daily Log'!$BH$18:$BH$1017),0)</f>
        <v>0</v>
      </c>
      <c r="AA291" s="198">
        <f>IFERROR($E291*SUMIF('[1]Daily Log'!$BJ$18:$BJ$1017,$B291,'[1]Daily Log'!$BK$18:$BK$1017),0)</f>
        <v>0</v>
      </c>
      <c r="AB291" s="198">
        <f>IFERROR($E291*SUMIF('[1]Daily Log'!$BM$18:$BM$1017,$B291,'[1]Daily Log'!$BN$18:$BN$1017),0)</f>
        <v>0</v>
      </c>
      <c r="AC291" s="198">
        <f>IFERROR($E291*SUMIF('[1]Daily Log'!$BP$18:$BP$1017,$B291,'[1]Daily Log'!$BQ$18:$BQ$1017),0)</f>
        <v>0</v>
      </c>
      <c r="AD291" s="198">
        <f>IFERROR($E291*SUMIF('[1]Daily Log'!$BS$18:$BS$1017,$B291,'[1]Daily Log'!$BT$18:$BT$1017),0)</f>
        <v>0</v>
      </c>
      <c r="AE291" s="198">
        <f>IFERROR($E291*SUMIF('[1]Daily Log'!$BV$18:$BV$1017,$B291,'[1]Daily Log'!$BW$18:$BW$1017),0)</f>
        <v>0</v>
      </c>
      <c r="AF291" s="198">
        <f>IFERROR($E291*SUMIF('[1]Daily Log'!$BY$18:$BY$1017,$B291,'[1]Daily Log'!$BZ$18:$BZ$1017),0)</f>
        <v>0</v>
      </c>
      <c r="AG291" s="198">
        <f>IFERROR($E291*SUMIF('[1]Daily Log'!$CB$18:$CB$1017,$B291,'[1]Daily Log'!$CC$18:$CC$1017),0)</f>
        <v>0</v>
      </c>
      <c r="AH291" s="198">
        <f>IFERROR($E291*SUMIF('[1]Daily Log'!$CE$18:$CE$1017,$B291,'[1]Daily Log'!$CF$18:$CF$1017),0)</f>
        <v>0</v>
      </c>
      <c r="AI291" s="198">
        <f>IFERROR($E291*SUMIF('[1]Daily Log'!$CH$18:$CH$1017,$B291,'[1]Daily Log'!$CI$18:$CI$1017),0)</f>
        <v>0</v>
      </c>
      <c r="AJ291" s="198">
        <f>IFERROR($E291*SUMIF('[1]Daily Log'!$CK$18:$CK$1017,$B291,'[1]Daily Log'!$CL$18:$CL$1017),0)</f>
        <v>0</v>
      </c>
      <c r="AK291" s="198">
        <f>IFERROR($E291*SUMIF('[1]Daily Log'!$CN$18:$CN$1017,$B291,'[1]Daily Log'!$CO$18:$CO$1017),0)</f>
        <v>0</v>
      </c>
    </row>
    <row r="292" spans="2:37" ht="33.75" hidden="1" customHeight="1">
      <c r="B292" s="407" t="s">
        <v>431</v>
      </c>
      <c r="C292" s="404"/>
      <c r="D292" s="398"/>
      <c r="E292" s="199"/>
      <c r="F292" s="197">
        <f t="shared" si="5"/>
        <v>0</v>
      </c>
      <c r="G292" s="198">
        <f>IFERROR($E292*SUMIF('[1]Daily Log'!$B$18:$B$1017,$B292,'[1]Daily Log'!$C$18:$C$1017),0)</f>
        <v>0</v>
      </c>
      <c r="H292" s="198">
        <f>IFERROR($E292*SUMIF('[1]Daily Log'!$E$18:$E$1017,$B292,'[1]Daily Log'!$F$18:$F$1017),0)</f>
        <v>0</v>
      </c>
      <c r="I292" s="198">
        <f>IFERROR($E292*SUMIF('[1]Daily Log'!$H$18:$H$1017,$B292,'[1]Daily Log'!$I$18:$I$1017),0)</f>
        <v>0</v>
      </c>
      <c r="J292" s="198" t="s">
        <v>40</v>
      </c>
      <c r="K292" s="198">
        <f>IFERROR($E292*SUMIF('[1]Daily Log'!$N$18:$N$1017,$B292,'[1]Daily Log'!$O$18:$O$1017),0)</f>
        <v>0</v>
      </c>
      <c r="L292" s="198">
        <f>IFERROR($E292*SUMIF('[1]Daily Log'!$Q$18:$Q$1017,$B292,'[1]Daily Log'!$R$18:$R$1017),0)</f>
        <v>0</v>
      </c>
      <c r="M292" s="198">
        <f>IFERROR($E292*SUMIF('[1]Daily Log'!$T$18:$T$1017,$B292,'[1]Daily Log'!$U$18:$U$1017),0)</f>
        <v>0</v>
      </c>
      <c r="N292" s="198">
        <f>IFERROR($E292*SUMIF('[1]Daily Log'!$W$18:$W$1017,$B292,'[1]Daily Log'!$X$18:$X$1017),0)</f>
        <v>0</v>
      </c>
      <c r="O292" s="198">
        <f>IFERROR($E292*SUMIF('[1]Daily Log'!$Z$18:$Z$1017,$B292,'[1]Daily Log'!$AA$18:$AA$1017),0)</f>
        <v>0</v>
      </c>
      <c r="P292" s="198">
        <f>IFERROR($E292*SUMIF('[1]Daily Log'!$AC$18:$AC$1017,$B292,'[1]Daily Log'!$AD$18:$AD$1017),0)</f>
        <v>0</v>
      </c>
      <c r="Q292" s="198">
        <f>IFERROR($E292*SUMIF('[1]Daily Log'!$AF$18:$AF$1017,$B292,'[1]Daily Log'!$AG$18:$AG$1017),0)</f>
        <v>0</v>
      </c>
      <c r="R292" s="198">
        <f>IFERROR($E292*SUMIF('[1]Daily Log'!$AI$18:$AI$1017,$B292,'[1]Daily Log'!$AJ$18:$AJ$1017),0)</f>
        <v>0</v>
      </c>
      <c r="S292" s="198">
        <f>IFERROR($E292*SUMIF('[1]Daily Log'!$AL$18:$AL$1017,$B292,'[1]Daily Log'!$AM$18:$AM$1017),0)</f>
        <v>0</v>
      </c>
      <c r="T292" s="198">
        <f>IFERROR($E292*SUMIF('[1]Daily Log'!$AO$18:$AO$1017,$B292,'[1]Daily Log'!$AP$18:$AP$1017),0)</f>
        <v>0</v>
      </c>
      <c r="U292" s="198">
        <f>IFERROR($E292*SUMIF('[1]Daily Log'!$AR$18:$AR$1017,$B292,'[1]Daily Log'!$AS$18:$AS$1017),0)</f>
        <v>0</v>
      </c>
      <c r="V292" s="198">
        <f>IFERROR($E292*SUMIF('[1]Daily Log'!$AU$18:$AU$1017,$B292,'[1]Daily Log'!$AV$18:$AV$1017),0)</f>
        <v>0</v>
      </c>
      <c r="W292" s="198">
        <f>IFERROR($E292*SUMIF('[1]Daily Log'!$AX$18:$AX$1017,$B292,'[1]Daily Log'!$AY$18:$AY$1017),0)</f>
        <v>0</v>
      </c>
      <c r="X292" s="198">
        <f>IFERROR($E292*SUMIF('[1]Daily Log'!$BA$18:$BA$1017,$B292,'[1]Daily Log'!$BB$18:$BB$1017),0)</f>
        <v>0</v>
      </c>
      <c r="Y292" s="198">
        <f>IFERROR($E292*SUMIF('[1]Daily Log'!$BD$18:$BD$1017,$B292,'[1]Daily Log'!$BE$18:$BE$1017),0)</f>
        <v>0</v>
      </c>
      <c r="Z292" s="198">
        <f>IFERROR($E292*SUMIF('[1]Daily Log'!$BG$18:$BG$1017,$B292,'[1]Daily Log'!$BH$18:$BH$1017),0)</f>
        <v>0</v>
      </c>
      <c r="AA292" s="198">
        <f>IFERROR($E292*SUMIF('[1]Daily Log'!$BJ$18:$BJ$1017,$B292,'[1]Daily Log'!$BK$18:$BK$1017),0)</f>
        <v>0</v>
      </c>
      <c r="AB292" s="198">
        <f>IFERROR($E292*SUMIF('[1]Daily Log'!$BM$18:$BM$1017,$B292,'[1]Daily Log'!$BN$18:$BN$1017),0)</f>
        <v>0</v>
      </c>
      <c r="AC292" s="198">
        <f>IFERROR($E292*SUMIF('[1]Daily Log'!$BP$18:$BP$1017,$B292,'[1]Daily Log'!$BQ$18:$BQ$1017),0)</f>
        <v>0</v>
      </c>
      <c r="AD292" s="198">
        <f>IFERROR($E292*SUMIF('[1]Daily Log'!$BS$18:$BS$1017,$B292,'[1]Daily Log'!$BT$18:$BT$1017),0)</f>
        <v>0</v>
      </c>
      <c r="AE292" s="198">
        <f>IFERROR($E292*SUMIF('[1]Daily Log'!$BV$18:$BV$1017,$B292,'[1]Daily Log'!$BW$18:$BW$1017),0)</f>
        <v>0</v>
      </c>
      <c r="AF292" s="198">
        <f>IFERROR($E292*SUMIF('[1]Daily Log'!$BY$18:$BY$1017,$B292,'[1]Daily Log'!$BZ$18:$BZ$1017),0)</f>
        <v>0</v>
      </c>
      <c r="AG292" s="198">
        <f>IFERROR($E292*SUMIF('[1]Daily Log'!$CB$18:$CB$1017,$B292,'[1]Daily Log'!$CC$18:$CC$1017),0)</f>
        <v>0</v>
      </c>
      <c r="AH292" s="198">
        <f>IFERROR($E292*SUMIF('[1]Daily Log'!$CE$18:$CE$1017,$B292,'[1]Daily Log'!$CF$18:$CF$1017),0)</f>
        <v>0</v>
      </c>
      <c r="AI292" s="198">
        <f>IFERROR($E292*SUMIF('[1]Daily Log'!$CH$18:$CH$1017,$B292,'[1]Daily Log'!$CI$18:$CI$1017),0)</f>
        <v>0</v>
      </c>
      <c r="AJ292" s="198">
        <f>IFERROR($E292*SUMIF('[1]Daily Log'!$CK$18:$CK$1017,$B292,'[1]Daily Log'!$CL$18:$CL$1017),0)</f>
        <v>0</v>
      </c>
      <c r="AK292" s="198">
        <f>IFERROR($E292*SUMIF('[1]Daily Log'!$CN$18:$CN$1017,$B292,'[1]Daily Log'!$CO$18:$CO$1017),0)</f>
        <v>0</v>
      </c>
    </row>
    <row r="293" spans="2:37" ht="33.75" hidden="1" customHeight="1">
      <c r="B293" s="407" t="s">
        <v>346</v>
      </c>
      <c r="C293" s="404"/>
      <c r="D293" s="398"/>
      <c r="E293" s="199"/>
      <c r="F293" s="197">
        <f t="shared" si="5"/>
        <v>0</v>
      </c>
      <c r="G293" s="198">
        <f>IFERROR($E293*SUMIF('[1]Daily Log'!$B$18:$B$1017,$B293,'[1]Daily Log'!$C$18:$C$1017),0)</f>
        <v>0</v>
      </c>
      <c r="H293" s="198">
        <f>IFERROR($E293*SUMIF('[1]Daily Log'!$E$18:$E$1017,$B293,'[1]Daily Log'!$F$18:$F$1017),0)</f>
        <v>0</v>
      </c>
      <c r="I293" s="198">
        <f>IFERROR($E293*SUMIF('[1]Daily Log'!$H$18:$H$1017,$B293,'[1]Daily Log'!$I$18:$I$1017),0)</f>
        <v>0</v>
      </c>
      <c r="J293" s="198" t="s">
        <v>40</v>
      </c>
      <c r="K293" s="198">
        <f>IFERROR($E293*SUMIF('[1]Daily Log'!$N$18:$N$1017,$B293,'[1]Daily Log'!$O$18:$O$1017),0)</f>
        <v>0</v>
      </c>
      <c r="L293" s="198">
        <f>IFERROR($E293*SUMIF('[1]Daily Log'!$Q$18:$Q$1017,$B293,'[1]Daily Log'!$R$18:$R$1017),0)</f>
        <v>0</v>
      </c>
      <c r="M293" s="198">
        <f>IFERROR($E293*SUMIF('[1]Daily Log'!$T$18:$T$1017,$B293,'[1]Daily Log'!$U$18:$U$1017),0)</f>
        <v>0</v>
      </c>
      <c r="N293" s="198">
        <f>IFERROR($E293*SUMIF('[1]Daily Log'!$W$18:$W$1017,$B293,'[1]Daily Log'!$X$18:$X$1017),0)</f>
        <v>0</v>
      </c>
      <c r="O293" s="198">
        <f>IFERROR($E293*SUMIF('[1]Daily Log'!$Z$18:$Z$1017,$B293,'[1]Daily Log'!$AA$18:$AA$1017),0)</f>
        <v>0</v>
      </c>
      <c r="P293" s="198">
        <f>IFERROR($E293*SUMIF('[1]Daily Log'!$AC$18:$AC$1017,$B293,'[1]Daily Log'!$AD$18:$AD$1017),0)</f>
        <v>0</v>
      </c>
      <c r="Q293" s="198">
        <f>IFERROR($E293*SUMIF('[1]Daily Log'!$AF$18:$AF$1017,$B293,'[1]Daily Log'!$AG$18:$AG$1017),0)</f>
        <v>0</v>
      </c>
      <c r="R293" s="198">
        <f>IFERROR($E293*SUMIF('[1]Daily Log'!$AI$18:$AI$1017,$B293,'[1]Daily Log'!$AJ$18:$AJ$1017),0)</f>
        <v>0</v>
      </c>
      <c r="S293" s="198">
        <f>IFERROR($E293*SUMIF('[1]Daily Log'!$AL$18:$AL$1017,$B293,'[1]Daily Log'!$AM$18:$AM$1017),0)</f>
        <v>0</v>
      </c>
      <c r="T293" s="198">
        <f>IFERROR($E293*SUMIF('[1]Daily Log'!$AO$18:$AO$1017,$B293,'[1]Daily Log'!$AP$18:$AP$1017),0)</f>
        <v>0</v>
      </c>
      <c r="U293" s="198">
        <f>IFERROR($E293*SUMIF('[1]Daily Log'!$AR$18:$AR$1017,$B293,'[1]Daily Log'!$AS$18:$AS$1017),0)</f>
        <v>0</v>
      </c>
      <c r="V293" s="198">
        <f>IFERROR($E293*SUMIF('[1]Daily Log'!$AU$18:$AU$1017,$B293,'[1]Daily Log'!$AV$18:$AV$1017),0)</f>
        <v>0</v>
      </c>
      <c r="W293" s="198">
        <f>IFERROR($E293*SUMIF('[1]Daily Log'!$AX$18:$AX$1017,$B293,'[1]Daily Log'!$AY$18:$AY$1017),0)</f>
        <v>0</v>
      </c>
      <c r="X293" s="198">
        <f>IFERROR($E293*SUMIF('[1]Daily Log'!$BA$18:$BA$1017,$B293,'[1]Daily Log'!$BB$18:$BB$1017),0)</f>
        <v>0</v>
      </c>
      <c r="Y293" s="198">
        <f>IFERROR($E293*SUMIF('[1]Daily Log'!$BD$18:$BD$1017,$B293,'[1]Daily Log'!$BE$18:$BE$1017),0)</f>
        <v>0</v>
      </c>
      <c r="Z293" s="198">
        <f>IFERROR($E293*SUMIF('[1]Daily Log'!$BG$18:$BG$1017,$B293,'[1]Daily Log'!$BH$18:$BH$1017),0)</f>
        <v>0</v>
      </c>
      <c r="AA293" s="198">
        <f>IFERROR($E293*SUMIF('[1]Daily Log'!$BJ$18:$BJ$1017,$B293,'[1]Daily Log'!$BK$18:$BK$1017),0)</f>
        <v>0</v>
      </c>
      <c r="AB293" s="198">
        <f>IFERROR($E293*SUMIF('[1]Daily Log'!$BM$18:$BM$1017,$B293,'[1]Daily Log'!$BN$18:$BN$1017),0)</f>
        <v>0</v>
      </c>
      <c r="AC293" s="198">
        <f>IFERROR($E293*SUMIF('[1]Daily Log'!$BP$18:$BP$1017,$B293,'[1]Daily Log'!$BQ$18:$BQ$1017),0)</f>
        <v>0</v>
      </c>
      <c r="AD293" s="198">
        <f>IFERROR($E293*SUMIF('[1]Daily Log'!$BS$18:$BS$1017,$B293,'[1]Daily Log'!$BT$18:$BT$1017),0)</f>
        <v>0</v>
      </c>
      <c r="AE293" s="198">
        <f>IFERROR($E293*SUMIF('[1]Daily Log'!$BV$18:$BV$1017,$B293,'[1]Daily Log'!$BW$18:$BW$1017),0)</f>
        <v>0</v>
      </c>
      <c r="AF293" s="198">
        <f>IFERROR($E293*SUMIF('[1]Daily Log'!$BY$18:$BY$1017,$B293,'[1]Daily Log'!$BZ$18:$BZ$1017),0)</f>
        <v>0</v>
      </c>
      <c r="AG293" s="198">
        <f>IFERROR($E293*SUMIF('[1]Daily Log'!$CB$18:$CB$1017,$B293,'[1]Daily Log'!$CC$18:$CC$1017),0)</f>
        <v>0</v>
      </c>
      <c r="AH293" s="198">
        <f>IFERROR($E293*SUMIF('[1]Daily Log'!$CE$18:$CE$1017,$B293,'[1]Daily Log'!$CF$18:$CF$1017),0)</f>
        <v>0</v>
      </c>
      <c r="AI293" s="198">
        <f>IFERROR($E293*SUMIF('[1]Daily Log'!$CH$18:$CH$1017,$B293,'[1]Daily Log'!$CI$18:$CI$1017),0)</f>
        <v>0</v>
      </c>
      <c r="AJ293" s="198">
        <f>IFERROR($E293*SUMIF('[1]Daily Log'!$CK$18:$CK$1017,$B293,'[1]Daily Log'!$CL$18:$CL$1017),0)</f>
        <v>0</v>
      </c>
      <c r="AK293" s="198">
        <f>IFERROR($E293*SUMIF('[1]Daily Log'!$CN$18:$CN$1017,$B293,'[1]Daily Log'!$CO$18:$CO$1017),0)</f>
        <v>0</v>
      </c>
    </row>
    <row r="294" spans="2:37" ht="33.75" hidden="1" customHeight="1">
      <c r="B294" s="407" t="s">
        <v>347</v>
      </c>
      <c r="C294" s="404"/>
      <c r="D294" s="398"/>
      <c r="E294" s="199"/>
      <c r="F294" s="197">
        <f t="shared" si="5"/>
        <v>0</v>
      </c>
      <c r="G294" s="198">
        <f>IFERROR($E294*SUMIF('[1]Daily Log'!$B$18:$B$1017,$B294,'[1]Daily Log'!$C$18:$C$1017),0)</f>
        <v>0</v>
      </c>
      <c r="H294" s="198">
        <f>IFERROR($E294*SUMIF('[1]Daily Log'!$E$18:$E$1017,$B294,'[1]Daily Log'!$F$18:$F$1017),0)</f>
        <v>0</v>
      </c>
      <c r="I294" s="198">
        <f>IFERROR($E294*SUMIF('[1]Daily Log'!$H$18:$H$1017,$B294,'[1]Daily Log'!$I$18:$I$1017),0)</f>
        <v>0</v>
      </c>
      <c r="J294" s="198" t="s">
        <v>40</v>
      </c>
      <c r="K294" s="198">
        <f>IFERROR($E294*SUMIF('[1]Daily Log'!$N$18:$N$1017,$B294,'[1]Daily Log'!$O$18:$O$1017),0)</f>
        <v>0</v>
      </c>
      <c r="L294" s="198">
        <f>IFERROR($E294*SUMIF('[1]Daily Log'!$Q$18:$Q$1017,$B294,'[1]Daily Log'!$R$18:$R$1017),0)</f>
        <v>0</v>
      </c>
      <c r="M294" s="198">
        <f>IFERROR($E294*SUMIF('[1]Daily Log'!$T$18:$T$1017,$B294,'[1]Daily Log'!$U$18:$U$1017),0)</f>
        <v>0</v>
      </c>
      <c r="N294" s="198">
        <f>IFERROR($E294*SUMIF('[1]Daily Log'!$W$18:$W$1017,$B294,'[1]Daily Log'!$X$18:$X$1017),0)</f>
        <v>0</v>
      </c>
      <c r="O294" s="198">
        <f>IFERROR($E294*SUMIF('[1]Daily Log'!$Z$18:$Z$1017,$B294,'[1]Daily Log'!$AA$18:$AA$1017),0)</f>
        <v>0</v>
      </c>
      <c r="P294" s="198">
        <f>IFERROR($E294*SUMIF('[1]Daily Log'!$AC$18:$AC$1017,$B294,'[1]Daily Log'!$AD$18:$AD$1017),0)</f>
        <v>0</v>
      </c>
      <c r="Q294" s="198">
        <f>IFERROR($E294*SUMIF('[1]Daily Log'!$AF$18:$AF$1017,$B294,'[1]Daily Log'!$AG$18:$AG$1017),0)</f>
        <v>0</v>
      </c>
      <c r="R294" s="198">
        <f>IFERROR($E294*SUMIF('[1]Daily Log'!$AI$18:$AI$1017,$B294,'[1]Daily Log'!$AJ$18:$AJ$1017),0)</f>
        <v>0</v>
      </c>
      <c r="S294" s="198">
        <f>IFERROR($E294*SUMIF('[1]Daily Log'!$AL$18:$AL$1017,$B294,'[1]Daily Log'!$AM$18:$AM$1017),0)</f>
        <v>0</v>
      </c>
      <c r="T294" s="198">
        <f>IFERROR($E294*SUMIF('[1]Daily Log'!$AO$18:$AO$1017,$B294,'[1]Daily Log'!$AP$18:$AP$1017),0)</f>
        <v>0</v>
      </c>
      <c r="U294" s="198">
        <f>IFERROR($E294*SUMIF('[1]Daily Log'!$AR$18:$AR$1017,$B294,'[1]Daily Log'!$AS$18:$AS$1017),0)</f>
        <v>0</v>
      </c>
      <c r="V294" s="198">
        <f>IFERROR($E294*SUMIF('[1]Daily Log'!$AU$18:$AU$1017,$B294,'[1]Daily Log'!$AV$18:$AV$1017),0)</f>
        <v>0</v>
      </c>
      <c r="W294" s="198">
        <f>IFERROR($E294*SUMIF('[1]Daily Log'!$AX$18:$AX$1017,$B294,'[1]Daily Log'!$AY$18:$AY$1017),0)</f>
        <v>0</v>
      </c>
      <c r="X294" s="198">
        <f>IFERROR($E294*SUMIF('[1]Daily Log'!$BA$18:$BA$1017,$B294,'[1]Daily Log'!$BB$18:$BB$1017),0)</f>
        <v>0</v>
      </c>
      <c r="Y294" s="198">
        <f>IFERROR($E294*SUMIF('[1]Daily Log'!$BD$18:$BD$1017,$B294,'[1]Daily Log'!$BE$18:$BE$1017),0)</f>
        <v>0</v>
      </c>
      <c r="Z294" s="198">
        <f>IFERROR($E294*SUMIF('[1]Daily Log'!$BG$18:$BG$1017,$B294,'[1]Daily Log'!$BH$18:$BH$1017),0)</f>
        <v>0</v>
      </c>
      <c r="AA294" s="198">
        <f>IFERROR($E294*SUMIF('[1]Daily Log'!$BJ$18:$BJ$1017,$B294,'[1]Daily Log'!$BK$18:$BK$1017),0)</f>
        <v>0</v>
      </c>
      <c r="AB294" s="198">
        <f>IFERROR($E294*SUMIF('[1]Daily Log'!$BM$18:$BM$1017,$B294,'[1]Daily Log'!$BN$18:$BN$1017),0)</f>
        <v>0</v>
      </c>
      <c r="AC294" s="198">
        <f>IFERROR($E294*SUMIF('[1]Daily Log'!$BP$18:$BP$1017,$B294,'[1]Daily Log'!$BQ$18:$BQ$1017),0)</f>
        <v>0</v>
      </c>
      <c r="AD294" s="198">
        <f>IFERROR($E294*SUMIF('[1]Daily Log'!$BS$18:$BS$1017,$B294,'[1]Daily Log'!$BT$18:$BT$1017),0)</f>
        <v>0</v>
      </c>
      <c r="AE294" s="198">
        <f>IFERROR($E294*SUMIF('[1]Daily Log'!$BV$18:$BV$1017,$B294,'[1]Daily Log'!$BW$18:$BW$1017),0)</f>
        <v>0</v>
      </c>
      <c r="AF294" s="198">
        <f>IFERROR($E294*SUMIF('[1]Daily Log'!$BY$18:$BY$1017,$B294,'[1]Daily Log'!$BZ$18:$BZ$1017),0)</f>
        <v>0</v>
      </c>
      <c r="AG294" s="198">
        <f>IFERROR($E294*SUMIF('[1]Daily Log'!$CB$18:$CB$1017,$B294,'[1]Daily Log'!$CC$18:$CC$1017),0)</f>
        <v>0</v>
      </c>
      <c r="AH294" s="198">
        <f>IFERROR($E294*SUMIF('[1]Daily Log'!$CE$18:$CE$1017,$B294,'[1]Daily Log'!$CF$18:$CF$1017),0)</f>
        <v>0</v>
      </c>
      <c r="AI294" s="198">
        <f>IFERROR($E294*SUMIF('[1]Daily Log'!$CH$18:$CH$1017,$B294,'[1]Daily Log'!$CI$18:$CI$1017),0)</f>
        <v>0</v>
      </c>
      <c r="AJ294" s="198">
        <f>IFERROR($E294*SUMIF('[1]Daily Log'!$CK$18:$CK$1017,$B294,'[1]Daily Log'!$CL$18:$CL$1017),0)</f>
        <v>0</v>
      </c>
      <c r="AK294" s="198">
        <f>IFERROR($E294*SUMIF('[1]Daily Log'!$CN$18:$CN$1017,$B294,'[1]Daily Log'!$CO$18:$CO$1017),0)</f>
        <v>0</v>
      </c>
    </row>
    <row r="295" spans="2:37" ht="33.75" hidden="1" customHeight="1">
      <c r="B295" s="407" t="s">
        <v>348</v>
      </c>
      <c r="C295" s="404"/>
      <c r="D295" s="398"/>
      <c r="E295" s="199"/>
      <c r="F295" s="197">
        <f t="shared" si="5"/>
        <v>0</v>
      </c>
      <c r="G295" s="198">
        <f>IFERROR($E295*SUMIF('[1]Daily Log'!$B$18:$B$1017,$B295,'[1]Daily Log'!$C$18:$C$1017),0)</f>
        <v>0</v>
      </c>
      <c r="H295" s="198">
        <f>IFERROR($E295*SUMIF('[1]Daily Log'!$E$18:$E$1017,$B295,'[1]Daily Log'!$F$18:$F$1017),0)</f>
        <v>0</v>
      </c>
      <c r="I295" s="198">
        <f>IFERROR($E295*SUMIF('[1]Daily Log'!$H$18:$H$1017,$B295,'[1]Daily Log'!$I$18:$I$1017),0)</f>
        <v>0</v>
      </c>
      <c r="J295" s="198" t="s">
        <v>40</v>
      </c>
      <c r="K295" s="198">
        <f>IFERROR($E295*SUMIF('[1]Daily Log'!$N$18:$N$1017,$B295,'[1]Daily Log'!$O$18:$O$1017),0)</f>
        <v>0</v>
      </c>
      <c r="L295" s="198">
        <f>IFERROR($E295*SUMIF('[1]Daily Log'!$Q$18:$Q$1017,$B295,'[1]Daily Log'!$R$18:$R$1017),0)</f>
        <v>0</v>
      </c>
      <c r="M295" s="198">
        <f>IFERROR($E295*SUMIF('[1]Daily Log'!$T$18:$T$1017,$B295,'[1]Daily Log'!$U$18:$U$1017),0)</f>
        <v>0</v>
      </c>
      <c r="N295" s="198">
        <f>IFERROR($E295*SUMIF('[1]Daily Log'!$W$18:$W$1017,$B295,'[1]Daily Log'!$X$18:$X$1017),0)</f>
        <v>0</v>
      </c>
      <c r="O295" s="198">
        <f>IFERROR($E295*SUMIF('[1]Daily Log'!$Z$18:$Z$1017,$B295,'[1]Daily Log'!$AA$18:$AA$1017),0)</f>
        <v>0</v>
      </c>
      <c r="P295" s="198">
        <f>IFERROR($E295*SUMIF('[1]Daily Log'!$AC$18:$AC$1017,$B295,'[1]Daily Log'!$AD$18:$AD$1017),0)</f>
        <v>0</v>
      </c>
      <c r="Q295" s="198">
        <f>IFERROR($E295*SUMIF('[1]Daily Log'!$AF$18:$AF$1017,$B295,'[1]Daily Log'!$AG$18:$AG$1017),0)</f>
        <v>0</v>
      </c>
      <c r="R295" s="198">
        <f>IFERROR($E295*SUMIF('[1]Daily Log'!$AI$18:$AI$1017,$B295,'[1]Daily Log'!$AJ$18:$AJ$1017),0)</f>
        <v>0</v>
      </c>
      <c r="S295" s="198">
        <f>IFERROR($E295*SUMIF('[1]Daily Log'!$AL$18:$AL$1017,$B295,'[1]Daily Log'!$AM$18:$AM$1017),0)</f>
        <v>0</v>
      </c>
      <c r="T295" s="198">
        <f>IFERROR($E295*SUMIF('[1]Daily Log'!$AO$18:$AO$1017,$B295,'[1]Daily Log'!$AP$18:$AP$1017),0)</f>
        <v>0</v>
      </c>
      <c r="U295" s="198">
        <f>IFERROR($E295*SUMIF('[1]Daily Log'!$AR$18:$AR$1017,$B295,'[1]Daily Log'!$AS$18:$AS$1017),0)</f>
        <v>0</v>
      </c>
      <c r="V295" s="198">
        <f>IFERROR($E295*SUMIF('[1]Daily Log'!$AU$18:$AU$1017,$B295,'[1]Daily Log'!$AV$18:$AV$1017),0)</f>
        <v>0</v>
      </c>
      <c r="W295" s="198">
        <f>IFERROR($E295*SUMIF('[1]Daily Log'!$AX$18:$AX$1017,$B295,'[1]Daily Log'!$AY$18:$AY$1017),0)</f>
        <v>0</v>
      </c>
      <c r="X295" s="198">
        <f>IFERROR($E295*SUMIF('[1]Daily Log'!$BA$18:$BA$1017,$B295,'[1]Daily Log'!$BB$18:$BB$1017),0)</f>
        <v>0</v>
      </c>
      <c r="Y295" s="198">
        <f>IFERROR($E295*SUMIF('[1]Daily Log'!$BD$18:$BD$1017,$B295,'[1]Daily Log'!$BE$18:$BE$1017),0)</f>
        <v>0</v>
      </c>
      <c r="Z295" s="198">
        <f>IFERROR($E295*SUMIF('[1]Daily Log'!$BG$18:$BG$1017,$B295,'[1]Daily Log'!$BH$18:$BH$1017),0)</f>
        <v>0</v>
      </c>
      <c r="AA295" s="198">
        <f>IFERROR($E295*SUMIF('[1]Daily Log'!$BJ$18:$BJ$1017,$B295,'[1]Daily Log'!$BK$18:$BK$1017),0)</f>
        <v>0</v>
      </c>
      <c r="AB295" s="198">
        <f>IFERROR($E295*SUMIF('[1]Daily Log'!$BM$18:$BM$1017,$B295,'[1]Daily Log'!$BN$18:$BN$1017),0)</f>
        <v>0</v>
      </c>
      <c r="AC295" s="198">
        <f>IFERROR($E295*SUMIF('[1]Daily Log'!$BP$18:$BP$1017,$B295,'[1]Daily Log'!$BQ$18:$BQ$1017),0)</f>
        <v>0</v>
      </c>
      <c r="AD295" s="198">
        <f>IFERROR($E295*SUMIF('[1]Daily Log'!$BS$18:$BS$1017,$B295,'[1]Daily Log'!$BT$18:$BT$1017),0)</f>
        <v>0</v>
      </c>
      <c r="AE295" s="198">
        <f>IFERROR($E295*SUMIF('[1]Daily Log'!$BV$18:$BV$1017,$B295,'[1]Daily Log'!$BW$18:$BW$1017),0)</f>
        <v>0</v>
      </c>
      <c r="AF295" s="198">
        <f>IFERROR($E295*SUMIF('[1]Daily Log'!$BY$18:$BY$1017,$B295,'[1]Daily Log'!$BZ$18:$BZ$1017),0)</f>
        <v>0</v>
      </c>
      <c r="AG295" s="198">
        <f>IFERROR($E295*SUMIF('[1]Daily Log'!$CB$18:$CB$1017,$B295,'[1]Daily Log'!$CC$18:$CC$1017),0)</f>
        <v>0</v>
      </c>
      <c r="AH295" s="198">
        <f>IFERROR($E295*SUMIF('[1]Daily Log'!$CE$18:$CE$1017,$B295,'[1]Daily Log'!$CF$18:$CF$1017),0)</f>
        <v>0</v>
      </c>
      <c r="AI295" s="198">
        <f>IFERROR($E295*SUMIF('[1]Daily Log'!$CH$18:$CH$1017,$B295,'[1]Daily Log'!$CI$18:$CI$1017),0)</f>
        <v>0</v>
      </c>
      <c r="AJ295" s="198">
        <f>IFERROR($E295*SUMIF('[1]Daily Log'!$CK$18:$CK$1017,$B295,'[1]Daily Log'!$CL$18:$CL$1017),0)</f>
        <v>0</v>
      </c>
      <c r="AK295" s="198">
        <f>IFERROR($E295*SUMIF('[1]Daily Log'!$CN$18:$CN$1017,$B295,'[1]Daily Log'!$CO$18:$CO$1017),0)</f>
        <v>0</v>
      </c>
    </row>
    <row r="296" spans="2:37" ht="33.75" hidden="1" customHeight="1">
      <c r="B296" s="407" t="s">
        <v>349</v>
      </c>
      <c r="C296" s="404"/>
      <c r="D296" s="398"/>
      <c r="E296" s="199"/>
      <c r="F296" s="197">
        <f t="shared" si="5"/>
        <v>0</v>
      </c>
      <c r="G296" s="198">
        <f>IFERROR($E296*SUMIF('[1]Daily Log'!$B$18:$B$1017,$B296,'[1]Daily Log'!$C$18:$C$1017),0)</f>
        <v>0</v>
      </c>
      <c r="H296" s="198">
        <f>IFERROR($E296*SUMIF('[1]Daily Log'!$E$18:$E$1017,$B296,'[1]Daily Log'!$F$18:$F$1017),0)</f>
        <v>0</v>
      </c>
      <c r="I296" s="198">
        <f>IFERROR($E296*SUMIF('[1]Daily Log'!$H$18:$H$1017,$B296,'[1]Daily Log'!$I$18:$I$1017),0)</f>
        <v>0</v>
      </c>
      <c r="J296" s="198" t="s">
        <v>40</v>
      </c>
      <c r="K296" s="198">
        <f>IFERROR($E296*SUMIF('[1]Daily Log'!$N$18:$N$1017,$B296,'[1]Daily Log'!$O$18:$O$1017),0)</f>
        <v>0</v>
      </c>
      <c r="L296" s="198">
        <f>IFERROR($E296*SUMIF('[1]Daily Log'!$Q$18:$Q$1017,$B296,'[1]Daily Log'!$R$18:$R$1017),0)</f>
        <v>0</v>
      </c>
      <c r="M296" s="198">
        <f>IFERROR($E296*SUMIF('[1]Daily Log'!$T$18:$T$1017,$B296,'[1]Daily Log'!$U$18:$U$1017),0)</f>
        <v>0</v>
      </c>
      <c r="N296" s="198">
        <f>IFERROR($E296*SUMIF('[1]Daily Log'!$W$18:$W$1017,$B296,'[1]Daily Log'!$X$18:$X$1017),0)</f>
        <v>0</v>
      </c>
      <c r="O296" s="198">
        <f>IFERROR($E296*SUMIF('[1]Daily Log'!$Z$18:$Z$1017,$B296,'[1]Daily Log'!$AA$18:$AA$1017),0)</f>
        <v>0</v>
      </c>
      <c r="P296" s="198">
        <f>IFERROR($E296*SUMIF('[1]Daily Log'!$AC$18:$AC$1017,$B296,'[1]Daily Log'!$AD$18:$AD$1017),0)</f>
        <v>0</v>
      </c>
      <c r="Q296" s="198">
        <f>IFERROR($E296*SUMIF('[1]Daily Log'!$AF$18:$AF$1017,$B296,'[1]Daily Log'!$AG$18:$AG$1017),0)</f>
        <v>0</v>
      </c>
      <c r="R296" s="198">
        <f>IFERROR($E296*SUMIF('[1]Daily Log'!$AI$18:$AI$1017,$B296,'[1]Daily Log'!$AJ$18:$AJ$1017),0)</f>
        <v>0</v>
      </c>
      <c r="S296" s="198">
        <f>IFERROR($E296*SUMIF('[1]Daily Log'!$AL$18:$AL$1017,$B296,'[1]Daily Log'!$AM$18:$AM$1017),0)</f>
        <v>0</v>
      </c>
      <c r="T296" s="198">
        <f>IFERROR($E296*SUMIF('[1]Daily Log'!$AO$18:$AO$1017,$B296,'[1]Daily Log'!$AP$18:$AP$1017),0)</f>
        <v>0</v>
      </c>
      <c r="U296" s="198">
        <f>IFERROR($E296*SUMIF('[1]Daily Log'!$AR$18:$AR$1017,$B296,'[1]Daily Log'!$AS$18:$AS$1017),0)</f>
        <v>0</v>
      </c>
      <c r="V296" s="198">
        <f>IFERROR($E296*SUMIF('[1]Daily Log'!$AU$18:$AU$1017,$B296,'[1]Daily Log'!$AV$18:$AV$1017),0)</f>
        <v>0</v>
      </c>
      <c r="W296" s="198">
        <f>IFERROR($E296*SUMIF('[1]Daily Log'!$AX$18:$AX$1017,$B296,'[1]Daily Log'!$AY$18:$AY$1017),0)</f>
        <v>0</v>
      </c>
      <c r="X296" s="198">
        <f>IFERROR($E296*SUMIF('[1]Daily Log'!$BA$18:$BA$1017,$B296,'[1]Daily Log'!$BB$18:$BB$1017),0)</f>
        <v>0</v>
      </c>
      <c r="Y296" s="198">
        <f>IFERROR($E296*SUMIF('[1]Daily Log'!$BD$18:$BD$1017,$B296,'[1]Daily Log'!$BE$18:$BE$1017),0)</f>
        <v>0</v>
      </c>
      <c r="Z296" s="198">
        <f>IFERROR($E296*SUMIF('[1]Daily Log'!$BG$18:$BG$1017,$B296,'[1]Daily Log'!$BH$18:$BH$1017),0)</f>
        <v>0</v>
      </c>
      <c r="AA296" s="198">
        <f>IFERROR($E296*SUMIF('[1]Daily Log'!$BJ$18:$BJ$1017,$B296,'[1]Daily Log'!$BK$18:$BK$1017),0)</f>
        <v>0</v>
      </c>
      <c r="AB296" s="198">
        <f>IFERROR($E296*SUMIF('[1]Daily Log'!$BM$18:$BM$1017,$B296,'[1]Daily Log'!$BN$18:$BN$1017),0)</f>
        <v>0</v>
      </c>
      <c r="AC296" s="198">
        <f>IFERROR($E296*SUMIF('[1]Daily Log'!$BP$18:$BP$1017,$B296,'[1]Daily Log'!$BQ$18:$BQ$1017),0)</f>
        <v>0</v>
      </c>
      <c r="AD296" s="198">
        <f>IFERROR($E296*SUMIF('[1]Daily Log'!$BS$18:$BS$1017,$B296,'[1]Daily Log'!$BT$18:$BT$1017),0)</f>
        <v>0</v>
      </c>
      <c r="AE296" s="198">
        <f>IFERROR($E296*SUMIF('[1]Daily Log'!$BV$18:$BV$1017,$B296,'[1]Daily Log'!$BW$18:$BW$1017),0)</f>
        <v>0</v>
      </c>
      <c r="AF296" s="198">
        <f>IFERROR($E296*SUMIF('[1]Daily Log'!$BY$18:$BY$1017,$B296,'[1]Daily Log'!$BZ$18:$BZ$1017),0)</f>
        <v>0</v>
      </c>
      <c r="AG296" s="198">
        <f>IFERROR($E296*SUMIF('[1]Daily Log'!$CB$18:$CB$1017,$B296,'[1]Daily Log'!$CC$18:$CC$1017),0)</f>
        <v>0</v>
      </c>
      <c r="AH296" s="198">
        <f>IFERROR($E296*SUMIF('[1]Daily Log'!$CE$18:$CE$1017,$B296,'[1]Daily Log'!$CF$18:$CF$1017),0)</f>
        <v>0</v>
      </c>
      <c r="AI296" s="198">
        <f>IFERROR($E296*SUMIF('[1]Daily Log'!$CH$18:$CH$1017,$B296,'[1]Daily Log'!$CI$18:$CI$1017),0)</f>
        <v>0</v>
      </c>
      <c r="AJ296" s="198">
        <f>IFERROR($E296*SUMIF('[1]Daily Log'!$CK$18:$CK$1017,$B296,'[1]Daily Log'!$CL$18:$CL$1017),0)</f>
        <v>0</v>
      </c>
      <c r="AK296" s="198">
        <f>IFERROR($E296*SUMIF('[1]Daily Log'!$CN$18:$CN$1017,$B296,'[1]Daily Log'!$CO$18:$CO$1017),0)</f>
        <v>0</v>
      </c>
    </row>
    <row r="297" spans="2:37" ht="33.75" hidden="1" customHeight="1">
      <c r="B297" s="407" t="s">
        <v>350</v>
      </c>
      <c r="C297" s="404"/>
      <c r="D297" s="398"/>
      <c r="E297" s="199"/>
      <c r="F297" s="197">
        <f t="shared" si="5"/>
        <v>0</v>
      </c>
      <c r="G297" s="198">
        <f>IFERROR($E297*SUMIF('[1]Daily Log'!$B$18:$B$1017,$B297,'[1]Daily Log'!$C$18:$C$1017),0)</f>
        <v>0</v>
      </c>
      <c r="H297" s="198">
        <f>IFERROR($E297*SUMIF('[1]Daily Log'!$E$18:$E$1017,$B297,'[1]Daily Log'!$F$18:$F$1017),0)</f>
        <v>0</v>
      </c>
      <c r="I297" s="198">
        <f>IFERROR($E297*SUMIF('[1]Daily Log'!$H$18:$H$1017,$B297,'[1]Daily Log'!$I$18:$I$1017),0)</f>
        <v>0</v>
      </c>
      <c r="J297" s="198" t="s">
        <v>40</v>
      </c>
      <c r="K297" s="198">
        <f>IFERROR($E297*SUMIF('[1]Daily Log'!$N$18:$N$1017,$B297,'[1]Daily Log'!$O$18:$O$1017),0)</f>
        <v>0</v>
      </c>
      <c r="L297" s="198">
        <f>IFERROR($E297*SUMIF('[1]Daily Log'!$Q$18:$Q$1017,$B297,'[1]Daily Log'!$R$18:$R$1017),0)</f>
        <v>0</v>
      </c>
      <c r="M297" s="198">
        <f>IFERROR($E297*SUMIF('[1]Daily Log'!$T$18:$T$1017,$B297,'[1]Daily Log'!$U$18:$U$1017),0)</f>
        <v>0</v>
      </c>
      <c r="N297" s="198">
        <f>IFERROR($E297*SUMIF('[1]Daily Log'!$W$18:$W$1017,$B297,'[1]Daily Log'!$X$18:$X$1017),0)</f>
        <v>0</v>
      </c>
      <c r="O297" s="198">
        <f>IFERROR($E297*SUMIF('[1]Daily Log'!$Z$18:$Z$1017,$B297,'[1]Daily Log'!$AA$18:$AA$1017),0)</f>
        <v>0</v>
      </c>
      <c r="P297" s="198">
        <f>IFERROR($E297*SUMIF('[1]Daily Log'!$AC$18:$AC$1017,$B297,'[1]Daily Log'!$AD$18:$AD$1017),0)</f>
        <v>0</v>
      </c>
      <c r="Q297" s="198">
        <f>IFERROR($E297*SUMIF('[1]Daily Log'!$AF$18:$AF$1017,$B297,'[1]Daily Log'!$AG$18:$AG$1017),0)</f>
        <v>0</v>
      </c>
      <c r="R297" s="198">
        <f>IFERROR($E297*SUMIF('[1]Daily Log'!$AI$18:$AI$1017,$B297,'[1]Daily Log'!$AJ$18:$AJ$1017),0)</f>
        <v>0</v>
      </c>
      <c r="S297" s="198">
        <f>IFERROR($E297*SUMIF('[1]Daily Log'!$AL$18:$AL$1017,$B297,'[1]Daily Log'!$AM$18:$AM$1017),0)</f>
        <v>0</v>
      </c>
      <c r="T297" s="198">
        <f>IFERROR($E297*SUMIF('[1]Daily Log'!$AO$18:$AO$1017,$B297,'[1]Daily Log'!$AP$18:$AP$1017),0)</f>
        <v>0</v>
      </c>
      <c r="U297" s="198">
        <f>IFERROR($E297*SUMIF('[1]Daily Log'!$AR$18:$AR$1017,$B297,'[1]Daily Log'!$AS$18:$AS$1017),0)</f>
        <v>0</v>
      </c>
      <c r="V297" s="198">
        <f>IFERROR($E297*SUMIF('[1]Daily Log'!$AU$18:$AU$1017,$B297,'[1]Daily Log'!$AV$18:$AV$1017),0)</f>
        <v>0</v>
      </c>
      <c r="W297" s="198">
        <f>IFERROR($E297*SUMIF('[1]Daily Log'!$AX$18:$AX$1017,$B297,'[1]Daily Log'!$AY$18:$AY$1017),0)</f>
        <v>0</v>
      </c>
      <c r="X297" s="198">
        <f>IFERROR($E297*SUMIF('[1]Daily Log'!$BA$18:$BA$1017,$B297,'[1]Daily Log'!$BB$18:$BB$1017),0)</f>
        <v>0</v>
      </c>
      <c r="Y297" s="198">
        <f>IFERROR($E297*SUMIF('[1]Daily Log'!$BD$18:$BD$1017,$B297,'[1]Daily Log'!$BE$18:$BE$1017),0)</f>
        <v>0</v>
      </c>
      <c r="Z297" s="198">
        <f>IFERROR($E297*SUMIF('[1]Daily Log'!$BG$18:$BG$1017,$B297,'[1]Daily Log'!$BH$18:$BH$1017),0)</f>
        <v>0</v>
      </c>
      <c r="AA297" s="198">
        <f>IFERROR($E297*SUMIF('[1]Daily Log'!$BJ$18:$BJ$1017,$B297,'[1]Daily Log'!$BK$18:$BK$1017),0)</f>
        <v>0</v>
      </c>
      <c r="AB297" s="198">
        <f>IFERROR($E297*SUMIF('[1]Daily Log'!$BM$18:$BM$1017,$B297,'[1]Daily Log'!$BN$18:$BN$1017),0)</f>
        <v>0</v>
      </c>
      <c r="AC297" s="198">
        <f>IFERROR($E297*SUMIF('[1]Daily Log'!$BP$18:$BP$1017,$B297,'[1]Daily Log'!$BQ$18:$BQ$1017),0)</f>
        <v>0</v>
      </c>
      <c r="AD297" s="198">
        <f>IFERROR($E297*SUMIF('[1]Daily Log'!$BS$18:$BS$1017,$B297,'[1]Daily Log'!$BT$18:$BT$1017),0)</f>
        <v>0</v>
      </c>
      <c r="AE297" s="198">
        <f>IFERROR($E297*SUMIF('[1]Daily Log'!$BV$18:$BV$1017,$B297,'[1]Daily Log'!$BW$18:$BW$1017),0)</f>
        <v>0</v>
      </c>
      <c r="AF297" s="198">
        <f>IFERROR($E297*SUMIF('[1]Daily Log'!$BY$18:$BY$1017,$B297,'[1]Daily Log'!$BZ$18:$BZ$1017),0)</f>
        <v>0</v>
      </c>
      <c r="AG297" s="198">
        <f>IFERROR($E297*SUMIF('[1]Daily Log'!$CB$18:$CB$1017,$B297,'[1]Daily Log'!$CC$18:$CC$1017),0)</f>
        <v>0</v>
      </c>
      <c r="AH297" s="198">
        <f>IFERROR($E297*SUMIF('[1]Daily Log'!$CE$18:$CE$1017,$B297,'[1]Daily Log'!$CF$18:$CF$1017),0)</f>
        <v>0</v>
      </c>
      <c r="AI297" s="198">
        <f>IFERROR($E297*SUMIF('[1]Daily Log'!$CH$18:$CH$1017,$B297,'[1]Daily Log'!$CI$18:$CI$1017),0)</f>
        <v>0</v>
      </c>
      <c r="AJ297" s="198">
        <f>IFERROR($E297*SUMIF('[1]Daily Log'!$CK$18:$CK$1017,$B297,'[1]Daily Log'!$CL$18:$CL$1017),0)</f>
        <v>0</v>
      </c>
      <c r="AK297" s="198">
        <f>IFERROR($E297*SUMIF('[1]Daily Log'!$CN$18:$CN$1017,$B297,'[1]Daily Log'!$CO$18:$CO$1017),0)</f>
        <v>0</v>
      </c>
    </row>
    <row r="298" spans="2:37" ht="33.75" hidden="1" customHeight="1">
      <c r="B298" s="407" t="s">
        <v>437</v>
      </c>
      <c r="C298" s="404"/>
      <c r="D298" s="398"/>
      <c r="E298" s="199"/>
      <c r="F298" s="197">
        <f t="shared" si="5"/>
        <v>0</v>
      </c>
      <c r="G298" s="198">
        <f>IFERROR($E298*SUMIF('[1]Daily Log'!$B$18:$B$1017,$B298,'[1]Daily Log'!$C$18:$C$1017),0)</f>
        <v>0</v>
      </c>
      <c r="H298" s="198">
        <f>IFERROR($E298*SUMIF('[1]Daily Log'!$E$18:$E$1017,$B298,'[1]Daily Log'!$F$18:$F$1017),0)</f>
        <v>0</v>
      </c>
      <c r="I298" s="198">
        <f>IFERROR($E298*SUMIF('[1]Daily Log'!$H$18:$H$1017,$B298,'[1]Daily Log'!$I$18:$I$1017),0)</f>
        <v>0</v>
      </c>
      <c r="J298" s="198" t="s">
        <v>40</v>
      </c>
      <c r="K298" s="198">
        <f>IFERROR($E298*SUMIF('[1]Daily Log'!$N$18:$N$1017,$B298,'[1]Daily Log'!$O$18:$O$1017),0)</f>
        <v>0</v>
      </c>
      <c r="L298" s="198">
        <f>IFERROR($E298*SUMIF('[1]Daily Log'!$Q$18:$Q$1017,$B298,'[1]Daily Log'!$R$18:$R$1017),0)</f>
        <v>0</v>
      </c>
      <c r="M298" s="198">
        <f>IFERROR($E298*SUMIF('[1]Daily Log'!$T$18:$T$1017,$B298,'[1]Daily Log'!$U$18:$U$1017),0)</f>
        <v>0</v>
      </c>
      <c r="N298" s="198">
        <f>IFERROR($E298*SUMIF('[1]Daily Log'!$W$18:$W$1017,$B298,'[1]Daily Log'!$X$18:$X$1017),0)</f>
        <v>0</v>
      </c>
      <c r="O298" s="198">
        <f>IFERROR($E298*SUMIF('[1]Daily Log'!$Z$18:$Z$1017,$B298,'[1]Daily Log'!$AA$18:$AA$1017),0)</f>
        <v>0</v>
      </c>
      <c r="P298" s="198">
        <f>IFERROR($E298*SUMIF('[1]Daily Log'!$AC$18:$AC$1017,$B298,'[1]Daily Log'!$AD$18:$AD$1017),0)</f>
        <v>0</v>
      </c>
      <c r="Q298" s="198">
        <f>IFERROR($E298*SUMIF('[1]Daily Log'!$AF$18:$AF$1017,$B298,'[1]Daily Log'!$AG$18:$AG$1017),0)</f>
        <v>0</v>
      </c>
      <c r="R298" s="198">
        <f>IFERROR($E298*SUMIF('[1]Daily Log'!$AI$18:$AI$1017,$B298,'[1]Daily Log'!$AJ$18:$AJ$1017),0)</f>
        <v>0</v>
      </c>
      <c r="S298" s="198">
        <f>IFERROR($E298*SUMIF('[1]Daily Log'!$AL$18:$AL$1017,$B298,'[1]Daily Log'!$AM$18:$AM$1017),0)</f>
        <v>0</v>
      </c>
      <c r="T298" s="198">
        <f>IFERROR($E298*SUMIF('[1]Daily Log'!$AO$18:$AO$1017,$B298,'[1]Daily Log'!$AP$18:$AP$1017),0)</f>
        <v>0</v>
      </c>
      <c r="U298" s="198">
        <f>IFERROR($E298*SUMIF('[1]Daily Log'!$AR$18:$AR$1017,$B298,'[1]Daily Log'!$AS$18:$AS$1017),0)</f>
        <v>0</v>
      </c>
      <c r="V298" s="198">
        <f>IFERROR($E298*SUMIF('[1]Daily Log'!$AU$18:$AU$1017,$B298,'[1]Daily Log'!$AV$18:$AV$1017),0)</f>
        <v>0</v>
      </c>
      <c r="W298" s="198">
        <f>IFERROR($E298*SUMIF('[1]Daily Log'!$AX$18:$AX$1017,$B298,'[1]Daily Log'!$AY$18:$AY$1017),0)</f>
        <v>0</v>
      </c>
      <c r="X298" s="198">
        <f>IFERROR($E298*SUMIF('[1]Daily Log'!$BA$18:$BA$1017,$B298,'[1]Daily Log'!$BB$18:$BB$1017),0)</f>
        <v>0</v>
      </c>
      <c r="Y298" s="198">
        <f>IFERROR($E298*SUMIF('[1]Daily Log'!$BD$18:$BD$1017,$B298,'[1]Daily Log'!$BE$18:$BE$1017),0)</f>
        <v>0</v>
      </c>
      <c r="Z298" s="198">
        <f>IFERROR($E298*SUMIF('[1]Daily Log'!$BG$18:$BG$1017,$B298,'[1]Daily Log'!$BH$18:$BH$1017),0)</f>
        <v>0</v>
      </c>
      <c r="AA298" s="198">
        <f>IFERROR($E298*SUMIF('[1]Daily Log'!$BJ$18:$BJ$1017,$B298,'[1]Daily Log'!$BK$18:$BK$1017),0)</f>
        <v>0</v>
      </c>
      <c r="AB298" s="198">
        <f>IFERROR($E298*SUMIF('[1]Daily Log'!$BM$18:$BM$1017,$B298,'[1]Daily Log'!$BN$18:$BN$1017),0)</f>
        <v>0</v>
      </c>
      <c r="AC298" s="198">
        <f>IFERROR($E298*SUMIF('[1]Daily Log'!$BP$18:$BP$1017,$B298,'[1]Daily Log'!$BQ$18:$BQ$1017),0)</f>
        <v>0</v>
      </c>
      <c r="AD298" s="198">
        <f>IFERROR($E298*SUMIF('[1]Daily Log'!$BS$18:$BS$1017,$B298,'[1]Daily Log'!$BT$18:$BT$1017),0)</f>
        <v>0</v>
      </c>
      <c r="AE298" s="198">
        <f>IFERROR($E298*SUMIF('[1]Daily Log'!$BV$18:$BV$1017,$B298,'[1]Daily Log'!$BW$18:$BW$1017),0)</f>
        <v>0</v>
      </c>
      <c r="AF298" s="198">
        <f>IFERROR($E298*SUMIF('[1]Daily Log'!$BY$18:$BY$1017,$B298,'[1]Daily Log'!$BZ$18:$BZ$1017),0)</f>
        <v>0</v>
      </c>
      <c r="AG298" s="198">
        <f>IFERROR($E298*SUMIF('[1]Daily Log'!$CB$18:$CB$1017,$B298,'[1]Daily Log'!$CC$18:$CC$1017),0)</f>
        <v>0</v>
      </c>
      <c r="AH298" s="198">
        <f>IFERROR($E298*SUMIF('[1]Daily Log'!$CE$18:$CE$1017,$B298,'[1]Daily Log'!$CF$18:$CF$1017),0)</f>
        <v>0</v>
      </c>
      <c r="AI298" s="198">
        <f>IFERROR($E298*SUMIF('[1]Daily Log'!$CH$18:$CH$1017,$B298,'[1]Daily Log'!$CI$18:$CI$1017),0)</f>
        <v>0</v>
      </c>
      <c r="AJ298" s="198">
        <f>IFERROR($E298*SUMIF('[1]Daily Log'!$CK$18:$CK$1017,$B298,'[1]Daily Log'!$CL$18:$CL$1017),0)</f>
        <v>0</v>
      </c>
      <c r="AK298" s="198">
        <f>IFERROR($E298*SUMIF('[1]Daily Log'!$CN$18:$CN$1017,$B298,'[1]Daily Log'!$CO$18:$CO$1017),0)</f>
        <v>0</v>
      </c>
    </row>
    <row r="299" spans="2:37" ht="33.75" hidden="1" customHeight="1">
      <c r="B299" s="407" t="s">
        <v>351</v>
      </c>
      <c r="C299" s="404"/>
      <c r="D299" s="398"/>
      <c r="E299" s="199"/>
      <c r="F299" s="197">
        <f t="shared" si="5"/>
        <v>0</v>
      </c>
      <c r="G299" s="198">
        <f>IFERROR($E299*SUMIF('[1]Daily Log'!$B$18:$B$1017,$B299,'[1]Daily Log'!$C$18:$C$1017),0)</f>
        <v>0</v>
      </c>
      <c r="H299" s="198">
        <f>IFERROR($E299*SUMIF('[1]Daily Log'!$E$18:$E$1017,$B299,'[1]Daily Log'!$F$18:$F$1017),0)</f>
        <v>0</v>
      </c>
      <c r="I299" s="198">
        <f>IFERROR($E299*SUMIF('[1]Daily Log'!$H$18:$H$1017,$B299,'[1]Daily Log'!$I$18:$I$1017),0)</f>
        <v>0</v>
      </c>
      <c r="J299" s="198" t="s">
        <v>40</v>
      </c>
      <c r="K299" s="198">
        <f>IFERROR($E299*SUMIF('[1]Daily Log'!$N$18:$N$1017,$B299,'[1]Daily Log'!$O$18:$O$1017),0)</f>
        <v>0</v>
      </c>
      <c r="L299" s="198">
        <f>IFERROR($E299*SUMIF('[1]Daily Log'!$Q$18:$Q$1017,$B299,'[1]Daily Log'!$R$18:$R$1017),0)</f>
        <v>0</v>
      </c>
      <c r="M299" s="198">
        <f>IFERROR($E299*SUMIF('[1]Daily Log'!$T$18:$T$1017,$B299,'[1]Daily Log'!$U$18:$U$1017),0)</f>
        <v>0</v>
      </c>
      <c r="N299" s="198">
        <f>IFERROR($E299*SUMIF('[1]Daily Log'!$W$18:$W$1017,$B299,'[1]Daily Log'!$X$18:$X$1017),0)</f>
        <v>0</v>
      </c>
      <c r="O299" s="198">
        <f>IFERROR($E299*SUMIF('[1]Daily Log'!$Z$18:$Z$1017,$B299,'[1]Daily Log'!$AA$18:$AA$1017),0)</f>
        <v>0</v>
      </c>
      <c r="P299" s="198">
        <f>IFERROR($E299*SUMIF('[1]Daily Log'!$AC$18:$AC$1017,$B299,'[1]Daily Log'!$AD$18:$AD$1017),0)</f>
        <v>0</v>
      </c>
      <c r="Q299" s="198">
        <f>IFERROR($E299*SUMIF('[1]Daily Log'!$AF$18:$AF$1017,$B299,'[1]Daily Log'!$AG$18:$AG$1017),0)</f>
        <v>0</v>
      </c>
      <c r="R299" s="198">
        <f>IFERROR($E299*SUMIF('[1]Daily Log'!$AI$18:$AI$1017,$B299,'[1]Daily Log'!$AJ$18:$AJ$1017),0)</f>
        <v>0</v>
      </c>
      <c r="S299" s="198">
        <f>IFERROR($E299*SUMIF('[1]Daily Log'!$AL$18:$AL$1017,$B299,'[1]Daily Log'!$AM$18:$AM$1017),0)</f>
        <v>0</v>
      </c>
      <c r="T299" s="198">
        <f>IFERROR($E299*SUMIF('[1]Daily Log'!$AO$18:$AO$1017,$B299,'[1]Daily Log'!$AP$18:$AP$1017),0)</f>
        <v>0</v>
      </c>
      <c r="U299" s="198">
        <f>IFERROR($E299*SUMIF('[1]Daily Log'!$AR$18:$AR$1017,$B299,'[1]Daily Log'!$AS$18:$AS$1017),0)</f>
        <v>0</v>
      </c>
      <c r="V299" s="198">
        <f>IFERROR($E299*SUMIF('[1]Daily Log'!$AU$18:$AU$1017,$B299,'[1]Daily Log'!$AV$18:$AV$1017),0)</f>
        <v>0</v>
      </c>
      <c r="W299" s="198">
        <f>IFERROR($E299*SUMIF('[1]Daily Log'!$AX$18:$AX$1017,$B299,'[1]Daily Log'!$AY$18:$AY$1017),0)</f>
        <v>0</v>
      </c>
      <c r="X299" s="198">
        <f>IFERROR($E299*SUMIF('[1]Daily Log'!$BA$18:$BA$1017,$B299,'[1]Daily Log'!$BB$18:$BB$1017),0)</f>
        <v>0</v>
      </c>
      <c r="Y299" s="198">
        <f>IFERROR($E299*SUMIF('[1]Daily Log'!$BD$18:$BD$1017,$B299,'[1]Daily Log'!$BE$18:$BE$1017),0)</f>
        <v>0</v>
      </c>
      <c r="Z299" s="198">
        <f>IFERROR($E299*SUMIF('[1]Daily Log'!$BG$18:$BG$1017,$B299,'[1]Daily Log'!$BH$18:$BH$1017),0)</f>
        <v>0</v>
      </c>
      <c r="AA299" s="198">
        <f>IFERROR($E299*SUMIF('[1]Daily Log'!$BJ$18:$BJ$1017,$B299,'[1]Daily Log'!$BK$18:$BK$1017),0)</f>
        <v>0</v>
      </c>
      <c r="AB299" s="198">
        <f>IFERROR($E299*SUMIF('[1]Daily Log'!$BM$18:$BM$1017,$B299,'[1]Daily Log'!$BN$18:$BN$1017),0)</f>
        <v>0</v>
      </c>
      <c r="AC299" s="198">
        <f>IFERROR($E299*SUMIF('[1]Daily Log'!$BP$18:$BP$1017,$B299,'[1]Daily Log'!$BQ$18:$BQ$1017),0)</f>
        <v>0</v>
      </c>
      <c r="AD299" s="198">
        <f>IFERROR($E299*SUMIF('[1]Daily Log'!$BS$18:$BS$1017,$B299,'[1]Daily Log'!$BT$18:$BT$1017),0)</f>
        <v>0</v>
      </c>
      <c r="AE299" s="198">
        <f>IFERROR($E299*SUMIF('[1]Daily Log'!$BV$18:$BV$1017,$B299,'[1]Daily Log'!$BW$18:$BW$1017),0)</f>
        <v>0</v>
      </c>
      <c r="AF299" s="198">
        <f>IFERROR($E299*SUMIF('[1]Daily Log'!$BY$18:$BY$1017,$B299,'[1]Daily Log'!$BZ$18:$BZ$1017),0)</f>
        <v>0</v>
      </c>
      <c r="AG299" s="198">
        <f>IFERROR($E299*SUMIF('[1]Daily Log'!$CB$18:$CB$1017,$B299,'[1]Daily Log'!$CC$18:$CC$1017),0)</f>
        <v>0</v>
      </c>
      <c r="AH299" s="198">
        <f>IFERROR($E299*SUMIF('[1]Daily Log'!$CE$18:$CE$1017,$B299,'[1]Daily Log'!$CF$18:$CF$1017),0)</f>
        <v>0</v>
      </c>
      <c r="AI299" s="198">
        <f>IFERROR($E299*SUMIF('[1]Daily Log'!$CH$18:$CH$1017,$B299,'[1]Daily Log'!$CI$18:$CI$1017),0)</f>
        <v>0</v>
      </c>
      <c r="AJ299" s="198">
        <f>IFERROR($E299*SUMIF('[1]Daily Log'!$CK$18:$CK$1017,$B299,'[1]Daily Log'!$CL$18:$CL$1017),0)</f>
        <v>0</v>
      </c>
      <c r="AK299" s="198">
        <f>IFERROR($E299*SUMIF('[1]Daily Log'!$CN$18:$CN$1017,$B299,'[1]Daily Log'!$CO$18:$CO$1017),0)</f>
        <v>0</v>
      </c>
    </row>
    <row r="300" spans="2:37" ht="33.75" hidden="1" customHeight="1">
      <c r="B300" s="407" t="s">
        <v>426</v>
      </c>
      <c r="C300" s="404"/>
      <c r="D300" s="398"/>
      <c r="E300" s="199"/>
      <c r="F300" s="197">
        <f t="shared" si="5"/>
        <v>0</v>
      </c>
      <c r="G300" s="198">
        <f>IFERROR($E300*SUMIF('[1]Daily Log'!$B$18:$B$1017,$B300,'[1]Daily Log'!$C$18:$C$1017),0)</f>
        <v>0</v>
      </c>
      <c r="H300" s="198">
        <f>IFERROR($E300*SUMIF('[1]Daily Log'!$E$18:$E$1017,$B300,'[1]Daily Log'!$F$18:$F$1017),0)</f>
        <v>0</v>
      </c>
      <c r="I300" s="198">
        <f>IFERROR($E300*SUMIF('[1]Daily Log'!$H$18:$H$1017,$B300,'[1]Daily Log'!$I$18:$I$1017),0)</f>
        <v>0</v>
      </c>
      <c r="J300" s="198" t="s">
        <v>40</v>
      </c>
      <c r="K300" s="198">
        <f>IFERROR($E300*SUMIF('[1]Daily Log'!$N$18:$N$1017,$B300,'[1]Daily Log'!$O$18:$O$1017),0)</f>
        <v>0</v>
      </c>
      <c r="L300" s="198">
        <f>IFERROR($E300*SUMIF('[1]Daily Log'!$Q$18:$Q$1017,$B300,'[1]Daily Log'!$R$18:$R$1017),0)</f>
        <v>0</v>
      </c>
      <c r="M300" s="198">
        <f>IFERROR($E300*SUMIF('[1]Daily Log'!$T$18:$T$1017,$B300,'[1]Daily Log'!$U$18:$U$1017),0)</f>
        <v>0</v>
      </c>
      <c r="N300" s="198">
        <f>IFERROR($E300*SUMIF('[1]Daily Log'!$W$18:$W$1017,$B300,'[1]Daily Log'!$X$18:$X$1017),0)</f>
        <v>0</v>
      </c>
      <c r="O300" s="198">
        <f>IFERROR($E300*SUMIF('[1]Daily Log'!$Z$18:$Z$1017,$B300,'[1]Daily Log'!$AA$18:$AA$1017),0)</f>
        <v>0</v>
      </c>
      <c r="P300" s="198">
        <f>IFERROR($E300*SUMIF('[1]Daily Log'!$AC$18:$AC$1017,$B300,'[1]Daily Log'!$AD$18:$AD$1017),0)</f>
        <v>0</v>
      </c>
      <c r="Q300" s="198">
        <f>IFERROR($E300*SUMIF('[1]Daily Log'!$AF$18:$AF$1017,$B300,'[1]Daily Log'!$AG$18:$AG$1017),0)</f>
        <v>0</v>
      </c>
      <c r="R300" s="198">
        <f>IFERROR($E300*SUMIF('[1]Daily Log'!$AI$18:$AI$1017,$B300,'[1]Daily Log'!$AJ$18:$AJ$1017),0)</f>
        <v>0</v>
      </c>
      <c r="S300" s="198">
        <f>IFERROR($E300*SUMIF('[1]Daily Log'!$AL$18:$AL$1017,$B300,'[1]Daily Log'!$AM$18:$AM$1017),0)</f>
        <v>0</v>
      </c>
      <c r="T300" s="198">
        <f>IFERROR($E300*SUMIF('[1]Daily Log'!$AO$18:$AO$1017,$B300,'[1]Daily Log'!$AP$18:$AP$1017),0)</f>
        <v>0</v>
      </c>
      <c r="U300" s="198">
        <f>IFERROR($E300*SUMIF('[1]Daily Log'!$AR$18:$AR$1017,$B300,'[1]Daily Log'!$AS$18:$AS$1017),0)</f>
        <v>0</v>
      </c>
      <c r="V300" s="198">
        <f>IFERROR($E300*SUMIF('[1]Daily Log'!$AU$18:$AU$1017,$B300,'[1]Daily Log'!$AV$18:$AV$1017),0)</f>
        <v>0</v>
      </c>
      <c r="W300" s="198">
        <f>IFERROR($E300*SUMIF('[1]Daily Log'!$AX$18:$AX$1017,$B300,'[1]Daily Log'!$AY$18:$AY$1017),0)</f>
        <v>0</v>
      </c>
      <c r="X300" s="198">
        <f>IFERROR($E300*SUMIF('[1]Daily Log'!$BA$18:$BA$1017,$B300,'[1]Daily Log'!$BB$18:$BB$1017),0)</f>
        <v>0</v>
      </c>
      <c r="Y300" s="198">
        <f>IFERROR($E300*SUMIF('[1]Daily Log'!$BD$18:$BD$1017,$B300,'[1]Daily Log'!$BE$18:$BE$1017),0)</f>
        <v>0</v>
      </c>
      <c r="Z300" s="198">
        <f>IFERROR($E300*SUMIF('[1]Daily Log'!$BG$18:$BG$1017,$B300,'[1]Daily Log'!$BH$18:$BH$1017),0)</f>
        <v>0</v>
      </c>
      <c r="AA300" s="198">
        <f>IFERROR($E300*SUMIF('[1]Daily Log'!$BJ$18:$BJ$1017,$B300,'[1]Daily Log'!$BK$18:$BK$1017),0)</f>
        <v>0</v>
      </c>
      <c r="AB300" s="198">
        <f>IFERROR($E300*SUMIF('[1]Daily Log'!$BM$18:$BM$1017,$B300,'[1]Daily Log'!$BN$18:$BN$1017),0)</f>
        <v>0</v>
      </c>
      <c r="AC300" s="198">
        <f>IFERROR($E300*SUMIF('[1]Daily Log'!$BP$18:$BP$1017,$B300,'[1]Daily Log'!$BQ$18:$BQ$1017),0)</f>
        <v>0</v>
      </c>
      <c r="AD300" s="198">
        <f>IFERROR($E300*SUMIF('[1]Daily Log'!$BS$18:$BS$1017,$B300,'[1]Daily Log'!$BT$18:$BT$1017),0)</f>
        <v>0</v>
      </c>
      <c r="AE300" s="198">
        <f>IFERROR($E300*SUMIF('[1]Daily Log'!$BV$18:$BV$1017,$B300,'[1]Daily Log'!$BW$18:$BW$1017),0)</f>
        <v>0</v>
      </c>
      <c r="AF300" s="198">
        <f>IFERROR($E300*SUMIF('[1]Daily Log'!$BY$18:$BY$1017,$B300,'[1]Daily Log'!$BZ$18:$BZ$1017),0)</f>
        <v>0</v>
      </c>
      <c r="AG300" s="198">
        <f>IFERROR($E300*SUMIF('[1]Daily Log'!$CB$18:$CB$1017,$B300,'[1]Daily Log'!$CC$18:$CC$1017),0)</f>
        <v>0</v>
      </c>
      <c r="AH300" s="198">
        <f>IFERROR($E300*SUMIF('[1]Daily Log'!$CE$18:$CE$1017,$B300,'[1]Daily Log'!$CF$18:$CF$1017),0)</f>
        <v>0</v>
      </c>
      <c r="AI300" s="198">
        <f>IFERROR($E300*SUMIF('[1]Daily Log'!$CH$18:$CH$1017,$B300,'[1]Daily Log'!$CI$18:$CI$1017),0)</f>
        <v>0</v>
      </c>
      <c r="AJ300" s="198">
        <f>IFERROR($E300*SUMIF('[1]Daily Log'!$CK$18:$CK$1017,$B300,'[1]Daily Log'!$CL$18:$CL$1017),0)</f>
        <v>0</v>
      </c>
      <c r="AK300" s="198">
        <f>IFERROR($E300*SUMIF('[1]Daily Log'!$CN$18:$CN$1017,$B300,'[1]Daily Log'!$CO$18:$CO$1017),0)</f>
        <v>0</v>
      </c>
    </row>
    <row r="301" spans="2:37" ht="33.75" hidden="1" customHeight="1">
      <c r="B301" s="407" t="s">
        <v>352</v>
      </c>
      <c r="C301" s="404"/>
      <c r="D301" s="398"/>
      <c r="E301" s="199"/>
      <c r="F301" s="197">
        <f t="shared" si="5"/>
        <v>0</v>
      </c>
      <c r="G301" s="198">
        <f>IFERROR($E301*SUMIF('[1]Daily Log'!$B$18:$B$1017,$B301,'[1]Daily Log'!$C$18:$C$1017),0)</f>
        <v>0</v>
      </c>
      <c r="H301" s="198">
        <f>IFERROR($E301*SUMIF('[1]Daily Log'!$E$18:$E$1017,$B301,'[1]Daily Log'!$F$18:$F$1017),0)</f>
        <v>0</v>
      </c>
      <c r="I301" s="198">
        <f>IFERROR($E301*SUMIF('[1]Daily Log'!$H$18:$H$1017,$B301,'[1]Daily Log'!$I$18:$I$1017),0)</f>
        <v>0</v>
      </c>
      <c r="J301" s="198" t="s">
        <v>40</v>
      </c>
      <c r="K301" s="198">
        <f>IFERROR($E301*SUMIF('[1]Daily Log'!$N$18:$N$1017,$B301,'[1]Daily Log'!$O$18:$O$1017),0)</f>
        <v>0</v>
      </c>
      <c r="L301" s="198">
        <f>IFERROR($E301*SUMIF('[1]Daily Log'!$Q$18:$Q$1017,$B301,'[1]Daily Log'!$R$18:$R$1017),0)</f>
        <v>0</v>
      </c>
      <c r="M301" s="198">
        <f>IFERROR($E301*SUMIF('[1]Daily Log'!$T$18:$T$1017,$B301,'[1]Daily Log'!$U$18:$U$1017),0)</f>
        <v>0</v>
      </c>
      <c r="N301" s="198">
        <f>IFERROR($E301*SUMIF('[1]Daily Log'!$W$18:$W$1017,$B301,'[1]Daily Log'!$X$18:$X$1017),0)</f>
        <v>0</v>
      </c>
      <c r="O301" s="198">
        <f>IFERROR($E301*SUMIF('[1]Daily Log'!$Z$18:$Z$1017,$B301,'[1]Daily Log'!$AA$18:$AA$1017),0)</f>
        <v>0</v>
      </c>
      <c r="P301" s="198">
        <f>IFERROR($E301*SUMIF('[1]Daily Log'!$AC$18:$AC$1017,$B301,'[1]Daily Log'!$AD$18:$AD$1017),0)</f>
        <v>0</v>
      </c>
      <c r="Q301" s="198">
        <f>IFERROR($E301*SUMIF('[1]Daily Log'!$AF$18:$AF$1017,$B301,'[1]Daily Log'!$AG$18:$AG$1017),0)</f>
        <v>0</v>
      </c>
      <c r="R301" s="198">
        <f>IFERROR($E301*SUMIF('[1]Daily Log'!$AI$18:$AI$1017,$B301,'[1]Daily Log'!$AJ$18:$AJ$1017),0)</f>
        <v>0</v>
      </c>
      <c r="S301" s="198">
        <f>IFERROR($E301*SUMIF('[1]Daily Log'!$AL$18:$AL$1017,$B301,'[1]Daily Log'!$AM$18:$AM$1017),0)</f>
        <v>0</v>
      </c>
      <c r="T301" s="198">
        <f>IFERROR($E301*SUMIF('[1]Daily Log'!$AO$18:$AO$1017,$B301,'[1]Daily Log'!$AP$18:$AP$1017),0)</f>
        <v>0</v>
      </c>
      <c r="U301" s="198">
        <f>IFERROR($E301*SUMIF('[1]Daily Log'!$AR$18:$AR$1017,$B301,'[1]Daily Log'!$AS$18:$AS$1017),0)</f>
        <v>0</v>
      </c>
      <c r="V301" s="198">
        <f>IFERROR($E301*SUMIF('[1]Daily Log'!$AU$18:$AU$1017,$B301,'[1]Daily Log'!$AV$18:$AV$1017),0)</f>
        <v>0</v>
      </c>
      <c r="W301" s="198">
        <f>IFERROR($E301*SUMIF('[1]Daily Log'!$AX$18:$AX$1017,$B301,'[1]Daily Log'!$AY$18:$AY$1017),0)</f>
        <v>0</v>
      </c>
      <c r="X301" s="198">
        <f>IFERROR($E301*SUMIF('[1]Daily Log'!$BA$18:$BA$1017,$B301,'[1]Daily Log'!$BB$18:$BB$1017),0)</f>
        <v>0</v>
      </c>
      <c r="Y301" s="198">
        <f>IFERROR($E301*SUMIF('[1]Daily Log'!$BD$18:$BD$1017,$B301,'[1]Daily Log'!$BE$18:$BE$1017),0)</f>
        <v>0</v>
      </c>
      <c r="Z301" s="198">
        <f>IFERROR($E301*SUMIF('[1]Daily Log'!$BG$18:$BG$1017,$B301,'[1]Daily Log'!$BH$18:$BH$1017),0)</f>
        <v>0</v>
      </c>
      <c r="AA301" s="198">
        <f>IFERROR($E301*SUMIF('[1]Daily Log'!$BJ$18:$BJ$1017,$B301,'[1]Daily Log'!$BK$18:$BK$1017),0)</f>
        <v>0</v>
      </c>
      <c r="AB301" s="198">
        <f>IFERROR($E301*SUMIF('[1]Daily Log'!$BM$18:$BM$1017,$B301,'[1]Daily Log'!$BN$18:$BN$1017),0)</f>
        <v>0</v>
      </c>
      <c r="AC301" s="198">
        <f>IFERROR($E301*SUMIF('[1]Daily Log'!$BP$18:$BP$1017,$B301,'[1]Daily Log'!$BQ$18:$BQ$1017),0)</f>
        <v>0</v>
      </c>
      <c r="AD301" s="198">
        <f>IFERROR($E301*SUMIF('[1]Daily Log'!$BS$18:$BS$1017,$B301,'[1]Daily Log'!$BT$18:$BT$1017),0)</f>
        <v>0</v>
      </c>
      <c r="AE301" s="198">
        <f>IFERROR($E301*SUMIF('[1]Daily Log'!$BV$18:$BV$1017,$B301,'[1]Daily Log'!$BW$18:$BW$1017),0)</f>
        <v>0</v>
      </c>
      <c r="AF301" s="198">
        <f>IFERROR($E301*SUMIF('[1]Daily Log'!$BY$18:$BY$1017,$B301,'[1]Daily Log'!$BZ$18:$BZ$1017),0)</f>
        <v>0</v>
      </c>
      <c r="AG301" s="198">
        <f>IFERROR($E301*SUMIF('[1]Daily Log'!$CB$18:$CB$1017,$B301,'[1]Daily Log'!$CC$18:$CC$1017),0)</f>
        <v>0</v>
      </c>
      <c r="AH301" s="198">
        <f>IFERROR($E301*SUMIF('[1]Daily Log'!$CE$18:$CE$1017,$B301,'[1]Daily Log'!$CF$18:$CF$1017),0)</f>
        <v>0</v>
      </c>
      <c r="AI301" s="198">
        <f>IFERROR($E301*SUMIF('[1]Daily Log'!$CH$18:$CH$1017,$B301,'[1]Daily Log'!$CI$18:$CI$1017),0)</f>
        <v>0</v>
      </c>
      <c r="AJ301" s="198">
        <f>IFERROR($E301*SUMIF('[1]Daily Log'!$CK$18:$CK$1017,$B301,'[1]Daily Log'!$CL$18:$CL$1017),0)</f>
        <v>0</v>
      </c>
      <c r="AK301" s="198">
        <f>IFERROR($E301*SUMIF('[1]Daily Log'!$CN$18:$CN$1017,$B301,'[1]Daily Log'!$CO$18:$CO$1017),0)</f>
        <v>0</v>
      </c>
    </row>
    <row r="302" spans="2:37" ht="33.75" hidden="1" customHeight="1">
      <c r="B302" s="407" t="s">
        <v>353</v>
      </c>
      <c r="C302" s="404"/>
      <c r="D302" s="398"/>
      <c r="E302" s="199"/>
      <c r="F302" s="197">
        <f t="shared" si="5"/>
        <v>0</v>
      </c>
      <c r="G302" s="198">
        <f>IFERROR($E302*SUMIF('[1]Daily Log'!$B$18:$B$1017,$B302,'[1]Daily Log'!$C$18:$C$1017),0)</f>
        <v>0</v>
      </c>
      <c r="H302" s="198">
        <f>IFERROR($E302*SUMIF('[1]Daily Log'!$E$18:$E$1017,$B302,'[1]Daily Log'!$F$18:$F$1017),0)</f>
        <v>0</v>
      </c>
      <c r="I302" s="198">
        <f>IFERROR($E302*SUMIF('[1]Daily Log'!$H$18:$H$1017,$B302,'[1]Daily Log'!$I$18:$I$1017),0)</f>
        <v>0</v>
      </c>
      <c r="J302" s="198" t="s">
        <v>40</v>
      </c>
      <c r="K302" s="198">
        <f>IFERROR($E302*SUMIF('[1]Daily Log'!$N$18:$N$1017,$B302,'[1]Daily Log'!$O$18:$O$1017),0)</f>
        <v>0</v>
      </c>
      <c r="L302" s="198">
        <f>IFERROR($E302*SUMIF('[1]Daily Log'!$Q$18:$Q$1017,$B302,'[1]Daily Log'!$R$18:$R$1017),0)</f>
        <v>0</v>
      </c>
      <c r="M302" s="198">
        <f>IFERROR($E302*SUMIF('[1]Daily Log'!$T$18:$T$1017,$B302,'[1]Daily Log'!$U$18:$U$1017),0)</f>
        <v>0</v>
      </c>
      <c r="N302" s="198">
        <f>IFERROR($E302*SUMIF('[1]Daily Log'!$W$18:$W$1017,$B302,'[1]Daily Log'!$X$18:$X$1017),0)</f>
        <v>0</v>
      </c>
      <c r="O302" s="198">
        <f>IFERROR($E302*SUMIF('[1]Daily Log'!$Z$18:$Z$1017,$B302,'[1]Daily Log'!$AA$18:$AA$1017),0)</f>
        <v>0</v>
      </c>
      <c r="P302" s="198">
        <f>IFERROR($E302*SUMIF('[1]Daily Log'!$AC$18:$AC$1017,$B302,'[1]Daily Log'!$AD$18:$AD$1017),0)</f>
        <v>0</v>
      </c>
      <c r="Q302" s="198">
        <f>IFERROR($E302*SUMIF('[1]Daily Log'!$AF$18:$AF$1017,$B302,'[1]Daily Log'!$AG$18:$AG$1017),0)</f>
        <v>0</v>
      </c>
      <c r="R302" s="198">
        <f>IFERROR($E302*SUMIF('[1]Daily Log'!$AI$18:$AI$1017,$B302,'[1]Daily Log'!$AJ$18:$AJ$1017),0)</f>
        <v>0</v>
      </c>
      <c r="S302" s="198">
        <f>IFERROR($E302*SUMIF('[1]Daily Log'!$AL$18:$AL$1017,$B302,'[1]Daily Log'!$AM$18:$AM$1017),0)</f>
        <v>0</v>
      </c>
      <c r="T302" s="198">
        <f>IFERROR($E302*SUMIF('[1]Daily Log'!$AO$18:$AO$1017,$B302,'[1]Daily Log'!$AP$18:$AP$1017),0)</f>
        <v>0</v>
      </c>
      <c r="U302" s="198">
        <f>IFERROR($E302*SUMIF('[1]Daily Log'!$AR$18:$AR$1017,$B302,'[1]Daily Log'!$AS$18:$AS$1017),0)</f>
        <v>0</v>
      </c>
      <c r="V302" s="198">
        <f>IFERROR($E302*SUMIF('[1]Daily Log'!$AU$18:$AU$1017,$B302,'[1]Daily Log'!$AV$18:$AV$1017),0)</f>
        <v>0</v>
      </c>
      <c r="W302" s="198">
        <f>IFERROR($E302*SUMIF('[1]Daily Log'!$AX$18:$AX$1017,$B302,'[1]Daily Log'!$AY$18:$AY$1017),0)</f>
        <v>0</v>
      </c>
      <c r="X302" s="198">
        <f>IFERROR($E302*SUMIF('[1]Daily Log'!$BA$18:$BA$1017,$B302,'[1]Daily Log'!$BB$18:$BB$1017),0)</f>
        <v>0</v>
      </c>
      <c r="Y302" s="198">
        <f>IFERROR($E302*SUMIF('[1]Daily Log'!$BD$18:$BD$1017,$B302,'[1]Daily Log'!$BE$18:$BE$1017),0)</f>
        <v>0</v>
      </c>
      <c r="Z302" s="198">
        <f>IFERROR($E302*SUMIF('[1]Daily Log'!$BG$18:$BG$1017,$B302,'[1]Daily Log'!$BH$18:$BH$1017),0)</f>
        <v>0</v>
      </c>
      <c r="AA302" s="198">
        <f>IFERROR($E302*SUMIF('[1]Daily Log'!$BJ$18:$BJ$1017,$B302,'[1]Daily Log'!$BK$18:$BK$1017),0)</f>
        <v>0</v>
      </c>
      <c r="AB302" s="198">
        <f>IFERROR($E302*SUMIF('[1]Daily Log'!$BM$18:$BM$1017,$B302,'[1]Daily Log'!$BN$18:$BN$1017),0)</f>
        <v>0</v>
      </c>
      <c r="AC302" s="198">
        <f>IFERROR($E302*SUMIF('[1]Daily Log'!$BP$18:$BP$1017,$B302,'[1]Daily Log'!$BQ$18:$BQ$1017),0)</f>
        <v>0</v>
      </c>
      <c r="AD302" s="198">
        <f>IFERROR($E302*SUMIF('[1]Daily Log'!$BS$18:$BS$1017,$B302,'[1]Daily Log'!$BT$18:$BT$1017),0)</f>
        <v>0</v>
      </c>
      <c r="AE302" s="198">
        <f>IFERROR($E302*SUMIF('[1]Daily Log'!$BV$18:$BV$1017,$B302,'[1]Daily Log'!$BW$18:$BW$1017),0)</f>
        <v>0</v>
      </c>
      <c r="AF302" s="198">
        <f>IFERROR($E302*SUMIF('[1]Daily Log'!$BY$18:$BY$1017,$B302,'[1]Daily Log'!$BZ$18:$BZ$1017),0)</f>
        <v>0</v>
      </c>
      <c r="AG302" s="198">
        <f>IFERROR($E302*SUMIF('[1]Daily Log'!$CB$18:$CB$1017,$B302,'[1]Daily Log'!$CC$18:$CC$1017),0)</f>
        <v>0</v>
      </c>
      <c r="AH302" s="198">
        <f>IFERROR($E302*SUMIF('[1]Daily Log'!$CE$18:$CE$1017,$B302,'[1]Daily Log'!$CF$18:$CF$1017),0)</f>
        <v>0</v>
      </c>
      <c r="AI302" s="198">
        <f>IFERROR($E302*SUMIF('[1]Daily Log'!$CH$18:$CH$1017,$B302,'[1]Daily Log'!$CI$18:$CI$1017),0)</f>
        <v>0</v>
      </c>
      <c r="AJ302" s="198">
        <f>IFERROR($E302*SUMIF('[1]Daily Log'!$CK$18:$CK$1017,$B302,'[1]Daily Log'!$CL$18:$CL$1017),0)</f>
        <v>0</v>
      </c>
      <c r="AK302" s="198">
        <f>IFERROR($E302*SUMIF('[1]Daily Log'!$CN$18:$CN$1017,$B302,'[1]Daily Log'!$CO$18:$CO$1017),0)</f>
        <v>0</v>
      </c>
    </row>
    <row r="303" spans="2:37" ht="33.75" hidden="1" customHeight="1">
      <c r="B303" s="407" t="s">
        <v>354</v>
      </c>
      <c r="C303" s="404"/>
      <c r="D303" s="398"/>
      <c r="E303" s="199"/>
      <c r="F303" s="197">
        <f t="shared" si="5"/>
        <v>0</v>
      </c>
      <c r="G303" s="198">
        <f>IFERROR($E303*SUMIF('[1]Daily Log'!$B$18:$B$1017,$B303,'[1]Daily Log'!$C$18:$C$1017),0)</f>
        <v>0</v>
      </c>
      <c r="H303" s="198">
        <f>IFERROR($E303*SUMIF('[1]Daily Log'!$E$18:$E$1017,$B303,'[1]Daily Log'!$F$18:$F$1017),0)</f>
        <v>0</v>
      </c>
      <c r="I303" s="198">
        <f>IFERROR($E303*SUMIF('[1]Daily Log'!$H$18:$H$1017,$B303,'[1]Daily Log'!$I$18:$I$1017),0)</f>
        <v>0</v>
      </c>
      <c r="J303" s="198" t="s">
        <v>40</v>
      </c>
      <c r="K303" s="198">
        <f>IFERROR($E303*SUMIF('[1]Daily Log'!$N$18:$N$1017,$B303,'[1]Daily Log'!$O$18:$O$1017),0)</f>
        <v>0</v>
      </c>
      <c r="L303" s="198">
        <f>IFERROR($E303*SUMIF('[1]Daily Log'!$Q$18:$Q$1017,$B303,'[1]Daily Log'!$R$18:$R$1017),0)</f>
        <v>0</v>
      </c>
      <c r="M303" s="198">
        <f>IFERROR($E303*SUMIF('[1]Daily Log'!$T$18:$T$1017,$B303,'[1]Daily Log'!$U$18:$U$1017),0)</f>
        <v>0</v>
      </c>
      <c r="N303" s="198">
        <f>IFERROR($E303*SUMIF('[1]Daily Log'!$W$18:$W$1017,$B303,'[1]Daily Log'!$X$18:$X$1017),0)</f>
        <v>0</v>
      </c>
      <c r="O303" s="198">
        <f>IFERROR($E303*SUMIF('[1]Daily Log'!$Z$18:$Z$1017,$B303,'[1]Daily Log'!$AA$18:$AA$1017),0)</f>
        <v>0</v>
      </c>
      <c r="P303" s="198">
        <f>IFERROR($E303*SUMIF('[1]Daily Log'!$AC$18:$AC$1017,$B303,'[1]Daily Log'!$AD$18:$AD$1017),0)</f>
        <v>0</v>
      </c>
      <c r="Q303" s="198">
        <f>IFERROR($E303*SUMIF('[1]Daily Log'!$AF$18:$AF$1017,$B303,'[1]Daily Log'!$AG$18:$AG$1017),0)</f>
        <v>0</v>
      </c>
      <c r="R303" s="198">
        <f>IFERROR($E303*SUMIF('[1]Daily Log'!$AI$18:$AI$1017,$B303,'[1]Daily Log'!$AJ$18:$AJ$1017),0)</f>
        <v>0</v>
      </c>
      <c r="S303" s="198">
        <f>IFERROR($E303*SUMIF('[1]Daily Log'!$AL$18:$AL$1017,$B303,'[1]Daily Log'!$AM$18:$AM$1017),0)</f>
        <v>0</v>
      </c>
      <c r="T303" s="198">
        <f>IFERROR($E303*SUMIF('[1]Daily Log'!$AO$18:$AO$1017,$B303,'[1]Daily Log'!$AP$18:$AP$1017),0)</f>
        <v>0</v>
      </c>
      <c r="U303" s="198">
        <f>IFERROR($E303*SUMIF('[1]Daily Log'!$AR$18:$AR$1017,$B303,'[1]Daily Log'!$AS$18:$AS$1017),0)</f>
        <v>0</v>
      </c>
      <c r="V303" s="198">
        <f>IFERROR($E303*SUMIF('[1]Daily Log'!$AU$18:$AU$1017,$B303,'[1]Daily Log'!$AV$18:$AV$1017),0)</f>
        <v>0</v>
      </c>
      <c r="W303" s="198">
        <f>IFERROR($E303*SUMIF('[1]Daily Log'!$AX$18:$AX$1017,$B303,'[1]Daily Log'!$AY$18:$AY$1017),0)</f>
        <v>0</v>
      </c>
      <c r="X303" s="198">
        <f>IFERROR($E303*SUMIF('[1]Daily Log'!$BA$18:$BA$1017,$B303,'[1]Daily Log'!$BB$18:$BB$1017),0)</f>
        <v>0</v>
      </c>
      <c r="Y303" s="198">
        <f>IFERROR($E303*SUMIF('[1]Daily Log'!$BD$18:$BD$1017,$B303,'[1]Daily Log'!$BE$18:$BE$1017),0)</f>
        <v>0</v>
      </c>
      <c r="Z303" s="198">
        <f>IFERROR($E303*SUMIF('[1]Daily Log'!$BG$18:$BG$1017,$B303,'[1]Daily Log'!$BH$18:$BH$1017),0)</f>
        <v>0</v>
      </c>
      <c r="AA303" s="198">
        <f>IFERROR($E303*SUMIF('[1]Daily Log'!$BJ$18:$BJ$1017,$B303,'[1]Daily Log'!$BK$18:$BK$1017),0)</f>
        <v>0</v>
      </c>
      <c r="AB303" s="198">
        <f>IFERROR($E303*SUMIF('[1]Daily Log'!$BM$18:$BM$1017,$B303,'[1]Daily Log'!$BN$18:$BN$1017),0)</f>
        <v>0</v>
      </c>
      <c r="AC303" s="198">
        <f>IFERROR($E303*SUMIF('[1]Daily Log'!$BP$18:$BP$1017,$B303,'[1]Daily Log'!$BQ$18:$BQ$1017),0)</f>
        <v>0</v>
      </c>
      <c r="AD303" s="198">
        <f>IFERROR($E303*SUMIF('[1]Daily Log'!$BS$18:$BS$1017,$B303,'[1]Daily Log'!$BT$18:$BT$1017),0)</f>
        <v>0</v>
      </c>
      <c r="AE303" s="198">
        <f>IFERROR($E303*SUMIF('[1]Daily Log'!$BV$18:$BV$1017,$B303,'[1]Daily Log'!$BW$18:$BW$1017),0)</f>
        <v>0</v>
      </c>
      <c r="AF303" s="198">
        <f>IFERROR($E303*SUMIF('[1]Daily Log'!$BY$18:$BY$1017,$B303,'[1]Daily Log'!$BZ$18:$BZ$1017),0)</f>
        <v>0</v>
      </c>
      <c r="AG303" s="198">
        <f>IFERROR($E303*SUMIF('[1]Daily Log'!$CB$18:$CB$1017,$B303,'[1]Daily Log'!$CC$18:$CC$1017),0)</f>
        <v>0</v>
      </c>
      <c r="AH303" s="198">
        <f>IFERROR($E303*SUMIF('[1]Daily Log'!$CE$18:$CE$1017,$B303,'[1]Daily Log'!$CF$18:$CF$1017),0)</f>
        <v>0</v>
      </c>
      <c r="AI303" s="198">
        <f>IFERROR($E303*SUMIF('[1]Daily Log'!$CH$18:$CH$1017,$B303,'[1]Daily Log'!$CI$18:$CI$1017),0)</f>
        <v>0</v>
      </c>
      <c r="AJ303" s="198">
        <f>IFERROR($E303*SUMIF('[1]Daily Log'!$CK$18:$CK$1017,$B303,'[1]Daily Log'!$CL$18:$CL$1017),0)</f>
        <v>0</v>
      </c>
      <c r="AK303" s="198">
        <f>IFERROR($E303*SUMIF('[1]Daily Log'!$CN$18:$CN$1017,$B303,'[1]Daily Log'!$CO$18:$CO$1017),0)</f>
        <v>0</v>
      </c>
    </row>
    <row r="304" spans="2:37" ht="33.75" hidden="1" customHeight="1">
      <c r="B304" s="407" t="s">
        <v>355</v>
      </c>
      <c r="C304" s="404"/>
      <c r="D304" s="398"/>
      <c r="E304" s="199"/>
      <c r="F304" s="197">
        <f t="shared" si="5"/>
        <v>0</v>
      </c>
      <c r="G304" s="198">
        <f>IFERROR($E304*SUMIF('[1]Daily Log'!$B$18:$B$1017,$B304,'[1]Daily Log'!$C$18:$C$1017),0)</f>
        <v>0</v>
      </c>
      <c r="H304" s="198">
        <f>IFERROR($E304*SUMIF('[1]Daily Log'!$E$18:$E$1017,$B304,'[1]Daily Log'!$F$18:$F$1017),0)</f>
        <v>0</v>
      </c>
      <c r="I304" s="198">
        <f>IFERROR($E304*SUMIF('[1]Daily Log'!$H$18:$H$1017,$B304,'[1]Daily Log'!$I$18:$I$1017),0)</f>
        <v>0</v>
      </c>
      <c r="J304" s="198" t="s">
        <v>40</v>
      </c>
      <c r="K304" s="198">
        <f>IFERROR($E304*SUMIF('[1]Daily Log'!$N$18:$N$1017,$B304,'[1]Daily Log'!$O$18:$O$1017),0)</f>
        <v>0</v>
      </c>
      <c r="L304" s="198">
        <f>IFERROR($E304*SUMIF('[1]Daily Log'!$Q$18:$Q$1017,$B304,'[1]Daily Log'!$R$18:$R$1017),0)</f>
        <v>0</v>
      </c>
      <c r="M304" s="198">
        <f>IFERROR($E304*SUMIF('[1]Daily Log'!$T$18:$T$1017,$B304,'[1]Daily Log'!$U$18:$U$1017),0)</f>
        <v>0</v>
      </c>
      <c r="N304" s="198">
        <f>IFERROR($E304*SUMIF('[1]Daily Log'!$W$18:$W$1017,$B304,'[1]Daily Log'!$X$18:$X$1017),0)</f>
        <v>0</v>
      </c>
      <c r="O304" s="198">
        <f>IFERROR($E304*SUMIF('[1]Daily Log'!$Z$18:$Z$1017,$B304,'[1]Daily Log'!$AA$18:$AA$1017),0)</f>
        <v>0</v>
      </c>
      <c r="P304" s="198">
        <f>IFERROR($E304*SUMIF('[1]Daily Log'!$AC$18:$AC$1017,$B304,'[1]Daily Log'!$AD$18:$AD$1017),0)</f>
        <v>0</v>
      </c>
      <c r="Q304" s="198">
        <f>IFERROR($E304*SUMIF('[1]Daily Log'!$AF$18:$AF$1017,$B304,'[1]Daily Log'!$AG$18:$AG$1017),0)</f>
        <v>0</v>
      </c>
      <c r="R304" s="198">
        <f>IFERROR($E304*SUMIF('[1]Daily Log'!$AI$18:$AI$1017,$B304,'[1]Daily Log'!$AJ$18:$AJ$1017),0)</f>
        <v>0</v>
      </c>
      <c r="S304" s="198">
        <f>IFERROR($E304*SUMIF('[1]Daily Log'!$AL$18:$AL$1017,$B304,'[1]Daily Log'!$AM$18:$AM$1017),0)</f>
        <v>0</v>
      </c>
      <c r="T304" s="198">
        <f>IFERROR($E304*SUMIF('[1]Daily Log'!$AO$18:$AO$1017,$B304,'[1]Daily Log'!$AP$18:$AP$1017),0)</f>
        <v>0</v>
      </c>
      <c r="U304" s="198">
        <f>IFERROR($E304*SUMIF('[1]Daily Log'!$AR$18:$AR$1017,$B304,'[1]Daily Log'!$AS$18:$AS$1017),0)</f>
        <v>0</v>
      </c>
      <c r="V304" s="198">
        <f>IFERROR($E304*SUMIF('[1]Daily Log'!$AU$18:$AU$1017,$B304,'[1]Daily Log'!$AV$18:$AV$1017),0)</f>
        <v>0</v>
      </c>
      <c r="W304" s="198">
        <f>IFERROR($E304*SUMIF('[1]Daily Log'!$AX$18:$AX$1017,$B304,'[1]Daily Log'!$AY$18:$AY$1017),0)</f>
        <v>0</v>
      </c>
      <c r="X304" s="198">
        <f>IFERROR($E304*SUMIF('[1]Daily Log'!$BA$18:$BA$1017,$B304,'[1]Daily Log'!$BB$18:$BB$1017),0)</f>
        <v>0</v>
      </c>
      <c r="Y304" s="198">
        <f>IFERROR($E304*SUMIF('[1]Daily Log'!$BD$18:$BD$1017,$B304,'[1]Daily Log'!$BE$18:$BE$1017),0)</f>
        <v>0</v>
      </c>
      <c r="Z304" s="198">
        <f>IFERROR($E304*SUMIF('[1]Daily Log'!$BG$18:$BG$1017,$B304,'[1]Daily Log'!$BH$18:$BH$1017),0)</f>
        <v>0</v>
      </c>
      <c r="AA304" s="198">
        <f>IFERROR($E304*SUMIF('[1]Daily Log'!$BJ$18:$BJ$1017,$B304,'[1]Daily Log'!$BK$18:$BK$1017),0)</f>
        <v>0</v>
      </c>
      <c r="AB304" s="198">
        <f>IFERROR($E304*SUMIF('[1]Daily Log'!$BM$18:$BM$1017,$B304,'[1]Daily Log'!$BN$18:$BN$1017),0)</f>
        <v>0</v>
      </c>
      <c r="AC304" s="198">
        <f>IFERROR($E304*SUMIF('[1]Daily Log'!$BP$18:$BP$1017,$B304,'[1]Daily Log'!$BQ$18:$BQ$1017),0)</f>
        <v>0</v>
      </c>
      <c r="AD304" s="198">
        <f>IFERROR($E304*SUMIF('[1]Daily Log'!$BS$18:$BS$1017,$B304,'[1]Daily Log'!$BT$18:$BT$1017),0)</f>
        <v>0</v>
      </c>
      <c r="AE304" s="198">
        <f>IFERROR($E304*SUMIF('[1]Daily Log'!$BV$18:$BV$1017,$B304,'[1]Daily Log'!$BW$18:$BW$1017),0)</f>
        <v>0</v>
      </c>
      <c r="AF304" s="198">
        <f>IFERROR($E304*SUMIF('[1]Daily Log'!$BY$18:$BY$1017,$B304,'[1]Daily Log'!$BZ$18:$BZ$1017),0)</f>
        <v>0</v>
      </c>
      <c r="AG304" s="198">
        <f>IFERROR($E304*SUMIF('[1]Daily Log'!$CB$18:$CB$1017,$B304,'[1]Daily Log'!$CC$18:$CC$1017),0)</f>
        <v>0</v>
      </c>
      <c r="AH304" s="198">
        <f>IFERROR($E304*SUMIF('[1]Daily Log'!$CE$18:$CE$1017,$B304,'[1]Daily Log'!$CF$18:$CF$1017),0)</f>
        <v>0</v>
      </c>
      <c r="AI304" s="198">
        <f>IFERROR($E304*SUMIF('[1]Daily Log'!$CH$18:$CH$1017,$B304,'[1]Daily Log'!$CI$18:$CI$1017),0)</f>
        <v>0</v>
      </c>
      <c r="AJ304" s="198">
        <f>IFERROR($E304*SUMIF('[1]Daily Log'!$CK$18:$CK$1017,$B304,'[1]Daily Log'!$CL$18:$CL$1017),0)</f>
        <v>0</v>
      </c>
      <c r="AK304" s="198">
        <f>IFERROR($E304*SUMIF('[1]Daily Log'!$CN$18:$CN$1017,$B304,'[1]Daily Log'!$CO$18:$CO$1017),0)</f>
        <v>0</v>
      </c>
    </row>
    <row r="305" spans="2:37" ht="33.75" hidden="1" customHeight="1">
      <c r="B305" s="407" t="s">
        <v>356</v>
      </c>
      <c r="C305" s="404"/>
      <c r="D305" s="398"/>
      <c r="E305" s="199"/>
      <c r="F305" s="197">
        <f t="shared" si="5"/>
        <v>0</v>
      </c>
      <c r="G305" s="198">
        <f>IFERROR($E305*SUMIF('[1]Daily Log'!$B$18:$B$1017,$B305,'[1]Daily Log'!$C$18:$C$1017),0)</f>
        <v>0</v>
      </c>
      <c r="H305" s="198">
        <f>IFERROR($E305*SUMIF('[1]Daily Log'!$E$18:$E$1017,$B305,'[1]Daily Log'!$F$18:$F$1017),0)</f>
        <v>0</v>
      </c>
      <c r="I305" s="198">
        <f>IFERROR($E305*SUMIF('[1]Daily Log'!$H$18:$H$1017,$B305,'[1]Daily Log'!$I$18:$I$1017),0)</f>
        <v>0</v>
      </c>
      <c r="J305" s="198" t="s">
        <v>40</v>
      </c>
      <c r="K305" s="198">
        <f>IFERROR($E305*SUMIF('[1]Daily Log'!$N$18:$N$1017,$B305,'[1]Daily Log'!$O$18:$O$1017),0)</f>
        <v>0</v>
      </c>
      <c r="L305" s="198">
        <f>IFERROR($E305*SUMIF('[1]Daily Log'!$Q$18:$Q$1017,$B305,'[1]Daily Log'!$R$18:$R$1017),0)</f>
        <v>0</v>
      </c>
      <c r="M305" s="198">
        <f>IFERROR($E305*SUMIF('[1]Daily Log'!$T$18:$T$1017,$B305,'[1]Daily Log'!$U$18:$U$1017),0)</f>
        <v>0</v>
      </c>
      <c r="N305" s="198">
        <f>IFERROR($E305*SUMIF('[1]Daily Log'!$W$18:$W$1017,$B305,'[1]Daily Log'!$X$18:$X$1017),0)</f>
        <v>0</v>
      </c>
      <c r="O305" s="198">
        <f>IFERROR($E305*SUMIF('[1]Daily Log'!$Z$18:$Z$1017,$B305,'[1]Daily Log'!$AA$18:$AA$1017),0)</f>
        <v>0</v>
      </c>
      <c r="P305" s="198">
        <f>IFERROR($E305*SUMIF('[1]Daily Log'!$AC$18:$AC$1017,$B305,'[1]Daily Log'!$AD$18:$AD$1017),0)</f>
        <v>0</v>
      </c>
      <c r="Q305" s="198">
        <f>IFERROR($E305*SUMIF('[1]Daily Log'!$AF$18:$AF$1017,$B305,'[1]Daily Log'!$AG$18:$AG$1017),0)</f>
        <v>0</v>
      </c>
      <c r="R305" s="198">
        <f>IFERROR($E305*SUMIF('[1]Daily Log'!$AI$18:$AI$1017,$B305,'[1]Daily Log'!$AJ$18:$AJ$1017),0)</f>
        <v>0</v>
      </c>
      <c r="S305" s="198">
        <f>IFERROR($E305*SUMIF('[1]Daily Log'!$AL$18:$AL$1017,$B305,'[1]Daily Log'!$AM$18:$AM$1017),0)</f>
        <v>0</v>
      </c>
      <c r="T305" s="198">
        <f>IFERROR($E305*SUMIF('[1]Daily Log'!$AO$18:$AO$1017,$B305,'[1]Daily Log'!$AP$18:$AP$1017),0)</f>
        <v>0</v>
      </c>
      <c r="U305" s="198">
        <f>IFERROR($E305*SUMIF('[1]Daily Log'!$AR$18:$AR$1017,$B305,'[1]Daily Log'!$AS$18:$AS$1017),0)</f>
        <v>0</v>
      </c>
      <c r="V305" s="198">
        <f>IFERROR($E305*SUMIF('[1]Daily Log'!$AU$18:$AU$1017,$B305,'[1]Daily Log'!$AV$18:$AV$1017),0)</f>
        <v>0</v>
      </c>
      <c r="W305" s="198">
        <f>IFERROR($E305*SUMIF('[1]Daily Log'!$AX$18:$AX$1017,$B305,'[1]Daily Log'!$AY$18:$AY$1017),0)</f>
        <v>0</v>
      </c>
      <c r="X305" s="198">
        <f>IFERROR($E305*SUMIF('[1]Daily Log'!$BA$18:$BA$1017,$B305,'[1]Daily Log'!$BB$18:$BB$1017),0)</f>
        <v>0</v>
      </c>
      <c r="Y305" s="198">
        <f>IFERROR($E305*SUMIF('[1]Daily Log'!$BD$18:$BD$1017,$B305,'[1]Daily Log'!$BE$18:$BE$1017),0)</f>
        <v>0</v>
      </c>
      <c r="Z305" s="198">
        <f>IFERROR($E305*SUMIF('[1]Daily Log'!$BG$18:$BG$1017,$B305,'[1]Daily Log'!$BH$18:$BH$1017),0)</f>
        <v>0</v>
      </c>
      <c r="AA305" s="198">
        <f>IFERROR($E305*SUMIF('[1]Daily Log'!$BJ$18:$BJ$1017,$B305,'[1]Daily Log'!$BK$18:$BK$1017),0)</f>
        <v>0</v>
      </c>
      <c r="AB305" s="198">
        <f>IFERROR($E305*SUMIF('[1]Daily Log'!$BM$18:$BM$1017,$B305,'[1]Daily Log'!$BN$18:$BN$1017),0)</f>
        <v>0</v>
      </c>
      <c r="AC305" s="198">
        <f>IFERROR($E305*SUMIF('[1]Daily Log'!$BP$18:$BP$1017,$B305,'[1]Daily Log'!$BQ$18:$BQ$1017),0)</f>
        <v>0</v>
      </c>
      <c r="AD305" s="198">
        <f>IFERROR($E305*SUMIF('[1]Daily Log'!$BS$18:$BS$1017,$B305,'[1]Daily Log'!$BT$18:$BT$1017),0)</f>
        <v>0</v>
      </c>
      <c r="AE305" s="198">
        <f>IFERROR($E305*SUMIF('[1]Daily Log'!$BV$18:$BV$1017,$B305,'[1]Daily Log'!$BW$18:$BW$1017),0)</f>
        <v>0</v>
      </c>
      <c r="AF305" s="198">
        <f>IFERROR($E305*SUMIF('[1]Daily Log'!$BY$18:$BY$1017,$B305,'[1]Daily Log'!$BZ$18:$BZ$1017),0)</f>
        <v>0</v>
      </c>
      <c r="AG305" s="198">
        <f>IFERROR($E305*SUMIF('[1]Daily Log'!$CB$18:$CB$1017,$B305,'[1]Daily Log'!$CC$18:$CC$1017),0)</f>
        <v>0</v>
      </c>
      <c r="AH305" s="198">
        <f>IFERROR($E305*SUMIF('[1]Daily Log'!$CE$18:$CE$1017,$B305,'[1]Daily Log'!$CF$18:$CF$1017),0)</f>
        <v>0</v>
      </c>
      <c r="AI305" s="198">
        <f>IFERROR($E305*SUMIF('[1]Daily Log'!$CH$18:$CH$1017,$B305,'[1]Daily Log'!$CI$18:$CI$1017),0)</f>
        <v>0</v>
      </c>
      <c r="AJ305" s="198">
        <f>IFERROR($E305*SUMIF('[1]Daily Log'!$CK$18:$CK$1017,$B305,'[1]Daily Log'!$CL$18:$CL$1017),0)</f>
        <v>0</v>
      </c>
      <c r="AK305" s="198">
        <f>IFERROR($E305*SUMIF('[1]Daily Log'!$CN$18:$CN$1017,$B305,'[1]Daily Log'!$CO$18:$CO$1017),0)</f>
        <v>0</v>
      </c>
    </row>
    <row r="306" spans="2:37" ht="33.75" hidden="1" customHeight="1">
      <c r="B306" s="407" t="s">
        <v>357</v>
      </c>
      <c r="C306" s="404"/>
      <c r="D306" s="398"/>
      <c r="E306" s="199"/>
      <c r="F306" s="197">
        <f t="shared" si="5"/>
        <v>0</v>
      </c>
      <c r="G306" s="198">
        <f>IFERROR($E306*SUMIF('[1]Daily Log'!$B$18:$B$1017,$B306,'[1]Daily Log'!$C$18:$C$1017),0)</f>
        <v>0</v>
      </c>
      <c r="H306" s="198">
        <f>IFERROR($E306*SUMIF('[1]Daily Log'!$E$18:$E$1017,$B306,'[1]Daily Log'!$F$18:$F$1017),0)</f>
        <v>0</v>
      </c>
      <c r="I306" s="198">
        <f>IFERROR($E306*SUMIF('[1]Daily Log'!$H$18:$H$1017,$B306,'[1]Daily Log'!$I$18:$I$1017),0)</f>
        <v>0</v>
      </c>
      <c r="J306" s="198" t="s">
        <v>40</v>
      </c>
      <c r="K306" s="198">
        <f>IFERROR($E306*SUMIF('[1]Daily Log'!$N$18:$N$1017,$B306,'[1]Daily Log'!$O$18:$O$1017),0)</f>
        <v>0</v>
      </c>
      <c r="L306" s="198">
        <f>IFERROR($E306*SUMIF('[1]Daily Log'!$Q$18:$Q$1017,$B306,'[1]Daily Log'!$R$18:$R$1017),0)</f>
        <v>0</v>
      </c>
      <c r="M306" s="198">
        <f>IFERROR($E306*SUMIF('[1]Daily Log'!$T$18:$T$1017,$B306,'[1]Daily Log'!$U$18:$U$1017),0)</f>
        <v>0</v>
      </c>
      <c r="N306" s="198">
        <f>IFERROR($E306*SUMIF('[1]Daily Log'!$W$18:$W$1017,$B306,'[1]Daily Log'!$X$18:$X$1017),0)</f>
        <v>0</v>
      </c>
      <c r="O306" s="198">
        <f>IFERROR($E306*SUMIF('[1]Daily Log'!$Z$18:$Z$1017,$B306,'[1]Daily Log'!$AA$18:$AA$1017),0)</f>
        <v>0</v>
      </c>
      <c r="P306" s="198">
        <f>IFERROR($E306*SUMIF('[1]Daily Log'!$AC$18:$AC$1017,$B306,'[1]Daily Log'!$AD$18:$AD$1017),0)</f>
        <v>0</v>
      </c>
      <c r="Q306" s="198">
        <f>IFERROR($E306*SUMIF('[1]Daily Log'!$AF$18:$AF$1017,$B306,'[1]Daily Log'!$AG$18:$AG$1017),0)</f>
        <v>0</v>
      </c>
      <c r="R306" s="198">
        <f>IFERROR($E306*SUMIF('[1]Daily Log'!$AI$18:$AI$1017,$B306,'[1]Daily Log'!$AJ$18:$AJ$1017),0)</f>
        <v>0</v>
      </c>
      <c r="S306" s="198">
        <f>IFERROR($E306*SUMIF('[1]Daily Log'!$AL$18:$AL$1017,$B306,'[1]Daily Log'!$AM$18:$AM$1017),0)</f>
        <v>0</v>
      </c>
      <c r="T306" s="198">
        <f>IFERROR($E306*SUMIF('[1]Daily Log'!$AO$18:$AO$1017,$B306,'[1]Daily Log'!$AP$18:$AP$1017),0)</f>
        <v>0</v>
      </c>
      <c r="U306" s="198">
        <f>IFERROR($E306*SUMIF('[1]Daily Log'!$AR$18:$AR$1017,$B306,'[1]Daily Log'!$AS$18:$AS$1017),0)</f>
        <v>0</v>
      </c>
      <c r="V306" s="198">
        <f>IFERROR($E306*SUMIF('[1]Daily Log'!$AU$18:$AU$1017,$B306,'[1]Daily Log'!$AV$18:$AV$1017),0)</f>
        <v>0</v>
      </c>
      <c r="W306" s="198">
        <f>IFERROR($E306*SUMIF('[1]Daily Log'!$AX$18:$AX$1017,$B306,'[1]Daily Log'!$AY$18:$AY$1017),0)</f>
        <v>0</v>
      </c>
      <c r="X306" s="198">
        <f>IFERROR($E306*SUMIF('[1]Daily Log'!$BA$18:$BA$1017,$B306,'[1]Daily Log'!$BB$18:$BB$1017),0)</f>
        <v>0</v>
      </c>
      <c r="Y306" s="198">
        <f>IFERROR($E306*SUMIF('[1]Daily Log'!$BD$18:$BD$1017,$B306,'[1]Daily Log'!$BE$18:$BE$1017),0)</f>
        <v>0</v>
      </c>
      <c r="Z306" s="198">
        <f>IFERROR($E306*SUMIF('[1]Daily Log'!$BG$18:$BG$1017,$B306,'[1]Daily Log'!$BH$18:$BH$1017),0)</f>
        <v>0</v>
      </c>
      <c r="AA306" s="198">
        <f>IFERROR($E306*SUMIF('[1]Daily Log'!$BJ$18:$BJ$1017,$B306,'[1]Daily Log'!$BK$18:$BK$1017),0)</f>
        <v>0</v>
      </c>
      <c r="AB306" s="198">
        <f>IFERROR($E306*SUMIF('[1]Daily Log'!$BM$18:$BM$1017,$B306,'[1]Daily Log'!$BN$18:$BN$1017),0)</f>
        <v>0</v>
      </c>
      <c r="AC306" s="198">
        <f>IFERROR($E306*SUMIF('[1]Daily Log'!$BP$18:$BP$1017,$B306,'[1]Daily Log'!$BQ$18:$BQ$1017),0)</f>
        <v>0</v>
      </c>
      <c r="AD306" s="198">
        <f>IFERROR($E306*SUMIF('[1]Daily Log'!$BS$18:$BS$1017,$B306,'[1]Daily Log'!$BT$18:$BT$1017),0)</f>
        <v>0</v>
      </c>
      <c r="AE306" s="198">
        <f>IFERROR($E306*SUMIF('[1]Daily Log'!$BV$18:$BV$1017,$B306,'[1]Daily Log'!$BW$18:$BW$1017),0)</f>
        <v>0</v>
      </c>
      <c r="AF306" s="198">
        <f>IFERROR($E306*SUMIF('[1]Daily Log'!$BY$18:$BY$1017,$B306,'[1]Daily Log'!$BZ$18:$BZ$1017),0)</f>
        <v>0</v>
      </c>
      <c r="AG306" s="198">
        <f>IFERROR($E306*SUMIF('[1]Daily Log'!$CB$18:$CB$1017,$B306,'[1]Daily Log'!$CC$18:$CC$1017),0)</f>
        <v>0</v>
      </c>
      <c r="AH306" s="198">
        <f>IFERROR($E306*SUMIF('[1]Daily Log'!$CE$18:$CE$1017,$B306,'[1]Daily Log'!$CF$18:$CF$1017),0)</f>
        <v>0</v>
      </c>
      <c r="AI306" s="198">
        <f>IFERROR($E306*SUMIF('[1]Daily Log'!$CH$18:$CH$1017,$B306,'[1]Daily Log'!$CI$18:$CI$1017),0)</f>
        <v>0</v>
      </c>
      <c r="AJ306" s="198">
        <f>IFERROR($E306*SUMIF('[1]Daily Log'!$CK$18:$CK$1017,$B306,'[1]Daily Log'!$CL$18:$CL$1017),0)</f>
        <v>0</v>
      </c>
      <c r="AK306" s="198">
        <f>IFERROR($E306*SUMIF('[1]Daily Log'!$CN$18:$CN$1017,$B306,'[1]Daily Log'!$CO$18:$CO$1017),0)</f>
        <v>0</v>
      </c>
    </row>
    <row r="307" spans="2:37" ht="33.75" hidden="1" customHeight="1">
      <c r="B307" s="407" t="s">
        <v>432</v>
      </c>
      <c r="C307" s="404"/>
      <c r="D307" s="398"/>
      <c r="E307" s="199"/>
      <c r="F307" s="197">
        <f t="shared" si="5"/>
        <v>0</v>
      </c>
      <c r="G307" s="198">
        <f>IFERROR($E307*SUMIF('[1]Daily Log'!$B$18:$B$1017,$B307,'[1]Daily Log'!$C$18:$C$1017),0)</f>
        <v>0</v>
      </c>
      <c r="H307" s="198">
        <f>IFERROR($E307*SUMIF('[1]Daily Log'!$E$18:$E$1017,$B307,'[1]Daily Log'!$F$18:$F$1017),0)</f>
        <v>0</v>
      </c>
      <c r="I307" s="198">
        <f>IFERROR($E307*SUMIF('[1]Daily Log'!$H$18:$H$1017,$B307,'[1]Daily Log'!$I$18:$I$1017),0)</f>
        <v>0</v>
      </c>
      <c r="J307" s="198" t="s">
        <v>40</v>
      </c>
      <c r="K307" s="198">
        <f>IFERROR($E307*SUMIF('[1]Daily Log'!$N$18:$N$1017,$B307,'[1]Daily Log'!$O$18:$O$1017),0)</f>
        <v>0</v>
      </c>
      <c r="L307" s="198">
        <f>IFERROR($E307*SUMIF('[1]Daily Log'!$Q$18:$Q$1017,$B307,'[1]Daily Log'!$R$18:$R$1017),0)</f>
        <v>0</v>
      </c>
      <c r="M307" s="198">
        <f>IFERROR($E307*SUMIF('[1]Daily Log'!$T$18:$T$1017,$B307,'[1]Daily Log'!$U$18:$U$1017),0)</f>
        <v>0</v>
      </c>
      <c r="N307" s="198">
        <f>IFERROR($E307*SUMIF('[1]Daily Log'!$W$18:$W$1017,$B307,'[1]Daily Log'!$X$18:$X$1017),0)</f>
        <v>0</v>
      </c>
      <c r="O307" s="198">
        <f>IFERROR($E307*SUMIF('[1]Daily Log'!$Z$18:$Z$1017,$B307,'[1]Daily Log'!$AA$18:$AA$1017),0)</f>
        <v>0</v>
      </c>
      <c r="P307" s="198">
        <f>IFERROR($E307*SUMIF('[1]Daily Log'!$AC$18:$AC$1017,$B307,'[1]Daily Log'!$AD$18:$AD$1017),0)</f>
        <v>0</v>
      </c>
      <c r="Q307" s="198">
        <f>IFERROR($E307*SUMIF('[1]Daily Log'!$AF$18:$AF$1017,$B307,'[1]Daily Log'!$AG$18:$AG$1017),0)</f>
        <v>0</v>
      </c>
      <c r="R307" s="198">
        <f>IFERROR($E307*SUMIF('[1]Daily Log'!$AI$18:$AI$1017,$B307,'[1]Daily Log'!$AJ$18:$AJ$1017),0)</f>
        <v>0</v>
      </c>
      <c r="S307" s="198">
        <f>IFERROR($E307*SUMIF('[1]Daily Log'!$AL$18:$AL$1017,$B307,'[1]Daily Log'!$AM$18:$AM$1017),0)</f>
        <v>0</v>
      </c>
      <c r="T307" s="198">
        <f>IFERROR($E307*SUMIF('[1]Daily Log'!$AO$18:$AO$1017,$B307,'[1]Daily Log'!$AP$18:$AP$1017),0)</f>
        <v>0</v>
      </c>
      <c r="U307" s="198">
        <f>IFERROR($E307*SUMIF('[1]Daily Log'!$AR$18:$AR$1017,$B307,'[1]Daily Log'!$AS$18:$AS$1017),0)</f>
        <v>0</v>
      </c>
      <c r="V307" s="198">
        <f>IFERROR($E307*SUMIF('[1]Daily Log'!$AU$18:$AU$1017,$B307,'[1]Daily Log'!$AV$18:$AV$1017),0)</f>
        <v>0</v>
      </c>
      <c r="W307" s="198">
        <f>IFERROR($E307*SUMIF('[1]Daily Log'!$AX$18:$AX$1017,$B307,'[1]Daily Log'!$AY$18:$AY$1017),0)</f>
        <v>0</v>
      </c>
      <c r="X307" s="198">
        <f>IFERROR($E307*SUMIF('[1]Daily Log'!$BA$18:$BA$1017,$B307,'[1]Daily Log'!$BB$18:$BB$1017),0)</f>
        <v>0</v>
      </c>
      <c r="Y307" s="198">
        <f>IFERROR($E307*SUMIF('[1]Daily Log'!$BD$18:$BD$1017,$B307,'[1]Daily Log'!$BE$18:$BE$1017),0)</f>
        <v>0</v>
      </c>
      <c r="Z307" s="198">
        <f>IFERROR($E307*SUMIF('[1]Daily Log'!$BG$18:$BG$1017,$B307,'[1]Daily Log'!$BH$18:$BH$1017),0)</f>
        <v>0</v>
      </c>
      <c r="AA307" s="198">
        <f>IFERROR($E307*SUMIF('[1]Daily Log'!$BJ$18:$BJ$1017,$B307,'[1]Daily Log'!$BK$18:$BK$1017),0)</f>
        <v>0</v>
      </c>
      <c r="AB307" s="198">
        <f>IFERROR($E307*SUMIF('[1]Daily Log'!$BM$18:$BM$1017,$B307,'[1]Daily Log'!$BN$18:$BN$1017),0)</f>
        <v>0</v>
      </c>
      <c r="AC307" s="198">
        <f>IFERROR($E307*SUMIF('[1]Daily Log'!$BP$18:$BP$1017,$B307,'[1]Daily Log'!$BQ$18:$BQ$1017),0)</f>
        <v>0</v>
      </c>
      <c r="AD307" s="198">
        <f>IFERROR($E307*SUMIF('[1]Daily Log'!$BS$18:$BS$1017,$B307,'[1]Daily Log'!$BT$18:$BT$1017),0)</f>
        <v>0</v>
      </c>
      <c r="AE307" s="198">
        <f>IFERROR($E307*SUMIF('[1]Daily Log'!$BV$18:$BV$1017,$B307,'[1]Daily Log'!$BW$18:$BW$1017),0)</f>
        <v>0</v>
      </c>
      <c r="AF307" s="198">
        <f>IFERROR($E307*SUMIF('[1]Daily Log'!$BY$18:$BY$1017,$B307,'[1]Daily Log'!$BZ$18:$BZ$1017),0)</f>
        <v>0</v>
      </c>
      <c r="AG307" s="198">
        <f>IFERROR($E307*SUMIF('[1]Daily Log'!$CB$18:$CB$1017,$B307,'[1]Daily Log'!$CC$18:$CC$1017),0)</f>
        <v>0</v>
      </c>
      <c r="AH307" s="198">
        <f>IFERROR($E307*SUMIF('[1]Daily Log'!$CE$18:$CE$1017,$B307,'[1]Daily Log'!$CF$18:$CF$1017),0)</f>
        <v>0</v>
      </c>
      <c r="AI307" s="198">
        <f>IFERROR($E307*SUMIF('[1]Daily Log'!$CH$18:$CH$1017,$B307,'[1]Daily Log'!$CI$18:$CI$1017),0)</f>
        <v>0</v>
      </c>
      <c r="AJ307" s="198">
        <f>IFERROR($E307*SUMIF('[1]Daily Log'!$CK$18:$CK$1017,$B307,'[1]Daily Log'!$CL$18:$CL$1017),0)</f>
        <v>0</v>
      </c>
      <c r="AK307" s="198">
        <f>IFERROR($E307*SUMIF('[1]Daily Log'!$CN$18:$CN$1017,$B307,'[1]Daily Log'!$CO$18:$CO$1017),0)</f>
        <v>0</v>
      </c>
    </row>
    <row r="308" spans="2:37" ht="33.75" hidden="1" customHeight="1">
      <c r="B308" s="407" t="s">
        <v>358</v>
      </c>
      <c r="C308" s="404"/>
      <c r="D308" s="398"/>
      <c r="E308" s="199"/>
      <c r="F308" s="197">
        <f t="shared" si="5"/>
        <v>0</v>
      </c>
      <c r="G308" s="198">
        <f>IFERROR($E308*SUMIF('[1]Daily Log'!$B$18:$B$1017,$B308,'[1]Daily Log'!$C$18:$C$1017),0)</f>
        <v>0</v>
      </c>
      <c r="H308" s="198">
        <f>IFERROR($E308*SUMIF('[1]Daily Log'!$E$18:$E$1017,$B308,'[1]Daily Log'!$F$18:$F$1017),0)</f>
        <v>0</v>
      </c>
      <c r="I308" s="198">
        <f>IFERROR($E308*SUMIF('[1]Daily Log'!$H$18:$H$1017,$B308,'[1]Daily Log'!$I$18:$I$1017),0)</f>
        <v>0</v>
      </c>
      <c r="J308" s="198" t="s">
        <v>40</v>
      </c>
      <c r="K308" s="198">
        <f>IFERROR($E308*SUMIF('[1]Daily Log'!$N$18:$N$1017,$B308,'[1]Daily Log'!$O$18:$O$1017),0)</f>
        <v>0</v>
      </c>
      <c r="L308" s="198">
        <f>IFERROR($E308*SUMIF('[1]Daily Log'!$Q$18:$Q$1017,$B308,'[1]Daily Log'!$R$18:$R$1017),0)</f>
        <v>0</v>
      </c>
      <c r="M308" s="198">
        <f>IFERROR($E308*SUMIF('[1]Daily Log'!$T$18:$T$1017,$B308,'[1]Daily Log'!$U$18:$U$1017),0)</f>
        <v>0</v>
      </c>
      <c r="N308" s="198">
        <f>IFERROR($E308*SUMIF('[1]Daily Log'!$W$18:$W$1017,$B308,'[1]Daily Log'!$X$18:$X$1017),0)</f>
        <v>0</v>
      </c>
      <c r="O308" s="198">
        <f>IFERROR($E308*SUMIF('[1]Daily Log'!$Z$18:$Z$1017,$B308,'[1]Daily Log'!$AA$18:$AA$1017),0)</f>
        <v>0</v>
      </c>
      <c r="P308" s="198">
        <f>IFERROR($E308*SUMIF('[1]Daily Log'!$AC$18:$AC$1017,$B308,'[1]Daily Log'!$AD$18:$AD$1017),0)</f>
        <v>0</v>
      </c>
      <c r="Q308" s="198">
        <f>IFERROR($E308*SUMIF('[1]Daily Log'!$AF$18:$AF$1017,$B308,'[1]Daily Log'!$AG$18:$AG$1017),0)</f>
        <v>0</v>
      </c>
      <c r="R308" s="198">
        <f>IFERROR($E308*SUMIF('[1]Daily Log'!$AI$18:$AI$1017,$B308,'[1]Daily Log'!$AJ$18:$AJ$1017),0)</f>
        <v>0</v>
      </c>
      <c r="S308" s="198">
        <f>IFERROR($E308*SUMIF('[1]Daily Log'!$AL$18:$AL$1017,$B308,'[1]Daily Log'!$AM$18:$AM$1017),0)</f>
        <v>0</v>
      </c>
      <c r="T308" s="198">
        <f>IFERROR($E308*SUMIF('[1]Daily Log'!$AO$18:$AO$1017,$B308,'[1]Daily Log'!$AP$18:$AP$1017),0)</f>
        <v>0</v>
      </c>
      <c r="U308" s="198">
        <f>IFERROR($E308*SUMIF('[1]Daily Log'!$AR$18:$AR$1017,$B308,'[1]Daily Log'!$AS$18:$AS$1017),0)</f>
        <v>0</v>
      </c>
      <c r="V308" s="198">
        <f>IFERROR($E308*SUMIF('[1]Daily Log'!$AU$18:$AU$1017,$B308,'[1]Daily Log'!$AV$18:$AV$1017),0)</f>
        <v>0</v>
      </c>
      <c r="W308" s="198">
        <f>IFERROR($E308*SUMIF('[1]Daily Log'!$AX$18:$AX$1017,$B308,'[1]Daily Log'!$AY$18:$AY$1017),0)</f>
        <v>0</v>
      </c>
      <c r="X308" s="198">
        <f>IFERROR($E308*SUMIF('[1]Daily Log'!$BA$18:$BA$1017,$B308,'[1]Daily Log'!$BB$18:$BB$1017),0)</f>
        <v>0</v>
      </c>
      <c r="Y308" s="198">
        <f>IFERROR($E308*SUMIF('[1]Daily Log'!$BD$18:$BD$1017,$B308,'[1]Daily Log'!$BE$18:$BE$1017),0)</f>
        <v>0</v>
      </c>
      <c r="Z308" s="198">
        <f>IFERROR($E308*SUMIF('[1]Daily Log'!$BG$18:$BG$1017,$B308,'[1]Daily Log'!$BH$18:$BH$1017),0)</f>
        <v>0</v>
      </c>
      <c r="AA308" s="198">
        <f>IFERROR($E308*SUMIF('[1]Daily Log'!$BJ$18:$BJ$1017,$B308,'[1]Daily Log'!$BK$18:$BK$1017),0)</f>
        <v>0</v>
      </c>
      <c r="AB308" s="198">
        <f>IFERROR($E308*SUMIF('[1]Daily Log'!$BM$18:$BM$1017,$B308,'[1]Daily Log'!$BN$18:$BN$1017),0)</f>
        <v>0</v>
      </c>
      <c r="AC308" s="198">
        <f>IFERROR($E308*SUMIF('[1]Daily Log'!$BP$18:$BP$1017,$B308,'[1]Daily Log'!$BQ$18:$BQ$1017),0)</f>
        <v>0</v>
      </c>
      <c r="AD308" s="198">
        <f>IFERROR($E308*SUMIF('[1]Daily Log'!$BS$18:$BS$1017,$B308,'[1]Daily Log'!$BT$18:$BT$1017),0)</f>
        <v>0</v>
      </c>
      <c r="AE308" s="198">
        <f>IFERROR($E308*SUMIF('[1]Daily Log'!$BV$18:$BV$1017,$B308,'[1]Daily Log'!$BW$18:$BW$1017),0)</f>
        <v>0</v>
      </c>
      <c r="AF308" s="198">
        <f>IFERROR($E308*SUMIF('[1]Daily Log'!$BY$18:$BY$1017,$B308,'[1]Daily Log'!$BZ$18:$BZ$1017),0)</f>
        <v>0</v>
      </c>
      <c r="AG308" s="198">
        <f>IFERROR($E308*SUMIF('[1]Daily Log'!$CB$18:$CB$1017,$B308,'[1]Daily Log'!$CC$18:$CC$1017),0)</f>
        <v>0</v>
      </c>
      <c r="AH308" s="198">
        <f>IFERROR($E308*SUMIF('[1]Daily Log'!$CE$18:$CE$1017,$B308,'[1]Daily Log'!$CF$18:$CF$1017),0)</f>
        <v>0</v>
      </c>
      <c r="AI308" s="198">
        <f>IFERROR($E308*SUMIF('[1]Daily Log'!$CH$18:$CH$1017,$B308,'[1]Daily Log'!$CI$18:$CI$1017),0)</f>
        <v>0</v>
      </c>
      <c r="AJ308" s="198">
        <f>IFERROR($E308*SUMIF('[1]Daily Log'!$CK$18:$CK$1017,$B308,'[1]Daily Log'!$CL$18:$CL$1017),0)</f>
        <v>0</v>
      </c>
      <c r="AK308" s="198">
        <f>IFERROR($E308*SUMIF('[1]Daily Log'!$CN$18:$CN$1017,$B308,'[1]Daily Log'!$CO$18:$CO$1017),0)</f>
        <v>0</v>
      </c>
    </row>
    <row r="309" spans="2:37" ht="33.75" hidden="1" customHeight="1">
      <c r="B309" s="407" t="s">
        <v>438</v>
      </c>
      <c r="C309" s="404"/>
      <c r="D309" s="398"/>
      <c r="E309" s="199"/>
      <c r="F309" s="197">
        <f t="shared" si="5"/>
        <v>0</v>
      </c>
      <c r="G309" s="198">
        <f>IFERROR($E309*SUMIF('[1]Daily Log'!$B$18:$B$1017,$B309,'[1]Daily Log'!$C$18:$C$1017),0)</f>
        <v>0</v>
      </c>
      <c r="H309" s="198">
        <f>IFERROR($E309*SUMIF('[1]Daily Log'!$E$18:$E$1017,$B309,'[1]Daily Log'!$F$18:$F$1017),0)</f>
        <v>0</v>
      </c>
      <c r="I309" s="198">
        <f>IFERROR($E309*SUMIF('[1]Daily Log'!$H$18:$H$1017,$B309,'[1]Daily Log'!$I$18:$I$1017),0)</f>
        <v>0</v>
      </c>
      <c r="J309" s="198" t="s">
        <v>40</v>
      </c>
      <c r="K309" s="198">
        <f>IFERROR($E309*SUMIF('[1]Daily Log'!$N$18:$N$1017,$B309,'[1]Daily Log'!$O$18:$O$1017),0)</f>
        <v>0</v>
      </c>
      <c r="L309" s="198">
        <f>IFERROR($E309*SUMIF('[1]Daily Log'!$Q$18:$Q$1017,$B309,'[1]Daily Log'!$R$18:$R$1017),0)</f>
        <v>0</v>
      </c>
      <c r="M309" s="198">
        <f>IFERROR($E309*SUMIF('[1]Daily Log'!$T$18:$T$1017,$B309,'[1]Daily Log'!$U$18:$U$1017),0)</f>
        <v>0</v>
      </c>
      <c r="N309" s="198">
        <f>IFERROR($E309*SUMIF('[1]Daily Log'!$W$18:$W$1017,$B309,'[1]Daily Log'!$X$18:$X$1017),0)</f>
        <v>0</v>
      </c>
      <c r="O309" s="198">
        <f>IFERROR($E309*SUMIF('[1]Daily Log'!$Z$18:$Z$1017,$B309,'[1]Daily Log'!$AA$18:$AA$1017),0)</f>
        <v>0</v>
      </c>
      <c r="P309" s="198">
        <f>IFERROR($E309*SUMIF('[1]Daily Log'!$AC$18:$AC$1017,$B309,'[1]Daily Log'!$AD$18:$AD$1017),0)</f>
        <v>0</v>
      </c>
      <c r="Q309" s="198">
        <f>IFERROR($E309*SUMIF('[1]Daily Log'!$AF$18:$AF$1017,$B309,'[1]Daily Log'!$AG$18:$AG$1017),0)</f>
        <v>0</v>
      </c>
      <c r="R309" s="198">
        <f>IFERROR($E309*SUMIF('[1]Daily Log'!$AI$18:$AI$1017,$B309,'[1]Daily Log'!$AJ$18:$AJ$1017),0)</f>
        <v>0</v>
      </c>
      <c r="S309" s="198">
        <f>IFERROR($E309*SUMIF('[1]Daily Log'!$AL$18:$AL$1017,$B309,'[1]Daily Log'!$AM$18:$AM$1017),0)</f>
        <v>0</v>
      </c>
      <c r="T309" s="198">
        <f>IFERROR($E309*SUMIF('[1]Daily Log'!$AO$18:$AO$1017,$B309,'[1]Daily Log'!$AP$18:$AP$1017),0)</f>
        <v>0</v>
      </c>
      <c r="U309" s="198">
        <f>IFERROR($E309*SUMIF('[1]Daily Log'!$AR$18:$AR$1017,$B309,'[1]Daily Log'!$AS$18:$AS$1017),0)</f>
        <v>0</v>
      </c>
      <c r="V309" s="198">
        <f>IFERROR($E309*SUMIF('[1]Daily Log'!$AU$18:$AU$1017,$B309,'[1]Daily Log'!$AV$18:$AV$1017),0)</f>
        <v>0</v>
      </c>
      <c r="W309" s="198">
        <f>IFERROR($E309*SUMIF('[1]Daily Log'!$AX$18:$AX$1017,$B309,'[1]Daily Log'!$AY$18:$AY$1017),0)</f>
        <v>0</v>
      </c>
      <c r="X309" s="198">
        <f>IFERROR($E309*SUMIF('[1]Daily Log'!$BA$18:$BA$1017,$B309,'[1]Daily Log'!$BB$18:$BB$1017),0)</f>
        <v>0</v>
      </c>
      <c r="Y309" s="198">
        <f>IFERROR($E309*SUMIF('[1]Daily Log'!$BD$18:$BD$1017,$B309,'[1]Daily Log'!$BE$18:$BE$1017),0)</f>
        <v>0</v>
      </c>
      <c r="Z309" s="198">
        <f>IFERROR($E309*SUMIF('[1]Daily Log'!$BG$18:$BG$1017,$B309,'[1]Daily Log'!$BH$18:$BH$1017),0)</f>
        <v>0</v>
      </c>
      <c r="AA309" s="198">
        <f>IFERROR($E309*SUMIF('[1]Daily Log'!$BJ$18:$BJ$1017,$B309,'[1]Daily Log'!$BK$18:$BK$1017),0)</f>
        <v>0</v>
      </c>
      <c r="AB309" s="198">
        <f>IFERROR($E309*SUMIF('[1]Daily Log'!$BM$18:$BM$1017,$B309,'[1]Daily Log'!$BN$18:$BN$1017),0)</f>
        <v>0</v>
      </c>
      <c r="AC309" s="198">
        <f>IFERROR($E309*SUMIF('[1]Daily Log'!$BP$18:$BP$1017,$B309,'[1]Daily Log'!$BQ$18:$BQ$1017),0)</f>
        <v>0</v>
      </c>
      <c r="AD309" s="198">
        <f>IFERROR($E309*SUMIF('[1]Daily Log'!$BS$18:$BS$1017,$B309,'[1]Daily Log'!$BT$18:$BT$1017),0)</f>
        <v>0</v>
      </c>
      <c r="AE309" s="198">
        <f>IFERROR($E309*SUMIF('[1]Daily Log'!$BV$18:$BV$1017,$B309,'[1]Daily Log'!$BW$18:$BW$1017),0)</f>
        <v>0</v>
      </c>
      <c r="AF309" s="198">
        <f>IFERROR($E309*SUMIF('[1]Daily Log'!$BY$18:$BY$1017,$B309,'[1]Daily Log'!$BZ$18:$BZ$1017),0)</f>
        <v>0</v>
      </c>
      <c r="AG309" s="198">
        <f>IFERROR($E309*SUMIF('[1]Daily Log'!$CB$18:$CB$1017,$B309,'[1]Daily Log'!$CC$18:$CC$1017),0)</f>
        <v>0</v>
      </c>
      <c r="AH309" s="198">
        <f>IFERROR($E309*SUMIF('[1]Daily Log'!$CE$18:$CE$1017,$B309,'[1]Daily Log'!$CF$18:$CF$1017),0)</f>
        <v>0</v>
      </c>
      <c r="AI309" s="198">
        <f>IFERROR($E309*SUMIF('[1]Daily Log'!$CH$18:$CH$1017,$B309,'[1]Daily Log'!$CI$18:$CI$1017),0)</f>
        <v>0</v>
      </c>
      <c r="AJ309" s="198">
        <f>IFERROR($E309*SUMIF('[1]Daily Log'!$CK$18:$CK$1017,$B309,'[1]Daily Log'!$CL$18:$CL$1017),0)</f>
        <v>0</v>
      </c>
      <c r="AK309" s="198">
        <f>IFERROR($E309*SUMIF('[1]Daily Log'!$CN$18:$CN$1017,$B309,'[1]Daily Log'!$CO$18:$CO$1017),0)</f>
        <v>0</v>
      </c>
    </row>
    <row r="310" spans="2:37" ht="33.75" hidden="1" customHeight="1">
      <c r="B310" s="407" t="s">
        <v>359</v>
      </c>
      <c r="C310" s="404"/>
      <c r="D310" s="398"/>
      <c r="E310" s="199"/>
      <c r="F310" s="197">
        <f t="shared" si="5"/>
        <v>0</v>
      </c>
      <c r="G310" s="198">
        <f>IFERROR($E310*SUMIF('[1]Daily Log'!$B$18:$B$1017,$B310,'[1]Daily Log'!$C$18:$C$1017),0)</f>
        <v>0</v>
      </c>
      <c r="H310" s="198">
        <f>IFERROR($E310*SUMIF('[1]Daily Log'!$E$18:$E$1017,$B310,'[1]Daily Log'!$F$18:$F$1017),0)</f>
        <v>0</v>
      </c>
      <c r="I310" s="198">
        <f>IFERROR($E310*SUMIF('[1]Daily Log'!$H$18:$H$1017,$B310,'[1]Daily Log'!$I$18:$I$1017),0)</f>
        <v>0</v>
      </c>
      <c r="J310" s="198" t="s">
        <v>40</v>
      </c>
      <c r="K310" s="198">
        <f>IFERROR($E310*SUMIF('[1]Daily Log'!$N$18:$N$1017,$B310,'[1]Daily Log'!$O$18:$O$1017),0)</f>
        <v>0</v>
      </c>
      <c r="L310" s="198">
        <f>IFERROR($E310*SUMIF('[1]Daily Log'!$Q$18:$Q$1017,$B310,'[1]Daily Log'!$R$18:$R$1017),0)</f>
        <v>0</v>
      </c>
      <c r="M310" s="198">
        <f>IFERROR($E310*SUMIF('[1]Daily Log'!$T$18:$T$1017,$B310,'[1]Daily Log'!$U$18:$U$1017),0)</f>
        <v>0</v>
      </c>
      <c r="N310" s="198">
        <f>IFERROR($E310*SUMIF('[1]Daily Log'!$W$18:$W$1017,$B310,'[1]Daily Log'!$X$18:$X$1017),0)</f>
        <v>0</v>
      </c>
      <c r="O310" s="198">
        <f>IFERROR($E310*SUMIF('[1]Daily Log'!$Z$18:$Z$1017,$B310,'[1]Daily Log'!$AA$18:$AA$1017),0)</f>
        <v>0</v>
      </c>
      <c r="P310" s="198">
        <f>IFERROR($E310*SUMIF('[1]Daily Log'!$AC$18:$AC$1017,$B310,'[1]Daily Log'!$AD$18:$AD$1017),0)</f>
        <v>0</v>
      </c>
      <c r="Q310" s="198">
        <f>IFERROR($E310*SUMIF('[1]Daily Log'!$AF$18:$AF$1017,$B310,'[1]Daily Log'!$AG$18:$AG$1017),0)</f>
        <v>0</v>
      </c>
      <c r="R310" s="198">
        <f>IFERROR($E310*SUMIF('[1]Daily Log'!$AI$18:$AI$1017,$B310,'[1]Daily Log'!$AJ$18:$AJ$1017),0)</f>
        <v>0</v>
      </c>
      <c r="S310" s="198">
        <f>IFERROR($E310*SUMIF('[1]Daily Log'!$AL$18:$AL$1017,$B310,'[1]Daily Log'!$AM$18:$AM$1017),0)</f>
        <v>0</v>
      </c>
      <c r="T310" s="198">
        <f>IFERROR($E310*SUMIF('[1]Daily Log'!$AO$18:$AO$1017,$B310,'[1]Daily Log'!$AP$18:$AP$1017),0)</f>
        <v>0</v>
      </c>
      <c r="U310" s="198">
        <f>IFERROR($E310*SUMIF('[1]Daily Log'!$AR$18:$AR$1017,$B310,'[1]Daily Log'!$AS$18:$AS$1017),0)</f>
        <v>0</v>
      </c>
      <c r="V310" s="198">
        <f>IFERROR($E310*SUMIF('[1]Daily Log'!$AU$18:$AU$1017,$B310,'[1]Daily Log'!$AV$18:$AV$1017),0)</f>
        <v>0</v>
      </c>
      <c r="W310" s="198">
        <f>IFERROR($E310*SUMIF('[1]Daily Log'!$AX$18:$AX$1017,$B310,'[1]Daily Log'!$AY$18:$AY$1017),0)</f>
        <v>0</v>
      </c>
      <c r="X310" s="198">
        <f>IFERROR($E310*SUMIF('[1]Daily Log'!$BA$18:$BA$1017,$B310,'[1]Daily Log'!$BB$18:$BB$1017),0)</f>
        <v>0</v>
      </c>
      <c r="Y310" s="198">
        <f>IFERROR($E310*SUMIF('[1]Daily Log'!$BD$18:$BD$1017,$B310,'[1]Daily Log'!$BE$18:$BE$1017),0)</f>
        <v>0</v>
      </c>
      <c r="Z310" s="198">
        <f>IFERROR($E310*SUMIF('[1]Daily Log'!$BG$18:$BG$1017,$B310,'[1]Daily Log'!$BH$18:$BH$1017),0)</f>
        <v>0</v>
      </c>
      <c r="AA310" s="198">
        <f>IFERROR($E310*SUMIF('[1]Daily Log'!$BJ$18:$BJ$1017,$B310,'[1]Daily Log'!$BK$18:$BK$1017),0)</f>
        <v>0</v>
      </c>
      <c r="AB310" s="198">
        <f>IFERROR($E310*SUMIF('[1]Daily Log'!$BM$18:$BM$1017,$B310,'[1]Daily Log'!$BN$18:$BN$1017),0)</f>
        <v>0</v>
      </c>
      <c r="AC310" s="198">
        <f>IFERROR($E310*SUMIF('[1]Daily Log'!$BP$18:$BP$1017,$B310,'[1]Daily Log'!$BQ$18:$BQ$1017),0)</f>
        <v>0</v>
      </c>
      <c r="AD310" s="198">
        <f>IFERROR($E310*SUMIF('[1]Daily Log'!$BS$18:$BS$1017,$B310,'[1]Daily Log'!$BT$18:$BT$1017),0)</f>
        <v>0</v>
      </c>
      <c r="AE310" s="198">
        <f>IFERROR($E310*SUMIF('[1]Daily Log'!$BV$18:$BV$1017,$B310,'[1]Daily Log'!$BW$18:$BW$1017),0)</f>
        <v>0</v>
      </c>
      <c r="AF310" s="198">
        <f>IFERROR($E310*SUMIF('[1]Daily Log'!$BY$18:$BY$1017,$B310,'[1]Daily Log'!$BZ$18:$BZ$1017),0)</f>
        <v>0</v>
      </c>
      <c r="AG310" s="198">
        <f>IFERROR($E310*SUMIF('[1]Daily Log'!$CB$18:$CB$1017,$B310,'[1]Daily Log'!$CC$18:$CC$1017),0)</f>
        <v>0</v>
      </c>
      <c r="AH310" s="198">
        <f>IFERROR($E310*SUMIF('[1]Daily Log'!$CE$18:$CE$1017,$B310,'[1]Daily Log'!$CF$18:$CF$1017),0)</f>
        <v>0</v>
      </c>
      <c r="AI310" s="198">
        <f>IFERROR($E310*SUMIF('[1]Daily Log'!$CH$18:$CH$1017,$B310,'[1]Daily Log'!$CI$18:$CI$1017),0)</f>
        <v>0</v>
      </c>
      <c r="AJ310" s="198">
        <f>IFERROR($E310*SUMIF('[1]Daily Log'!$CK$18:$CK$1017,$B310,'[1]Daily Log'!$CL$18:$CL$1017),0)</f>
        <v>0</v>
      </c>
      <c r="AK310" s="198">
        <f>IFERROR($E310*SUMIF('[1]Daily Log'!$CN$18:$CN$1017,$B310,'[1]Daily Log'!$CO$18:$CO$1017),0)</f>
        <v>0</v>
      </c>
    </row>
    <row r="311" spans="2:37" ht="33.75" hidden="1" customHeight="1">
      <c r="B311" s="407" t="s">
        <v>360</v>
      </c>
      <c r="C311" s="404"/>
      <c r="D311" s="398"/>
      <c r="E311" s="199"/>
      <c r="F311" s="197">
        <f t="shared" si="5"/>
        <v>0</v>
      </c>
      <c r="G311" s="198">
        <f>IFERROR($E311*SUMIF('[1]Daily Log'!$B$18:$B$1017,$B311,'[1]Daily Log'!$C$18:$C$1017),0)</f>
        <v>0</v>
      </c>
      <c r="H311" s="198">
        <f>IFERROR($E311*SUMIF('[1]Daily Log'!$E$18:$E$1017,$B311,'[1]Daily Log'!$F$18:$F$1017),0)</f>
        <v>0</v>
      </c>
      <c r="I311" s="198">
        <f>IFERROR($E311*SUMIF('[1]Daily Log'!$H$18:$H$1017,$B311,'[1]Daily Log'!$I$18:$I$1017),0)</f>
        <v>0</v>
      </c>
      <c r="J311" s="198" t="s">
        <v>40</v>
      </c>
      <c r="K311" s="198">
        <f>IFERROR($E311*SUMIF('[1]Daily Log'!$N$18:$N$1017,$B311,'[1]Daily Log'!$O$18:$O$1017),0)</f>
        <v>0</v>
      </c>
      <c r="L311" s="198">
        <f>IFERROR($E311*SUMIF('[1]Daily Log'!$Q$18:$Q$1017,$B311,'[1]Daily Log'!$R$18:$R$1017),0)</f>
        <v>0</v>
      </c>
      <c r="M311" s="198">
        <f>IFERROR($E311*SUMIF('[1]Daily Log'!$T$18:$T$1017,$B311,'[1]Daily Log'!$U$18:$U$1017),0)</f>
        <v>0</v>
      </c>
      <c r="N311" s="198">
        <f>IFERROR($E311*SUMIF('[1]Daily Log'!$W$18:$W$1017,$B311,'[1]Daily Log'!$X$18:$X$1017),0)</f>
        <v>0</v>
      </c>
      <c r="O311" s="198">
        <f>IFERROR($E311*SUMIF('[1]Daily Log'!$Z$18:$Z$1017,$B311,'[1]Daily Log'!$AA$18:$AA$1017),0)</f>
        <v>0</v>
      </c>
      <c r="P311" s="198">
        <f>IFERROR($E311*SUMIF('[1]Daily Log'!$AC$18:$AC$1017,$B311,'[1]Daily Log'!$AD$18:$AD$1017),0)</f>
        <v>0</v>
      </c>
      <c r="Q311" s="198">
        <f>IFERROR($E311*SUMIF('[1]Daily Log'!$AF$18:$AF$1017,$B311,'[1]Daily Log'!$AG$18:$AG$1017),0)</f>
        <v>0</v>
      </c>
      <c r="R311" s="198">
        <f>IFERROR($E311*SUMIF('[1]Daily Log'!$AI$18:$AI$1017,$B311,'[1]Daily Log'!$AJ$18:$AJ$1017),0)</f>
        <v>0</v>
      </c>
      <c r="S311" s="198">
        <f>IFERROR($E311*SUMIF('[1]Daily Log'!$AL$18:$AL$1017,$B311,'[1]Daily Log'!$AM$18:$AM$1017),0)</f>
        <v>0</v>
      </c>
      <c r="T311" s="198">
        <f>IFERROR($E311*SUMIF('[1]Daily Log'!$AO$18:$AO$1017,$B311,'[1]Daily Log'!$AP$18:$AP$1017),0)</f>
        <v>0</v>
      </c>
      <c r="U311" s="198">
        <f>IFERROR($E311*SUMIF('[1]Daily Log'!$AR$18:$AR$1017,$B311,'[1]Daily Log'!$AS$18:$AS$1017),0)</f>
        <v>0</v>
      </c>
      <c r="V311" s="198">
        <f>IFERROR($E311*SUMIF('[1]Daily Log'!$AU$18:$AU$1017,$B311,'[1]Daily Log'!$AV$18:$AV$1017),0)</f>
        <v>0</v>
      </c>
      <c r="W311" s="198">
        <f>IFERROR($E311*SUMIF('[1]Daily Log'!$AX$18:$AX$1017,$B311,'[1]Daily Log'!$AY$18:$AY$1017),0)</f>
        <v>0</v>
      </c>
      <c r="X311" s="198">
        <f>IFERROR($E311*SUMIF('[1]Daily Log'!$BA$18:$BA$1017,$B311,'[1]Daily Log'!$BB$18:$BB$1017),0)</f>
        <v>0</v>
      </c>
      <c r="Y311" s="198">
        <f>IFERROR($E311*SUMIF('[1]Daily Log'!$BD$18:$BD$1017,$B311,'[1]Daily Log'!$BE$18:$BE$1017),0)</f>
        <v>0</v>
      </c>
      <c r="Z311" s="198">
        <f>IFERROR($E311*SUMIF('[1]Daily Log'!$BG$18:$BG$1017,$B311,'[1]Daily Log'!$BH$18:$BH$1017),0)</f>
        <v>0</v>
      </c>
      <c r="AA311" s="198">
        <f>IFERROR($E311*SUMIF('[1]Daily Log'!$BJ$18:$BJ$1017,$B311,'[1]Daily Log'!$BK$18:$BK$1017),0)</f>
        <v>0</v>
      </c>
      <c r="AB311" s="198">
        <f>IFERROR($E311*SUMIF('[1]Daily Log'!$BM$18:$BM$1017,$B311,'[1]Daily Log'!$BN$18:$BN$1017),0)</f>
        <v>0</v>
      </c>
      <c r="AC311" s="198">
        <f>IFERROR($E311*SUMIF('[1]Daily Log'!$BP$18:$BP$1017,$B311,'[1]Daily Log'!$BQ$18:$BQ$1017),0)</f>
        <v>0</v>
      </c>
      <c r="AD311" s="198">
        <f>IFERROR($E311*SUMIF('[1]Daily Log'!$BS$18:$BS$1017,$B311,'[1]Daily Log'!$BT$18:$BT$1017),0)</f>
        <v>0</v>
      </c>
      <c r="AE311" s="198">
        <f>IFERROR($E311*SUMIF('[1]Daily Log'!$BV$18:$BV$1017,$B311,'[1]Daily Log'!$BW$18:$BW$1017),0)</f>
        <v>0</v>
      </c>
      <c r="AF311" s="198">
        <f>IFERROR($E311*SUMIF('[1]Daily Log'!$BY$18:$BY$1017,$B311,'[1]Daily Log'!$BZ$18:$BZ$1017),0)</f>
        <v>0</v>
      </c>
      <c r="AG311" s="198">
        <f>IFERROR($E311*SUMIF('[1]Daily Log'!$CB$18:$CB$1017,$B311,'[1]Daily Log'!$CC$18:$CC$1017),0)</f>
        <v>0</v>
      </c>
      <c r="AH311" s="198">
        <f>IFERROR($E311*SUMIF('[1]Daily Log'!$CE$18:$CE$1017,$B311,'[1]Daily Log'!$CF$18:$CF$1017),0)</f>
        <v>0</v>
      </c>
      <c r="AI311" s="198">
        <f>IFERROR($E311*SUMIF('[1]Daily Log'!$CH$18:$CH$1017,$B311,'[1]Daily Log'!$CI$18:$CI$1017),0)</f>
        <v>0</v>
      </c>
      <c r="AJ311" s="198">
        <f>IFERROR($E311*SUMIF('[1]Daily Log'!$CK$18:$CK$1017,$B311,'[1]Daily Log'!$CL$18:$CL$1017),0)</f>
        <v>0</v>
      </c>
      <c r="AK311" s="198">
        <f>IFERROR($E311*SUMIF('[1]Daily Log'!$CN$18:$CN$1017,$B311,'[1]Daily Log'!$CO$18:$CO$1017),0)</f>
        <v>0</v>
      </c>
    </row>
    <row r="312" spans="2:37" ht="33.75" hidden="1" customHeight="1">
      <c r="B312" s="407" t="s">
        <v>361</v>
      </c>
      <c r="C312" s="404"/>
      <c r="D312" s="398"/>
      <c r="E312" s="199"/>
      <c r="F312" s="197">
        <f t="shared" si="5"/>
        <v>0</v>
      </c>
      <c r="G312" s="198">
        <f>IFERROR($E312*SUMIF('[1]Daily Log'!$B$18:$B$1017,$B312,'[1]Daily Log'!$C$18:$C$1017),0)</f>
        <v>0</v>
      </c>
      <c r="H312" s="198">
        <f>IFERROR($E312*SUMIF('[1]Daily Log'!$E$18:$E$1017,$B312,'[1]Daily Log'!$F$18:$F$1017),0)</f>
        <v>0</v>
      </c>
      <c r="I312" s="198">
        <f>IFERROR($E312*SUMIF('[1]Daily Log'!$H$18:$H$1017,$B312,'[1]Daily Log'!$I$18:$I$1017),0)</f>
        <v>0</v>
      </c>
      <c r="J312" s="198" t="s">
        <v>40</v>
      </c>
      <c r="K312" s="198">
        <f>IFERROR($E312*SUMIF('[1]Daily Log'!$N$18:$N$1017,$B312,'[1]Daily Log'!$O$18:$O$1017),0)</f>
        <v>0</v>
      </c>
      <c r="L312" s="198">
        <f>IFERROR($E312*SUMIF('[1]Daily Log'!$Q$18:$Q$1017,$B312,'[1]Daily Log'!$R$18:$R$1017),0)</f>
        <v>0</v>
      </c>
      <c r="M312" s="198">
        <f>IFERROR($E312*SUMIF('[1]Daily Log'!$T$18:$T$1017,$B312,'[1]Daily Log'!$U$18:$U$1017),0)</f>
        <v>0</v>
      </c>
      <c r="N312" s="198">
        <f>IFERROR($E312*SUMIF('[1]Daily Log'!$W$18:$W$1017,$B312,'[1]Daily Log'!$X$18:$X$1017),0)</f>
        <v>0</v>
      </c>
      <c r="O312" s="198">
        <f>IFERROR($E312*SUMIF('[1]Daily Log'!$Z$18:$Z$1017,$B312,'[1]Daily Log'!$AA$18:$AA$1017),0)</f>
        <v>0</v>
      </c>
      <c r="P312" s="198">
        <f>IFERROR($E312*SUMIF('[1]Daily Log'!$AC$18:$AC$1017,$B312,'[1]Daily Log'!$AD$18:$AD$1017),0)</f>
        <v>0</v>
      </c>
      <c r="Q312" s="198">
        <f>IFERROR($E312*SUMIF('[1]Daily Log'!$AF$18:$AF$1017,$B312,'[1]Daily Log'!$AG$18:$AG$1017),0)</f>
        <v>0</v>
      </c>
      <c r="R312" s="198">
        <f>IFERROR($E312*SUMIF('[1]Daily Log'!$AI$18:$AI$1017,$B312,'[1]Daily Log'!$AJ$18:$AJ$1017),0)</f>
        <v>0</v>
      </c>
      <c r="S312" s="198">
        <f>IFERROR($E312*SUMIF('[1]Daily Log'!$AL$18:$AL$1017,$B312,'[1]Daily Log'!$AM$18:$AM$1017),0)</f>
        <v>0</v>
      </c>
      <c r="T312" s="198">
        <f>IFERROR($E312*SUMIF('[1]Daily Log'!$AO$18:$AO$1017,$B312,'[1]Daily Log'!$AP$18:$AP$1017),0)</f>
        <v>0</v>
      </c>
      <c r="U312" s="198">
        <f>IFERROR($E312*SUMIF('[1]Daily Log'!$AR$18:$AR$1017,$B312,'[1]Daily Log'!$AS$18:$AS$1017),0)</f>
        <v>0</v>
      </c>
      <c r="V312" s="198">
        <f>IFERROR($E312*SUMIF('[1]Daily Log'!$AU$18:$AU$1017,$B312,'[1]Daily Log'!$AV$18:$AV$1017),0)</f>
        <v>0</v>
      </c>
      <c r="W312" s="198">
        <f>IFERROR($E312*SUMIF('[1]Daily Log'!$AX$18:$AX$1017,$B312,'[1]Daily Log'!$AY$18:$AY$1017),0)</f>
        <v>0</v>
      </c>
      <c r="X312" s="198">
        <f>IFERROR($E312*SUMIF('[1]Daily Log'!$BA$18:$BA$1017,$B312,'[1]Daily Log'!$BB$18:$BB$1017),0)</f>
        <v>0</v>
      </c>
      <c r="Y312" s="198">
        <f>IFERROR($E312*SUMIF('[1]Daily Log'!$BD$18:$BD$1017,$B312,'[1]Daily Log'!$BE$18:$BE$1017),0)</f>
        <v>0</v>
      </c>
      <c r="Z312" s="198">
        <f>IFERROR($E312*SUMIF('[1]Daily Log'!$BG$18:$BG$1017,$B312,'[1]Daily Log'!$BH$18:$BH$1017),0)</f>
        <v>0</v>
      </c>
      <c r="AA312" s="198">
        <f>IFERROR($E312*SUMIF('[1]Daily Log'!$BJ$18:$BJ$1017,$B312,'[1]Daily Log'!$BK$18:$BK$1017),0)</f>
        <v>0</v>
      </c>
      <c r="AB312" s="198">
        <f>IFERROR($E312*SUMIF('[1]Daily Log'!$BM$18:$BM$1017,$B312,'[1]Daily Log'!$BN$18:$BN$1017),0)</f>
        <v>0</v>
      </c>
      <c r="AC312" s="198">
        <f>IFERROR($E312*SUMIF('[1]Daily Log'!$BP$18:$BP$1017,$B312,'[1]Daily Log'!$BQ$18:$BQ$1017),0)</f>
        <v>0</v>
      </c>
      <c r="AD312" s="198">
        <f>IFERROR($E312*SUMIF('[1]Daily Log'!$BS$18:$BS$1017,$B312,'[1]Daily Log'!$BT$18:$BT$1017),0)</f>
        <v>0</v>
      </c>
      <c r="AE312" s="198">
        <f>IFERROR($E312*SUMIF('[1]Daily Log'!$BV$18:$BV$1017,$B312,'[1]Daily Log'!$BW$18:$BW$1017),0)</f>
        <v>0</v>
      </c>
      <c r="AF312" s="198">
        <f>IFERROR($E312*SUMIF('[1]Daily Log'!$BY$18:$BY$1017,$B312,'[1]Daily Log'!$BZ$18:$BZ$1017),0)</f>
        <v>0</v>
      </c>
      <c r="AG312" s="198">
        <f>IFERROR($E312*SUMIF('[1]Daily Log'!$CB$18:$CB$1017,$B312,'[1]Daily Log'!$CC$18:$CC$1017),0)</f>
        <v>0</v>
      </c>
      <c r="AH312" s="198">
        <f>IFERROR($E312*SUMIF('[1]Daily Log'!$CE$18:$CE$1017,$B312,'[1]Daily Log'!$CF$18:$CF$1017),0)</f>
        <v>0</v>
      </c>
      <c r="AI312" s="198">
        <f>IFERROR($E312*SUMIF('[1]Daily Log'!$CH$18:$CH$1017,$B312,'[1]Daily Log'!$CI$18:$CI$1017),0)</f>
        <v>0</v>
      </c>
      <c r="AJ312" s="198">
        <f>IFERROR($E312*SUMIF('[1]Daily Log'!$CK$18:$CK$1017,$B312,'[1]Daily Log'!$CL$18:$CL$1017),0)</f>
        <v>0</v>
      </c>
      <c r="AK312" s="198">
        <f>IFERROR($E312*SUMIF('[1]Daily Log'!$CN$18:$CN$1017,$B312,'[1]Daily Log'!$CO$18:$CO$1017),0)</f>
        <v>0</v>
      </c>
    </row>
    <row r="313" spans="2:37" ht="33.75" hidden="1" customHeight="1">
      <c r="B313" s="407" t="s">
        <v>362</v>
      </c>
      <c r="C313" s="404"/>
      <c r="D313" s="398" t="s">
        <v>468</v>
      </c>
      <c r="E313" s="199">
        <v>1</v>
      </c>
      <c r="F313" s="197">
        <f t="shared" si="5"/>
        <v>0</v>
      </c>
      <c r="G313" s="198">
        <f>IFERROR($E313*SUMIF('[1]Daily Log'!$B$18:$B$1017,$B313,'[1]Daily Log'!$C$18:$C$1017),0)</f>
        <v>0</v>
      </c>
      <c r="H313" s="198">
        <f>IFERROR($E313*SUMIF('[1]Daily Log'!$E$18:$E$1017,$B313,'[1]Daily Log'!$F$18:$F$1017),0)</f>
        <v>0</v>
      </c>
      <c r="I313" s="198">
        <f>IFERROR($E313*SUMIF('[1]Daily Log'!$H$18:$H$1017,$B313,'[1]Daily Log'!$I$18:$I$1017),0)</f>
        <v>0</v>
      </c>
      <c r="J313" s="198" t="s">
        <v>40</v>
      </c>
      <c r="K313" s="198">
        <f>IFERROR($E313*SUMIF('[1]Daily Log'!$N$18:$N$1017,$B313,'[1]Daily Log'!$O$18:$O$1017),0)</f>
        <v>0</v>
      </c>
      <c r="L313" s="198">
        <f>IFERROR($E313*SUMIF('[1]Daily Log'!$Q$18:$Q$1017,$B313,'[1]Daily Log'!$R$18:$R$1017),0)</f>
        <v>0</v>
      </c>
      <c r="M313" s="198">
        <f>IFERROR($E313*SUMIF('[1]Daily Log'!$T$18:$T$1017,$B313,'[1]Daily Log'!$U$18:$U$1017),0)</f>
        <v>0</v>
      </c>
      <c r="N313" s="198">
        <f>IFERROR($E313*SUMIF('[1]Daily Log'!$W$18:$W$1017,$B313,'[1]Daily Log'!$X$18:$X$1017),0)</f>
        <v>0</v>
      </c>
      <c r="O313" s="198">
        <f>IFERROR($E313*SUMIF('[1]Daily Log'!$Z$18:$Z$1017,$B313,'[1]Daily Log'!$AA$18:$AA$1017),0)</f>
        <v>0</v>
      </c>
      <c r="P313" s="198">
        <f>IFERROR($E313*SUMIF('[1]Daily Log'!$AC$18:$AC$1017,$B313,'[1]Daily Log'!$AD$18:$AD$1017),0)</f>
        <v>0</v>
      </c>
      <c r="Q313" s="198">
        <f>IFERROR($E313*SUMIF('[1]Daily Log'!$AF$18:$AF$1017,$B313,'[1]Daily Log'!$AG$18:$AG$1017),0)</f>
        <v>0</v>
      </c>
      <c r="R313" s="198">
        <f>IFERROR($E313*SUMIF('[1]Daily Log'!$AI$18:$AI$1017,$B313,'[1]Daily Log'!$AJ$18:$AJ$1017),0)</f>
        <v>0</v>
      </c>
      <c r="S313" s="198">
        <f>IFERROR($E313*SUMIF('[1]Daily Log'!$AL$18:$AL$1017,$B313,'[1]Daily Log'!$AM$18:$AM$1017),0)</f>
        <v>0</v>
      </c>
      <c r="T313" s="198">
        <f>IFERROR($E313*SUMIF('[1]Daily Log'!$AO$18:$AO$1017,$B313,'[1]Daily Log'!$AP$18:$AP$1017),0)</f>
        <v>0</v>
      </c>
      <c r="U313" s="198">
        <f>IFERROR($E313*SUMIF('[1]Daily Log'!$AR$18:$AR$1017,$B313,'[1]Daily Log'!$AS$18:$AS$1017),0)</f>
        <v>0</v>
      </c>
      <c r="V313" s="198">
        <f>IFERROR($E313*SUMIF('[1]Daily Log'!$AU$18:$AU$1017,$B313,'[1]Daily Log'!$AV$18:$AV$1017),0)</f>
        <v>0</v>
      </c>
      <c r="W313" s="198">
        <f>IFERROR($E313*SUMIF('[1]Daily Log'!$AX$18:$AX$1017,$B313,'[1]Daily Log'!$AY$18:$AY$1017),0)</f>
        <v>0</v>
      </c>
      <c r="X313" s="198">
        <f>IFERROR($E313*SUMIF('[1]Daily Log'!$BA$18:$BA$1017,$B313,'[1]Daily Log'!$BB$18:$BB$1017),0)</f>
        <v>0</v>
      </c>
      <c r="Y313" s="198">
        <f>IFERROR($E313*SUMIF('[1]Daily Log'!$BD$18:$BD$1017,$B313,'[1]Daily Log'!$BE$18:$BE$1017),0)</f>
        <v>0</v>
      </c>
      <c r="Z313" s="198">
        <f>IFERROR($E313*SUMIF('[1]Daily Log'!$BG$18:$BG$1017,$B313,'[1]Daily Log'!$BH$18:$BH$1017),0)</f>
        <v>0</v>
      </c>
      <c r="AA313" s="198">
        <f>IFERROR($E313*SUMIF('[1]Daily Log'!$BJ$18:$BJ$1017,$B313,'[1]Daily Log'!$BK$18:$BK$1017),0)</f>
        <v>0</v>
      </c>
      <c r="AB313" s="198">
        <f>IFERROR($E313*SUMIF('[1]Daily Log'!$BM$18:$BM$1017,$B313,'[1]Daily Log'!$BN$18:$BN$1017),0)</f>
        <v>0</v>
      </c>
      <c r="AC313" s="198">
        <f>IFERROR($E313*SUMIF('[1]Daily Log'!$BP$18:$BP$1017,$B313,'[1]Daily Log'!$BQ$18:$BQ$1017),0)</f>
        <v>0</v>
      </c>
      <c r="AD313" s="198">
        <f>IFERROR($E313*SUMIF('[1]Daily Log'!$BS$18:$BS$1017,$B313,'[1]Daily Log'!$BT$18:$BT$1017),0)</f>
        <v>0</v>
      </c>
      <c r="AE313" s="198">
        <f>IFERROR($E313*SUMIF('[1]Daily Log'!$BV$18:$BV$1017,$B313,'[1]Daily Log'!$BW$18:$BW$1017),0)</f>
        <v>0</v>
      </c>
      <c r="AF313" s="198">
        <f>IFERROR($E313*SUMIF('[1]Daily Log'!$BY$18:$BY$1017,$B313,'[1]Daily Log'!$BZ$18:$BZ$1017),0)</f>
        <v>0</v>
      </c>
      <c r="AG313" s="198">
        <f>IFERROR($E313*SUMIF('[1]Daily Log'!$CB$18:$CB$1017,$B313,'[1]Daily Log'!$CC$18:$CC$1017),0)</f>
        <v>0</v>
      </c>
      <c r="AH313" s="198">
        <f>IFERROR($E313*SUMIF('[1]Daily Log'!$CE$18:$CE$1017,$B313,'[1]Daily Log'!$CF$18:$CF$1017),0)</f>
        <v>0</v>
      </c>
      <c r="AI313" s="198">
        <f>IFERROR($E313*SUMIF('[1]Daily Log'!$CH$18:$CH$1017,$B313,'[1]Daily Log'!$CI$18:$CI$1017),0)</f>
        <v>0</v>
      </c>
      <c r="AJ313" s="198">
        <f>IFERROR($E313*SUMIF('[1]Daily Log'!$CK$18:$CK$1017,$B313,'[1]Daily Log'!$CL$18:$CL$1017),0)</f>
        <v>0</v>
      </c>
      <c r="AK313" s="198">
        <f>IFERROR($E313*SUMIF('[1]Daily Log'!$CN$18:$CN$1017,$B313,'[1]Daily Log'!$CO$18:$CO$1017),0)</f>
        <v>0</v>
      </c>
    </row>
    <row r="314" spans="2:37" ht="33.75" hidden="1" customHeight="1">
      <c r="B314" s="407" t="s">
        <v>363</v>
      </c>
      <c r="C314" s="404"/>
      <c r="D314" s="398"/>
      <c r="E314" s="199"/>
      <c r="F314" s="197">
        <f t="shared" si="5"/>
        <v>0</v>
      </c>
      <c r="G314" s="198">
        <f>IFERROR($E314*SUMIF('[1]Daily Log'!$B$18:$B$1017,$B314,'[1]Daily Log'!$C$18:$C$1017),0)</f>
        <v>0</v>
      </c>
      <c r="H314" s="198">
        <f>IFERROR($E314*SUMIF('[1]Daily Log'!$E$18:$E$1017,$B314,'[1]Daily Log'!$F$18:$F$1017),0)</f>
        <v>0</v>
      </c>
      <c r="I314" s="198">
        <f>IFERROR($E314*SUMIF('[1]Daily Log'!$H$18:$H$1017,$B314,'[1]Daily Log'!$I$18:$I$1017),0)</f>
        <v>0</v>
      </c>
      <c r="J314" s="198" t="s">
        <v>40</v>
      </c>
      <c r="K314" s="198">
        <f>IFERROR($E314*SUMIF('[1]Daily Log'!$N$18:$N$1017,$B314,'[1]Daily Log'!$O$18:$O$1017),0)</f>
        <v>0</v>
      </c>
      <c r="L314" s="198">
        <f>IFERROR($E314*SUMIF('[1]Daily Log'!$Q$18:$Q$1017,$B314,'[1]Daily Log'!$R$18:$R$1017),0)</f>
        <v>0</v>
      </c>
      <c r="M314" s="198">
        <f>IFERROR($E314*SUMIF('[1]Daily Log'!$T$18:$T$1017,$B314,'[1]Daily Log'!$U$18:$U$1017),0)</f>
        <v>0</v>
      </c>
      <c r="N314" s="198">
        <f>IFERROR($E314*SUMIF('[1]Daily Log'!$W$18:$W$1017,$B314,'[1]Daily Log'!$X$18:$X$1017),0)</f>
        <v>0</v>
      </c>
      <c r="O314" s="198">
        <f>IFERROR($E314*SUMIF('[1]Daily Log'!$Z$18:$Z$1017,$B314,'[1]Daily Log'!$AA$18:$AA$1017),0)</f>
        <v>0</v>
      </c>
      <c r="P314" s="198">
        <f>IFERROR($E314*SUMIF('[1]Daily Log'!$AC$18:$AC$1017,$B314,'[1]Daily Log'!$AD$18:$AD$1017),0)</f>
        <v>0</v>
      </c>
      <c r="Q314" s="198">
        <f>IFERROR($E314*SUMIF('[1]Daily Log'!$AF$18:$AF$1017,$B314,'[1]Daily Log'!$AG$18:$AG$1017),0)</f>
        <v>0</v>
      </c>
      <c r="R314" s="198">
        <f>IFERROR($E314*SUMIF('[1]Daily Log'!$AI$18:$AI$1017,$B314,'[1]Daily Log'!$AJ$18:$AJ$1017),0)</f>
        <v>0</v>
      </c>
      <c r="S314" s="198">
        <f>IFERROR($E314*SUMIF('[1]Daily Log'!$AL$18:$AL$1017,$B314,'[1]Daily Log'!$AM$18:$AM$1017),0)</f>
        <v>0</v>
      </c>
      <c r="T314" s="198">
        <f>IFERROR($E314*SUMIF('[1]Daily Log'!$AO$18:$AO$1017,$B314,'[1]Daily Log'!$AP$18:$AP$1017),0)</f>
        <v>0</v>
      </c>
      <c r="U314" s="198">
        <f>IFERROR($E314*SUMIF('[1]Daily Log'!$AR$18:$AR$1017,$B314,'[1]Daily Log'!$AS$18:$AS$1017),0)</f>
        <v>0</v>
      </c>
      <c r="V314" s="198">
        <f>IFERROR($E314*SUMIF('[1]Daily Log'!$AU$18:$AU$1017,$B314,'[1]Daily Log'!$AV$18:$AV$1017),0)</f>
        <v>0</v>
      </c>
      <c r="W314" s="198">
        <f>IFERROR($E314*SUMIF('[1]Daily Log'!$AX$18:$AX$1017,$B314,'[1]Daily Log'!$AY$18:$AY$1017),0)</f>
        <v>0</v>
      </c>
      <c r="X314" s="198">
        <f>IFERROR($E314*SUMIF('[1]Daily Log'!$BA$18:$BA$1017,$B314,'[1]Daily Log'!$BB$18:$BB$1017),0)</f>
        <v>0</v>
      </c>
      <c r="Y314" s="198">
        <f>IFERROR($E314*SUMIF('[1]Daily Log'!$BD$18:$BD$1017,$B314,'[1]Daily Log'!$BE$18:$BE$1017),0)</f>
        <v>0</v>
      </c>
      <c r="Z314" s="198">
        <f>IFERROR($E314*SUMIF('[1]Daily Log'!$BG$18:$BG$1017,$B314,'[1]Daily Log'!$BH$18:$BH$1017),0)</f>
        <v>0</v>
      </c>
      <c r="AA314" s="198">
        <f>IFERROR($E314*SUMIF('[1]Daily Log'!$BJ$18:$BJ$1017,$B314,'[1]Daily Log'!$BK$18:$BK$1017),0)</f>
        <v>0</v>
      </c>
      <c r="AB314" s="198">
        <f>IFERROR($E314*SUMIF('[1]Daily Log'!$BM$18:$BM$1017,$B314,'[1]Daily Log'!$BN$18:$BN$1017),0)</f>
        <v>0</v>
      </c>
      <c r="AC314" s="198">
        <f>IFERROR($E314*SUMIF('[1]Daily Log'!$BP$18:$BP$1017,$B314,'[1]Daily Log'!$BQ$18:$BQ$1017),0)</f>
        <v>0</v>
      </c>
      <c r="AD314" s="198">
        <f>IFERROR($E314*SUMIF('[1]Daily Log'!$BS$18:$BS$1017,$B314,'[1]Daily Log'!$BT$18:$BT$1017),0)</f>
        <v>0</v>
      </c>
      <c r="AE314" s="198">
        <f>IFERROR($E314*SUMIF('[1]Daily Log'!$BV$18:$BV$1017,$B314,'[1]Daily Log'!$BW$18:$BW$1017),0)</f>
        <v>0</v>
      </c>
      <c r="AF314" s="198">
        <f>IFERROR($E314*SUMIF('[1]Daily Log'!$BY$18:$BY$1017,$B314,'[1]Daily Log'!$BZ$18:$BZ$1017),0)</f>
        <v>0</v>
      </c>
      <c r="AG314" s="198">
        <f>IFERROR($E314*SUMIF('[1]Daily Log'!$CB$18:$CB$1017,$B314,'[1]Daily Log'!$CC$18:$CC$1017),0)</f>
        <v>0</v>
      </c>
      <c r="AH314" s="198">
        <f>IFERROR($E314*SUMIF('[1]Daily Log'!$CE$18:$CE$1017,$B314,'[1]Daily Log'!$CF$18:$CF$1017),0)</f>
        <v>0</v>
      </c>
      <c r="AI314" s="198">
        <f>IFERROR($E314*SUMIF('[1]Daily Log'!$CH$18:$CH$1017,$B314,'[1]Daily Log'!$CI$18:$CI$1017),0)</f>
        <v>0</v>
      </c>
      <c r="AJ314" s="198">
        <f>IFERROR($E314*SUMIF('[1]Daily Log'!$CK$18:$CK$1017,$B314,'[1]Daily Log'!$CL$18:$CL$1017),0)</f>
        <v>0</v>
      </c>
      <c r="AK314" s="198">
        <f>IFERROR($E314*SUMIF('[1]Daily Log'!$CN$18:$CN$1017,$B314,'[1]Daily Log'!$CO$18:$CO$1017),0)</f>
        <v>0</v>
      </c>
    </row>
    <row r="315" spans="2:37" ht="33.75" hidden="1" customHeight="1">
      <c r="B315" s="407" t="s">
        <v>364</v>
      </c>
      <c r="C315" s="404"/>
      <c r="D315" s="398" t="s">
        <v>469</v>
      </c>
      <c r="E315" s="199">
        <v>1</v>
      </c>
      <c r="F315" s="197">
        <f t="shared" si="5"/>
        <v>0</v>
      </c>
      <c r="G315" s="198">
        <f>IFERROR($E315*SUMIF('[1]Daily Log'!$B$18:$B$1017,$B315,'[1]Daily Log'!$C$18:$C$1017),0)</f>
        <v>0</v>
      </c>
      <c r="H315" s="198">
        <f>IFERROR($E315*SUMIF('[1]Daily Log'!$E$18:$E$1017,$B315,'[1]Daily Log'!$F$18:$F$1017),0)</f>
        <v>0</v>
      </c>
      <c r="I315" s="198">
        <f>IFERROR($E315*SUMIF('[1]Daily Log'!$H$18:$H$1017,$B315,'[1]Daily Log'!$I$18:$I$1017),0)</f>
        <v>0</v>
      </c>
      <c r="J315" s="198" t="s">
        <v>40</v>
      </c>
      <c r="K315" s="198">
        <f>IFERROR($E315*SUMIF('[1]Daily Log'!$N$18:$N$1017,$B315,'[1]Daily Log'!$O$18:$O$1017),0)</f>
        <v>0</v>
      </c>
      <c r="L315" s="198">
        <f>IFERROR($E315*SUMIF('[1]Daily Log'!$Q$18:$Q$1017,$B315,'[1]Daily Log'!$R$18:$R$1017),0)</f>
        <v>0</v>
      </c>
      <c r="M315" s="198">
        <f>IFERROR($E315*SUMIF('[1]Daily Log'!$T$18:$T$1017,$B315,'[1]Daily Log'!$U$18:$U$1017),0)</f>
        <v>0</v>
      </c>
      <c r="N315" s="198">
        <f>IFERROR($E315*SUMIF('[1]Daily Log'!$W$18:$W$1017,$B315,'[1]Daily Log'!$X$18:$X$1017),0)</f>
        <v>0</v>
      </c>
      <c r="O315" s="198">
        <f>IFERROR($E315*SUMIF('[1]Daily Log'!$Z$18:$Z$1017,$B315,'[1]Daily Log'!$AA$18:$AA$1017),0)</f>
        <v>0</v>
      </c>
      <c r="P315" s="198">
        <f>IFERROR($E315*SUMIF('[1]Daily Log'!$AC$18:$AC$1017,$B315,'[1]Daily Log'!$AD$18:$AD$1017),0)</f>
        <v>0</v>
      </c>
      <c r="Q315" s="198">
        <f>IFERROR($E315*SUMIF('[1]Daily Log'!$AF$18:$AF$1017,$B315,'[1]Daily Log'!$AG$18:$AG$1017),0)</f>
        <v>0</v>
      </c>
      <c r="R315" s="198">
        <f>IFERROR($E315*SUMIF('[1]Daily Log'!$AI$18:$AI$1017,$B315,'[1]Daily Log'!$AJ$18:$AJ$1017),0)</f>
        <v>0</v>
      </c>
      <c r="S315" s="198">
        <f>IFERROR($E315*SUMIF('[1]Daily Log'!$AL$18:$AL$1017,$B315,'[1]Daily Log'!$AM$18:$AM$1017),0)</f>
        <v>0</v>
      </c>
      <c r="T315" s="198">
        <f>IFERROR($E315*SUMIF('[1]Daily Log'!$AO$18:$AO$1017,$B315,'[1]Daily Log'!$AP$18:$AP$1017),0)</f>
        <v>0</v>
      </c>
      <c r="U315" s="198">
        <f>IFERROR($E315*SUMIF('[1]Daily Log'!$AR$18:$AR$1017,$B315,'[1]Daily Log'!$AS$18:$AS$1017),0)</f>
        <v>0</v>
      </c>
      <c r="V315" s="198">
        <f>IFERROR($E315*SUMIF('[1]Daily Log'!$AU$18:$AU$1017,$B315,'[1]Daily Log'!$AV$18:$AV$1017),0)</f>
        <v>0</v>
      </c>
      <c r="W315" s="198">
        <f>IFERROR($E315*SUMIF('[1]Daily Log'!$AX$18:$AX$1017,$B315,'[1]Daily Log'!$AY$18:$AY$1017),0)</f>
        <v>0</v>
      </c>
      <c r="X315" s="198">
        <f>IFERROR($E315*SUMIF('[1]Daily Log'!$BA$18:$BA$1017,$B315,'[1]Daily Log'!$BB$18:$BB$1017),0)</f>
        <v>0</v>
      </c>
      <c r="Y315" s="198">
        <f>IFERROR($E315*SUMIF('[1]Daily Log'!$BD$18:$BD$1017,$B315,'[1]Daily Log'!$BE$18:$BE$1017),0)</f>
        <v>0</v>
      </c>
      <c r="Z315" s="198">
        <f>IFERROR($E315*SUMIF('[1]Daily Log'!$BG$18:$BG$1017,$B315,'[1]Daily Log'!$BH$18:$BH$1017),0)</f>
        <v>0</v>
      </c>
      <c r="AA315" s="198">
        <f>IFERROR($E315*SUMIF('[1]Daily Log'!$BJ$18:$BJ$1017,$B315,'[1]Daily Log'!$BK$18:$BK$1017),0)</f>
        <v>0</v>
      </c>
      <c r="AB315" s="198">
        <f>IFERROR($E315*SUMIF('[1]Daily Log'!$BM$18:$BM$1017,$B315,'[1]Daily Log'!$BN$18:$BN$1017),0)</f>
        <v>0</v>
      </c>
      <c r="AC315" s="198">
        <f>IFERROR($E315*SUMIF('[1]Daily Log'!$BP$18:$BP$1017,$B315,'[1]Daily Log'!$BQ$18:$BQ$1017),0)</f>
        <v>0</v>
      </c>
      <c r="AD315" s="198">
        <f>IFERROR($E315*SUMIF('[1]Daily Log'!$BS$18:$BS$1017,$B315,'[1]Daily Log'!$BT$18:$BT$1017),0)</f>
        <v>0</v>
      </c>
      <c r="AE315" s="198">
        <f>IFERROR($E315*SUMIF('[1]Daily Log'!$BV$18:$BV$1017,$B315,'[1]Daily Log'!$BW$18:$BW$1017),0)</f>
        <v>0</v>
      </c>
      <c r="AF315" s="198">
        <f>IFERROR($E315*SUMIF('[1]Daily Log'!$BY$18:$BY$1017,$B315,'[1]Daily Log'!$BZ$18:$BZ$1017),0)</f>
        <v>0</v>
      </c>
      <c r="AG315" s="198">
        <f>IFERROR($E315*SUMIF('[1]Daily Log'!$CB$18:$CB$1017,$B315,'[1]Daily Log'!$CC$18:$CC$1017),0)</f>
        <v>0</v>
      </c>
      <c r="AH315" s="198">
        <f>IFERROR($E315*SUMIF('[1]Daily Log'!$CE$18:$CE$1017,$B315,'[1]Daily Log'!$CF$18:$CF$1017),0)</f>
        <v>0</v>
      </c>
      <c r="AI315" s="198">
        <f>IFERROR($E315*SUMIF('[1]Daily Log'!$CH$18:$CH$1017,$B315,'[1]Daily Log'!$CI$18:$CI$1017),0)</f>
        <v>0</v>
      </c>
      <c r="AJ315" s="198">
        <f>IFERROR($E315*SUMIF('[1]Daily Log'!$CK$18:$CK$1017,$B315,'[1]Daily Log'!$CL$18:$CL$1017),0)</f>
        <v>0</v>
      </c>
      <c r="AK315" s="198">
        <f>IFERROR($E315*SUMIF('[1]Daily Log'!$CN$18:$CN$1017,$B315,'[1]Daily Log'!$CO$18:$CO$1017),0)</f>
        <v>0</v>
      </c>
    </row>
    <row r="316" spans="2:37" ht="33.75" hidden="1" customHeight="1">
      <c r="B316" s="407" t="s">
        <v>365</v>
      </c>
      <c r="C316" s="404"/>
      <c r="D316" s="398"/>
      <c r="E316" s="199"/>
      <c r="F316" s="197">
        <f t="shared" si="5"/>
        <v>0</v>
      </c>
      <c r="G316" s="198">
        <f>IFERROR($E316*SUMIF('[1]Daily Log'!$B$18:$B$1017,$B316,'[1]Daily Log'!$C$18:$C$1017),0)</f>
        <v>0</v>
      </c>
      <c r="H316" s="198">
        <f>IFERROR($E316*SUMIF('[1]Daily Log'!$E$18:$E$1017,$B316,'[1]Daily Log'!$F$18:$F$1017),0)</f>
        <v>0</v>
      </c>
      <c r="I316" s="198">
        <f>IFERROR($E316*SUMIF('[1]Daily Log'!$H$18:$H$1017,$B316,'[1]Daily Log'!$I$18:$I$1017),0)</f>
        <v>0</v>
      </c>
      <c r="J316" s="198" t="s">
        <v>40</v>
      </c>
      <c r="K316" s="198">
        <f>IFERROR($E316*SUMIF('[1]Daily Log'!$N$18:$N$1017,$B316,'[1]Daily Log'!$O$18:$O$1017),0)</f>
        <v>0</v>
      </c>
      <c r="L316" s="198">
        <f>IFERROR($E316*SUMIF('[1]Daily Log'!$Q$18:$Q$1017,$B316,'[1]Daily Log'!$R$18:$R$1017),0)</f>
        <v>0</v>
      </c>
      <c r="M316" s="198">
        <f>IFERROR($E316*SUMIF('[1]Daily Log'!$T$18:$T$1017,$B316,'[1]Daily Log'!$U$18:$U$1017),0)</f>
        <v>0</v>
      </c>
      <c r="N316" s="198">
        <f>IFERROR($E316*SUMIF('[1]Daily Log'!$W$18:$W$1017,$B316,'[1]Daily Log'!$X$18:$X$1017),0)</f>
        <v>0</v>
      </c>
      <c r="O316" s="198">
        <f>IFERROR($E316*SUMIF('[1]Daily Log'!$Z$18:$Z$1017,$B316,'[1]Daily Log'!$AA$18:$AA$1017),0)</f>
        <v>0</v>
      </c>
      <c r="P316" s="198">
        <f>IFERROR($E316*SUMIF('[1]Daily Log'!$AC$18:$AC$1017,$B316,'[1]Daily Log'!$AD$18:$AD$1017),0)</f>
        <v>0</v>
      </c>
      <c r="Q316" s="198">
        <f>IFERROR($E316*SUMIF('[1]Daily Log'!$AF$18:$AF$1017,$B316,'[1]Daily Log'!$AG$18:$AG$1017),0)</f>
        <v>0</v>
      </c>
      <c r="R316" s="198">
        <f>IFERROR($E316*SUMIF('[1]Daily Log'!$AI$18:$AI$1017,$B316,'[1]Daily Log'!$AJ$18:$AJ$1017),0)</f>
        <v>0</v>
      </c>
      <c r="S316" s="198">
        <f>IFERROR($E316*SUMIF('[1]Daily Log'!$AL$18:$AL$1017,$B316,'[1]Daily Log'!$AM$18:$AM$1017),0)</f>
        <v>0</v>
      </c>
      <c r="T316" s="198">
        <f>IFERROR($E316*SUMIF('[1]Daily Log'!$AO$18:$AO$1017,$B316,'[1]Daily Log'!$AP$18:$AP$1017),0)</f>
        <v>0</v>
      </c>
      <c r="U316" s="198">
        <f>IFERROR($E316*SUMIF('[1]Daily Log'!$AR$18:$AR$1017,$B316,'[1]Daily Log'!$AS$18:$AS$1017),0)</f>
        <v>0</v>
      </c>
      <c r="V316" s="198">
        <f>IFERROR($E316*SUMIF('[1]Daily Log'!$AU$18:$AU$1017,$B316,'[1]Daily Log'!$AV$18:$AV$1017),0)</f>
        <v>0</v>
      </c>
      <c r="W316" s="198">
        <f>IFERROR($E316*SUMIF('[1]Daily Log'!$AX$18:$AX$1017,$B316,'[1]Daily Log'!$AY$18:$AY$1017),0)</f>
        <v>0</v>
      </c>
      <c r="X316" s="198">
        <f>IFERROR($E316*SUMIF('[1]Daily Log'!$BA$18:$BA$1017,$B316,'[1]Daily Log'!$BB$18:$BB$1017),0)</f>
        <v>0</v>
      </c>
      <c r="Y316" s="198">
        <f>IFERROR($E316*SUMIF('[1]Daily Log'!$BD$18:$BD$1017,$B316,'[1]Daily Log'!$BE$18:$BE$1017),0)</f>
        <v>0</v>
      </c>
      <c r="Z316" s="198">
        <f>IFERROR($E316*SUMIF('[1]Daily Log'!$BG$18:$BG$1017,$B316,'[1]Daily Log'!$BH$18:$BH$1017),0)</f>
        <v>0</v>
      </c>
      <c r="AA316" s="198">
        <f>IFERROR($E316*SUMIF('[1]Daily Log'!$BJ$18:$BJ$1017,$B316,'[1]Daily Log'!$BK$18:$BK$1017),0)</f>
        <v>0</v>
      </c>
      <c r="AB316" s="198">
        <f>IFERROR($E316*SUMIF('[1]Daily Log'!$BM$18:$BM$1017,$B316,'[1]Daily Log'!$BN$18:$BN$1017),0)</f>
        <v>0</v>
      </c>
      <c r="AC316" s="198">
        <f>IFERROR($E316*SUMIF('[1]Daily Log'!$BP$18:$BP$1017,$B316,'[1]Daily Log'!$BQ$18:$BQ$1017),0)</f>
        <v>0</v>
      </c>
      <c r="AD316" s="198">
        <f>IFERROR($E316*SUMIF('[1]Daily Log'!$BS$18:$BS$1017,$B316,'[1]Daily Log'!$BT$18:$BT$1017),0)</f>
        <v>0</v>
      </c>
      <c r="AE316" s="198">
        <f>IFERROR($E316*SUMIF('[1]Daily Log'!$BV$18:$BV$1017,$B316,'[1]Daily Log'!$BW$18:$BW$1017),0)</f>
        <v>0</v>
      </c>
      <c r="AF316" s="198">
        <f>IFERROR($E316*SUMIF('[1]Daily Log'!$BY$18:$BY$1017,$B316,'[1]Daily Log'!$BZ$18:$BZ$1017),0)</f>
        <v>0</v>
      </c>
      <c r="AG316" s="198">
        <f>IFERROR($E316*SUMIF('[1]Daily Log'!$CB$18:$CB$1017,$B316,'[1]Daily Log'!$CC$18:$CC$1017),0)</f>
        <v>0</v>
      </c>
      <c r="AH316" s="198">
        <f>IFERROR($E316*SUMIF('[1]Daily Log'!$CE$18:$CE$1017,$B316,'[1]Daily Log'!$CF$18:$CF$1017),0)</f>
        <v>0</v>
      </c>
      <c r="AI316" s="198">
        <f>IFERROR($E316*SUMIF('[1]Daily Log'!$CH$18:$CH$1017,$B316,'[1]Daily Log'!$CI$18:$CI$1017),0)</f>
        <v>0</v>
      </c>
      <c r="AJ316" s="198">
        <f>IFERROR($E316*SUMIF('[1]Daily Log'!$CK$18:$CK$1017,$B316,'[1]Daily Log'!$CL$18:$CL$1017),0)</f>
        <v>0</v>
      </c>
      <c r="AK316" s="198">
        <f>IFERROR($E316*SUMIF('[1]Daily Log'!$CN$18:$CN$1017,$B316,'[1]Daily Log'!$CO$18:$CO$1017),0)</f>
        <v>0</v>
      </c>
    </row>
    <row r="317" spans="2:37" ht="33.75" hidden="1" customHeight="1">
      <c r="B317" s="407" t="s">
        <v>366</v>
      </c>
      <c r="C317" s="404"/>
      <c r="D317" s="398"/>
      <c r="E317" s="199"/>
      <c r="F317" s="197">
        <f t="shared" si="5"/>
        <v>0</v>
      </c>
      <c r="G317" s="198">
        <f>IFERROR($E317*SUMIF('[1]Daily Log'!$B$18:$B$1017,$B317,'[1]Daily Log'!$C$18:$C$1017),0)</f>
        <v>0</v>
      </c>
      <c r="H317" s="198">
        <f>IFERROR($E317*SUMIF('[1]Daily Log'!$E$18:$E$1017,$B317,'[1]Daily Log'!$F$18:$F$1017),0)</f>
        <v>0</v>
      </c>
      <c r="I317" s="198">
        <f>IFERROR($E317*SUMIF('[1]Daily Log'!$H$18:$H$1017,$B317,'[1]Daily Log'!$I$18:$I$1017),0)</f>
        <v>0</v>
      </c>
      <c r="J317" s="198" t="s">
        <v>40</v>
      </c>
      <c r="K317" s="198">
        <f>IFERROR($E317*SUMIF('[1]Daily Log'!$N$18:$N$1017,$B317,'[1]Daily Log'!$O$18:$O$1017),0)</f>
        <v>0</v>
      </c>
      <c r="L317" s="198">
        <f>IFERROR($E317*SUMIF('[1]Daily Log'!$Q$18:$Q$1017,$B317,'[1]Daily Log'!$R$18:$R$1017),0)</f>
        <v>0</v>
      </c>
      <c r="M317" s="198">
        <f>IFERROR($E317*SUMIF('[1]Daily Log'!$T$18:$T$1017,$B317,'[1]Daily Log'!$U$18:$U$1017),0)</f>
        <v>0</v>
      </c>
      <c r="N317" s="198">
        <f>IFERROR($E317*SUMIF('[1]Daily Log'!$W$18:$W$1017,$B317,'[1]Daily Log'!$X$18:$X$1017),0)</f>
        <v>0</v>
      </c>
      <c r="O317" s="198">
        <f>IFERROR($E317*SUMIF('[1]Daily Log'!$Z$18:$Z$1017,$B317,'[1]Daily Log'!$AA$18:$AA$1017),0)</f>
        <v>0</v>
      </c>
      <c r="P317" s="198">
        <f>IFERROR($E317*SUMIF('[1]Daily Log'!$AC$18:$AC$1017,$B317,'[1]Daily Log'!$AD$18:$AD$1017),0)</f>
        <v>0</v>
      </c>
      <c r="Q317" s="198">
        <f>IFERROR($E317*SUMIF('[1]Daily Log'!$AF$18:$AF$1017,$B317,'[1]Daily Log'!$AG$18:$AG$1017),0)</f>
        <v>0</v>
      </c>
      <c r="R317" s="198">
        <f>IFERROR($E317*SUMIF('[1]Daily Log'!$AI$18:$AI$1017,$B317,'[1]Daily Log'!$AJ$18:$AJ$1017),0)</f>
        <v>0</v>
      </c>
      <c r="S317" s="198">
        <f>IFERROR($E317*SUMIF('[1]Daily Log'!$AL$18:$AL$1017,$B317,'[1]Daily Log'!$AM$18:$AM$1017),0)</f>
        <v>0</v>
      </c>
      <c r="T317" s="198">
        <f>IFERROR($E317*SUMIF('[1]Daily Log'!$AO$18:$AO$1017,$B317,'[1]Daily Log'!$AP$18:$AP$1017),0)</f>
        <v>0</v>
      </c>
      <c r="U317" s="198">
        <f>IFERROR($E317*SUMIF('[1]Daily Log'!$AR$18:$AR$1017,$B317,'[1]Daily Log'!$AS$18:$AS$1017),0)</f>
        <v>0</v>
      </c>
      <c r="V317" s="198">
        <f>IFERROR($E317*SUMIF('[1]Daily Log'!$AU$18:$AU$1017,$B317,'[1]Daily Log'!$AV$18:$AV$1017),0)</f>
        <v>0</v>
      </c>
      <c r="W317" s="198">
        <f>IFERROR($E317*SUMIF('[1]Daily Log'!$AX$18:$AX$1017,$B317,'[1]Daily Log'!$AY$18:$AY$1017),0)</f>
        <v>0</v>
      </c>
      <c r="X317" s="198">
        <f>IFERROR($E317*SUMIF('[1]Daily Log'!$BA$18:$BA$1017,$B317,'[1]Daily Log'!$BB$18:$BB$1017),0)</f>
        <v>0</v>
      </c>
      <c r="Y317" s="198">
        <f>IFERROR($E317*SUMIF('[1]Daily Log'!$BD$18:$BD$1017,$B317,'[1]Daily Log'!$BE$18:$BE$1017),0)</f>
        <v>0</v>
      </c>
      <c r="Z317" s="198">
        <f>IFERROR($E317*SUMIF('[1]Daily Log'!$BG$18:$BG$1017,$B317,'[1]Daily Log'!$BH$18:$BH$1017),0)</f>
        <v>0</v>
      </c>
      <c r="AA317" s="198">
        <f>IFERROR($E317*SUMIF('[1]Daily Log'!$BJ$18:$BJ$1017,$B317,'[1]Daily Log'!$BK$18:$BK$1017),0)</f>
        <v>0</v>
      </c>
      <c r="AB317" s="198">
        <f>IFERROR($E317*SUMIF('[1]Daily Log'!$BM$18:$BM$1017,$B317,'[1]Daily Log'!$BN$18:$BN$1017),0)</f>
        <v>0</v>
      </c>
      <c r="AC317" s="198">
        <f>IFERROR($E317*SUMIF('[1]Daily Log'!$BP$18:$BP$1017,$B317,'[1]Daily Log'!$BQ$18:$BQ$1017),0)</f>
        <v>0</v>
      </c>
      <c r="AD317" s="198">
        <f>IFERROR($E317*SUMIF('[1]Daily Log'!$BS$18:$BS$1017,$B317,'[1]Daily Log'!$BT$18:$BT$1017),0)</f>
        <v>0</v>
      </c>
      <c r="AE317" s="198">
        <f>IFERROR($E317*SUMIF('[1]Daily Log'!$BV$18:$BV$1017,$B317,'[1]Daily Log'!$BW$18:$BW$1017),0)</f>
        <v>0</v>
      </c>
      <c r="AF317" s="198">
        <f>IFERROR($E317*SUMIF('[1]Daily Log'!$BY$18:$BY$1017,$B317,'[1]Daily Log'!$BZ$18:$BZ$1017),0)</f>
        <v>0</v>
      </c>
      <c r="AG317" s="198">
        <f>IFERROR($E317*SUMIF('[1]Daily Log'!$CB$18:$CB$1017,$B317,'[1]Daily Log'!$CC$18:$CC$1017),0)</f>
        <v>0</v>
      </c>
      <c r="AH317" s="198">
        <f>IFERROR($E317*SUMIF('[1]Daily Log'!$CE$18:$CE$1017,$B317,'[1]Daily Log'!$CF$18:$CF$1017),0)</f>
        <v>0</v>
      </c>
      <c r="AI317" s="198">
        <f>IFERROR($E317*SUMIF('[1]Daily Log'!$CH$18:$CH$1017,$B317,'[1]Daily Log'!$CI$18:$CI$1017),0)</f>
        <v>0</v>
      </c>
      <c r="AJ317" s="198">
        <f>IFERROR($E317*SUMIF('[1]Daily Log'!$CK$18:$CK$1017,$B317,'[1]Daily Log'!$CL$18:$CL$1017),0)</f>
        <v>0</v>
      </c>
      <c r="AK317" s="198">
        <f>IFERROR($E317*SUMIF('[1]Daily Log'!$CN$18:$CN$1017,$B317,'[1]Daily Log'!$CO$18:$CO$1017),0)</f>
        <v>0</v>
      </c>
    </row>
    <row r="318" spans="2:37" ht="33.75" hidden="1" customHeight="1">
      <c r="B318" s="407" t="s">
        <v>429</v>
      </c>
      <c r="C318" s="404"/>
      <c r="D318" s="398"/>
      <c r="E318" s="199"/>
      <c r="F318" s="197">
        <f t="shared" si="5"/>
        <v>0</v>
      </c>
      <c r="G318" s="198">
        <f>IFERROR($E318*SUMIF('[1]Daily Log'!$B$18:$B$1017,$B318,'[1]Daily Log'!$C$18:$C$1017),0)</f>
        <v>0</v>
      </c>
      <c r="H318" s="198">
        <f>IFERROR($E318*SUMIF('[1]Daily Log'!$E$18:$E$1017,$B318,'[1]Daily Log'!$F$18:$F$1017),0)</f>
        <v>0</v>
      </c>
      <c r="I318" s="198">
        <f>IFERROR($E318*SUMIF('[1]Daily Log'!$H$18:$H$1017,$B318,'[1]Daily Log'!$I$18:$I$1017),0)</f>
        <v>0</v>
      </c>
      <c r="J318" s="198" t="s">
        <v>40</v>
      </c>
      <c r="K318" s="198">
        <f>IFERROR($E318*SUMIF('[1]Daily Log'!$N$18:$N$1017,$B318,'[1]Daily Log'!$O$18:$O$1017),0)</f>
        <v>0</v>
      </c>
      <c r="L318" s="198">
        <f>IFERROR($E318*SUMIF('[1]Daily Log'!$Q$18:$Q$1017,$B318,'[1]Daily Log'!$R$18:$R$1017),0)</f>
        <v>0</v>
      </c>
      <c r="M318" s="198">
        <f>IFERROR($E318*SUMIF('[1]Daily Log'!$T$18:$T$1017,$B318,'[1]Daily Log'!$U$18:$U$1017),0)</f>
        <v>0</v>
      </c>
      <c r="N318" s="198">
        <f>IFERROR($E318*SUMIF('[1]Daily Log'!$W$18:$W$1017,$B318,'[1]Daily Log'!$X$18:$X$1017),0)</f>
        <v>0</v>
      </c>
      <c r="O318" s="198">
        <f>IFERROR($E318*SUMIF('[1]Daily Log'!$Z$18:$Z$1017,$B318,'[1]Daily Log'!$AA$18:$AA$1017),0)</f>
        <v>0</v>
      </c>
      <c r="P318" s="198">
        <f>IFERROR($E318*SUMIF('[1]Daily Log'!$AC$18:$AC$1017,$B318,'[1]Daily Log'!$AD$18:$AD$1017),0)</f>
        <v>0</v>
      </c>
      <c r="Q318" s="198">
        <f>IFERROR($E318*SUMIF('[1]Daily Log'!$AF$18:$AF$1017,$B318,'[1]Daily Log'!$AG$18:$AG$1017),0)</f>
        <v>0</v>
      </c>
      <c r="R318" s="198">
        <f>IFERROR($E318*SUMIF('[1]Daily Log'!$AI$18:$AI$1017,$B318,'[1]Daily Log'!$AJ$18:$AJ$1017),0)</f>
        <v>0</v>
      </c>
      <c r="S318" s="198">
        <f>IFERROR($E318*SUMIF('[1]Daily Log'!$AL$18:$AL$1017,$B318,'[1]Daily Log'!$AM$18:$AM$1017),0)</f>
        <v>0</v>
      </c>
      <c r="T318" s="198">
        <f>IFERROR($E318*SUMIF('[1]Daily Log'!$AO$18:$AO$1017,$B318,'[1]Daily Log'!$AP$18:$AP$1017),0)</f>
        <v>0</v>
      </c>
      <c r="U318" s="198">
        <f>IFERROR($E318*SUMIF('[1]Daily Log'!$AR$18:$AR$1017,$B318,'[1]Daily Log'!$AS$18:$AS$1017),0)</f>
        <v>0</v>
      </c>
      <c r="V318" s="198">
        <f>IFERROR($E318*SUMIF('[1]Daily Log'!$AU$18:$AU$1017,$B318,'[1]Daily Log'!$AV$18:$AV$1017),0)</f>
        <v>0</v>
      </c>
      <c r="W318" s="198">
        <f>IFERROR($E318*SUMIF('[1]Daily Log'!$AX$18:$AX$1017,$B318,'[1]Daily Log'!$AY$18:$AY$1017),0)</f>
        <v>0</v>
      </c>
      <c r="X318" s="198">
        <f>IFERROR($E318*SUMIF('[1]Daily Log'!$BA$18:$BA$1017,$B318,'[1]Daily Log'!$BB$18:$BB$1017),0)</f>
        <v>0</v>
      </c>
      <c r="Y318" s="198">
        <f>IFERROR($E318*SUMIF('[1]Daily Log'!$BD$18:$BD$1017,$B318,'[1]Daily Log'!$BE$18:$BE$1017),0)</f>
        <v>0</v>
      </c>
      <c r="Z318" s="198">
        <f>IFERROR($E318*SUMIF('[1]Daily Log'!$BG$18:$BG$1017,$B318,'[1]Daily Log'!$BH$18:$BH$1017),0)</f>
        <v>0</v>
      </c>
      <c r="AA318" s="198">
        <f>IFERROR($E318*SUMIF('[1]Daily Log'!$BJ$18:$BJ$1017,$B318,'[1]Daily Log'!$BK$18:$BK$1017),0)</f>
        <v>0</v>
      </c>
      <c r="AB318" s="198">
        <f>IFERROR($E318*SUMIF('[1]Daily Log'!$BM$18:$BM$1017,$B318,'[1]Daily Log'!$BN$18:$BN$1017),0)</f>
        <v>0</v>
      </c>
      <c r="AC318" s="198">
        <f>IFERROR($E318*SUMIF('[1]Daily Log'!$BP$18:$BP$1017,$B318,'[1]Daily Log'!$BQ$18:$BQ$1017),0)</f>
        <v>0</v>
      </c>
      <c r="AD318" s="198">
        <f>IFERROR($E318*SUMIF('[1]Daily Log'!$BS$18:$BS$1017,$B318,'[1]Daily Log'!$BT$18:$BT$1017),0)</f>
        <v>0</v>
      </c>
      <c r="AE318" s="198">
        <f>IFERROR($E318*SUMIF('[1]Daily Log'!$BV$18:$BV$1017,$B318,'[1]Daily Log'!$BW$18:$BW$1017),0)</f>
        <v>0</v>
      </c>
      <c r="AF318" s="198">
        <f>IFERROR($E318*SUMIF('[1]Daily Log'!$BY$18:$BY$1017,$B318,'[1]Daily Log'!$BZ$18:$BZ$1017),0)</f>
        <v>0</v>
      </c>
      <c r="AG318" s="198">
        <f>IFERROR($E318*SUMIF('[1]Daily Log'!$CB$18:$CB$1017,$B318,'[1]Daily Log'!$CC$18:$CC$1017),0)</f>
        <v>0</v>
      </c>
      <c r="AH318" s="198">
        <f>IFERROR($E318*SUMIF('[1]Daily Log'!$CE$18:$CE$1017,$B318,'[1]Daily Log'!$CF$18:$CF$1017),0)</f>
        <v>0</v>
      </c>
      <c r="AI318" s="198">
        <f>IFERROR($E318*SUMIF('[1]Daily Log'!$CH$18:$CH$1017,$B318,'[1]Daily Log'!$CI$18:$CI$1017),0)</f>
        <v>0</v>
      </c>
      <c r="AJ318" s="198">
        <f>IFERROR($E318*SUMIF('[1]Daily Log'!$CK$18:$CK$1017,$B318,'[1]Daily Log'!$CL$18:$CL$1017),0)</f>
        <v>0</v>
      </c>
      <c r="AK318" s="198">
        <f>IFERROR($E318*SUMIF('[1]Daily Log'!$CN$18:$CN$1017,$B318,'[1]Daily Log'!$CO$18:$CO$1017),0)</f>
        <v>0</v>
      </c>
    </row>
    <row r="319" spans="2:37" ht="33.75" hidden="1" customHeight="1">
      <c r="B319" s="407" t="s">
        <v>367</v>
      </c>
      <c r="C319" s="404"/>
      <c r="D319" s="398" t="s">
        <v>470</v>
      </c>
      <c r="E319" s="199">
        <v>1</v>
      </c>
      <c r="F319" s="197">
        <f t="shared" si="5"/>
        <v>0</v>
      </c>
      <c r="G319" s="198">
        <f>IFERROR($E319*SUMIF('[1]Daily Log'!$B$18:$B$1017,$B319,'[1]Daily Log'!$C$18:$C$1017),0)</f>
        <v>0</v>
      </c>
      <c r="H319" s="198">
        <f>IFERROR($E319*SUMIF('[1]Daily Log'!$E$18:$E$1017,$B319,'[1]Daily Log'!$F$18:$F$1017),0)</f>
        <v>0</v>
      </c>
      <c r="I319" s="198">
        <f>IFERROR($E319*SUMIF('[1]Daily Log'!$H$18:$H$1017,$B319,'[1]Daily Log'!$I$18:$I$1017),0)</f>
        <v>0</v>
      </c>
      <c r="J319" s="198" t="s">
        <v>40</v>
      </c>
      <c r="K319" s="198">
        <f>IFERROR($E319*SUMIF('[1]Daily Log'!$N$18:$N$1017,$B319,'[1]Daily Log'!$O$18:$O$1017),0)</f>
        <v>0</v>
      </c>
      <c r="L319" s="198">
        <f>IFERROR($E319*SUMIF('[1]Daily Log'!$Q$18:$Q$1017,$B319,'[1]Daily Log'!$R$18:$R$1017),0)</f>
        <v>0</v>
      </c>
      <c r="M319" s="198">
        <f>IFERROR($E319*SUMIF('[1]Daily Log'!$T$18:$T$1017,$B319,'[1]Daily Log'!$U$18:$U$1017),0)</f>
        <v>0</v>
      </c>
      <c r="N319" s="198">
        <f>IFERROR($E319*SUMIF('[1]Daily Log'!$W$18:$W$1017,$B319,'[1]Daily Log'!$X$18:$X$1017),0)</f>
        <v>0</v>
      </c>
      <c r="O319" s="198">
        <f>IFERROR($E319*SUMIF('[1]Daily Log'!$Z$18:$Z$1017,$B319,'[1]Daily Log'!$AA$18:$AA$1017),0)</f>
        <v>0</v>
      </c>
      <c r="P319" s="198">
        <f>IFERROR($E319*SUMIF('[1]Daily Log'!$AC$18:$AC$1017,$B319,'[1]Daily Log'!$AD$18:$AD$1017),0)</f>
        <v>0</v>
      </c>
      <c r="Q319" s="198">
        <f>IFERROR($E319*SUMIF('[1]Daily Log'!$AF$18:$AF$1017,$B319,'[1]Daily Log'!$AG$18:$AG$1017),0)</f>
        <v>0</v>
      </c>
      <c r="R319" s="198">
        <f>IFERROR($E319*SUMIF('[1]Daily Log'!$AI$18:$AI$1017,$B319,'[1]Daily Log'!$AJ$18:$AJ$1017),0)</f>
        <v>0</v>
      </c>
      <c r="S319" s="198">
        <f>IFERROR($E319*SUMIF('[1]Daily Log'!$AL$18:$AL$1017,$B319,'[1]Daily Log'!$AM$18:$AM$1017),0)</f>
        <v>0</v>
      </c>
      <c r="T319" s="198">
        <f>IFERROR($E319*SUMIF('[1]Daily Log'!$AO$18:$AO$1017,$B319,'[1]Daily Log'!$AP$18:$AP$1017),0)</f>
        <v>0</v>
      </c>
      <c r="U319" s="198">
        <f>IFERROR($E319*SUMIF('[1]Daily Log'!$AR$18:$AR$1017,$B319,'[1]Daily Log'!$AS$18:$AS$1017),0)</f>
        <v>0</v>
      </c>
      <c r="V319" s="198">
        <f>IFERROR($E319*SUMIF('[1]Daily Log'!$AU$18:$AU$1017,$B319,'[1]Daily Log'!$AV$18:$AV$1017),0)</f>
        <v>0</v>
      </c>
      <c r="W319" s="198">
        <f>IFERROR($E319*SUMIF('[1]Daily Log'!$AX$18:$AX$1017,$B319,'[1]Daily Log'!$AY$18:$AY$1017),0)</f>
        <v>0</v>
      </c>
      <c r="X319" s="198">
        <f>IFERROR($E319*SUMIF('[1]Daily Log'!$BA$18:$BA$1017,$B319,'[1]Daily Log'!$BB$18:$BB$1017),0)</f>
        <v>0</v>
      </c>
      <c r="Y319" s="198">
        <f>IFERROR($E319*SUMIF('[1]Daily Log'!$BD$18:$BD$1017,$B319,'[1]Daily Log'!$BE$18:$BE$1017),0)</f>
        <v>0</v>
      </c>
      <c r="Z319" s="198">
        <f>IFERROR($E319*SUMIF('[1]Daily Log'!$BG$18:$BG$1017,$B319,'[1]Daily Log'!$BH$18:$BH$1017),0)</f>
        <v>0</v>
      </c>
      <c r="AA319" s="198">
        <f>IFERROR($E319*SUMIF('[1]Daily Log'!$BJ$18:$BJ$1017,$B319,'[1]Daily Log'!$BK$18:$BK$1017),0)</f>
        <v>0</v>
      </c>
      <c r="AB319" s="198">
        <f>IFERROR($E319*SUMIF('[1]Daily Log'!$BM$18:$BM$1017,$B319,'[1]Daily Log'!$BN$18:$BN$1017),0)</f>
        <v>0</v>
      </c>
      <c r="AC319" s="198">
        <f>IFERROR($E319*SUMIF('[1]Daily Log'!$BP$18:$BP$1017,$B319,'[1]Daily Log'!$BQ$18:$BQ$1017),0)</f>
        <v>0</v>
      </c>
      <c r="AD319" s="198">
        <f>IFERROR($E319*SUMIF('[1]Daily Log'!$BS$18:$BS$1017,$B319,'[1]Daily Log'!$BT$18:$BT$1017),0)</f>
        <v>0</v>
      </c>
      <c r="AE319" s="198">
        <f>IFERROR($E319*SUMIF('[1]Daily Log'!$BV$18:$BV$1017,$B319,'[1]Daily Log'!$BW$18:$BW$1017),0)</f>
        <v>0</v>
      </c>
      <c r="AF319" s="198">
        <f>IFERROR($E319*SUMIF('[1]Daily Log'!$BY$18:$BY$1017,$B319,'[1]Daily Log'!$BZ$18:$BZ$1017),0)</f>
        <v>0</v>
      </c>
      <c r="AG319" s="198">
        <f>IFERROR($E319*SUMIF('[1]Daily Log'!$CB$18:$CB$1017,$B319,'[1]Daily Log'!$CC$18:$CC$1017),0)</f>
        <v>0</v>
      </c>
      <c r="AH319" s="198">
        <f>IFERROR($E319*SUMIF('[1]Daily Log'!$CE$18:$CE$1017,$B319,'[1]Daily Log'!$CF$18:$CF$1017),0)</f>
        <v>0</v>
      </c>
      <c r="AI319" s="198">
        <f>IFERROR($E319*SUMIF('[1]Daily Log'!$CH$18:$CH$1017,$B319,'[1]Daily Log'!$CI$18:$CI$1017),0)</f>
        <v>0</v>
      </c>
      <c r="AJ319" s="198">
        <f>IFERROR($E319*SUMIF('[1]Daily Log'!$CK$18:$CK$1017,$B319,'[1]Daily Log'!$CL$18:$CL$1017),0)</f>
        <v>0</v>
      </c>
      <c r="AK319" s="198">
        <f>IFERROR($E319*SUMIF('[1]Daily Log'!$CN$18:$CN$1017,$B319,'[1]Daily Log'!$CO$18:$CO$1017),0)</f>
        <v>0</v>
      </c>
    </row>
    <row r="320" spans="2:37" ht="33.75" hidden="1" customHeight="1">
      <c r="B320" s="407" t="s">
        <v>369</v>
      </c>
      <c r="C320" s="404"/>
      <c r="D320" s="398"/>
      <c r="E320" s="199"/>
      <c r="F320" s="197">
        <f t="shared" si="5"/>
        <v>0</v>
      </c>
      <c r="G320" s="198">
        <f>IFERROR($E320*SUMIF('[1]Daily Log'!$B$18:$B$1017,$B320,'[1]Daily Log'!$C$18:$C$1017),0)</f>
        <v>0</v>
      </c>
      <c r="H320" s="198">
        <f>IFERROR($E320*SUMIF('[1]Daily Log'!$E$18:$E$1017,$B320,'[1]Daily Log'!$F$18:$F$1017),0)</f>
        <v>0</v>
      </c>
      <c r="I320" s="198">
        <f>IFERROR($E320*SUMIF('[1]Daily Log'!$H$18:$H$1017,$B320,'[1]Daily Log'!$I$18:$I$1017),0)</f>
        <v>0</v>
      </c>
      <c r="J320" s="198" t="s">
        <v>40</v>
      </c>
      <c r="K320" s="198">
        <f>IFERROR($E320*SUMIF('[1]Daily Log'!$N$18:$N$1017,$B320,'[1]Daily Log'!$O$18:$O$1017),0)</f>
        <v>0</v>
      </c>
      <c r="L320" s="198">
        <f>IFERROR($E320*SUMIF('[1]Daily Log'!$Q$18:$Q$1017,$B320,'[1]Daily Log'!$R$18:$R$1017),0)</f>
        <v>0</v>
      </c>
      <c r="M320" s="198">
        <f>IFERROR($E320*SUMIF('[1]Daily Log'!$T$18:$T$1017,$B320,'[1]Daily Log'!$U$18:$U$1017),0)</f>
        <v>0</v>
      </c>
      <c r="N320" s="198">
        <f>IFERROR($E320*SUMIF('[1]Daily Log'!$W$18:$W$1017,$B320,'[1]Daily Log'!$X$18:$X$1017),0)</f>
        <v>0</v>
      </c>
      <c r="O320" s="198">
        <f>IFERROR($E320*SUMIF('[1]Daily Log'!$Z$18:$Z$1017,$B320,'[1]Daily Log'!$AA$18:$AA$1017),0)</f>
        <v>0</v>
      </c>
      <c r="P320" s="198">
        <f>IFERROR($E320*SUMIF('[1]Daily Log'!$AC$18:$AC$1017,$B320,'[1]Daily Log'!$AD$18:$AD$1017),0)</f>
        <v>0</v>
      </c>
      <c r="Q320" s="198">
        <f>IFERROR($E320*SUMIF('[1]Daily Log'!$AF$18:$AF$1017,$B320,'[1]Daily Log'!$AG$18:$AG$1017),0)</f>
        <v>0</v>
      </c>
      <c r="R320" s="198">
        <f>IFERROR($E320*SUMIF('[1]Daily Log'!$AI$18:$AI$1017,$B320,'[1]Daily Log'!$AJ$18:$AJ$1017),0)</f>
        <v>0</v>
      </c>
      <c r="S320" s="198">
        <f>IFERROR($E320*SUMIF('[1]Daily Log'!$AL$18:$AL$1017,$B320,'[1]Daily Log'!$AM$18:$AM$1017),0)</f>
        <v>0</v>
      </c>
      <c r="T320" s="198">
        <f>IFERROR($E320*SUMIF('[1]Daily Log'!$AO$18:$AO$1017,$B320,'[1]Daily Log'!$AP$18:$AP$1017),0)</f>
        <v>0</v>
      </c>
      <c r="U320" s="198">
        <f>IFERROR($E320*SUMIF('[1]Daily Log'!$AR$18:$AR$1017,$B320,'[1]Daily Log'!$AS$18:$AS$1017),0)</f>
        <v>0</v>
      </c>
      <c r="V320" s="198">
        <f>IFERROR($E320*SUMIF('[1]Daily Log'!$AU$18:$AU$1017,$B320,'[1]Daily Log'!$AV$18:$AV$1017),0)</f>
        <v>0</v>
      </c>
      <c r="W320" s="198">
        <f>IFERROR($E320*SUMIF('[1]Daily Log'!$AX$18:$AX$1017,$B320,'[1]Daily Log'!$AY$18:$AY$1017),0)</f>
        <v>0</v>
      </c>
      <c r="X320" s="198">
        <f>IFERROR($E320*SUMIF('[1]Daily Log'!$BA$18:$BA$1017,$B320,'[1]Daily Log'!$BB$18:$BB$1017),0)</f>
        <v>0</v>
      </c>
      <c r="Y320" s="198">
        <f>IFERROR($E320*SUMIF('[1]Daily Log'!$BD$18:$BD$1017,$B320,'[1]Daily Log'!$BE$18:$BE$1017),0)</f>
        <v>0</v>
      </c>
      <c r="Z320" s="198">
        <f>IFERROR($E320*SUMIF('[1]Daily Log'!$BG$18:$BG$1017,$B320,'[1]Daily Log'!$BH$18:$BH$1017),0)</f>
        <v>0</v>
      </c>
      <c r="AA320" s="198">
        <f>IFERROR($E320*SUMIF('[1]Daily Log'!$BJ$18:$BJ$1017,$B320,'[1]Daily Log'!$BK$18:$BK$1017),0)</f>
        <v>0</v>
      </c>
      <c r="AB320" s="198">
        <f>IFERROR($E320*SUMIF('[1]Daily Log'!$BM$18:$BM$1017,$B320,'[1]Daily Log'!$BN$18:$BN$1017),0)</f>
        <v>0</v>
      </c>
      <c r="AC320" s="198">
        <f>IFERROR($E320*SUMIF('[1]Daily Log'!$BP$18:$BP$1017,$B320,'[1]Daily Log'!$BQ$18:$BQ$1017),0)</f>
        <v>0</v>
      </c>
      <c r="AD320" s="198">
        <f>IFERROR($E320*SUMIF('[1]Daily Log'!$BS$18:$BS$1017,$B320,'[1]Daily Log'!$BT$18:$BT$1017),0)</f>
        <v>0</v>
      </c>
      <c r="AE320" s="198">
        <f>IFERROR($E320*SUMIF('[1]Daily Log'!$BV$18:$BV$1017,$B320,'[1]Daily Log'!$BW$18:$BW$1017),0)</f>
        <v>0</v>
      </c>
      <c r="AF320" s="198">
        <f>IFERROR($E320*SUMIF('[1]Daily Log'!$BY$18:$BY$1017,$B320,'[1]Daily Log'!$BZ$18:$BZ$1017),0)</f>
        <v>0</v>
      </c>
      <c r="AG320" s="198">
        <f>IFERROR($E320*SUMIF('[1]Daily Log'!$CB$18:$CB$1017,$B320,'[1]Daily Log'!$CC$18:$CC$1017),0)</f>
        <v>0</v>
      </c>
      <c r="AH320" s="198">
        <f>IFERROR($E320*SUMIF('[1]Daily Log'!$CE$18:$CE$1017,$B320,'[1]Daily Log'!$CF$18:$CF$1017),0)</f>
        <v>0</v>
      </c>
      <c r="AI320" s="198">
        <f>IFERROR($E320*SUMIF('[1]Daily Log'!$CH$18:$CH$1017,$B320,'[1]Daily Log'!$CI$18:$CI$1017),0)</f>
        <v>0</v>
      </c>
      <c r="AJ320" s="198">
        <f>IFERROR($E320*SUMIF('[1]Daily Log'!$CK$18:$CK$1017,$B320,'[1]Daily Log'!$CL$18:$CL$1017),0)</f>
        <v>0</v>
      </c>
      <c r="AK320" s="198">
        <f>IFERROR($E320*SUMIF('[1]Daily Log'!$CN$18:$CN$1017,$B320,'[1]Daily Log'!$CO$18:$CO$1017),0)</f>
        <v>0</v>
      </c>
    </row>
    <row r="321" spans="2:37" ht="33.75" customHeight="1">
      <c r="B321" s="418" t="s">
        <v>439</v>
      </c>
      <c r="C321" s="404"/>
      <c r="D321" s="398" t="s">
        <v>471</v>
      </c>
      <c r="E321" s="199">
        <v>1</v>
      </c>
      <c r="F321" s="197">
        <f t="shared" si="5"/>
        <v>0</v>
      </c>
      <c r="G321" s="198">
        <f>IFERROR($E321*SUMIF('Daily Log'!$B$18:$B$1017,$B321,'Daily Log'!$C$18:$C$1017),0)</f>
        <v>0</v>
      </c>
      <c r="H321" s="198">
        <f>IFERROR($E321*SUMIF('Daily Log'!$E$18:$E$1017,$B321,'Daily Log'!$F$18:$F$1017),0)</f>
        <v>0</v>
      </c>
      <c r="I321" s="198">
        <f>IFERROR($E321*SUMIF('Daily Log'!$H$18:$H$1017,$B321,'Daily Log'!$I$18:$I$1017),0)</f>
        <v>0</v>
      </c>
      <c r="J321" s="198">
        <f>IFERROR($E321*SUMIF('Daily Log'!$K$18:$K$1017,$B321,'Daily Log'!$L$18:$L$1017),0)</f>
        <v>0</v>
      </c>
      <c r="K321" s="198">
        <f>IFERROR($E321*SUMIF('Daily Log'!$N$18:$N$1017,$B321,'Daily Log'!$O$18:$O$1017),0)</f>
        <v>0</v>
      </c>
      <c r="L321" s="198">
        <f>IFERROR($E321*SUMIF('Daily Log'!$Q$18:$Q$1017,$B321,'Daily Log'!$R$18:$R$1017),0)</f>
        <v>0</v>
      </c>
      <c r="M321" s="198">
        <f>IFERROR($E321*SUMIF('Daily Log'!$T$18:$T$1017,$B321,'Daily Log'!$U$18:$U$1017),0)</f>
        <v>0</v>
      </c>
      <c r="N321" s="198">
        <f>IFERROR($E321*SUMIF('Daily Log'!$W$18:$W$1017,$B321,'Daily Log'!$X$18:$X$1017),0)</f>
        <v>0</v>
      </c>
      <c r="O321" s="198">
        <f>IFERROR($E321*SUMIF('Daily Log'!$Z$18:$Z$1017,$B321,'Daily Log'!$AA$18:$AA$1017),0)</f>
        <v>0</v>
      </c>
      <c r="P321" s="198">
        <f>IFERROR($E321*SUMIF('Daily Log'!$AC$18:$AC$1017,$B321,'Daily Log'!$AD$18:$AD$1017),0)</f>
        <v>0</v>
      </c>
      <c r="Q321" s="198">
        <f>IFERROR($E321*SUMIF('Daily Log'!$AF$18:$AF$1017,$B321,'Daily Log'!$AG$18:$AG$1017),0)</f>
        <v>0</v>
      </c>
      <c r="R321" s="198">
        <f>IFERROR($E321*SUMIF('Daily Log'!$AI$18:$AI$1017,$B321,'Daily Log'!$AJ$18:$AJ$1017),0)</f>
        <v>0</v>
      </c>
      <c r="S321" s="198">
        <f>IFERROR($E321*SUMIF('Daily Log'!$AL$18:$AL$1017,$B321,'Daily Log'!$AM$18:$AM$1017),0)</f>
        <v>0</v>
      </c>
      <c r="T321" s="198">
        <f>IFERROR($E321*SUMIF('Daily Log'!$AO$18:$AO$1017,$B321,'Daily Log'!$AP$18:$AP$1017),0)</f>
        <v>0</v>
      </c>
      <c r="U321" s="198">
        <f>IFERROR($E321*SUMIF('Daily Log'!$AR$18:$AR$1017,$B321,'Daily Log'!$AS$18:$AS$1017),0)</f>
        <v>0</v>
      </c>
      <c r="V321" s="198">
        <f>IFERROR($E321*SUMIF('Daily Log'!$AU$18:$AU$1017,$B321,'Daily Log'!$AV$18:$AV$1017),0)</f>
        <v>0</v>
      </c>
      <c r="W321" s="198">
        <f>IFERROR($E321*SUMIF('Daily Log'!$AX$18:$AX$1017,$B321,'Daily Log'!$AY$18:$AY$1017),0)</f>
        <v>0</v>
      </c>
      <c r="X321" s="198">
        <f>IFERROR($E321*SUMIF('Daily Log'!$BA$18:$BA$1017,$B321,'Daily Log'!$BB$18:$BB$1017),0)</f>
        <v>0</v>
      </c>
      <c r="Y321" s="198">
        <f>IFERROR($E321*SUMIF('Daily Log'!$BD$18:$BD$1017,$B321,'Daily Log'!$BE$18:$BE$1017),0)</f>
        <v>0</v>
      </c>
      <c r="Z321" s="198">
        <f>IFERROR($E321*SUMIF('Daily Log'!$BG$18:$BG$1017,$B321,'Daily Log'!$BH$18:$BH$1017),0)</f>
        <v>0</v>
      </c>
      <c r="AA321" s="198">
        <f>IFERROR($E321*SUMIF('Daily Log'!$BJ$18:$BJ$1017,$B321,'Daily Log'!$BK$18:$BK$1017),0)</f>
        <v>0</v>
      </c>
      <c r="AB321" s="198">
        <f>IFERROR($E321*SUMIF('Daily Log'!$BM$18:$BM$1017,$B321,'Daily Log'!$BN$18:$BN$1017),0)</f>
        <v>0</v>
      </c>
      <c r="AC321" s="198">
        <f>IFERROR($E321*SUMIF('Daily Log'!$BP$18:$BP$1017,$B321,'Daily Log'!$BQ$18:$BQ$1017),0)</f>
        <v>0</v>
      </c>
      <c r="AD321" s="198">
        <f>IFERROR($E321*SUMIF('Daily Log'!$BS$18:$BS$1017,$B321,'Daily Log'!$BT$18:$BT$1017),0)</f>
        <v>0</v>
      </c>
      <c r="AE321" s="198">
        <f>IFERROR($E321*SUMIF('Daily Log'!$BV$18:$BV$1017,$B321,'Daily Log'!$BW$18:$BW$1017),0)</f>
        <v>0</v>
      </c>
      <c r="AF321" s="198">
        <f>IFERROR($E321*SUMIF('Daily Log'!$BY$18:$BY$1017,$B321,'Daily Log'!$BZ$18:$BZ$1017),0)</f>
        <v>0</v>
      </c>
      <c r="AG321" s="198">
        <f>IFERROR($E321*SUMIF('Daily Log'!$CB$18:$CB$1017,$B321,'Daily Log'!$CC$18:$CC$1017),0)</f>
        <v>0</v>
      </c>
      <c r="AH321" s="198">
        <f>IFERROR($E321*SUMIF('Daily Log'!$CE$18:$CE$1017,$B321,'Daily Log'!$CF$18:$CF$1017),0)</f>
        <v>0</v>
      </c>
      <c r="AI321" s="198">
        <f>IFERROR($E321*SUMIF('Daily Log'!$CH$18:$CH$1017,$B321,'Daily Log'!$CI$18:$CI$1017),0)</f>
        <v>0</v>
      </c>
      <c r="AJ321" s="198">
        <f>IFERROR($E321*SUMIF('Daily Log'!$CK$18:$CK$1017,$B321,'Daily Log'!$CL$18:$CL$1017),0)</f>
        <v>0</v>
      </c>
      <c r="AK321" s="198">
        <f>IFERROR($E321*SUMIF('Daily Log'!$CN$18:$CN$1017,$B321,'Daily Log'!$CO$18:$CO$1017),0)</f>
        <v>0</v>
      </c>
    </row>
    <row r="322" spans="2:37" ht="33.75" hidden="1" customHeight="1">
      <c r="B322" s="407" t="s">
        <v>440</v>
      </c>
      <c r="C322" s="404"/>
      <c r="D322" s="398" t="s">
        <v>468</v>
      </c>
      <c r="E322" s="199">
        <v>1</v>
      </c>
      <c r="F322" s="197">
        <f t="shared" si="5"/>
        <v>0</v>
      </c>
      <c r="G322" s="198">
        <f>IFERROR($E322*SUMIF('[1]Daily Log'!$B$18:$B$1017,$B322,'[1]Daily Log'!$C$18:$C$1017),0)</f>
        <v>0</v>
      </c>
      <c r="H322" s="198">
        <f>IFERROR($E322*SUMIF('[1]Daily Log'!$E$18:$E$1017,$B322,'[1]Daily Log'!$F$18:$F$1017),0)</f>
        <v>0</v>
      </c>
      <c r="I322" s="198">
        <f>IFERROR($E322*SUMIF('[1]Daily Log'!$H$18:$H$1017,$B322,'[1]Daily Log'!$I$18:$I$1017),0)</f>
        <v>0</v>
      </c>
      <c r="J322" s="198" t="s">
        <v>40</v>
      </c>
      <c r="K322" s="198">
        <f>IFERROR($E322*SUMIF('[1]Daily Log'!$N$18:$N$1017,$B322,'[1]Daily Log'!$O$18:$O$1017),0)</f>
        <v>0</v>
      </c>
      <c r="L322" s="198">
        <f>IFERROR($E322*SUMIF('[1]Daily Log'!$Q$18:$Q$1017,$B322,'[1]Daily Log'!$R$18:$R$1017),0)</f>
        <v>0</v>
      </c>
      <c r="M322" s="198">
        <f>IFERROR($E322*SUMIF('[1]Daily Log'!$T$18:$T$1017,$B322,'[1]Daily Log'!$U$18:$U$1017),0)</f>
        <v>0</v>
      </c>
      <c r="N322" s="198">
        <f>IFERROR($E322*SUMIF('[1]Daily Log'!$W$18:$W$1017,$B322,'[1]Daily Log'!$X$18:$X$1017),0)</f>
        <v>0</v>
      </c>
      <c r="O322" s="198">
        <f>IFERROR($E322*SUMIF('[1]Daily Log'!$Z$18:$Z$1017,$B322,'[1]Daily Log'!$AA$18:$AA$1017),0)</f>
        <v>0</v>
      </c>
      <c r="P322" s="198">
        <f>IFERROR($E322*SUMIF('[1]Daily Log'!$AC$18:$AC$1017,$B322,'[1]Daily Log'!$AD$18:$AD$1017),0)</f>
        <v>0</v>
      </c>
      <c r="Q322" s="198">
        <f>IFERROR($E322*SUMIF('[1]Daily Log'!$AF$18:$AF$1017,$B322,'[1]Daily Log'!$AG$18:$AG$1017),0)</f>
        <v>0</v>
      </c>
      <c r="R322" s="198">
        <f>IFERROR($E322*SUMIF('[1]Daily Log'!$AI$18:$AI$1017,$B322,'[1]Daily Log'!$AJ$18:$AJ$1017),0)</f>
        <v>0</v>
      </c>
      <c r="S322" s="198">
        <f>IFERROR($E322*SUMIF('[1]Daily Log'!$AL$18:$AL$1017,$B322,'[1]Daily Log'!$AM$18:$AM$1017),0)</f>
        <v>0</v>
      </c>
      <c r="T322" s="198">
        <f>IFERROR($E322*SUMIF('[1]Daily Log'!$AO$18:$AO$1017,$B322,'[1]Daily Log'!$AP$18:$AP$1017),0)</f>
        <v>0</v>
      </c>
      <c r="U322" s="198">
        <f>IFERROR($E322*SUMIF('[1]Daily Log'!$AR$18:$AR$1017,$B322,'[1]Daily Log'!$AS$18:$AS$1017),0)</f>
        <v>0</v>
      </c>
      <c r="V322" s="198">
        <f>IFERROR($E322*SUMIF('[1]Daily Log'!$AU$18:$AU$1017,$B322,'[1]Daily Log'!$AV$18:$AV$1017),0)</f>
        <v>0</v>
      </c>
      <c r="W322" s="198">
        <f>IFERROR($E322*SUMIF('[1]Daily Log'!$AX$18:$AX$1017,$B322,'[1]Daily Log'!$AY$18:$AY$1017),0)</f>
        <v>0</v>
      </c>
      <c r="X322" s="198">
        <f>IFERROR($E322*SUMIF('[1]Daily Log'!$BA$18:$BA$1017,$B322,'[1]Daily Log'!$BB$18:$BB$1017),0)</f>
        <v>0</v>
      </c>
      <c r="Y322" s="198">
        <f>IFERROR($E322*SUMIF('[1]Daily Log'!$BD$18:$BD$1017,$B322,'[1]Daily Log'!$BE$18:$BE$1017),0)</f>
        <v>0</v>
      </c>
      <c r="Z322" s="198">
        <f>IFERROR($E322*SUMIF('[1]Daily Log'!$BG$18:$BG$1017,$B322,'[1]Daily Log'!$BH$18:$BH$1017),0)</f>
        <v>0</v>
      </c>
      <c r="AA322" s="198">
        <f>IFERROR($E322*SUMIF('[1]Daily Log'!$BJ$18:$BJ$1017,$B322,'[1]Daily Log'!$BK$18:$BK$1017),0)</f>
        <v>0</v>
      </c>
      <c r="AB322" s="198">
        <f>IFERROR($E322*SUMIF('[1]Daily Log'!$BM$18:$BM$1017,$B322,'[1]Daily Log'!$BN$18:$BN$1017),0)</f>
        <v>0</v>
      </c>
      <c r="AC322" s="198">
        <f>IFERROR($E322*SUMIF('[1]Daily Log'!$BP$18:$BP$1017,$B322,'[1]Daily Log'!$BQ$18:$BQ$1017),0)</f>
        <v>0</v>
      </c>
      <c r="AD322" s="198">
        <f>IFERROR($E322*SUMIF('[1]Daily Log'!$BS$18:$BS$1017,$B322,'[1]Daily Log'!$BT$18:$BT$1017),0)</f>
        <v>0</v>
      </c>
      <c r="AE322" s="198">
        <f>IFERROR($E322*SUMIF('[1]Daily Log'!$BV$18:$BV$1017,$B322,'[1]Daily Log'!$BW$18:$BW$1017),0)</f>
        <v>0</v>
      </c>
      <c r="AF322" s="198">
        <f>IFERROR($E322*SUMIF('[1]Daily Log'!$BY$18:$BY$1017,$B322,'[1]Daily Log'!$BZ$18:$BZ$1017),0)</f>
        <v>0</v>
      </c>
      <c r="AG322" s="198">
        <f>IFERROR($E322*SUMIF('[1]Daily Log'!$CB$18:$CB$1017,$B322,'[1]Daily Log'!$CC$18:$CC$1017),0)</f>
        <v>0</v>
      </c>
      <c r="AH322" s="198">
        <f>IFERROR($E322*SUMIF('[1]Daily Log'!$CE$18:$CE$1017,$B322,'[1]Daily Log'!$CF$18:$CF$1017),0)</f>
        <v>0</v>
      </c>
      <c r="AI322" s="198">
        <f>IFERROR($E322*SUMIF('[1]Daily Log'!$CH$18:$CH$1017,$B322,'[1]Daily Log'!$CI$18:$CI$1017),0)</f>
        <v>0</v>
      </c>
      <c r="AJ322" s="198">
        <f>IFERROR($E322*SUMIF('[1]Daily Log'!$CK$18:$CK$1017,$B322,'[1]Daily Log'!$CL$18:$CL$1017),0)</f>
        <v>0</v>
      </c>
      <c r="AK322" s="198">
        <f>IFERROR($E322*SUMIF('[1]Daily Log'!$CN$18:$CN$1017,$B322,'[1]Daily Log'!$CO$18:$CO$1017),0)</f>
        <v>0</v>
      </c>
    </row>
    <row r="323" spans="2:37" ht="33.75" hidden="1" customHeight="1">
      <c r="B323" s="407" t="s">
        <v>441</v>
      </c>
      <c r="C323" s="404"/>
      <c r="D323" s="398"/>
      <c r="E323" s="199">
        <v>1</v>
      </c>
      <c r="F323" s="197">
        <f t="shared" si="5"/>
        <v>0</v>
      </c>
      <c r="G323" s="198">
        <f>IFERROR($E323*SUMIF('[1]Daily Log'!$B$18:$B$1017,$B323,'[1]Daily Log'!$C$18:$C$1017),0)</f>
        <v>0</v>
      </c>
      <c r="H323" s="198">
        <f>IFERROR($E323*SUMIF('[1]Daily Log'!$E$18:$E$1017,$B323,'[1]Daily Log'!$F$18:$F$1017),0)</f>
        <v>0</v>
      </c>
      <c r="I323" s="198">
        <f>IFERROR($E323*SUMIF('[1]Daily Log'!$H$18:$H$1017,$B323,'[1]Daily Log'!$I$18:$I$1017),0)</f>
        <v>0</v>
      </c>
      <c r="J323" s="198" t="s">
        <v>40</v>
      </c>
      <c r="K323" s="198">
        <f>IFERROR($E323*SUMIF('[1]Daily Log'!$N$18:$N$1017,$B323,'[1]Daily Log'!$O$18:$O$1017),0)</f>
        <v>0</v>
      </c>
      <c r="L323" s="198">
        <f>IFERROR($E323*SUMIF('[1]Daily Log'!$Q$18:$Q$1017,$B323,'[1]Daily Log'!$R$18:$R$1017),0)</f>
        <v>0</v>
      </c>
      <c r="M323" s="198">
        <f>IFERROR($E323*SUMIF('[1]Daily Log'!$T$18:$T$1017,$B323,'[1]Daily Log'!$U$18:$U$1017),0)</f>
        <v>0</v>
      </c>
      <c r="N323" s="198">
        <f>IFERROR($E323*SUMIF('[1]Daily Log'!$W$18:$W$1017,$B323,'[1]Daily Log'!$X$18:$X$1017),0)</f>
        <v>0</v>
      </c>
      <c r="O323" s="198">
        <f>IFERROR($E323*SUMIF('[1]Daily Log'!$Z$18:$Z$1017,$B323,'[1]Daily Log'!$AA$18:$AA$1017),0)</f>
        <v>0</v>
      </c>
      <c r="P323" s="198">
        <f>IFERROR($E323*SUMIF('[1]Daily Log'!$AC$18:$AC$1017,$B323,'[1]Daily Log'!$AD$18:$AD$1017),0)</f>
        <v>0</v>
      </c>
      <c r="Q323" s="198">
        <f>IFERROR($E323*SUMIF('[1]Daily Log'!$AF$18:$AF$1017,$B323,'[1]Daily Log'!$AG$18:$AG$1017),0)</f>
        <v>0</v>
      </c>
      <c r="R323" s="198">
        <f>IFERROR($E323*SUMIF('[1]Daily Log'!$AI$18:$AI$1017,$B323,'[1]Daily Log'!$AJ$18:$AJ$1017),0)</f>
        <v>0</v>
      </c>
      <c r="S323" s="198">
        <f>IFERROR($E323*SUMIF('[1]Daily Log'!$AL$18:$AL$1017,$B323,'[1]Daily Log'!$AM$18:$AM$1017),0)</f>
        <v>0</v>
      </c>
      <c r="T323" s="198">
        <f>IFERROR($E323*SUMIF('[1]Daily Log'!$AO$18:$AO$1017,$B323,'[1]Daily Log'!$AP$18:$AP$1017),0)</f>
        <v>0</v>
      </c>
      <c r="U323" s="198">
        <f>IFERROR($E323*SUMIF('[1]Daily Log'!$AR$18:$AR$1017,$B323,'[1]Daily Log'!$AS$18:$AS$1017),0)</f>
        <v>0</v>
      </c>
      <c r="V323" s="198">
        <f>IFERROR($E323*SUMIF('[1]Daily Log'!$AU$18:$AU$1017,$B323,'[1]Daily Log'!$AV$18:$AV$1017),0)</f>
        <v>0</v>
      </c>
      <c r="W323" s="198">
        <f>IFERROR($E323*SUMIF('[1]Daily Log'!$AX$18:$AX$1017,$B323,'[1]Daily Log'!$AY$18:$AY$1017),0)</f>
        <v>0</v>
      </c>
      <c r="X323" s="198">
        <f>IFERROR($E323*SUMIF('[1]Daily Log'!$BA$18:$BA$1017,$B323,'[1]Daily Log'!$BB$18:$BB$1017),0)</f>
        <v>0</v>
      </c>
      <c r="Y323" s="198">
        <f>IFERROR($E323*SUMIF('[1]Daily Log'!$BD$18:$BD$1017,$B323,'[1]Daily Log'!$BE$18:$BE$1017),0)</f>
        <v>0</v>
      </c>
      <c r="Z323" s="198">
        <f>IFERROR($E323*SUMIF('[1]Daily Log'!$BG$18:$BG$1017,$B323,'[1]Daily Log'!$BH$18:$BH$1017),0)</f>
        <v>0</v>
      </c>
      <c r="AA323" s="198">
        <f>IFERROR($E323*SUMIF('[1]Daily Log'!$BJ$18:$BJ$1017,$B323,'[1]Daily Log'!$BK$18:$BK$1017),0)</f>
        <v>0</v>
      </c>
      <c r="AB323" s="198">
        <f>IFERROR($E323*SUMIF('[1]Daily Log'!$BM$18:$BM$1017,$B323,'[1]Daily Log'!$BN$18:$BN$1017),0)</f>
        <v>0</v>
      </c>
      <c r="AC323" s="198">
        <f>IFERROR($E323*SUMIF('[1]Daily Log'!$BP$18:$BP$1017,$B323,'[1]Daily Log'!$BQ$18:$BQ$1017),0)</f>
        <v>0</v>
      </c>
      <c r="AD323" s="198">
        <f>IFERROR($E323*SUMIF('[1]Daily Log'!$BS$18:$BS$1017,$B323,'[1]Daily Log'!$BT$18:$BT$1017),0)</f>
        <v>0</v>
      </c>
      <c r="AE323" s="198">
        <f>IFERROR($E323*SUMIF('[1]Daily Log'!$BV$18:$BV$1017,$B323,'[1]Daily Log'!$BW$18:$BW$1017),0)</f>
        <v>0</v>
      </c>
      <c r="AF323" s="198">
        <f>IFERROR($E323*SUMIF('[1]Daily Log'!$BY$18:$BY$1017,$B323,'[1]Daily Log'!$BZ$18:$BZ$1017),0)</f>
        <v>0</v>
      </c>
      <c r="AG323" s="198">
        <f>IFERROR($E323*SUMIF('[1]Daily Log'!$CB$18:$CB$1017,$B323,'[1]Daily Log'!$CC$18:$CC$1017),0)</f>
        <v>0</v>
      </c>
      <c r="AH323" s="198">
        <f>IFERROR($E323*SUMIF('[1]Daily Log'!$CE$18:$CE$1017,$B323,'[1]Daily Log'!$CF$18:$CF$1017),0)</f>
        <v>0</v>
      </c>
      <c r="AI323" s="198">
        <f>IFERROR($E323*SUMIF('[1]Daily Log'!$CH$18:$CH$1017,$B323,'[1]Daily Log'!$CI$18:$CI$1017),0)</f>
        <v>0</v>
      </c>
      <c r="AJ323" s="198">
        <f>IFERROR($E323*SUMIF('[1]Daily Log'!$CK$18:$CK$1017,$B323,'[1]Daily Log'!$CL$18:$CL$1017),0)</f>
        <v>0</v>
      </c>
      <c r="AK323" s="198">
        <f>IFERROR($E323*SUMIF('[1]Daily Log'!$CN$18:$CN$1017,$B323,'[1]Daily Log'!$CO$18:$CO$1017),0)</f>
        <v>0</v>
      </c>
    </row>
    <row r="324" spans="2:37" ht="33.75" hidden="1" customHeight="1">
      <c r="B324" s="407" t="s">
        <v>442</v>
      </c>
      <c r="C324" s="404"/>
      <c r="D324" s="398"/>
      <c r="E324" s="199">
        <v>1</v>
      </c>
      <c r="F324" s="197">
        <f t="shared" si="5"/>
        <v>0</v>
      </c>
      <c r="G324" s="198">
        <f>IFERROR($E324*SUMIF('[1]Daily Log'!$B$18:$B$1017,$B324,'[1]Daily Log'!$C$18:$C$1017),0)</f>
        <v>0</v>
      </c>
      <c r="H324" s="198">
        <f>IFERROR($E324*SUMIF('[1]Daily Log'!$E$18:$E$1017,$B324,'[1]Daily Log'!$F$18:$F$1017),0)</f>
        <v>0</v>
      </c>
      <c r="I324" s="198">
        <f>IFERROR($E324*SUMIF('[1]Daily Log'!$H$18:$H$1017,$B324,'[1]Daily Log'!$I$18:$I$1017),0)</f>
        <v>0</v>
      </c>
      <c r="J324" s="198" t="s">
        <v>40</v>
      </c>
      <c r="K324" s="198">
        <f>IFERROR($E324*SUMIF('[1]Daily Log'!$N$18:$N$1017,$B324,'[1]Daily Log'!$O$18:$O$1017),0)</f>
        <v>0</v>
      </c>
      <c r="L324" s="198">
        <f>IFERROR($E324*SUMIF('[1]Daily Log'!$Q$18:$Q$1017,$B324,'[1]Daily Log'!$R$18:$R$1017),0)</f>
        <v>0</v>
      </c>
      <c r="M324" s="198">
        <f>IFERROR($E324*SUMIF('[1]Daily Log'!$T$18:$T$1017,$B324,'[1]Daily Log'!$U$18:$U$1017),0)</f>
        <v>0</v>
      </c>
      <c r="N324" s="198">
        <f>IFERROR($E324*SUMIF('[1]Daily Log'!$W$18:$W$1017,$B324,'[1]Daily Log'!$X$18:$X$1017),0)</f>
        <v>0</v>
      </c>
      <c r="O324" s="198">
        <f>IFERROR($E324*SUMIF('[1]Daily Log'!$Z$18:$Z$1017,$B324,'[1]Daily Log'!$AA$18:$AA$1017),0)</f>
        <v>0</v>
      </c>
      <c r="P324" s="198">
        <f>IFERROR($E324*SUMIF('[1]Daily Log'!$AC$18:$AC$1017,$B324,'[1]Daily Log'!$AD$18:$AD$1017),0)</f>
        <v>0</v>
      </c>
      <c r="Q324" s="198">
        <f>IFERROR($E324*SUMIF('[1]Daily Log'!$AF$18:$AF$1017,$B324,'[1]Daily Log'!$AG$18:$AG$1017),0)</f>
        <v>0</v>
      </c>
      <c r="R324" s="198">
        <f>IFERROR($E324*SUMIF('[1]Daily Log'!$AI$18:$AI$1017,$B324,'[1]Daily Log'!$AJ$18:$AJ$1017),0)</f>
        <v>0</v>
      </c>
      <c r="S324" s="198">
        <f>IFERROR($E324*SUMIF('[1]Daily Log'!$AL$18:$AL$1017,$B324,'[1]Daily Log'!$AM$18:$AM$1017),0)</f>
        <v>0</v>
      </c>
      <c r="T324" s="198">
        <f>IFERROR($E324*SUMIF('[1]Daily Log'!$AO$18:$AO$1017,$B324,'[1]Daily Log'!$AP$18:$AP$1017),0)</f>
        <v>0</v>
      </c>
      <c r="U324" s="198">
        <f>IFERROR($E324*SUMIF('[1]Daily Log'!$AR$18:$AR$1017,$B324,'[1]Daily Log'!$AS$18:$AS$1017),0)</f>
        <v>0</v>
      </c>
      <c r="V324" s="198">
        <f>IFERROR($E324*SUMIF('[1]Daily Log'!$AU$18:$AU$1017,$B324,'[1]Daily Log'!$AV$18:$AV$1017),0)</f>
        <v>0</v>
      </c>
      <c r="W324" s="198">
        <f>IFERROR($E324*SUMIF('[1]Daily Log'!$AX$18:$AX$1017,$B324,'[1]Daily Log'!$AY$18:$AY$1017),0)</f>
        <v>0</v>
      </c>
      <c r="X324" s="198">
        <f>IFERROR($E324*SUMIF('[1]Daily Log'!$BA$18:$BA$1017,$B324,'[1]Daily Log'!$BB$18:$BB$1017),0)</f>
        <v>0</v>
      </c>
      <c r="Y324" s="198">
        <f>IFERROR($E324*SUMIF('[1]Daily Log'!$BD$18:$BD$1017,$B324,'[1]Daily Log'!$BE$18:$BE$1017),0)</f>
        <v>0</v>
      </c>
      <c r="Z324" s="198">
        <f>IFERROR($E324*SUMIF('[1]Daily Log'!$BG$18:$BG$1017,$B324,'[1]Daily Log'!$BH$18:$BH$1017),0)</f>
        <v>0</v>
      </c>
      <c r="AA324" s="198">
        <f>IFERROR($E324*SUMIF('[1]Daily Log'!$BJ$18:$BJ$1017,$B324,'[1]Daily Log'!$BK$18:$BK$1017),0)</f>
        <v>0</v>
      </c>
      <c r="AB324" s="198">
        <f>IFERROR($E324*SUMIF('[1]Daily Log'!$BM$18:$BM$1017,$B324,'[1]Daily Log'!$BN$18:$BN$1017),0)</f>
        <v>0</v>
      </c>
      <c r="AC324" s="198">
        <f>IFERROR($E324*SUMIF('[1]Daily Log'!$BP$18:$BP$1017,$B324,'[1]Daily Log'!$BQ$18:$BQ$1017),0)</f>
        <v>0</v>
      </c>
      <c r="AD324" s="198">
        <f>IFERROR($E324*SUMIF('[1]Daily Log'!$BS$18:$BS$1017,$B324,'[1]Daily Log'!$BT$18:$BT$1017),0)</f>
        <v>0</v>
      </c>
      <c r="AE324" s="198">
        <f>IFERROR($E324*SUMIF('[1]Daily Log'!$BV$18:$BV$1017,$B324,'[1]Daily Log'!$BW$18:$BW$1017),0)</f>
        <v>0</v>
      </c>
      <c r="AF324" s="198">
        <f>IFERROR($E324*SUMIF('[1]Daily Log'!$BY$18:$BY$1017,$B324,'[1]Daily Log'!$BZ$18:$BZ$1017),0)</f>
        <v>0</v>
      </c>
      <c r="AG324" s="198">
        <f>IFERROR($E324*SUMIF('[1]Daily Log'!$CB$18:$CB$1017,$B324,'[1]Daily Log'!$CC$18:$CC$1017),0)</f>
        <v>0</v>
      </c>
      <c r="AH324" s="198">
        <f>IFERROR($E324*SUMIF('[1]Daily Log'!$CE$18:$CE$1017,$B324,'[1]Daily Log'!$CF$18:$CF$1017),0)</f>
        <v>0</v>
      </c>
      <c r="AI324" s="198">
        <f>IFERROR($E324*SUMIF('[1]Daily Log'!$CH$18:$CH$1017,$B324,'[1]Daily Log'!$CI$18:$CI$1017),0)</f>
        <v>0</v>
      </c>
      <c r="AJ324" s="198">
        <f>IFERROR($E324*SUMIF('[1]Daily Log'!$CK$18:$CK$1017,$B324,'[1]Daily Log'!$CL$18:$CL$1017),0)</f>
        <v>0</v>
      </c>
      <c r="AK324" s="198">
        <f>IFERROR($E324*SUMIF('[1]Daily Log'!$CN$18:$CN$1017,$B324,'[1]Daily Log'!$CO$18:$CO$1017),0)</f>
        <v>0</v>
      </c>
    </row>
    <row r="325" spans="2:37" ht="33.75" hidden="1" customHeight="1">
      <c r="B325" s="407" t="s">
        <v>443</v>
      </c>
      <c r="C325" s="404"/>
      <c r="D325" s="398"/>
      <c r="E325" s="199">
        <v>1</v>
      </c>
      <c r="F325" s="197">
        <f t="shared" si="5"/>
        <v>0</v>
      </c>
      <c r="G325" s="198">
        <f>IFERROR($E325*SUMIF('[1]Daily Log'!$B$18:$B$1017,$B325,'[1]Daily Log'!$C$18:$C$1017),0)</f>
        <v>0</v>
      </c>
      <c r="H325" s="198">
        <f>IFERROR($E325*SUMIF('[1]Daily Log'!$E$18:$E$1017,$B325,'[1]Daily Log'!$F$18:$F$1017),0)</f>
        <v>0</v>
      </c>
      <c r="I325" s="198">
        <f>IFERROR($E325*SUMIF('[1]Daily Log'!$H$18:$H$1017,$B325,'[1]Daily Log'!$I$18:$I$1017),0)</f>
        <v>0</v>
      </c>
      <c r="J325" s="198" t="s">
        <v>40</v>
      </c>
      <c r="K325" s="198">
        <f>IFERROR($E325*SUMIF('[1]Daily Log'!$N$18:$N$1017,$B325,'[1]Daily Log'!$O$18:$O$1017),0)</f>
        <v>0</v>
      </c>
      <c r="L325" s="198">
        <f>IFERROR($E325*SUMIF('[1]Daily Log'!$Q$18:$Q$1017,$B325,'[1]Daily Log'!$R$18:$R$1017),0)</f>
        <v>0</v>
      </c>
      <c r="M325" s="198">
        <f>IFERROR($E325*SUMIF('[1]Daily Log'!$T$18:$T$1017,$B325,'[1]Daily Log'!$U$18:$U$1017),0)</f>
        <v>0</v>
      </c>
      <c r="N325" s="198">
        <f>IFERROR($E325*SUMIF('[1]Daily Log'!$W$18:$W$1017,$B325,'[1]Daily Log'!$X$18:$X$1017),0)</f>
        <v>0</v>
      </c>
      <c r="O325" s="198">
        <f>IFERROR($E325*SUMIF('[1]Daily Log'!$Z$18:$Z$1017,$B325,'[1]Daily Log'!$AA$18:$AA$1017),0)</f>
        <v>0</v>
      </c>
      <c r="P325" s="198">
        <f>IFERROR($E325*SUMIF('[1]Daily Log'!$AC$18:$AC$1017,$B325,'[1]Daily Log'!$AD$18:$AD$1017),0)</f>
        <v>0</v>
      </c>
      <c r="Q325" s="198">
        <f>IFERROR($E325*SUMIF('[1]Daily Log'!$AF$18:$AF$1017,$B325,'[1]Daily Log'!$AG$18:$AG$1017),0)</f>
        <v>0</v>
      </c>
      <c r="R325" s="198">
        <f>IFERROR($E325*SUMIF('[1]Daily Log'!$AI$18:$AI$1017,$B325,'[1]Daily Log'!$AJ$18:$AJ$1017),0)</f>
        <v>0</v>
      </c>
      <c r="S325" s="198">
        <f>IFERROR($E325*SUMIF('[1]Daily Log'!$AL$18:$AL$1017,$B325,'[1]Daily Log'!$AM$18:$AM$1017),0)</f>
        <v>0</v>
      </c>
      <c r="T325" s="198">
        <f>IFERROR($E325*SUMIF('[1]Daily Log'!$AO$18:$AO$1017,$B325,'[1]Daily Log'!$AP$18:$AP$1017),0)</f>
        <v>0</v>
      </c>
      <c r="U325" s="198">
        <f>IFERROR($E325*SUMIF('[1]Daily Log'!$AR$18:$AR$1017,$B325,'[1]Daily Log'!$AS$18:$AS$1017),0)</f>
        <v>0</v>
      </c>
      <c r="V325" s="198">
        <f>IFERROR($E325*SUMIF('[1]Daily Log'!$AU$18:$AU$1017,$B325,'[1]Daily Log'!$AV$18:$AV$1017),0)</f>
        <v>0</v>
      </c>
      <c r="W325" s="198">
        <f>IFERROR($E325*SUMIF('[1]Daily Log'!$AX$18:$AX$1017,$B325,'[1]Daily Log'!$AY$18:$AY$1017),0)</f>
        <v>0</v>
      </c>
      <c r="X325" s="198">
        <f>IFERROR($E325*SUMIF('[1]Daily Log'!$BA$18:$BA$1017,$B325,'[1]Daily Log'!$BB$18:$BB$1017),0)</f>
        <v>0</v>
      </c>
      <c r="Y325" s="198">
        <f>IFERROR($E325*SUMIF('[1]Daily Log'!$BD$18:$BD$1017,$B325,'[1]Daily Log'!$BE$18:$BE$1017),0)</f>
        <v>0</v>
      </c>
      <c r="Z325" s="198">
        <f>IFERROR($E325*SUMIF('[1]Daily Log'!$BG$18:$BG$1017,$B325,'[1]Daily Log'!$BH$18:$BH$1017),0)</f>
        <v>0</v>
      </c>
      <c r="AA325" s="198">
        <f>IFERROR($E325*SUMIF('[1]Daily Log'!$BJ$18:$BJ$1017,$B325,'[1]Daily Log'!$BK$18:$BK$1017),0)</f>
        <v>0</v>
      </c>
      <c r="AB325" s="198">
        <f>IFERROR($E325*SUMIF('[1]Daily Log'!$BM$18:$BM$1017,$B325,'[1]Daily Log'!$BN$18:$BN$1017),0)</f>
        <v>0</v>
      </c>
      <c r="AC325" s="198">
        <f>IFERROR($E325*SUMIF('[1]Daily Log'!$BP$18:$BP$1017,$B325,'[1]Daily Log'!$BQ$18:$BQ$1017),0)</f>
        <v>0</v>
      </c>
      <c r="AD325" s="198">
        <f>IFERROR($E325*SUMIF('[1]Daily Log'!$BS$18:$BS$1017,$B325,'[1]Daily Log'!$BT$18:$BT$1017),0)</f>
        <v>0</v>
      </c>
      <c r="AE325" s="198">
        <f>IFERROR($E325*SUMIF('[1]Daily Log'!$BV$18:$BV$1017,$B325,'[1]Daily Log'!$BW$18:$BW$1017),0)</f>
        <v>0</v>
      </c>
      <c r="AF325" s="198">
        <f>IFERROR($E325*SUMIF('[1]Daily Log'!$BY$18:$BY$1017,$B325,'[1]Daily Log'!$BZ$18:$BZ$1017),0)</f>
        <v>0</v>
      </c>
      <c r="AG325" s="198">
        <f>IFERROR($E325*SUMIF('[1]Daily Log'!$CB$18:$CB$1017,$B325,'[1]Daily Log'!$CC$18:$CC$1017),0)</f>
        <v>0</v>
      </c>
      <c r="AH325" s="198">
        <f>IFERROR($E325*SUMIF('[1]Daily Log'!$CE$18:$CE$1017,$B325,'[1]Daily Log'!$CF$18:$CF$1017),0)</f>
        <v>0</v>
      </c>
      <c r="AI325" s="198">
        <f>IFERROR($E325*SUMIF('[1]Daily Log'!$CH$18:$CH$1017,$B325,'[1]Daily Log'!$CI$18:$CI$1017),0)</f>
        <v>0</v>
      </c>
      <c r="AJ325" s="198">
        <f>IFERROR($E325*SUMIF('[1]Daily Log'!$CK$18:$CK$1017,$B325,'[1]Daily Log'!$CL$18:$CL$1017),0)</f>
        <v>0</v>
      </c>
      <c r="AK325" s="198">
        <f>IFERROR($E325*SUMIF('[1]Daily Log'!$CN$18:$CN$1017,$B325,'[1]Daily Log'!$CO$18:$CO$1017),0)</f>
        <v>0</v>
      </c>
    </row>
    <row r="326" spans="2:37" ht="33.75" hidden="1" customHeight="1">
      <c r="B326" s="407" t="s">
        <v>444</v>
      </c>
      <c r="C326" s="404"/>
      <c r="D326" s="398"/>
      <c r="E326" s="199">
        <v>1</v>
      </c>
      <c r="F326" s="197">
        <f t="shared" si="5"/>
        <v>0</v>
      </c>
      <c r="G326" s="198">
        <f>IFERROR($E326*SUMIF('[1]Daily Log'!$B$18:$B$1017,$B326,'[1]Daily Log'!$C$18:$C$1017),0)</f>
        <v>0</v>
      </c>
      <c r="H326" s="198">
        <f>IFERROR($E326*SUMIF('[1]Daily Log'!$E$18:$E$1017,$B326,'[1]Daily Log'!$F$18:$F$1017),0)</f>
        <v>0</v>
      </c>
      <c r="I326" s="198">
        <f>IFERROR($E326*SUMIF('[1]Daily Log'!$H$18:$H$1017,$B326,'[1]Daily Log'!$I$18:$I$1017),0)</f>
        <v>0</v>
      </c>
      <c r="J326" s="198" t="s">
        <v>40</v>
      </c>
      <c r="K326" s="198">
        <f>IFERROR($E326*SUMIF('[1]Daily Log'!$N$18:$N$1017,$B326,'[1]Daily Log'!$O$18:$O$1017),0)</f>
        <v>0</v>
      </c>
      <c r="L326" s="198">
        <f>IFERROR($E326*SUMIF('[1]Daily Log'!$Q$18:$Q$1017,$B326,'[1]Daily Log'!$R$18:$R$1017),0)</f>
        <v>0</v>
      </c>
      <c r="M326" s="198">
        <f>IFERROR($E326*SUMIF('[1]Daily Log'!$T$18:$T$1017,$B326,'[1]Daily Log'!$U$18:$U$1017),0)</f>
        <v>0</v>
      </c>
      <c r="N326" s="198">
        <f>IFERROR($E326*SUMIF('[1]Daily Log'!$W$18:$W$1017,$B326,'[1]Daily Log'!$X$18:$X$1017),0)</f>
        <v>0</v>
      </c>
      <c r="O326" s="198">
        <f>IFERROR($E326*SUMIF('[1]Daily Log'!$Z$18:$Z$1017,$B326,'[1]Daily Log'!$AA$18:$AA$1017),0)</f>
        <v>0</v>
      </c>
      <c r="P326" s="198">
        <f>IFERROR($E326*SUMIF('[1]Daily Log'!$AC$18:$AC$1017,$B326,'[1]Daily Log'!$AD$18:$AD$1017),0)</f>
        <v>0</v>
      </c>
      <c r="Q326" s="198">
        <f>IFERROR($E326*SUMIF('[1]Daily Log'!$AF$18:$AF$1017,$B326,'[1]Daily Log'!$AG$18:$AG$1017),0)</f>
        <v>0</v>
      </c>
      <c r="R326" s="198">
        <f>IFERROR($E326*SUMIF('[1]Daily Log'!$AI$18:$AI$1017,$B326,'[1]Daily Log'!$AJ$18:$AJ$1017),0)</f>
        <v>0</v>
      </c>
      <c r="S326" s="198">
        <f>IFERROR($E326*SUMIF('[1]Daily Log'!$AL$18:$AL$1017,$B326,'[1]Daily Log'!$AM$18:$AM$1017),0)</f>
        <v>0</v>
      </c>
      <c r="T326" s="198">
        <f>IFERROR($E326*SUMIF('[1]Daily Log'!$AO$18:$AO$1017,$B326,'[1]Daily Log'!$AP$18:$AP$1017),0)</f>
        <v>0</v>
      </c>
      <c r="U326" s="198">
        <f>IFERROR($E326*SUMIF('[1]Daily Log'!$AR$18:$AR$1017,$B326,'[1]Daily Log'!$AS$18:$AS$1017),0)</f>
        <v>0</v>
      </c>
      <c r="V326" s="198">
        <f>IFERROR($E326*SUMIF('[1]Daily Log'!$AU$18:$AU$1017,$B326,'[1]Daily Log'!$AV$18:$AV$1017),0)</f>
        <v>0</v>
      </c>
      <c r="W326" s="198">
        <f>IFERROR($E326*SUMIF('[1]Daily Log'!$AX$18:$AX$1017,$B326,'[1]Daily Log'!$AY$18:$AY$1017),0)</f>
        <v>0</v>
      </c>
      <c r="X326" s="198">
        <f>IFERROR($E326*SUMIF('[1]Daily Log'!$BA$18:$BA$1017,$B326,'[1]Daily Log'!$BB$18:$BB$1017),0)</f>
        <v>0</v>
      </c>
      <c r="Y326" s="198">
        <f>IFERROR($E326*SUMIF('[1]Daily Log'!$BD$18:$BD$1017,$B326,'[1]Daily Log'!$BE$18:$BE$1017),0)</f>
        <v>0</v>
      </c>
      <c r="Z326" s="198">
        <f>IFERROR($E326*SUMIF('[1]Daily Log'!$BG$18:$BG$1017,$B326,'[1]Daily Log'!$BH$18:$BH$1017),0)</f>
        <v>0</v>
      </c>
      <c r="AA326" s="198">
        <f>IFERROR($E326*SUMIF('[1]Daily Log'!$BJ$18:$BJ$1017,$B326,'[1]Daily Log'!$BK$18:$BK$1017),0)</f>
        <v>0</v>
      </c>
      <c r="AB326" s="198">
        <f>IFERROR($E326*SUMIF('[1]Daily Log'!$BM$18:$BM$1017,$B326,'[1]Daily Log'!$BN$18:$BN$1017),0)</f>
        <v>0</v>
      </c>
      <c r="AC326" s="198">
        <f>IFERROR($E326*SUMIF('[1]Daily Log'!$BP$18:$BP$1017,$B326,'[1]Daily Log'!$BQ$18:$BQ$1017),0)</f>
        <v>0</v>
      </c>
      <c r="AD326" s="198">
        <f>IFERROR($E326*SUMIF('[1]Daily Log'!$BS$18:$BS$1017,$B326,'[1]Daily Log'!$BT$18:$BT$1017),0)</f>
        <v>0</v>
      </c>
      <c r="AE326" s="198">
        <f>IFERROR($E326*SUMIF('[1]Daily Log'!$BV$18:$BV$1017,$B326,'[1]Daily Log'!$BW$18:$BW$1017),0)</f>
        <v>0</v>
      </c>
      <c r="AF326" s="198">
        <f>IFERROR($E326*SUMIF('[1]Daily Log'!$BY$18:$BY$1017,$B326,'[1]Daily Log'!$BZ$18:$BZ$1017),0)</f>
        <v>0</v>
      </c>
      <c r="AG326" s="198">
        <f>IFERROR($E326*SUMIF('[1]Daily Log'!$CB$18:$CB$1017,$B326,'[1]Daily Log'!$CC$18:$CC$1017),0)</f>
        <v>0</v>
      </c>
      <c r="AH326" s="198">
        <f>IFERROR($E326*SUMIF('[1]Daily Log'!$CE$18:$CE$1017,$B326,'[1]Daily Log'!$CF$18:$CF$1017),0)</f>
        <v>0</v>
      </c>
      <c r="AI326" s="198">
        <f>IFERROR($E326*SUMIF('[1]Daily Log'!$CH$18:$CH$1017,$B326,'[1]Daily Log'!$CI$18:$CI$1017),0)</f>
        <v>0</v>
      </c>
      <c r="AJ326" s="198">
        <f>IFERROR($E326*SUMIF('[1]Daily Log'!$CK$18:$CK$1017,$B326,'[1]Daily Log'!$CL$18:$CL$1017),0)</f>
        <v>0</v>
      </c>
      <c r="AK326" s="198">
        <f>IFERROR($E326*SUMIF('[1]Daily Log'!$CN$18:$CN$1017,$B326,'[1]Daily Log'!$CO$18:$CO$1017),0)</f>
        <v>0</v>
      </c>
    </row>
    <row r="327" spans="2:37" ht="33.75" hidden="1" customHeight="1">
      <c r="B327" s="407" t="s">
        <v>445</v>
      </c>
      <c r="C327" s="404"/>
      <c r="D327" s="398"/>
      <c r="E327" s="199">
        <v>1</v>
      </c>
      <c r="F327" s="197">
        <f t="shared" si="5"/>
        <v>0</v>
      </c>
      <c r="G327" s="198">
        <f>IFERROR($E327*SUMIF('[1]Daily Log'!$B$18:$B$1017,$B327,'[1]Daily Log'!$C$18:$C$1017),0)</f>
        <v>0</v>
      </c>
      <c r="H327" s="198">
        <f>IFERROR($E327*SUMIF('[1]Daily Log'!$E$18:$E$1017,$B327,'[1]Daily Log'!$F$18:$F$1017),0)</f>
        <v>0</v>
      </c>
      <c r="I327" s="198">
        <f>IFERROR($E327*SUMIF('[1]Daily Log'!$H$18:$H$1017,$B327,'[1]Daily Log'!$I$18:$I$1017),0)</f>
        <v>0</v>
      </c>
      <c r="J327" s="198" t="s">
        <v>40</v>
      </c>
      <c r="K327" s="198">
        <f>IFERROR($E327*SUMIF('[1]Daily Log'!$N$18:$N$1017,$B327,'[1]Daily Log'!$O$18:$O$1017),0)</f>
        <v>0</v>
      </c>
      <c r="L327" s="198">
        <f>IFERROR($E327*SUMIF('[1]Daily Log'!$Q$18:$Q$1017,$B327,'[1]Daily Log'!$R$18:$R$1017),0)</f>
        <v>0</v>
      </c>
      <c r="M327" s="198">
        <f>IFERROR($E327*SUMIF('[1]Daily Log'!$T$18:$T$1017,$B327,'[1]Daily Log'!$U$18:$U$1017),0)</f>
        <v>0</v>
      </c>
      <c r="N327" s="198">
        <f>IFERROR($E327*SUMIF('[1]Daily Log'!$W$18:$W$1017,$B327,'[1]Daily Log'!$X$18:$X$1017),0)</f>
        <v>0</v>
      </c>
      <c r="O327" s="198">
        <f>IFERROR($E327*SUMIF('[1]Daily Log'!$Z$18:$Z$1017,$B327,'[1]Daily Log'!$AA$18:$AA$1017),0)</f>
        <v>0</v>
      </c>
      <c r="P327" s="198">
        <f>IFERROR($E327*SUMIF('[1]Daily Log'!$AC$18:$AC$1017,$B327,'[1]Daily Log'!$AD$18:$AD$1017),0)</f>
        <v>0</v>
      </c>
      <c r="Q327" s="198">
        <f>IFERROR($E327*SUMIF('[1]Daily Log'!$AF$18:$AF$1017,$B327,'[1]Daily Log'!$AG$18:$AG$1017),0)</f>
        <v>0</v>
      </c>
      <c r="R327" s="198">
        <f>IFERROR($E327*SUMIF('[1]Daily Log'!$AI$18:$AI$1017,$B327,'[1]Daily Log'!$AJ$18:$AJ$1017),0)</f>
        <v>0</v>
      </c>
      <c r="S327" s="198">
        <f>IFERROR($E327*SUMIF('[1]Daily Log'!$AL$18:$AL$1017,$B327,'[1]Daily Log'!$AM$18:$AM$1017),0)</f>
        <v>0</v>
      </c>
      <c r="T327" s="198">
        <f>IFERROR($E327*SUMIF('[1]Daily Log'!$AO$18:$AO$1017,$B327,'[1]Daily Log'!$AP$18:$AP$1017),0)</f>
        <v>0</v>
      </c>
      <c r="U327" s="198">
        <f>IFERROR($E327*SUMIF('[1]Daily Log'!$AR$18:$AR$1017,$B327,'[1]Daily Log'!$AS$18:$AS$1017),0)</f>
        <v>0</v>
      </c>
      <c r="V327" s="198">
        <f>IFERROR($E327*SUMIF('[1]Daily Log'!$AU$18:$AU$1017,$B327,'[1]Daily Log'!$AV$18:$AV$1017),0)</f>
        <v>0</v>
      </c>
      <c r="W327" s="198">
        <f>IFERROR($E327*SUMIF('[1]Daily Log'!$AX$18:$AX$1017,$B327,'[1]Daily Log'!$AY$18:$AY$1017),0)</f>
        <v>0</v>
      </c>
      <c r="X327" s="198">
        <f>IFERROR($E327*SUMIF('[1]Daily Log'!$BA$18:$BA$1017,$B327,'[1]Daily Log'!$BB$18:$BB$1017),0)</f>
        <v>0</v>
      </c>
      <c r="Y327" s="198">
        <f>IFERROR($E327*SUMIF('[1]Daily Log'!$BD$18:$BD$1017,$B327,'[1]Daily Log'!$BE$18:$BE$1017),0)</f>
        <v>0</v>
      </c>
      <c r="Z327" s="198">
        <f>IFERROR($E327*SUMIF('[1]Daily Log'!$BG$18:$BG$1017,$B327,'[1]Daily Log'!$BH$18:$BH$1017),0)</f>
        <v>0</v>
      </c>
      <c r="AA327" s="198">
        <f>IFERROR($E327*SUMIF('[1]Daily Log'!$BJ$18:$BJ$1017,$B327,'[1]Daily Log'!$BK$18:$BK$1017),0)</f>
        <v>0</v>
      </c>
      <c r="AB327" s="198">
        <f>IFERROR($E327*SUMIF('[1]Daily Log'!$BM$18:$BM$1017,$B327,'[1]Daily Log'!$BN$18:$BN$1017),0)</f>
        <v>0</v>
      </c>
      <c r="AC327" s="198">
        <f>IFERROR($E327*SUMIF('[1]Daily Log'!$BP$18:$BP$1017,$B327,'[1]Daily Log'!$BQ$18:$BQ$1017),0)</f>
        <v>0</v>
      </c>
      <c r="AD327" s="198">
        <f>IFERROR($E327*SUMIF('[1]Daily Log'!$BS$18:$BS$1017,$B327,'[1]Daily Log'!$BT$18:$BT$1017),0)</f>
        <v>0</v>
      </c>
      <c r="AE327" s="198">
        <f>IFERROR($E327*SUMIF('[1]Daily Log'!$BV$18:$BV$1017,$B327,'[1]Daily Log'!$BW$18:$BW$1017),0)</f>
        <v>0</v>
      </c>
      <c r="AF327" s="198">
        <f>IFERROR($E327*SUMIF('[1]Daily Log'!$BY$18:$BY$1017,$B327,'[1]Daily Log'!$BZ$18:$BZ$1017),0)</f>
        <v>0</v>
      </c>
      <c r="AG327" s="198">
        <f>IFERROR($E327*SUMIF('[1]Daily Log'!$CB$18:$CB$1017,$B327,'[1]Daily Log'!$CC$18:$CC$1017),0)</f>
        <v>0</v>
      </c>
      <c r="AH327" s="198">
        <f>IFERROR($E327*SUMIF('[1]Daily Log'!$CE$18:$CE$1017,$B327,'[1]Daily Log'!$CF$18:$CF$1017),0)</f>
        <v>0</v>
      </c>
      <c r="AI327" s="198">
        <f>IFERROR($E327*SUMIF('[1]Daily Log'!$CH$18:$CH$1017,$B327,'[1]Daily Log'!$CI$18:$CI$1017),0)</f>
        <v>0</v>
      </c>
      <c r="AJ327" s="198">
        <f>IFERROR($E327*SUMIF('[1]Daily Log'!$CK$18:$CK$1017,$B327,'[1]Daily Log'!$CL$18:$CL$1017),0)</f>
        <v>0</v>
      </c>
      <c r="AK327" s="198">
        <f>IFERROR($E327*SUMIF('[1]Daily Log'!$CN$18:$CN$1017,$B327,'[1]Daily Log'!$CO$18:$CO$1017),0)</f>
        <v>0</v>
      </c>
    </row>
    <row r="328" spans="2:37" ht="33.75" hidden="1" customHeight="1">
      <c r="B328" s="407" t="s">
        <v>446</v>
      </c>
      <c r="C328" s="404"/>
      <c r="D328" s="398"/>
      <c r="E328" s="199">
        <v>1</v>
      </c>
      <c r="F328" s="197">
        <f t="shared" si="5"/>
        <v>0</v>
      </c>
      <c r="G328" s="198">
        <f>IFERROR($E328*SUMIF('[1]Daily Log'!$B$18:$B$1017,$B328,'[1]Daily Log'!$C$18:$C$1017),0)</f>
        <v>0</v>
      </c>
      <c r="H328" s="198">
        <f>IFERROR($E328*SUMIF('[1]Daily Log'!$E$18:$E$1017,$B328,'[1]Daily Log'!$F$18:$F$1017),0)</f>
        <v>0</v>
      </c>
      <c r="I328" s="198">
        <f>IFERROR($E328*SUMIF('[1]Daily Log'!$H$18:$H$1017,$B328,'[1]Daily Log'!$I$18:$I$1017),0)</f>
        <v>0</v>
      </c>
      <c r="J328" s="198" t="s">
        <v>40</v>
      </c>
      <c r="K328" s="198">
        <f>IFERROR($E328*SUMIF('[1]Daily Log'!$N$18:$N$1017,$B328,'[1]Daily Log'!$O$18:$O$1017),0)</f>
        <v>0</v>
      </c>
      <c r="L328" s="198">
        <f>IFERROR($E328*SUMIF('[1]Daily Log'!$Q$18:$Q$1017,$B328,'[1]Daily Log'!$R$18:$R$1017),0)</f>
        <v>0</v>
      </c>
      <c r="M328" s="198">
        <f>IFERROR($E328*SUMIF('[1]Daily Log'!$T$18:$T$1017,$B328,'[1]Daily Log'!$U$18:$U$1017),0)</f>
        <v>0</v>
      </c>
      <c r="N328" s="198">
        <f>IFERROR($E328*SUMIF('[1]Daily Log'!$W$18:$W$1017,$B328,'[1]Daily Log'!$X$18:$X$1017),0)</f>
        <v>0</v>
      </c>
      <c r="O328" s="198">
        <f>IFERROR($E328*SUMIF('[1]Daily Log'!$Z$18:$Z$1017,$B328,'[1]Daily Log'!$AA$18:$AA$1017),0)</f>
        <v>0</v>
      </c>
      <c r="P328" s="198">
        <f>IFERROR($E328*SUMIF('[1]Daily Log'!$AC$18:$AC$1017,$B328,'[1]Daily Log'!$AD$18:$AD$1017),0)</f>
        <v>0</v>
      </c>
      <c r="Q328" s="198">
        <f>IFERROR($E328*SUMIF('[1]Daily Log'!$AF$18:$AF$1017,$B328,'[1]Daily Log'!$AG$18:$AG$1017),0)</f>
        <v>0</v>
      </c>
      <c r="R328" s="198">
        <f>IFERROR($E328*SUMIF('[1]Daily Log'!$AI$18:$AI$1017,$B328,'[1]Daily Log'!$AJ$18:$AJ$1017),0)</f>
        <v>0</v>
      </c>
      <c r="S328" s="198">
        <f>IFERROR($E328*SUMIF('[1]Daily Log'!$AL$18:$AL$1017,$B328,'[1]Daily Log'!$AM$18:$AM$1017),0)</f>
        <v>0</v>
      </c>
      <c r="T328" s="198">
        <f>IFERROR($E328*SUMIF('[1]Daily Log'!$AO$18:$AO$1017,$B328,'[1]Daily Log'!$AP$18:$AP$1017),0)</f>
        <v>0</v>
      </c>
      <c r="U328" s="198">
        <f>IFERROR($E328*SUMIF('[1]Daily Log'!$AR$18:$AR$1017,$B328,'[1]Daily Log'!$AS$18:$AS$1017),0)</f>
        <v>0</v>
      </c>
      <c r="V328" s="198">
        <f>IFERROR($E328*SUMIF('[1]Daily Log'!$AU$18:$AU$1017,$B328,'[1]Daily Log'!$AV$18:$AV$1017),0)</f>
        <v>0</v>
      </c>
      <c r="W328" s="198">
        <f>IFERROR($E328*SUMIF('[1]Daily Log'!$AX$18:$AX$1017,$B328,'[1]Daily Log'!$AY$18:$AY$1017),0)</f>
        <v>0</v>
      </c>
      <c r="X328" s="198">
        <f>IFERROR($E328*SUMIF('[1]Daily Log'!$BA$18:$BA$1017,$B328,'[1]Daily Log'!$BB$18:$BB$1017),0)</f>
        <v>0</v>
      </c>
      <c r="Y328" s="198">
        <f>IFERROR($E328*SUMIF('[1]Daily Log'!$BD$18:$BD$1017,$B328,'[1]Daily Log'!$BE$18:$BE$1017),0)</f>
        <v>0</v>
      </c>
      <c r="Z328" s="198">
        <f>IFERROR($E328*SUMIF('[1]Daily Log'!$BG$18:$BG$1017,$B328,'[1]Daily Log'!$BH$18:$BH$1017),0)</f>
        <v>0</v>
      </c>
      <c r="AA328" s="198">
        <f>IFERROR($E328*SUMIF('[1]Daily Log'!$BJ$18:$BJ$1017,$B328,'[1]Daily Log'!$BK$18:$BK$1017),0)</f>
        <v>0</v>
      </c>
      <c r="AB328" s="198">
        <f>IFERROR($E328*SUMIF('[1]Daily Log'!$BM$18:$BM$1017,$B328,'[1]Daily Log'!$BN$18:$BN$1017),0)</f>
        <v>0</v>
      </c>
      <c r="AC328" s="198">
        <f>IFERROR($E328*SUMIF('[1]Daily Log'!$BP$18:$BP$1017,$B328,'[1]Daily Log'!$BQ$18:$BQ$1017),0)</f>
        <v>0</v>
      </c>
      <c r="AD328" s="198">
        <f>IFERROR($E328*SUMIF('[1]Daily Log'!$BS$18:$BS$1017,$B328,'[1]Daily Log'!$BT$18:$BT$1017),0)</f>
        <v>0</v>
      </c>
      <c r="AE328" s="198">
        <f>IFERROR($E328*SUMIF('[1]Daily Log'!$BV$18:$BV$1017,$B328,'[1]Daily Log'!$BW$18:$BW$1017),0)</f>
        <v>0</v>
      </c>
      <c r="AF328" s="198">
        <f>IFERROR($E328*SUMIF('[1]Daily Log'!$BY$18:$BY$1017,$B328,'[1]Daily Log'!$BZ$18:$BZ$1017),0)</f>
        <v>0</v>
      </c>
      <c r="AG328" s="198">
        <f>IFERROR($E328*SUMIF('[1]Daily Log'!$CB$18:$CB$1017,$B328,'[1]Daily Log'!$CC$18:$CC$1017),0)</f>
        <v>0</v>
      </c>
      <c r="AH328" s="198">
        <f>IFERROR($E328*SUMIF('[1]Daily Log'!$CE$18:$CE$1017,$B328,'[1]Daily Log'!$CF$18:$CF$1017),0)</f>
        <v>0</v>
      </c>
      <c r="AI328" s="198">
        <f>IFERROR($E328*SUMIF('[1]Daily Log'!$CH$18:$CH$1017,$B328,'[1]Daily Log'!$CI$18:$CI$1017),0)</f>
        <v>0</v>
      </c>
      <c r="AJ328" s="198">
        <f>IFERROR($E328*SUMIF('[1]Daily Log'!$CK$18:$CK$1017,$B328,'[1]Daily Log'!$CL$18:$CL$1017),0)</f>
        <v>0</v>
      </c>
      <c r="AK328" s="198">
        <f>IFERROR($E328*SUMIF('[1]Daily Log'!$CN$18:$CN$1017,$B328,'[1]Daily Log'!$CO$18:$CO$1017),0)</f>
        <v>0</v>
      </c>
    </row>
    <row r="329" spans="2:37" ht="33.75" hidden="1" customHeight="1">
      <c r="B329" s="407" t="s">
        <v>447</v>
      </c>
      <c r="C329" s="404"/>
      <c r="D329" s="398"/>
      <c r="E329" s="199">
        <v>1</v>
      </c>
      <c r="F329" s="197">
        <f t="shared" si="5"/>
        <v>0</v>
      </c>
      <c r="G329" s="198">
        <f>IFERROR($E329*SUMIF('[1]Daily Log'!$B$18:$B$1017,$B329,'[1]Daily Log'!$C$18:$C$1017),0)</f>
        <v>0</v>
      </c>
      <c r="H329" s="198">
        <f>IFERROR($E329*SUMIF('[1]Daily Log'!$E$18:$E$1017,$B329,'[1]Daily Log'!$F$18:$F$1017),0)</f>
        <v>0</v>
      </c>
      <c r="I329" s="198">
        <f>IFERROR($E329*SUMIF('[1]Daily Log'!$H$18:$H$1017,$B329,'[1]Daily Log'!$I$18:$I$1017),0)</f>
        <v>0</v>
      </c>
      <c r="J329" s="198" t="s">
        <v>40</v>
      </c>
      <c r="K329" s="198">
        <f>IFERROR($E329*SUMIF('[1]Daily Log'!$N$18:$N$1017,$B329,'[1]Daily Log'!$O$18:$O$1017),0)</f>
        <v>0</v>
      </c>
      <c r="L329" s="198">
        <f>IFERROR($E329*SUMIF('[1]Daily Log'!$Q$18:$Q$1017,$B329,'[1]Daily Log'!$R$18:$R$1017),0)</f>
        <v>0</v>
      </c>
      <c r="M329" s="198">
        <f>IFERROR($E329*SUMIF('[1]Daily Log'!$T$18:$T$1017,$B329,'[1]Daily Log'!$U$18:$U$1017),0)</f>
        <v>0</v>
      </c>
      <c r="N329" s="198">
        <f>IFERROR($E329*SUMIF('[1]Daily Log'!$W$18:$W$1017,$B329,'[1]Daily Log'!$X$18:$X$1017),0)</f>
        <v>0</v>
      </c>
      <c r="O329" s="198">
        <f>IFERROR($E329*SUMIF('[1]Daily Log'!$Z$18:$Z$1017,$B329,'[1]Daily Log'!$AA$18:$AA$1017),0)</f>
        <v>0</v>
      </c>
      <c r="P329" s="198">
        <f>IFERROR($E329*SUMIF('[1]Daily Log'!$AC$18:$AC$1017,$B329,'[1]Daily Log'!$AD$18:$AD$1017),0)</f>
        <v>0</v>
      </c>
      <c r="Q329" s="198">
        <f>IFERROR($E329*SUMIF('[1]Daily Log'!$AF$18:$AF$1017,$B329,'[1]Daily Log'!$AG$18:$AG$1017),0)</f>
        <v>0</v>
      </c>
      <c r="R329" s="198">
        <f>IFERROR($E329*SUMIF('[1]Daily Log'!$AI$18:$AI$1017,$B329,'[1]Daily Log'!$AJ$18:$AJ$1017),0)</f>
        <v>0</v>
      </c>
      <c r="S329" s="198">
        <f>IFERROR($E329*SUMIF('[1]Daily Log'!$AL$18:$AL$1017,$B329,'[1]Daily Log'!$AM$18:$AM$1017),0)</f>
        <v>0</v>
      </c>
      <c r="T329" s="198">
        <f>IFERROR($E329*SUMIF('[1]Daily Log'!$AO$18:$AO$1017,$B329,'[1]Daily Log'!$AP$18:$AP$1017),0)</f>
        <v>0</v>
      </c>
      <c r="U329" s="198">
        <f>IFERROR($E329*SUMIF('[1]Daily Log'!$AR$18:$AR$1017,$B329,'[1]Daily Log'!$AS$18:$AS$1017),0)</f>
        <v>0</v>
      </c>
      <c r="V329" s="198">
        <f>IFERROR($E329*SUMIF('[1]Daily Log'!$AU$18:$AU$1017,$B329,'[1]Daily Log'!$AV$18:$AV$1017),0)</f>
        <v>0</v>
      </c>
      <c r="W329" s="198">
        <f>IFERROR($E329*SUMIF('[1]Daily Log'!$AX$18:$AX$1017,$B329,'[1]Daily Log'!$AY$18:$AY$1017),0)</f>
        <v>0</v>
      </c>
      <c r="X329" s="198">
        <f>IFERROR($E329*SUMIF('[1]Daily Log'!$BA$18:$BA$1017,$B329,'[1]Daily Log'!$BB$18:$BB$1017),0)</f>
        <v>0</v>
      </c>
      <c r="Y329" s="198">
        <f>IFERROR($E329*SUMIF('[1]Daily Log'!$BD$18:$BD$1017,$B329,'[1]Daily Log'!$BE$18:$BE$1017),0)</f>
        <v>0</v>
      </c>
      <c r="Z329" s="198">
        <f>IFERROR($E329*SUMIF('[1]Daily Log'!$BG$18:$BG$1017,$B329,'[1]Daily Log'!$BH$18:$BH$1017),0)</f>
        <v>0</v>
      </c>
      <c r="AA329" s="198">
        <f>IFERROR($E329*SUMIF('[1]Daily Log'!$BJ$18:$BJ$1017,$B329,'[1]Daily Log'!$BK$18:$BK$1017),0)</f>
        <v>0</v>
      </c>
      <c r="AB329" s="198">
        <f>IFERROR($E329*SUMIF('[1]Daily Log'!$BM$18:$BM$1017,$B329,'[1]Daily Log'!$BN$18:$BN$1017),0)</f>
        <v>0</v>
      </c>
      <c r="AC329" s="198">
        <f>IFERROR($E329*SUMIF('[1]Daily Log'!$BP$18:$BP$1017,$B329,'[1]Daily Log'!$BQ$18:$BQ$1017),0)</f>
        <v>0</v>
      </c>
      <c r="AD329" s="198">
        <f>IFERROR($E329*SUMIF('[1]Daily Log'!$BS$18:$BS$1017,$B329,'[1]Daily Log'!$BT$18:$BT$1017),0)</f>
        <v>0</v>
      </c>
      <c r="AE329" s="198">
        <f>IFERROR($E329*SUMIF('[1]Daily Log'!$BV$18:$BV$1017,$B329,'[1]Daily Log'!$BW$18:$BW$1017),0)</f>
        <v>0</v>
      </c>
      <c r="AF329" s="198">
        <f>IFERROR($E329*SUMIF('[1]Daily Log'!$BY$18:$BY$1017,$B329,'[1]Daily Log'!$BZ$18:$BZ$1017),0)</f>
        <v>0</v>
      </c>
      <c r="AG329" s="198">
        <f>IFERROR($E329*SUMIF('[1]Daily Log'!$CB$18:$CB$1017,$B329,'[1]Daily Log'!$CC$18:$CC$1017),0)</f>
        <v>0</v>
      </c>
      <c r="AH329" s="198">
        <f>IFERROR($E329*SUMIF('[1]Daily Log'!$CE$18:$CE$1017,$B329,'[1]Daily Log'!$CF$18:$CF$1017),0)</f>
        <v>0</v>
      </c>
      <c r="AI329" s="198">
        <f>IFERROR($E329*SUMIF('[1]Daily Log'!$CH$18:$CH$1017,$B329,'[1]Daily Log'!$CI$18:$CI$1017),0)</f>
        <v>0</v>
      </c>
      <c r="AJ329" s="198">
        <f>IFERROR($E329*SUMIF('[1]Daily Log'!$CK$18:$CK$1017,$B329,'[1]Daily Log'!$CL$18:$CL$1017),0)</f>
        <v>0</v>
      </c>
      <c r="AK329" s="198">
        <f>IFERROR($E329*SUMIF('[1]Daily Log'!$CN$18:$CN$1017,$B329,'[1]Daily Log'!$CO$18:$CO$1017),0)</f>
        <v>0</v>
      </c>
    </row>
    <row r="330" spans="2:37" ht="33.75" hidden="1" customHeight="1">
      <c r="B330" s="407" t="s">
        <v>448</v>
      </c>
      <c r="C330" s="404"/>
      <c r="D330" s="398"/>
      <c r="E330" s="199">
        <v>1</v>
      </c>
      <c r="F330" s="197">
        <f t="shared" si="5"/>
        <v>0</v>
      </c>
      <c r="G330" s="198">
        <f>IFERROR($E330*SUMIF('[1]Daily Log'!$B$18:$B$1017,$B330,'[1]Daily Log'!$C$18:$C$1017),0)</f>
        <v>0</v>
      </c>
      <c r="H330" s="198">
        <f>IFERROR($E330*SUMIF('[1]Daily Log'!$E$18:$E$1017,$B330,'[1]Daily Log'!$F$18:$F$1017),0)</f>
        <v>0</v>
      </c>
      <c r="I330" s="198">
        <f>IFERROR($E330*SUMIF('[1]Daily Log'!$H$18:$H$1017,$B330,'[1]Daily Log'!$I$18:$I$1017),0)</f>
        <v>0</v>
      </c>
      <c r="J330" s="198" t="s">
        <v>40</v>
      </c>
      <c r="K330" s="198">
        <f>IFERROR($E330*SUMIF('[1]Daily Log'!$N$18:$N$1017,$B330,'[1]Daily Log'!$O$18:$O$1017),0)</f>
        <v>0</v>
      </c>
      <c r="L330" s="198">
        <f>IFERROR($E330*SUMIF('[1]Daily Log'!$Q$18:$Q$1017,$B330,'[1]Daily Log'!$R$18:$R$1017),0)</f>
        <v>0</v>
      </c>
      <c r="M330" s="198">
        <f>IFERROR($E330*SUMIF('[1]Daily Log'!$T$18:$T$1017,$B330,'[1]Daily Log'!$U$18:$U$1017),0)</f>
        <v>0</v>
      </c>
      <c r="N330" s="198">
        <f>IFERROR($E330*SUMIF('[1]Daily Log'!$W$18:$W$1017,$B330,'[1]Daily Log'!$X$18:$X$1017),0)</f>
        <v>0</v>
      </c>
      <c r="O330" s="198">
        <f>IFERROR($E330*SUMIF('[1]Daily Log'!$Z$18:$Z$1017,$B330,'[1]Daily Log'!$AA$18:$AA$1017),0)</f>
        <v>0</v>
      </c>
      <c r="P330" s="198">
        <f>IFERROR($E330*SUMIF('[1]Daily Log'!$AC$18:$AC$1017,$B330,'[1]Daily Log'!$AD$18:$AD$1017),0)</f>
        <v>0</v>
      </c>
      <c r="Q330" s="198">
        <f>IFERROR($E330*SUMIF('[1]Daily Log'!$AF$18:$AF$1017,$B330,'[1]Daily Log'!$AG$18:$AG$1017),0)</f>
        <v>0</v>
      </c>
      <c r="R330" s="198">
        <f>IFERROR($E330*SUMIF('[1]Daily Log'!$AI$18:$AI$1017,$B330,'[1]Daily Log'!$AJ$18:$AJ$1017),0)</f>
        <v>0</v>
      </c>
      <c r="S330" s="198">
        <f>IFERROR($E330*SUMIF('[1]Daily Log'!$AL$18:$AL$1017,$B330,'[1]Daily Log'!$AM$18:$AM$1017),0)</f>
        <v>0</v>
      </c>
      <c r="T330" s="198">
        <f>IFERROR($E330*SUMIF('[1]Daily Log'!$AO$18:$AO$1017,$B330,'[1]Daily Log'!$AP$18:$AP$1017),0)</f>
        <v>0</v>
      </c>
      <c r="U330" s="198">
        <f>IFERROR($E330*SUMIF('[1]Daily Log'!$AR$18:$AR$1017,$B330,'[1]Daily Log'!$AS$18:$AS$1017),0)</f>
        <v>0</v>
      </c>
      <c r="V330" s="198">
        <f>IFERROR($E330*SUMIF('[1]Daily Log'!$AU$18:$AU$1017,$B330,'[1]Daily Log'!$AV$18:$AV$1017),0)</f>
        <v>0</v>
      </c>
      <c r="W330" s="198">
        <f>IFERROR($E330*SUMIF('[1]Daily Log'!$AX$18:$AX$1017,$B330,'[1]Daily Log'!$AY$18:$AY$1017),0)</f>
        <v>0</v>
      </c>
      <c r="X330" s="198">
        <f>IFERROR($E330*SUMIF('[1]Daily Log'!$BA$18:$BA$1017,$B330,'[1]Daily Log'!$BB$18:$BB$1017),0)</f>
        <v>0</v>
      </c>
      <c r="Y330" s="198">
        <f>IFERROR($E330*SUMIF('[1]Daily Log'!$BD$18:$BD$1017,$B330,'[1]Daily Log'!$BE$18:$BE$1017),0)</f>
        <v>0</v>
      </c>
      <c r="Z330" s="198">
        <f>IFERROR($E330*SUMIF('[1]Daily Log'!$BG$18:$BG$1017,$B330,'[1]Daily Log'!$BH$18:$BH$1017),0)</f>
        <v>0</v>
      </c>
      <c r="AA330" s="198">
        <f>IFERROR($E330*SUMIF('[1]Daily Log'!$BJ$18:$BJ$1017,$B330,'[1]Daily Log'!$BK$18:$BK$1017),0)</f>
        <v>0</v>
      </c>
      <c r="AB330" s="198">
        <f>IFERROR($E330*SUMIF('[1]Daily Log'!$BM$18:$BM$1017,$B330,'[1]Daily Log'!$BN$18:$BN$1017),0)</f>
        <v>0</v>
      </c>
      <c r="AC330" s="198">
        <f>IFERROR($E330*SUMIF('[1]Daily Log'!$BP$18:$BP$1017,$B330,'[1]Daily Log'!$BQ$18:$BQ$1017),0)</f>
        <v>0</v>
      </c>
      <c r="AD330" s="198">
        <f>IFERROR($E330*SUMIF('[1]Daily Log'!$BS$18:$BS$1017,$B330,'[1]Daily Log'!$BT$18:$BT$1017),0)</f>
        <v>0</v>
      </c>
      <c r="AE330" s="198">
        <f>IFERROR($E330*SUMIF('[1]Daily Log'!$BV$18:$BV$1017,$B330,'[1]Daily Log'!$BW$18:$BW$1017),0)</f>
        <v>0</v>
      </c>
      <c r="AF330" s="198">
        <f>IFERROR($E330*SUMIF('[1]Daily Log'!$BY$18:$BY$1017,$B330,'[1]Daily Log'!$BZ$18:$BZ$1017),0)</f>
        <v>0</v>
      </c>
      <c r="AG330" s="198">
        <f>IFERROR($E330*SUMIF('[1]Daily Log'!$CB$18:$CB$1017,$B330,'[1]Daily Log'!$CC$18:$CC$1017),0)</f>
        <v>0</v>
      </c>
      <c r="AH330" s="198">
        <f>IFERROR($E330*SUMIF('[1]Daily Log'!$CE$18:$CE$1017,$B330,'[1]Daily Log'!$CF$18:$CF$1017),0)</f>
        <v>0</v>
      </c>
      <c r="AI330" s="198">
        <f>IFERROR($E330*SUMIF('[1]Daily Log'!$CH$18:$CH$1017,$B330,'[1]Daily Log'!$CI$18:$CI$1017),0)</f>
        <v>0</v>
      </c>
      <c r="AJ330" s="198">
        <f>IFERROR($E330*SUMIF('[1]Daily Log'!$CK$18:$CK$1017,$B330,'[1]Daily Log'!$CL$18:$CL$1017),0)</f>
        <v>0</v>
      </c>
      <c r="AK330" s="198">
        <f>IFERROR($E330*SUMIF('[1]Daily Log'!$CN$18:$CN$1017,$B330,'[1]Daily Log'!$CO$18:$CO$1017),0)</f>
        <v>0</v>
      </c>
    </row>
    <row r="331" spans="2:37" ht="33.75" hidden="1" customHeight="1">
      <c r="B331" s="407" t="s">
        <v>449</v>
      </c>
      <c r="C331" s="404"/>
      <c r="D331" s="398"/>
      <c r="E331" s="199">
        <v>1</v>
      </c>
      <c r="F331" s="197">
        <f t="shared" si="5"/>
        <v>0</v>
      </c>
      <c r="G331" s="198">
        <f>IFERROR($E331*SUMIF('[1]Daily Log'!$B$18:$B$1017,$B331,'[1]Daily Log'!$C$18:$C$1017),0)</f>
        <v>0</v>
      </c>
      <c r="H331" s="198">
        <f>IFERROR($E331*SUMIF('[1]Daily Log'!$E$18:$E$1017,$B331,'[1]Daily Log'!$F$18:$F$1017),0)</f>
        <v>0</v>
      </c>
      <c r="I331" s="198">
        <f>IFERROR($E331*SUMIF('[1]Daily Log'!$H$18:$H$1017,$B331,'[1]Daily Log'!$I$18:$I$1017),0)</f>
        <v>0</v>
      </c>
      <c r="J331" s="198" t="s">
        <v>40</v>
      </c>
      <c r="K331" s="198">
        <f>IFERROR($E331*SUMIF('[1]Daily Log'!$N$18:$N$1017,$B331,'[1]Daily Log'!$O$18:$O$1017),0)</f>
        <v>0</v>
      </c>
      <c r="L331" s="198">
        <f>IFERROR($E331*SUMIF('[1]Daily Log'!$Q$18:$Q$1017,$B331,'[1]Daily Log'!$R$18:$R$1017),0)</f>
        <v>0</v>
      </c>
      <c r="M331" s="198">
        <f>IFERROR($E331*SUMIF('[1]Daily Log'!$T$18:$T$1017,$B331,'[1]Daily Log'!$U$18:$U$1017),0)</f>
        <v>0</v>
      </c>
      <c r="N331" s="198">
        <f>IFERROR($E331*SUMIF('[1]Daily Log'!$W$18:$W$1017,$B331,'[1]Daily Log'!$X$18:$X$1017),0)</f>
        <v>0</v>
      </c>
      <c r="O331" s="198">
        <f>IFERROR($E331*SUMIF('[1]Daily Log'!$Z$18:$Z$1017,$B331,'[1]Daily Log'!$AA$18:$AA$1017),0)</f>
        <v>0</v>
      </c>
      <c r="P331" s="198">
        <f>IFERROR($E331*SUMIF('[1]Daily Log'!$AC$18:$AC$1017,$B331,'[1]Daily Log'!$AD$18:$AD$1017),0)</f>
        <v>0</v>
      </c>
      <c r="Q331" s="198">
        <f>IFERROR($E331*SUMIF('[1]Daily Log'!$AF$18:$AF$1017,$B331,'[1]Daily Log'!$AG$18:$AG$1017),0)</f>
        <v>0</v>
      </c>
      <c r="R331" s="198">
        <f>IFERROR($E331*SUMIF('[1]Daily Log'!$AI$18:$AI$1017,$B331,'[1]Daily Log'!$AJ$18:$AJ$1017),0)</f>
        <v>0</v>
      </c>
      <c r="S331" s="198">
        <f>IFERROR($E331*SUMIF('[1]Daily Log'!$AL$18:$AL$1017,$B331,'[1]Daily Log'!$AM$18:$AM$1017),0)</f>
        <v>0</v>
      </c>
      <c r="T331" s="198">
        <f>IFERROR($E331*SUMIF('[1]Daily Log'!$AO$18:$AO$1017,$B331,'[1]Daily Log'!$AP$18:$AP$1017),0)</f>
        <v>0</v>
      </c>
      <c r="U331" s="198">
        <f>IFERROR($E331*SUMIF('[1]Daily Log'!$AR$18:$AR$1017,$B331,'[1]Daily Log'!$AS$18:$AS$1017),0)</f>
        <v>0</v>
      </c>
      <c r="V331" s="198">
        <f>IFERROR($E331*SUMIF('[1]Daily Log'!$AU$18:$AU$1017,$B331,'[1]Daily Log'!$AV$18:$AV$1017),0)</f>
        <v>0</v>
      </c>
      <c r="W331" s="198">
        <f>IFERROR($E331*SUMIF('[1]Daily Log'!$AX$18:$AX$1017,$B331,'[1]Daily Log'!$AY$18:$AY$1017),0)</f>
        <v>0</v>
      </c>
      <c r="X331" s="198">
        <f>IFERROR($E331*SUMIF('[1]Daily Log'!$BA$18:$BA$1017,$B331,'[1]Daily Log'!$BB$18:$BB$1017),0)</f>
        <v>0</v>
      </c>
      <c r="Y331" s="198">
        <f>IFERROR($E331*SUMIF('[1]Daily Log'!$BD$18:$BD$1017,$B331,'[1]Daily Log'!$BE$18:$BE$1017),0)</f>
        <v>0</v>
      </c>
      <c r="Z331" s="198">
        <f>IFERROR($E331*SUMIF('[1]Daily Log'!$BG$18:$BG$1017,$B331,'[1]Daily Log'!$BH$18:$BH$1017),0)</f>
        <v>0</v>
      </c>
      <c r="AA331" s="198">
        <f>IFERROR($E331*SUMIF('[1]Daily Log'!$BJ$18:$BJ$1017,$B331,'[1]Daily Log'!$BK$18:$BK$1017),0)</f>
        <v>0</v>
      </c>
      <c r="AB331" s="198">
        <f>IFERROR($E331*SUMIF('[1]Daily Log'!$BM$18:$BM$1017,$B331,'[1]Daily Log'!$BN$18:$BN$1017),0)</f>
        <v>0</v>
      </c>
      <c r="AC331" s="198">
        <f>IFERROR($E331*SUMIF('[1]Daily Log'!$BP$18:$BP$1017,$B331,'[1]Daily Log'!$BQ$18:$BQ$1017),0)</f>
        <v>0</v>
      </c>
      <c r="AD331" s="198">
        <f>IFERROR($E331*SUMIF('[1]Daily Log'!$BS$18:$BS$1017,$B331,'[1]Daily Log'!$BT$18:$BT$1017),0)</f>
        <v>0</v>
      </c>
      <c r="AE331" s="198">
        <f>IFERROR($E331*SUMIF('[1]Daily Log'!$BV$18:$BV$1017,$B331,'[1]Daily Log'!$BW$18:$BW$1017),0)</f>
        <v>0</v>
      </c>
      <c r="AF331" s="198">
        <f>IFERROR($E331*SUMIF('[1]Daily Log'!$BY$18:$BY$1017,$B331,'[1]Daily Log'!$BZ$18:$BZ$1017),0)</f>
        <v>0</v>
      </c>
      <c r="AG331" s="198">
        <f>IFERROR($E331*SUMIF('[1]Daily Log'!$CB$18:$CB$1017,$B331,'[1]Daily Log'!$CC$18:$CC$1017),0)</f>
        <v>0</v>
      </c>
      <c r="AH331" s="198">
        <f>IFERROR($E331*SUMIF('[1]Daily Log'!$CE$18:$CE$1017,$B331,'[1]Daily Log'!$CF$18:$CF$1017),0)</f>
        <v>0</v>
      </c>
      <c r="AI331" s="198">
        <f>IFERROR($E331*SUMIF('[1]Daily Log'!$CH$18:$CH$1017,$B331,'[1]Daily Log'!$CI$18:$CI$1017),0)</f>
        <v>0</v>
      </c>
      <c r="AJ331" s="198">
        <f>IFERROR($E331*SUMIF('[1]Daily Log'!$CK$18:$CK$1017,$B331,'[1]Daily Log'!$CL$18:$CL$1017),0)</f>
        <v>0</v>
      </c>
      <c r="AK331" s="198">
        <f>IFERROR($E331*SUMIF('[1]Daily Log'!$CN$18:$CN$1017,$B331,'[1]Daily Log'!$CO$18:$CO$1017),0)</f>
        <v>0</v>
      </c>
    </row>
    <row r="332" spans="2:37" ht="33.75" hidden="1" customHeight="1">
      <c r="B332" s="407" t="s">
        <v>450</v>
      </c>
      <c r="C332" s="404"/>
      <c r="D332" s="398"/>
      <c r="E332" s="199">
        <v>1</v>
      </c>
      <c r="F332" s="197">
        <f t="shared" si="5"/>
        <v>0</v>
      </c>
      <c r="G332" s="198">
        <f>IFERROR($E332*SUMIF('[1]Daily Log'!$B$18:$B$1017,$B332,'[1]Daily Log'!$C$18:$C$1017),0)</f>
        <v>0</v>
      </c>
      <c r="H332" s="198">
        <f>IFERROR($E332*SUMIF('[1]Daily Log'!$E$18:$E$1017,$B332,'[1]Daily Log'!$F$18:$F$1017),0)</f>
        <v>0</v>
      </c>
      <c r="I332" s="198">
        <f>IFERROR($E332*SUMIF('[1]Daily Log'!$H$18:$H$1017,$B332,'[1]Daily Log'!$I$18:$I$1017),0)</f>
        <v>0</v>
      </c>
      <c r="J332" s="198" t="s">
        <v>40</v>
      </c>
      <c r="K332" s="198">
        <f>IFERROR($E332*SUMIF('[1]Daily Log'!$N$18:$N$1017,$B332,'[1]Daily Log'!$O$18:$O$1017),0)</f>
        <v>0</v>
      </c>
      <c r="L332" s="198">
        <f>IFERROR($E332*SUMIF('[1]Daily Log'!$Q$18:$Q$1017,$B332,'[1]Daily Log'!$R$18:$R$1017),0)</f>
        <v>0</v>
      </c>
      <c r="M332" s="198">
        <f>IFERROR($E332*SUMIF('[1]Daily Log'!$T$18:$T$1017,$B332,'[1]Daily Log'!$U$18:$U$1017),0)</f>
        <v>0</v>
      </c>
      <c r="N332" s="198">
        <f>IFERROR($E332*SUMIF('[1]Daily Log'!$W$18:$W$1017,$B332,'[1]Daily Log'!$X$18:$X$1017),0)</f>
        <v>0</v>
      </c>
      <c r="O332" s="198">
        <f>IFERROR($E332*SUMIF('[1]Daily Log'!$Z$18:$Z$1017,$B332,'[1]Daily Log'!$AA$18:$AA$1017),0)</f>
        <v>0</v>
      </c>
      <c r="P332" s="198">
        <f>IFERROR($E332*SUMIF('[1]Daily Log'!$AC$18:$AC$1017,$B332,'[1]Daily Log'!$AD$18:$AD$1017),0)</f>
        <v>0</v>
      </c>
      <c r="Q332" s="198">
        <f>IFERROR($E332*SUMIF('[1]Daily Log'!$AF$18:$AF$1017,$B332,'[1]Daily Log'!$AG$18:$AG$1017),0)</f>
        <v>0</v>
      </c>
      <c r="R332" s="198">
        <f>IFERROR($E332*SUMIF('[1]Daily Log'!$AI$18:$AI$1017,$B332,'[1]Daily Log'!$AJ$18:$AJ$1017),0)</f>
        <v>0</v>
      </c>
      <c r="S332" s="198">
        <f>IFERROR($E332*SUMIF('[1]Daily Log'!$AL$18:$AL$1017,$B332,'[1]Daily Log'!$AM$18:$AM$1017),0)</f>
        <v>0</v>
      </c>
      <c r="T332" s="198">
        <f>IFERROR($E332*SUMIF('[1]Daily Log'!$AO$18:$AO$1017,$B332,'[1]Daily Log'!$AP$18:$AP$1017),0)</f>
        <v>0</v>
      </c>
      <c r="U332" s="198">
        <f>IFERROR($E332*SUMIF('[1]Daily Log'!$AR$18:$AR$1017,$B332,'[1]Daily Log'!$AS$18:$AS$1017),0)</f>
        <v>0</v>
      </c>
      <c r="V332" s="198">
        <f>IFERROR($E332*SUMIF('[1]Daily Log'!$AU$18:$AU$1017,$B332,'[1]Daily Log'!$AV$18:$AV$1017),0)</f>
        <v>0</v>
      </c>
      <c r="W332" s="198">
        <f>IFERROR($E332*SUMIF('[1]Daily Log'!$AX$18:$AX$1017,$B332,'[1]Daily Log'!$AY$18:$AY$1017),0)</f>
        <v>0</v>
      </c>
      <c r="X332" s="198">
        <f>IFERROR($E332*SUMIF('[1]Daily Log'!$BA$18:$BA$1017,$B332,'[1]Daily Log'!$BB$18:$BB$1017),0)</f>
        <v>0</v>
      </c>
      <c r="Y332" s="198">
        <f>IFERROR($E332*SUMIF('[1]Daily Log'!$BD$18:$BD$1017,$B332,'[1]Daily Log'!$BE$18:$BE$1017),0)</f>
        <v>0</v>
      </c>
      <c r="Z332" s="198">
        <f>IFERROR($E332*SUMIF('[1]Daily Log'!$BG$18:$BG$1017,$B332,'[1]Daily Log'!$BH$18:$BH$1017),0)</f>
        <v>0</v>
      </c>
      <c r="AA332" s="198">
        <f>IFERROR($E332*SUMIF('[1]Daily Log'!$BJ$18:$BJ$1017,$B332,'[1]Daily Log'!$BK$18:$BK$1017),0)</f>
        <v>0</v>
      </c>
      <c r="AB332" s="198">
        <f>IFERROR($E332*SUMIF('[1]Daily Log'!$BM$18:$BM$1017,$B332,'[1]Daily Log'!$BN$18:$BN$1017),0)</f>
        <v>0</v>
      </c>
      <c r="AC332" s="198">
        <f>IFERROR($E332*SUMIF('[1]Daily Log'!$BP$18:$BP$1017,$B332,'[1]Daily Log'!$BQ$18:$BQ$1017),0)</f>
        <v>0</v>
      </c>
      <c r="AD332" s="198">
        <f>IFERROR($E332*SUMIF('[1]Daily Log'!$BS$18:$BS$1017,$B332,'[1]Daily Log'!$BT$18:$BT$1017),0)</f>
        <v>0</v>
      </c>
      <c r="AE332" s="198">
        <f>IFERROR($E332*SUMIF('[1]Daily Log'!$BV$18:$BV$1017,$B332,'[1]Daily Log'!$BW$18:$BW$1017),0)</f>
        <v>0</v>
      </c>
      <c r="AF332" s="198">
        <f>IFERROR($E332*SUMIF('[1]Daily Log'!$BY$18:$BY$1017,$B332,'[1]Daily Log'!$BZ$18:$BZ$1017),0)</f>
        <v>0</v>
      </c>
      <c r="AG332" s="198">
        <f>IFERROR($E332*SUMIF('[1]Daily Log'!$CB$18:$CB$1017,$B332,'[1]Daily Log'!$CC$18:$CC$1017),0)</f>
        <v>0</v>
      </c>
      <c r="AH332" s="198">
        <f>IFERROR($E332*SUMIF('[1]Daily Log'!$CE$18:$CE$1017,$B332,'[1]Daily Log'!$CF$18:$CF$1017),0)</f>
        <v>0</v>
      </c>
      <c r="AI332" s="198">
        <f>IFERROR($E332*SUMIF('[1]Daily Log'!$CH$18:$CH$1017,$B332,'[1]Daily Log'!$CI$18:$CI$1017),0)</f>
        <v>0</v>
      </c>
      <c r="AJ332" s="198">
        <f>IFERROR($E332*SUMIF('[1]Daily Log'!$CK$18:$CK$1017,$B332,'[1]Daily Log'!$CL$18:$CL$1017),0)</f>
        <v>0</v>
      </c>
      <c r="AK332" s="198">
        <f>IFERROR($E332*SUMIF('[1]Daily Log'!$CN$18:$CN$1017,$B332,'[1]Daily Log'!$CO$18:$CO$1017),0)</f>
        <v>0</v>
      </c>
    </row>
    <row r="333" spans="2:37" ht="33.75" hidden="1" customHeight="1">
      <c r="B333" s="407" t="s">
        <v>451</v>
      </c>
      <c r="C333" s="404"/>
      <c r="D333" s="398"/>
      <c r="E333" s="199">
        <v>1</v>
      </c>
      <c r="F333" s="197">
        <f t="shared" si="5"/>
        <v>0</v>
      </c>
      <c r="G333" s="198">
        <f>IFERROR($E333*SUMIF('[1]Daily Log'!$B$18:$B$1017,$B333,'[1]Daily Log'!$C$18:$C$1017),0)</f>
        <v>0</v>
      </c>
      <c r="H333" s="198">
        <f>IFERROR($E333*SUMIF('[1]Daily Log'!$E$18:$E$1017,$B333,'[1]Daily Log'!$F$18:$F$1017),0)</f>
        <v>0</v>
      </c>
      <c r="I333" s="198">
        <f>IFERROR($E333*SUMIF('[1]Daily Log'!$H$18:$H$1017,$B333,'[1]Daily Log'!$I$18:$I$1017),0)</f>
        <v>0</v>
      </c>
      <c r="J333" s="198" t="s">
        <v>40</v>
      </c>
      <c r="K333" s="198">
        <f>IFERROR($E333*SUMIF('[1]Daily Log'!$N$18:$N$1017,$B333,'[1]Daily Log'!$O$18:$O$1017),0)</f>
        <v>0</v>
      </c>
      <c r="L333" s="198">
        <f>IFERROR($E333*SUMIF('[1]Daily Log'!$Q$18:$Q$1017,$B333,'[1]Daily Log'!$R$18:$R$1017),0)</f>
        <v>0</v>
      </c>
      <c r="M333" s="198">
        <f>IFERROR($E333*SUMIF('[1]Daily Log'!$T$18:$T$1017,$B333,'[1]Daily Log'!$U$18:$U$1017),0)</f>
        <v>0</v>
      </c>
      <c r="N333" s="198">
        <f>IFERROR($E333*SUMIF('[1]Daily Log'!$W$18:$W$1017,$B333,'[1]Daily Log'!$X$18:$X$1017),0)</f>
        <v>0</v>
      </c>
      <c r="O333" s="198">
        <f>IFERROR($E333*SUMIF('[1]Daily Log'!$Z$18:$Z$1017,$B333,'[1]Daily Log'!$AA$18:$AA$1017),0)</f>
        <v>0</v>
      </c>
      <c r="P333" s="198">
        <f>IFERROR($E333*SUMIF('[1]Daily Log'!$AC$18:$AC$1017,$B333,'[1]Daily Log'!$AD$18:$AD$1017),0)</f>
        <v>0</v>
      </c>
      <c r="Q333" s="198">
        <f>IFERROR($E333*SUMIF('[1]Daily Log'!$AF$18:$AF$1017,$B333,'[1]Daily Log'!$AG$18:$AG$1017),0)</f>
        <v>0</v>
      </c>
      <c r="R333" s="198">
        <f>IFERROR($E333*SUMIF('[1]Daily Log'!$AI$18:$AI$1017,$B333,'[1]Daily Log'!$AJ$18:$AJ$1017),0)</f>
        <v>0</v>
      </c>
      <c r="S333" s="198">
        <f>IFERROR($E333*SUMIF('[1]Daily Log'!$AL$18:$AL$1017,$B333,'[1]Daily Log'!$AM$18:$AM$1017),0)</f>
        <v>0</v>
      </c>
      <c r="T333" s="198">
        <f>IFERROR($E333*SUMIF('[1]Daily Log'!$AO$18:$AO$1017,$B333,'[1]Daily Log'!$AP$18:$AP$1017),0)</f>
        <v>0</v>
      </c>
      <c r="U333" s="198">
        <f>IFERROR($E333*SUMIF('[1]Daily Log'!$AR$18:$AR$1017,$B333,'[1]Daily Log'!$AS$18:$AS$1017),0)</f>
        <v>0</v>
      </c>
      <c r="V333" s="198">
        <f>IFERROR($E333*SUMIF('[1]Daily Log'!$AU$18:$AU$1017,$B333,'[1]Daily Log'!$AV$18:$AV$1017),0)</f>
        <v>0</v>
      </c>
      <c r="W333" s="198">
        <f>IFERROR($E333*SUMIF('[1]Daily Log'!$AX$18:$AX$1017,$B333,'[1]Daily Log'!$AY$18:$AY$1017),0)</f>
        <v>0</v>
      </c>
      <c r="X333" s="198">
        <f>IFERROR($E333*SUMIF('[1]Daily Log'!$BA$18:$BA$1017,$B333,'[1]Daily Log'!$BB$18:$BB$1017),0)</f>
        <v>0</v>
      </c>
      <c r="Y333" s="198">
        <f>IFERROR($E333*SUMIF('[1]Daily Log'!$BD$18:$BD$1017,$B333,'[1]Daily Log'!$BE$18:$BE$1017),0)</f>
        <v>0</v>
      </c>
      <c r="Z333" s="198">
        <f>IFERROR($E333*SUMIF('[1]Daily Log'!$BG$18:$BG$1017,$B333,'[1]Daily Log'!$BH$18:$BH$1017),0)</f>
        <v>0</v>
      </c>
      <c r="AA333" s="198">
        <f>IFERROR($E333*SUMIF('[1]Daily Log'!$BJ$18:$BJ$1017,$B333,'[1]Daily Log'!$BK$18:$BK$1017),0)</f>
        <v>0</v>
      </c>
      <c r="AB333" s="198">
        <f>IFERROR($E333*SUMIF('[1]Daily Log'!$BM$18:$BM$1017,$B333,'[1]Daily Log'!$BN$18:$BN$1017),0)</f>
        <v>0</v>
      </c>
      <c r="AC333" s="198">
        <f>IFERROR($E333*SUMIF('[1]Daily Log'!$BP$18:$BP$1017,$B333,'[1]Daily Log'!$BQ$18:$BQ$1017),0)</f>
        <v>0</v>
      </c>
      <c r="AD333" s="198">
        <f>IFERROR($E333*SUMIF('[1]Daily Log'!$BS$18:$BS$1017,$B333,'[1]Daily Log'!$BT$18:$BT$1017),0)</f>
        <v>0</v>
      </c>
      <c r="AE333" s="198">
        <f>IFERROR($E333*SUMIF('[1]Daily Log'!$BV$18:$BV$1017,$B333,'[1]Daily Log'!$BW$18:$BW$1017),0)</f>
        <v>0</v>
      </c>
      <c r="AF333" s="198">
        <f>IFERROR($E333*SUMIF('[1]Daily Log'!$BY$18:$BY$1017,$B333,'[1]Daily Log'!$BZ$18:$BZ$1017),0)</f>
        <v>0</v>
      </c>
      <c r="AG333" s="198">
        <f>IFERROR($E333*SUMIF('[1]Daily Log'!$CB$18:$CB$1017,$B333,'[1]Daily Log'!$CC$18:$CC$1017),0)</f>
        <v>0</v>
      </c>
      <c r="AH333" s="198">
        <f>IFERROR($E333*SUMIF('[1]Daily Log'!$CE$18:$CE$1017,$B333,'[1]Daily Log'!$CF$18:$CF$1017),0)</f>
        <v>0</v>
      </c>
      <c r="AI333" s="198">
        <f>IFERROR($E333*SUMIF('[1]Daily Log'!$CH$18:$CH$1017,$B333,'[1]Daily Log'!$CI$18:$CI$1017),0)</f>
        <v>0</v>
      </c>
      <c r="AJ333" s="198">
        <f>IFERROR($E333*SUMIF('[1]Daily Log'!$CK$18:$CK$1017,$B333,'[1]Daily Log'!$CL$18:$CL$1017),0)</f>
        <v>0</v>
      </c>
      <c r="AK333" s="198">
        <f>IFERROR($E333*SUMIF('[1]Daily Log'!$CN$18:$CN$1017,$B333,'[1]Daily Log'!$CO$18:$CO$1017),0)</f>
        <v>0</v>
      </c>
    </row>
    <row r="334" spans="2:37" ht="33.75" hidden="1" customHeight="1">
      <c r="B334" s="407" t="s">
        <v>452</v>
      </c>
      <c r="C334" s="404"/>
      <c r="D334" s="398"/>
      <c r="E334" s="199">
        <v>1</v>
      </c>
      <c r="F334" s="197">
        <f t="shared" si="5"/>
        <v>0</v>
      </c>
      <c r="G334" s="198">
        <f>IFERROR($E334*SUMIF('[1]Daily Log'!$B$18:$B$1017,$B334,'[1]Daily Log'!$C$18:$C$1017),0)</f>
        <v>0</v>
      </c>
      <c r="H334" s="198">
        <f>IFERROR($E334*SUMIF('[1]Daily Log'!$E$18:$E$1017,$B334,'[1]Daily Log'!$F$18:$F$1017),0)</f>
        <v>0</v>
      </c>
      <c r="I334" s="198">
        <f>IFERROR($E334*SUMIF('[1]Daily Log'!$H$18:$H$1017,$B334,'[1]Daily Log'!$I$18:$I$1017),0)</f>
        <v>0</v>
      </c>
      <c r="J334" s="198" t="s">
        <v>40</v>
      </c>
      <c r="K334" s="198">
        <f>IFERROR($E334*SUMIF('[1]Daily Log'!$N$18:$N$1017,$B334,'[1]Daily Log'!$O$18:$O$1017),0)</f>
        <v>0</v>
      </c>
      <c r="L334" s="198">
        <f>IFERROR($E334*SUMIF('[1]Daily Log'!$Q$18:$Q$1017,$B334,'[1]Daily Log'!$R$18:$R$1017),0)</f>
        <v>0</v>
      </c>
      <c r="M334" s="198">
        <f>IFERROR($E334*SUMIF('[1]Daily Log'!$T$18:$T$1017,$B334,'[1]Daily Log'!$U$18:$U$1017),0)</f>
        <v>0</v>
      </c>
      <c r="N334" s="198">
        <f>IFERROR($E334*SUMIF('[1]Daily Log'!$W$18:$W$1017,$B334,'[1]Daily Log'!$X$18:$X$1017),0)</f>
        <v>0</v>
      </c>
      <c r="O334" s="198">
        <f>IFERROR($E334*SUMIF('[1]Daily Log'!$Z$18:$Z$1017,$B334,'[1]Daily Log'!$AA$18:$AA$1017),0)</f>
        <v>0</v>
      </c>
      <c r="P334" s="198">
        <f>IFERROR($E334*SUMIF('[1]Daily Log'!$AC$18:$AC$1017,$B334,'[1]Daily Log'!$AD$18:$AD$1017),0)</f>
        <v>0</v>
      </c>
      <c r="Q334" s="198">
        <f>IFERROR($E334*SUMIF('[1]Daily Log'!$AF$18:$AF$1017,$B334,'[1]Daily Log'!$AG$18:$AG$1017),0)</f>
        <v>0</v>
      </c>
      <c r="R334" s="198">
        <f>IFERROR($E334*SUMIF('[1]Daily Log'!$AI$18:$AI$1017,$B334,'[1]Daily Log'!$AJ$18:$AJ$1017),0)</f>
        <v>0</v>
      </c>
      <c r="S334" s="198">
        <f>IFERROR($E334*SUMIF('[1]Daily Log'!$AL$18:$AL$1017,$B334,'[1]Daily Log'!$AM$18:$AM$1017),0)</f>
        <v>0</v>
      </c>
      <c r="T334" s="198">
        <f>IFERROR($E334*SUMIF('[1]Daily Log'!$AO$18:$AO$1017,$B334,'[1]Daily Log'!$AP$18:$AP$1017),0)</f>
        <v>0</v>
      </c>
      <c r="U334" s="198">
        <f>IFERROR($E334*SUMIF('[1]Daily Log'!$AR$18:$AR$1017,$B334,'[1]Daily Log'!$AS$18:$AS$1017),0)</f>
        <v>0</v>
      </c>
      <c r="V334" s="198">
        <f>IFERROR($E334*SUMIF('[1]Daily Log'!$AU$18:$AU$1017,$B334,'[1]Daily Log'!$AV$18:$AV$1017),0)</f>
        <v>0</v>
      </c>
      <c r="W334" s="198">
        <f>IFERROR($E334*SUMIF('[1]Daily Log'!$AX$18:$AX$1017,$B334,'[1]Daily Log'!$AY$18:$AY$1017),0)</f>
        <v>0</v>
      </c>
      <c r="X334" s="198">
        <f>IFERROR($E334*SUMIF('[1]Daily Log'!$BA$18:$BA$1017,$B334,'[1]Daily Log'!$BB$18:$BB$1017),0)</f>
        <v>0</v>
      </c>
      <c r="Y334" s="198">
        <f>IFERROR($E334*SUMIF('[1]Daily Log'!$BD$18:$BD$1017,$B334,'[1]Daily Log'!$BE$18:$BE$1017),0)</f>
        <v>0</v>
      </c>
      <c r="Z334" s="198">
        <f>IFERROR($E334*SUMIF('[1]Daily Log'!$BG$18:$BG$1017,$B334,'[1]Daily Log'!$BH$18:$BH$1017),0)</f>
        <v>0</v>
      </c>
      <c r="AA334" s="198">
        <f>IFERROR($E334*SUMIF('[1]Daily Log'!$BJ$18:$BJ$1017,$B334,'[1]Daily Log'!$BK$18:$BK$1017),0)</f>
        <v>0</v>
      </c>
      <c r="AB334" s="198">
        <f>IFERROR($E334*SUMIF('[1]Daily Log'!$BM$18:$BM$1017,$B334,'[1]Daily Log'!$BN$18:$BN$1017),0)</f>
        <v>0</v>
      </c>
      <c r="AC334" s="198">
        <f>IFERROR($E334*SUMIF('[1]Daily Log'!$BP$18:$BP$1017,$B334,'[1]Daily Log'!$BQ$18:$BQ$1017),0)</f>
        <v>0</v>
      </c>
      <c r="AD334" s="198">
        <f>IFERROR($E334*SUMIF('[1]Daily Log'!$BS$18:$BS$1017,$B334,'[1]Daily Log'!$BT$18:$BT$1017),0)</f>
        <v>0</v>
      </c>
      <c r="AE334" s="198">
        <f>IFERROR($E334*SUMIF('[1]Daily Log'!$BV$18:$BV$1017,$B334,'[1]Daily Log'!$BW$18:$BW$1017),0)</f>
        <v>0</v>
      </c>
      <c r="AF334" s="198">
        <f>IFERROR($E334*SUMIF('[1]Daily Log'!$BY$18:$BY$1017,$B334,'[1]Daily Log'!$BZ$18:$BZ$1017),0)</f>
        <v>0</v>
      </c>
      <c r="AG334" s="198">
        <f>IFERROR($E334*SUMIF('[1]Daily Log'!$CB$18:$CB$1017,$B334,'[1]Daily Log'!$CC$18:$CC$1017),0)</f>
        <v>0</v>
      </c>
      <c r="AH334" s="198">
        <f>IFERROR($E334*SUMIF('[1]Daily Log'!$CE$18:$CE$1017,$B334,'[1]Daily Log'!$CF$18:$CF$1017),0)</f>
        <v>0</v>
      </c>
      <c r="AI334" s="198">
        <f>IFERROR($E334*SUMIF('[1]Daily Log'!$CH$18:$CH$1017,$B334,'[1]Daily Log'!$CI$18:$CI$1017),0)</f>
        <v>0</v>
      </c>
      <c r="AJ334" s="198">
        <f>IFERROR($E334*SUMIF('[1]Daily Log'!$CK$18:$CK$1017,$B334,'[1]Daily Log'!$CL$18:$CL$1017),0)</f>
        <v>0</v>
      </c>
      <c r="AK334" s="198">
        <f>IFERROR($E334*SUMIF('[1]Daily Log'!$CN$18:$CN$1017,$B334,'[1]Daily Log'!$CO$18:$CO$1017),0)</f>
        <v>0</v>
      </c>
    </row>
    <row r="335" spans="2:37" ht="33.75" hidden="1" customHeight="1">
      <c r="B335" s="407" t="s">
        <v>453</v>
      </c>
      <c r="C335" s="404"/>
      <c r="D335" s="398"/>
      <c r="E335" s="199">
        <v>1</v>
      </c>
      <c r="F335" s="197">
        <f t="shared" si="5"/>
        <v>0</v>
      </c>
      <c r="G335" s="198">
        <f>IFERROR($E335*SUMIF('[1]Daily Log'!$B$18:$B$1017,$B335,'[1]Daily Log'!$C$18:$C$1017),0)</f>
        <v>0</v>
      </c>
      <c r="H335" s="198">
        <f>IFERROR($E335*SUMIF('[1]Daily Log'!$E$18:$E$1017,$B335,'[1]Daily Log'!$F$18:$F$1017),0)</f>
        <v>0</v>
      </c>
      <c r="I335" s="198">
        <f>IFERROR($E335*SUMIF('[1]Daily Log'!$H$18:$H$1017,$B335,'[1]Daily Log'!$I$18:$I$1017),0)</f>
        <v>0</v>
      </c>
      <c r="J335" s="198" t="s">
        <v>40</v>
      </c>
      <c r="K335" s="198">
        <f>IFERROR($E335*SUMIF('[1]Daily Log'!$N$18:$N$1017,$B335,'[1]Daily Log'!$O$18:$O$1017),0)</f>
        <v>0</v>
      </c>
      <c r="L335" s="198">
        <f>IFERROR($E335*SUMIF('[1]Daily Log'!$Q$18:$Q$1017,$B335,'[1]Daily Log'!$R$18:$R$1017),0)</f>
        <v>0</v>
      </c>
      <c r="M335" s="198">
        <f>IFERROR($E335*SUMIF('[1]Daily Log'!$T$18:$T$1017,$B335,'[1]Daily Log'!$U$18:$U$1017),0)</f>
        <v>0</v>
      </c>
      <c r="N335" s="198">
        <f>IFERROR($E335*SUMIF('[1]Daily Log'!$W$18:$W$1017,$B335,'[1]Daily Log'!$X$18:$X$1017),0)</f>
        <v>0</v>
      </c>
      <c r="O335" s="198">
        <f>IFERROR($E335*SUMIF('[1]Daily Log'!$Z$18:$Z$1017,$B335,'[1]Daily Log'!$AA$18:$AA$1017),0)</f>
        <v>0</v>
      </c>
      <c r="P335" s="198">
        <f>IFERROR($E335*SUMIF('[1]Daily Log'!$AC$18:$AC$1017,$B335,'[1]Daily Log'!$AD$18:$AD$1017),0)</f>
        <v>0</v>
      </c>
      <c r="Q335" s="198">
        <f>IFERROR($E335*SUMIF('[1]Daily Log'!$AF$18:$AF$1017,$B335,'[1]Daily Log'!$AG$18:$AG$1017),0)</f>
        <v>0</v>
      </c>
      <c r="R335" s="198">
        <f>IFERROR($E335*SUMIF('[1]Daily Log'!$AI$18:$AI$1017,$B335,'[1]Daily Log'!$AJ$18:$AJ$1017),0)</f>
        <v>0</v>
      </c>
      <c r="S335" s="198">
        <f>IFERROR($E335*SUMIF('[1]Daily Log'!$AL$18:$AL$1017,$B335,'[1]Daily Log'!$AM$18:$AM$1017),0)</f>
        <v>0</v>
      </c>
      <c r="T335" s="198">
        <f>IFERROR($E335*SUMIF('[1]Daily Log'!$AO$18:$AO$1017,$B335,'[1]Daily Log'!$AP$18:$AP$1017),0)</f>
        <v>0</v>
      </c>
      <c r="U335" s="198">
        <f>IFERROR($E335*SUMIF('[1]Daily Log'!$AR$18:$AR$1017,$B335,'[1]Daily Log'!$AS$18:$AS$1017),0)</f>
        <v>0</v>
      </c>
      <c r="V335" s="198">
        <f>IFERROR($E335*SUMIF('[1]Daily Log'!$AU$18:$AU$1017,$B335,'[1]Daily Log'!$AV$18:$AV$1017),0)</f>
        <v>0</v>
      </c>
      <c r="W335" s="198">
        <f>IFERROR($E335*SUMIF('[1]Daily Log'!$AX$18:$AX$1017,$B335,'[1]Daily Log'!$AY$18:$AY$1017),0)</f>
        <v>0</v>
      </c>
      <c r="X335" s="198">
        <f>IFERROR($E335*SUMIF('[1]Daily Log'!$BA$18:$BA$1017,$B335,'[1]Daily Log'!$BB$18:$BB$1017),0)</f>
        <v>0</v>
      </c>
      <c r="Y335" s="198">
        <f>IFERROR($E335*SUMIF('[1]Daily Log'!$BD$18:$BD$1017,$B335,'[1]Daily Log'!$BE$18:$BE$1017),0)</f>
        <v>0</v>
      </c>
      <c r="Z335" s="198">
        <f>IFERROR($E335*SUMIF('[1]Daily Log'!$BG$18:$BG$1017,$B335,'[1]Daily Log'!$BH$18:$BH$1017),0)</f>
        <v>0</v>
      </c>
      <c r="AA335" s="198">
        <f>IFERROR($E335*SUMIF('[1]Daily Log'!$BJ$18:$BJ$1017,$B335,'[1]Daily Log'!$BK$18:$BK$1017),0)</f>
        <v>0</v>
      </c>
      <c r="AB335" s="198">
        <f>IFERROR($E335*SUMIF('[1]Daily Log'!$BM$18:$BM$1017,$B335,'[1]Daily Log'!$BN$18:$BN$1017),0)</f>
        <v>0</v>
      </c>
      <c r="AC335" s="198">
        <f>IFERROR($E335*SUMIF('[1]Daily Log'!$BP$18:$BP$1017,$B335,'[1]Daily Log'!$BQ$18:$BQ$1017),0)</f>
        <v>0</v>
      </c>
      <c r="AD335" s="198">
        <f>IFERROR($E335*SUMIF('[1]Daily Log'!$BS$18:$BS$1017,$B335,'[1]Daily Log'!$BT$18:$BT$1017),0)</f>
        <v>0</v>
      </c>
      <c r="AE335" s="198">
        <f>IFERROR($E335*SUMIF('[1]Daily Log'!$BV$18:$BV$1017,$B335,'[1]Daily Log'!$BW$18:$BW$1017),0)</f>
        <v>0</v>
      </c>
      <c r="AF335" s="198">
        <f>IFERROR($E335*SUMIF('[1]Daily Log'!$BY$18:$BY$1017,$B335,'[1]Daily Log'!$BZ$18:$BZ$1017),0)</f>
        <v>0</v>
      </c>
      <c r="AG335" s="198">
        <f>IFERROR($E335*SUMIF('[1]Daily Log'!$CB$18:$CB$1017,$B335,'[1]Daily Log'!$CC$18:$CC$1017),0)</f>
        <v>0</v>
      </c>
      <c r="AH335" s="198">
        <f>IFERROR($E335*SUMIF('[1]Daily Log'!$CE$18:$CE$1017,$B335,'[1]Daily Log'!$CF$18:$CF$1017),0)</f>
        <v>0</v>
      </c>
      <c r="AI335" s="198">
        <f>IFERROR($E335*SUMIF('[1]Daily Log'!$CH$18:$CH$1017,$B335,'[1]Daily Log'!$CI$18:$CI$1017),0)</f>
        <v>0</v>
      </c>
      <c r="AJ335" s="198">
        <f>IFERROR($E335*SUMIF('[1]Daily Log'!$CK$18:$CK$1017,$B335,'[1]Daily Log'!$CL$18:$CL$1017),0)</f>
        <v>0</v>
      </c>
      <c r="AK335" s="198">
        <f>IFERROR($E335*SUMIF('[1]Daily Log'!$CN$18:$CN$1017,$B335,'[1]Daily Log'!$CO$18:$CO$1017),0)</f>
        <v>0</v>
      </c>
    </row>
    <row r="336" spans="2:37" ht="33.75" hidden="1" customHeight="1">
      <c r="B336" s="407" t="s">
        <v>454</v>
      </c>
      <c r="C336" s="404"/>
      <c r="D336" s="398"/>
      <c r="E336" s="199">
        <v>1</v>
      </c>
      <c r="F336" s="197">
        <f t="shared" si="5"/>
        <v>0</v>
      </c>
      <c r="G336" s="198">
        <f>IFERROR($E336*SUMIF('[1]Daily Log'!$B$18:$B$1017,$B336,'[1]Daily Log'!$C$18:$C$1017),0)</f>
        <v>0</v>
      </c>
      <c r="H336" s="198">
        <f>IFERROR($E336*SUMIF('[1]Daily Log'!$E$18:$E$1017,$B336,'[1]Daily Log'!$F$18:$F$1017),0)</f>
        <v>0</v>
      </c>
      <c r="I336" s="198">
        <f>IFERROR($E336*SUMIF('[1]Daily Log'!$H$18:$H$1017,$B336,'[1]Daily Log'!$I$18:$I$1017),0)</f>
        <v>0</v>
      </c>
      <c r="J336" s="198" t="s">
        <v>40</v>
      </c>
      <c r="K336" s="198">
        <f>IFERROR($E336*SUMIF('[1]Daily Log'!$N$18:$N$1017,$B336,'[1]Daily Log'!$O$18:$O$1017),0)</f>
        <v>0</v>
      </c>
      <c r="L336" s="198">
        <f>IFERROR($E336*SUMIF('[1]Daily Log'!$Q$18:$Q$1017,$B336,'[1]Daily Log'!$R$18:$R$1017),0)</f>
        <v>0</v>
      </c>
      <c r="M336" s="198">
        <f>IFERROR($E336*SUMIF('[1]Daily Log'!$T$18:$T$1017,$B336,'[1]Daily Log'!$U$18:$U$1017),0)</f>
        <v>0</v>
      </c>
      <c r="N336" s="198">
        <f>IFERROR($E336*SUMIF('[1]Daily Log'!$W$18:$W$1017,$B336,'[1]Daily Log'!$X$18:$X$1017),0)</f>
        <v>0</v>
      </c>
      <c r="O336" s="198">
        <f>IFERROR($E336*SUMIF('[1]Daily Log'!$Z$18:$Z$1017,$B336,'[1]Daily Log'!$AA$18:$AA$1017),0)</f>
        <v>0</v>
      </c>
      <c r="P336" s="198">
        <f>IFERROR($E336*SUMIF('[1]Daily Log'!$AC$18:$AC$1017,$B336,'[1]Daily Log'!$AD$18:$AD$1017),0)</f>
        <v>0</v>
      </c>
      <c r="Q336" s="198">
        <f>IFERROR($E336*SUMIF('[1]Daily Log'!$AF$18:$AF$1017,$B336,'[1]Daily Log'!$AG$18:$AG$1017),0)</f>
        <v>0</v>
      </c>
      <c r="R336" s="198">
        <f>IFERROR($E336*SUMIF('[1]Daily Log'!$AI$18:$AI$1017,$B336,'[1]Daily Log'!$AJ$18:$AJ$1017),0)</f>
        <v>0</v>
      </c>
      <c r="S336" s="198">
        <f>IFERROR($E336*SUMIF('[1]Daily Log'!$AL$18:$AL$1017,$B336,'[1]Daily Log'!$AM$18:$AM$1017),0)</f>
        <v>0</v>
      </c>
      <c r="T336" s="198">
        <f>IFERROR($E336*SUMIF('[1]Daily Log'!$AO$18:$AO$1017,$B336,'[1]Daily Log'!$AP$18:$AP$1017),0)</f>
        <v>0</v>
      </c>
      <c r="U336" s="198">
        <f>IFERROR($E336*SUMIF('[1]Daily Log'!$AR$18:$AR$1017,$B336,'[1]Daily Log'!$AS$18:$AS$1017),0)</f>
        <v>0</v>
      </c>
      <c r="V336" s="198">
        <f>IFERROR($E336*SUMIF('[1]Daily Log'!$AU$18:$AU$1017,$B336,'[1]Daily Log'!$AV$18:$AV$1017),0)</f>
        <v>0</v>
      </c>
      <c r="W336" s="198">
        <f>IFERROR($E336*SUMIF('[1]Daily Log'!$AX$18:$AX$1017,$B336,'[1]Daily Log'!$AY$18:$AY$1017),0)</f>
        <v>0</v>
      </c>
      <c r="X336" s="198">
        <f>IFERROR($E336*SUMIF('[1]Daily Log'!$BA$18:$BA$1017,$B336,'[1]Daily Log'!$BB$18:$BB$1017),0)</f>
        <v>0</v>
      </c>
      <c r="Y336" s="198">
        <f>IFERROR($E336*SUMIF('[1]Daily Log'!$BD$18:$BD$1017,$B336,'[1]Daily Log'!$BE$18:$BE$1017),0)</f>
        <v>0</v>
      </c>
      <c r="Z336" s="198">
        <f>IFERROR($E336*SUMIF('[1]Daily Log'!$BG$18:$BG$1017,$B336,'[1]Daily Log'!$BH$18:$BH$1017),0)</f>
        <v>0</v>
      </c>
      <c r="AA336" s="198">
        <f>IFERROR($E336*SUMIF('[1]Daily Log'!$BJ$18:$BJ$1017,$B336,'[1]Daily Log'!$BK$18:$BK$1017),0)</f>
        <v>0</v>
      </c>
      <c r="AB336" s="198">
        <f>IFERROR($E336*SUMIF('[1]Daily Log'!$BM$18:$BM$1017,$B336,'[1]Daily Log'!$BN$18:$BN$1017),0)</f>
        <v>0</v>
      </c>
      <c r="AC336" s="198">
        <f>IFERROR($E336*SUMIF('[1]Daily Log'!$BP$18:$BP$1017,$B336,'[1]Daily Log'!$BQ$18:$BQ$1017),0)</f>
        <v>0</v>
      </c>
      <c r="AD336" s="198">
        <f>IFERROR($E336*SUMIF('[1]Daily Log'!$BS$18:$BS$1017,$B336,'[1]Daily Log'!$BT$18:$BT$1017),0)</f>
        <v>0</v>
      </c>
      <c r="AE336" s="198">
        <f>IFERROR($E336*SUMIF('[1]Daily Log'!$BV$18:$BV$1017,$B336,'[1]Daily Log'!$BW$18:$BW$1017),0)</f>
        <v>0</v>
      </c>
      <c r="AF336" s="198">
        <f>IFERROR($E336*SUMIF('[1]Daily Log'!$BY$18:$BY$1017,$B336,'[1]Daily Log'!$BZ$18:$BZ$1017),0)</f>
        <v>0</v>
      </c>
      <c r="AG336" s="198">
        <f>IFERROR($E336*SUMIF('[1]Daily Log'!$CB$18:$CB$1017,$B336,'[1]Daily Log'!$CC$18:$CC$1017),0)</f>
        <v>0</v>
      </c>
      <c r="AH336" s="198">
        <f>IFERROR($E336*SUMIF('[1]Daily Log'!$CE$18:$CE$1017,$B336,'[1]Daily Log'!$CF$18:$CF$1017),0)</f>
        <v>0</v>
      </c>
      <c r="AI336" s="198">
        <f>IFERROR($E336*SUMIF('[1]Daily Log'!$CH$18:$CH$1017,$B336,'[1]Daily Log'!$CI$18:$CI$1017),0)</f>
        <v>0</v>
      </c>
      <c r="AJ336" s="198">
        <f>IFERROR($E336*SUMIF('[1]Daily Log'!$CK$18:$CK$1017,$B336,'[1]Daily Log'!$CL$18:$CL$1017),0)</f>
        <v>0</v>
      </c>
      <c r="AK336" s="198">
        <f>IFERROR($E336*SUMIF('[1]Daily Log'!$CN$18:$CN$1017,$B336,'[1]Daily Log'!$CO$18:$CO$1017),0)</f>
        <v>0</v>
      </c>
    </row>
    <row r="337" spans="2:37" ht="33.75" hidden="1" customHeight="1">
      <c r="B337" s="407" t="s">
        <v>455</v>
      </c>
      <c r="C337" s="404"/>
      <c r="D337" s="398"/>
      <c r="E337" s="199">
        <v>1</v>
      </c>
      <c r="F337" s="197">
        <f t="shared" si="5"/>
        <v>0</v>
      </c>
      <c r="G337" s="198">
        <f>IFERROR($E337*SUMIF('[1]Daily Log'!$B$18:$B$1017,$B337,'[1]Daily Log'!$C$18:$C$1017),0)</f>
        <v>0</v>
      </c>
      <c r="H337" s="198">
        <f>IFERROR($E337*SUMIF('[1]Daily Log'!$E$18:$E$1017,$B337,'[1]Daily Log'!$F$18:$F$1017),0)</f>
        <v>0</v>
      </c>
      <c r="I337" s="198">
        <f>IFERROR($E337*SUMIF('[1]Daily Log'!$H$18:$H$1017,$B337,'[1]Daily Log'!$I$18:$I$1017),0)</f>
        <v>0</v>
      </c>
      <c r="J337" s="198" t="s">
        <v>40</v>
      </c>
      <c r="K337" s="198">
        <f>IFERROR($E337*SUMIF('[1]Daily Log'!$N$18:$N$1017,$B337,'[1]Daily Log'!$O$18:$O$1017),0)</f>
        <v>0</v>
      </c>
      <c r="L337" s="198">
        <f>IFERROR($E337*SUMIF('[1]Daily Log'!$Q$18:$Q$1017,$B337,'[1]Daily Log'!$R$18:$R$1017),0)</f>
        <v>0</v>
      </c>
      <c r="M337" s="198">
        <f>IFERROR($E337*SUMIF('[1]Daily Log'!$T$18:$T$1017,$B337,'[1]Daily Log'!$U$18:$U$1017),0)</f>
        <v>0</v>
      </c>
      <c r="N337" s="198">
        <f>IFERROR($E337*SUMIF('[1]Daily Log'!$W$18:$W$1017,$B337,'[1]Daily Log'!$X$18:$X$1017),0)</f>
        <v>0</v>
      </c>
      <c r="O337" s="198">
        <f>IFERROR($E337*SUMIF('[1]Daily Log'!$Z$18:$Z$1017,$B337,'[1]Daily Log'!$AA$18:$AA$1017),0)</f>
        <v>0</v>
      </c>
      <c r="P337" s="198">
        <f>IFERROR($E337*SUMIF('[1]Daily Log'!$AC$18:$AC$1017,$B337,'[1]Daily Log'!$AD$18:$AD$1017),0)</f>
        <v>0</v>
      </c>
      <c r="Q337" s="198">
        <f>IFERROR($E337*SUMIF('[1]Daily Log'!$AF$18:$AF$1017,$B337,'[1]Daily Log'!$AG$18:$AG$1017),0)</f>
        <v>0</v>
      </c>
      <c r="R337" s="198">
        <f>IFERROR($E337*SUMIF('[1]Daily Log'!$AI$18:$AI$1017,$B337,'[1]Daily Log'!$AJ$18:$AJ$1017),0)</f>
        <v>0</v>
      </c>
      <c r="S337" s="198">
        <f>IFERROR($E337*SUMIF('[1]Daily Log'!$AL$18:$AL$1017,$B337,'[1]Daily Log'!$AM$18:$AM$1017),0)</f>
        <v>0</v>
      </c>
      <c r="T337" s="198">
        <f>IFERROR($E337*SUMIF('[1]Daily Log'!$AO$18:$AO$1017,$B337,'[1]Daily Log'!$AP$18:$AP$1017),0)</f>
        <v>0</v>
      </c>
      <c r="U337" s="198">
        <f>IFERROR($E337*SUMIF('[1]Daily Log'!$AR$18:$AR$1017,$B337,'[1]Daily Log'!$AS$18:$AS$1017),0)</f>
        <v>0</v>
      </c>
      <c r="V337" s="198">
        <f>IFERROR($E337*SUMIF('[1]Daily Log'!$AU$18:$AU$1017,$B337,'[1]Daily Log'!$AV$18:$AV$1017),0)</f>
        <v>0</v>
      </c>
      <c r="W337" s="198">
        <f>IFERROR($E337*SUMIF('[1]Daily Log'!$AX$18:$AX$1017,$B337,'[1]Daily Log'!$AY$18:$AY$1017),0)</f>
        <v>0</v>
      </c>
      <c r="X337" s="198">
        <f>IFERROR($E337*SUMIF('[1]Daily Log'!$BA$18:$BA$1017,$B337,'[1]Daily Log'!$BB$18:$BB$1017),0)</f>
        <v>0</v>
      </c>
      <c r="Y337" s="198">
        <f>IFERROR($E337*SUMIF('[1]Daily Log'!$BD$18:$BD$1017,$B337,'[1]Daily Log'!$BE$18:$BE$1017),0)</f>
        <v>0</v>
      </c>
      <c r="Z337" s="198">
        <f>IFERROR($E337*SUMIF('[1]Daily Log'!$BG$18:$BG$1017,$B337,'[1]Daily Log'!$BH$18:$BH$1017),0)</f>
        <v>0</v>
      </c>
      <c r="AA337" s="198">
        <f>IFERROR($E337*SUMIF('[1]Daily Log'!$BJ$18:$BJ$1017,$B337,'[1]Daily Log'!$BK$18:$BK$1017),0)</f>
        <v>0</v>
      </c>
      <c r="AB337" s="198">
        <f>IFERROR($E337*SUMIF('[1]Daily Log'!$BM$18:$BM$1017,$B337,'[1]Daily Log'!$BN$18:$BN$1017),0)</f>
        <v>0</v>
      </c>
      <c r="AC337" s="198">
        <f>IFERROR($E337*SUMIF('[1]Daily Log'!$BP$18:$BP$1017,$B337,'[1]Daily Log'!$BQ$18:$BQ$1017),0)</f>
        <v>0</v>
      </c>
      <c r="AD337" s="198">
        <f>IFERROR($E337*SUMIF('[1]Daily Log'!$BS$18:$BS$1017,$B337,'[1]Daily Log'!$BT$18:$BT$1017),0)</f>
        <v>0</v>
      </c>
      <c r="AE337" s="198">
        <f>IFERROR($E337*SUMIF('[1]Daily Log'!$BV$18:$BV$1017,$B337,'[1]Daily Log'!$BW$18:$BW$1017),0)</f>
        <v>0</v>
      </c>
      <c r="AF337" s="198">
        <f>IFERROR($E337*SUMIF('[1]Daily Log'!$BY$18:$BY$1017,$B337,'[1]Daily Log'!$BZ$18:$BZ$1017),0)</f>
        <v>0</v>
      </c>
      <c r="AG337" s="198">
        <f>IFERROR($E337*SUMIF('[1]Daily Log'!$CB$18:$CB$1017,$B337,'[1]Daily Log'!$CC$18:$CC$1017),0)</f>
        <v>0</v>
      </c>
      <c r="AH337" s="198">
        <f>IFERROR($E337*SUMIF('[1]Daily Log'!$CE$18:$CE$1017,$B337,'[1]Daily Log'!$CF$18:$CF$1017),0)</f>
        <v>0</v>
      </c>
      <c r="AI337" s="198">
        <f>IFERROR($E337*SUMIF('[1]Daily Log'!$CH$18:$CH$1017,$B337,'[1]Daily Log'!$CI$18:$CI$1017),0)</f>
        <v>0</v>
      </c>
      <c r="AJ337" s="198">
        <f>IFERROR($E337*SUMIF('[1]Daily Log'!$CK$18:$CK$1017,$B337,'[1]Daily Log'!$CL$18:$CL$1017),0)</f>
        <v>0</v>
      </c>
      <c r="AK337" s="198">
        <f>IFERROR($E337*SUMIF('[1]Daily Log'!$CN$18:$CN$1017,$B337,'[1]Daily Log'!$CO$18:$CO$1017),0)</f>
        <v>0</v>
      </c>
    </row>
    <row r="338" spans="2:37" ht="33.75" hidden="1" customHeight="1">
      <c r="B338" s="407" t="s">
        <v>456</v>
      </c>
      <c r="C338" s="404"/>
      <c r="D338" s="398"/>
      <c r="E338" s="199">
        <v>1</v>
      </c>
      <c r="F338" s="197">
        <f t="shared" si="5"/>
        <v>0</v>
      </c>
      <c r="G338" s="198">
        <f>IFERROR($E338*SUMIF('[1]Daily Log'!$B$18:$B$1017,$B338,'[1]Daily Log'!$C$18:$C$1017),0)</f>
        <v>0</v>
      </c>
      <c r="H338" s="198">
        <f>IFERROR($E338*SUMIF('[1]Daily Log'!$E$18:$E$1017,$B338,'[1]Daily Log'!$F$18:$F$1017),0)</f>
        <v>0</v>
      </c>
      <c r="I338" s="198">
        <f>IFERROR($E338*SUMIF('[1]Daily Log'!$H$18:$H$1017,$B338,'[1]Daily Log'!$I$18:$I$1017),0)</f>
        <v>0</v>
      </c>
      <c r="J338" s="198" t="s">
        <v>40</v>
      </c>
      <c r="K338" s="198">
        <f>IFERROR($E338*SUMIF('[1]Daily Log'!$N$18:$N$1017,$B338,'[1]Daily Log'!$O$18:$O$1017),0)</f>
        <v>0</v>
      </c>
      <c r="L338" s="198">
        <f>IFERROR($E338*SUMIF('[1]Daily Log'!$Q$18:$Q$1017,$B338,'[1]Daily Log'!$R$18:$R$1017),0)</f>
        <v>0</v>
      </c>
      <c r="M338" s="198">
        <f>IFERROR($E338*SUMIF('[1]Daily Log'!$T$18:$T$1017,$B338,'[1]Daily Log'!$U$18:$U$1017),0)</f>
        <v>0</v>
      </c>
      <c r="N338" s="198">
        <f>IFERROR($E338*SUMIF('[1]Daily Log'!$W$18:$W$1017,$B338,'[1]Daily Log'!$X$18:$X$1017),0)</f>
        <v>0</v>
      </c>
      <c r="O338" s="198">
        <f>IFERROR($E338*SUMIF('[1]Daily Log'!$Z$18:$Z$1017,$B338,'[1]Daily Log'!$AA$18:$AA$1017),0)</f>
        <v>0</v>
      </c>
      <c r="P338" s="198">
        <f>IFERROR($E338*SUMIF('[1]Daily Log'!$AC$18:$AC$1017,$B338,'[1]Daily Log'!$AD$18:$AD$1017),0)</f>
        <v>0</v>
      </c>
      <c r="Q338" s="198">
        <f>IFERROR($E338*SUMIF('[1]Daily Log'!$AF$18:$AF$1017,$B338,'[1]Daily Log'!$AG$18:$AG$1017),0)</f>
        <v>0</v>
      </c>
      <c r="R338" s="198">
        <f>IFERROR($E338*SUMIF('[1]Daily Log'!$AI$18:$AI$1017,$B338,'[1]Daily Log'!$AJ$18:$AJ$1017),0)</f>
        <v>0</v>
      </c>
      <c r="S338" s="198">
        <f>IFERROR($E338*SUMIF('[1]Daily Log'!$AL$18:$AL$1017,$B338,'[1]Daily Log'!$AM$18:$AM$1017),0)</f>
        <v>0</v>
      </c>
      <c r="T338" s="198">
        <f>IFERROR($E338*SUMIF('[1]Daily Log'!$AO$18:$AO$1017,$B338,'[1]Daily Log'!$AP$18:$AP$1017),0)</f>
        <v>0</v>
      </c>
      <c r="U338" s="198">
        <f>IFERROR($E338*SUMIF('[1]Daily Log'!$AR$18:$AR$1017,$B338,'[1]Daily Log'!$AS$18:$AS$1017),0)</f>
        <v>0</v>
      </c>
      <c r="V338" s="198">
        <f>IFERROR($E338*SUMIF('[1]Daily Log'!$AU$18:$AU$1017,$B338,'[1]Daily Log'!$AV$18:$AV$1017),0)</f>
        <v>0</v>
      </c>
      <c r="W338" s="198">
        <f>IFERROR($E338*SUMIF('[1]Daily Log'!$AX$18:$AX$1017,$B338,'[1]Daily Log'!$AY$18:$AY$1017),0)</f>
        <v>0</v>
      </c>
      <c r="X338" s="198">
        <f>IFERROR($E338*SUMIF('[1]Daily Log'!$BA$18:$BA$1017,$B338,'[1]Daily Log'!$BB$18:$BB$1017),0)</f>
        <v>0</v>
      </c>
      <c r="Y338" s="198">
        <f>IFERROR($E338*SUMIF('[1]Daily Log'!$BD$18:$BD$1017,$B338,'[1]Daily Log'!$BE$18:$BE$1017),0)</f>
        <v>0</v>
      </c>
      <c r="Z338" s="198">
        <f>IFERROR($E338*SUMIF('[1]Daily Log'!$BG$18:$BG$1017,$B338,'[1]Daily Log'!$BH$18:$BH$1017),0)</f>
        <v>0</v>
      </c>
      <c r="AA338" s="198">
        <f>IFERROR($E338*SUMIF('[1]Daily Log'!$BJ$18:$BJ$1017,$B338,'[1]Daily Log'!$BK$18:$BK$1017),0)</f>
        <v>0</v>
      </c>
      <c r="AB338" s="198">
        <f>IFERROR($E338*SUMIF('[1]Daily Log'!$BM$18:$BM$1017,$B338,'[1]Daily Log'!$BN$18:$BN$1017),0)</f>
        <v>0</v>
      </c>
      <c r="AC338" s="198">
        <f>IFERROR($E338*SUMIF('[1]Daily Log'!$BP$18:$BP$1017,$B338,'[1]Daily Log'!$BQ$18:$BQ$1017),0)</f>
        <v>0</v>
      </c>
      <c r="AD338" s="198">
        <f>IFERROR($E338*SUMIF('[1]Daily Log'!$BS$18:$BS$1017,$B338,'[1]Daily Log'!$BT$18:$BT$1017),0)</f>
        <v>0</v>
      </c>
      <c r="AE338" s="198">
        <f>IFERROR($E338*SUMIF('[1]Daily Log'!$BV$18:$BV$1017,$B338,'[1]Daily Log'!$BW$18:$BW$1017),0)</f>
        <v>0</v>
      </c>
      <c r="AF338" s="198">
        <f>IFERROR($E338*SUMIF('[1]Daily Log'!$BY$18:$BY$1017,$B338,'[1]Daily Log'!$BZ$18:$BZ$1017),0)</f>
        <v>0</v>
      </c>
      <c r="AG338" s="198">
        <f>IFERROR($E338*SUMIF('[1]Daily Log'!$CB$18:$CB$1017,$B338,'[1]Daily Log'!$CC$18:$CC$1017),0)</f>
        <v>0</v>
      </c>
      <c r="AH338" s="198">
        <f>IFERROR($E338*SUMIF('[1]Daily Log'!$CE$18:$CE$1017,$B338,'[1]Daily Log'!$CF$18:$CF$1017),0)</f>
        <v>0</v>
      </c>
      <c r="AI338" s="198">
        <f>IFERROR($E338*SUMIF('[1]Daily Log'!$CH$18:$CH$1017,$B338,'[1]Daily Log'!$CI$18:$CI$1017),0)</f>
        <v>0</v>
      </c>
      <c r="AJ338" s="198">
        <f>IFERROR($E338*SUMIF('[1]Daily Log'!$CK$18:$CK$1017,$B338,'[1]Daily Log'!$CL$18:$CL$1017),0)</f>
        <v>0</v>
      </c>
      <c r="AK338" s="198">
        <f>IFERROR($E338*SUMIF('[1]Daily Log'!$CN$18:$CN$1017,$B338,'[1]Daily Log'!$CO$18:$CO$1017),0)</f>
        <v>0</v>
      </c>
    </row>
    <row r="339" spans="2:37" ht="33.75" hidden="1" customHeight="1">
      <c r="B339" s="407" t="s">
        <v>457</v>
      </c>
      <c r="C339" s="404"/>
      <c r="D339" s="398"/>
      <c r="E339" s="199">
        <v>1</v>
      </c>
      <c r="F339" s="197">
        <f t="shared" si="5"/>
        <v>0</v>
      </c>
      <c r="G339" s="198">
        <f>IFERROR($E339*SUMIF('[1]Daily Log'!$B$18:$B$1017,$B339,'[1]Daily Log'!$C$18:$C$1017),0)</f>
        <v>0</v>
      </c>
      <c r="H339" s="198">
        <f>IFERROR($E339*SUMIF('[1]Daily Log'!$E$18:$E$1017,$B339,'[1]Daily Log'!$F$18:$F$1017),0)</f>
        <v>0</v>
      </c>
      <c r="I339" s="198">
        <f>IFERROR($E339*SUMIF('[1]Daily Log'!$H$18:$H$1017,$B339,'[1]Daily Log'!$I$18:$I$1017),0)</f>
        <v>0</v>
      </c>
      <c r="J339" s="198" t="s">
        <v>40</v>
      </c>
      <c r="K339" s="198">
        <f>IFERROR($E339*SUMIF('[1]Daily Log'!$N$18:$N$1017,$B339,'[1]Daily Log'!$O$18:$O$1017),0)</f>
        <v>0</v>
      </c>
      <c r="L339" s="198">
        <f>IFERROR($E339*SUMIF('[1]Daily Log'!$Q$18:$Q$1017,$B339,'[1]Daily Log'!$R$18:$R$1017),0)</f>
        <v>0</v>
      </c>
      <c r="M339" s="198">
        <f>IFERROR($E339*SUMIF('[1]Daily Log'!$T$18:$T$1017,$B339,'[1]Daily Log'!$U$18:$U$1017),0)</f>
        <v>0</v>
      </c>
      <c r="N339" s="198">
        <f>IFERROR($E339*SUMIF('[1]Daily Log'!$W$18:$W$1017,$B339,'[1]Daily Log'!$X$18:$X$1017),0)</f>
        <v>0</v>
      </c>
      <c r="O339" s="198">
        <f>IFERROR($E339*SUMIF('[1]Daily Log'!$Z$18:$Z$1017,$B339,'[1]Daily Log'!$AA$18:$AA$1017),0)</f>
        <v>0</v>
      </c>
      <c r="P339" s="198">
        <f>IFERROR($E339*SUMIF('[1]Daily Log'!$AC$18:$AC$1017,$B339,'[1]Daily Log'!$AD$18:$AD$1017),0)</f>
        <v>0</v>
      </c>
      <c r="Q339" s="198">
        <f>IFERROR($E339*SUMIF('[1]Daily Log'!$AF$18:$AF$1017,$B339,'[1]Daily Log'!$AG$18:$AG$1017),0)</f>
        <v>0</v>
      </c>
      <c r="R339" s="198">
        <f>IFERROR($E339*SUMIF('[1]Daily Log'!$AI$18:$AI$1017,$B339,'[1]Daily Log'!$AJ$18:$AJ$1017),0)</f>
        <v>0</v>
      </c>
      <c r="S339" s="198">
        <f>IFERROR($E339*SUMIF('[1]Daily Log'!$AL$18:$AL$1017,$B339,'[1]Daily Log'!$AM$18:$AM$1017),0)</f>
        <v>0</v>
      </c>
      <c r="T339" s="198">
        <f>IFERROR($E339*SUMIF('[1]Daily Log'!$AO$18:$AO$1017,$B339,'[1]Daily Log'!$AP$18:$AP$1017),0)</f>
        <v>0</v>
      </c>
      <c r="U339" s="198">
        <f>IFERROR($E339*SUMIF('[1]Daily Log'!$AR$18:$AR$1017,$B339,'[1]Daily Log'!$AS$18:$AS$1017),0)</f>
        <v>0</v>
      </c>
      <c r="V339" s="198">
        <f>IFERROR($E339*SUMIF('[1]Daily Log'!$AU$18:$AU$1017,$B339,'[1]Daily Log'!$AV$18:$AV$1017),0)</f>
        <v>0</v>
      </c>
      <c r="W339" s="198">
        <f>IFERROR($E339*SUMIF('[1]Daily Log'!$AX$18:$AX$1017,$B339,'[1]Daily Log'!$AY$18:$AY$1017),0)</f>
        <v>0</v>
      </c>
      <c r="X339" s="198">
        <f>IFERROR($E339*SUMIF('[1]Daily Log'!$BA$18:$BA$1017,$B339,'[1]Daily Log'!$BB$18:$BB$1017),0)</f>
        <v>0</v>
      </c>
      <c r="Y339" s="198">
        <f>IFERROR($E339*SUMIF('[1]Daily Log'!$BD$18:$BD$1017,$B339,'[1]Daily Log'!$BE$18:$BE$1017),0)</f>
        <v>0</v>
      </c>
      <c r="Z339" s="198">
        <f>IFERROR($E339*SUMIF('[1]Daily Log'!$BG$18:$BG$1017,$B339,'[1]Daily Log'!$BH$18:$BH$1017),0)</f>
        <v>0</v>
      </c>
      <c r="AA339" s="198">
        <f>IFERROR($E339*SUMIF('[1]Daily Log'!$BJ$18:$BJ$1017,$B339,'[1]Daily Log'!$BK$18:$BK$1017),0)</f>
        <v>0</v>
      </c>
      <c r="AB339" s="198">
        <f>IFERROR($E339*SUMIF('[1]Daily Log'!$BM$18:$BM$1017,$B339,'[1]Daily Log'!$BN$18:$BN$1017),0)</f>
        <v>0</v>
      </c>
      <c r="AC339" s="198">
        <f>IFERROR($E339*SUMIF('[1]Daily Log'!$BP$18:$BP$1017,$B339,'[1]Daily Log'!$BQ$18:$BQ$1017),0)</f>
        <v>0</v>
      </c>
      <c r="AD339" s="198">
        <f>IFERROR($E339*SUMIF('[1]Daily Log'!$BS$18:$BS$1017,$B339,'[1]Daily Log'!$BT$18:$BT$1017),0)</f>
        <v>0</v>
      </c>
      <c r="AE339" s="198">
        <f>IFERROR($E339*SUMIF('[1]Daily Log'!$BV$18:$BV$1017,$B339,'[1]Daily Log'!$BW$18:$BW$1017),0)</f>
        <v>0</v>
      </c>
      <c r="AF339" s="198">
        <f>IFERROR($E339*SUMIF('[1]Daily Log'!$BY$18:$BY$1017,$B339,'[1]Daily Log'!$BZ$18:$BZ$1017),0)</f>
        <v>0</v>
      </c>
      <c r="AG339" s="198">
        <f>IFERROR($E339*SUMIF('[1]Daily Log'!$CB$18:$CB$1017,$B339,'[1]Daily Log'!$CC$18:$CC$1017),0)</f>
        <v>0</v>
      </c>
      <c r="AH339" s="198">
        <f>IFERROR($E339*SUMIF('[1]Daily Log'!$CE$18:$CE$1017,$B339,'[1]Daily Log'!$CF$18:$CF$1017),0)</f>
        <v>0</v>
      </c>
      <c r="AI339" s="198">
        <f>IFERROR($E339*SUMIF('[1]Daily Log'!$CH$18:$CH$1017,$B339,'[1]Daily Log'!$CI$18:$CI$1017),0)</f>
        <v>0</v>
      </c>
      <c r="AJ339" s="198">
        <f>IFERROR($E339*SUMIF('[1]Daily Log'!$CK$18:$CK$1017,$B339,'[1]Daily Log'!$CL$18:$CL$1017),0)</f>
        <v>0</v>
      </c>
      <c r="AK339" s="198">
        <f>IFERROR($E339*SUMIF('[1]Daily Log'!$CN$18:$CN$1017,$B339,'[1]Daily Log'!$CO$18:$CO$1017),0)</f>
        <v>0</v>
      </c>
    </row>
    <row r="340" spans="2:37" ht="33.75" hidden="1" customHeight="1">
      <c r="B340" s="407" t="s">
        <v>458</v>
      </c>
      <c r="C340" s="404"/>
      <c r="D340" s="398"/>
      <c r="E340" s="199">
        <v>1</v>
      </c>
      <c r="F340" s="197">
        <f t="shared" si="5"/>
        <v>0</v>
      </c>
      <c r="G340" s="198">
        <f>IFERROR($E340*SUMIF('[1]Daily Log'!$B$18:$B$1017,$B340,'[1]Daily Log'!$C$18:$C$1017),0)</f>
        <v>0</v>
      </c>
      <c r="H340" s="198">
        <f>IFERROR($E340*SUMIF('[1]Daily Log'!$E$18:$E$1017,$B340,'[1]Daily Log'!$F$18:$F$1017),0)</f>
        <v>0</v>
      </c>
      <c r="I340" s="198">
        <f>IFERROR($E340*SUMIF('[1]Daily Log'!$H$18:$H$1017,$B340,'[1]Daily Log'!$I$18:$I$1017),0)</f>
        <v>0</v>
      </c>
      <c r="J340" s="198" t="s">
        <v>40</v>
      </c>
      <c r="K340" s="198">
        <f>IFERROR($E340*SUMIF('[1]Daily Log'!$N$18:$N$1017,$B340,'[1]Daily Log'!$O$18:$O$1017),0)</f>
        <v>0</v>
      </c>
      <c r="L340" s="198">
        <f>IFERROR($E340*SUMIF('[1]Daily Log'!$Q$18:$Q$1017,$B340,'[1]Daily Log'!$R$18:$R$1017),0)</f>
        <v>0</v>
      </c>
      <c r="M340" s="198">
        <f>IFERROR($E340*SUMIF('[1]Daily Log'!$T$18:$T$1017,$B340,'[1]Daily Log'!$U$18:$U$1017),0)</f>
        <v>0</v>
      </c>
      <c r="N340" s="198">
        <f>IFERROR($E340*SUMIF('[1]Daily Log'!$W$18:$W$1017,$B340,'[1]Daily Log'!$X$18:$X$1017),0)</f>
        <v>0</v>
      </c>
      <c r="O340" s="198">
        <f>IFERROR($E340*SUMIF('[1]Daily Log'!$Z$18:$Z$1017,$B340,'[1]Daily Log'!$AA$18:$AA$1017),0)</f>
        <v>0</v>
      </c>
      <c r="P340" s="198">
        <f>IFERROR($E340*SUMIF('[1]Daily Log'!$AC$18:$AC$1017,$B340,'[1]Daily Log'!$AD$18:$AD$1017),0)</f>
        <v>0</v>
      </c>
      <c r="Q340" s="198">
        <f>IFERROR($E340*SUMIF('[1]Daily Log'!$AF$18:$AF$1017,$B340,'[1]Daily Log'!$AG$18:$AG$1017),0)</f>
        <v>0</v>
      </c>
      <c r="R340" s="198">
        <f>IFERROR($E340*SUMIF('[1]Daily Log'!$AI$18:$AI$1017,$B340,'[1]Daily Log'!$AJ$18:$AJ$1017),0)</f>
        <v>0</v>
      </c>
      <c r="S340" s="198">
        <f>IFERROR($E340*SUMIF('[1]Daily Log'!$AL$18:$AL$1017,$B340,'[1]Daily Log'!$AM$18:$AM$1017),0)</f>
        <v>0</v>
      </c>
      <c r="T340" s="198">
        <f>IFERROR($E340*SUMIF('[1]Daily Log'!$AO$18:$AO$1017,$B340,'[1]Daily Log'!$AP$18:$AP$1017),0)</f>
        <v>0</v>
      </c>
      <c r="U340" s="198">
        <f>IFERROR($E340*SUMIF('[1]Daily Log'!$AR$18:$AR$1017,$B340,'[1]Daily Log'!$AS$18:$AS$1017),0)</f>
        <v>0</v>
      </c>
      <c r="V340" s="198">
        <f>IFERROR($E340*SUMIF('[1]Daily Log'!$AU$18:$AU$1017,$B340,'[1]Daily Log'!$AV$18:$AV$1017),0)</f>
        <v>0</v>
      </c>
      <c r="W340" s="198">
        <f>IFERROR($E340*SUMIF('[1]Daily Log'!$AX$18:$AX$1017,$B340,'[1]Daily Log'!$AY$18:$AY$1017),0)</f>
        <v>0</v>
      </c>
      <c r="X340" s="198">
        <f>IFERROR($E340*SUMIF('[1]Daily Log'!$BA$18:$BA$1017,$B340,'[1]Daily Log'!$BB$18:$BB$1017),0)</f>
        <v>0</v>
      </c>
      <c r="Y340" s="198">
        <f>IFERROR($E340*SUMIF('[1]Daily Log'!$BD$18:$BD$1017,$B340,'[1]Daily Log'!$BE$18:$BE$1017),0)</f>
        <v>0</v>
      </c>
      <c r="Z340" s="198">
        <f>IFERROR($E340*SUMIF('[1]Daily Log'!$BG$18:$BG$1017,$B340,'[1]Daily Log'!$BH$18:$BH$1017),0)</f>
        <v>0</v>
      </c>
      <c r="AA340" s="198">
        <f>IFERROR($E340*SUMIF('[1]Daily Log'!$BJ$18:$BJ$1017,$B340,'[1]Daily Log'!$BK$18:$BK$1017),0)</f>
        <v>0</v>
      </c>
      <c r="AB340" s="198">
        <f>IFERROR($E340*SUMIF('[1]Daily Log'!$BM$18:$BM$1017,$B340,'[1]Daily Log'!$BN$18:$BN$1017),0)</f>
        <v>0</v>
      </c>
      <c r="AC340" s="198">
        <f>IFERROR($E340*SUMIF('[1]Daily Log'!$BP$18:$BP$1017,$B340,'[1]Daily Log'!$BQ$18:$BQ$1017),0)</f>
        <v>0</v>
      </c>
      <c r="AD340" s="198">
        <f>IFERROR($E340*SUMIF('[1]Daily Log'!$BS$18:$BS$1017,$B340,'[1]Daily Log'!$BT$18:$BT$1017),0)</f>
        <v>0</v>
      </c>
      <c r="AE340" s="198">
        <f>IFERROR($E340*SUMIF('[1]Daily Log'!$BV$18:$BV$1017,$B340,'[1]Daily Log'!$BW$18:$BW$1017),0)</f>
        <v>0</v>
      </c>
      <c r="AF340" s="198">
        <f>IFERROR($E340*SUMIF('[1]Daily Log'!$BY$18:$BY$1017,$B340,'[1]Daily Log'!$BZ$18:$BZ$1017),0)</f>
        <v>0</v>
      </c>
      <c r="AG340" s="198">
        <f>IFERROR($E340*SUMIF('[1]Daily Log'!$CB$18:$CB$1017,$B340,'[1]Daily Log'!$CC$18:$CC$1017),0)</f>
        <v>0</v>
      </c>
      <c r="AH340" s="198">
        <f>IFERROR($E340*SUMIF('[1]Daily Log'!$CE$18:$CE$1017,$B340,'[1]Daily Log'!$CF$18:$CF$1017),0)</f>
        <v>0</v>
      </c>
      <c r="AI340" s="198">
        <f>IFERROR($E340*SUMIF('[1]Daily Log'!$CH$18:$CH$1017,$B340,'[1]Daily Log'!$CI$18:$CI$1017),0)</f>
        <v>0</v>
      </c>
      <c r="AJ340" s="198">
        <f>IFERROR($E340*SUMIF('[1]Daily Log'!$CK$18:$CK$1017,$B340,'[1]Daily Log'!$CL$18:$CL$1017),0)</f>
        <v>0</v>
      </c>
      <c r="AK340" s="198">
        <f>IFERROR($E340*SUMIF('[1]Daily Log'!$CN$18:$CN$1017,$B340,'[1]Daily Log'!$CO$18:$CO$1017),0)</f>
        <v>0</v>
      </c>
    </row>
    <row r="341" spans="2:37" ht="33.75" hidden="1" customHeight="1">
      <c r="B341" s="407" t="s">
        <v>459</v>
      </c>
      <c r="C341" s="404"/>
      <c r="D341" s="398"/>
      <c r="E341" s="199">
        <v>1</v>
      </c>
      <c r="F341" s="197">
        <f t="shared" si="5"/>
        <v>0</v>
      </c>
      <c r="G341" s="198">
        <f>IFERROR($E341*SUMIF('[1]Daily Log'!$B$18:$B$1017,$B341,'[1]Daily Log'!$C$18:$C$1017),0)</f>
        <v>0</v>
      </c>
      <c r="H341" s="198">
        <f>IFERROR($E341*SUMIF('[1]Daily Log'!$E$18:$E$1017,$B341,'[1]Daily Log'!$F$18:$F$1017),0)</f>
        <v>0</v>
      </c>
      <c r="I341" s="198">
        <f>IFERROR($E341*SUMIF('[1]Daily Log'!$H$18:$H$1017,$B341,'[1]Daily Log'!$I$18:$I$1017),0)</f>
        <v>0</v>
      </c>
      <c r="J341" s="198" t="s">
        <v>40</v>
      </c>
      <c r="K341" s="198">
        <f>IFERROR($E341*SUMIF('[1]Daily Log'!$N$18:$N$1017,$B341,'[1]Daily Log'!$O$18:$O$1017),0)</f>
        <v>0</v>
      </c>
      <c r="L341" s="198">
        <f>IFERROR($E341*SUMIF('[1]Daily Log'!$Q$18:$Q$1017,$B341,'[1]Daily Log'!$R$18:$R$1017),0)</f>
        <v>0</v>
      </c>
      <c r="M341" s="198">
        <f>IFERROR($E341*SUMIF('[1]Daily Log'!$T$18:$T$1017,$B341,'[1]Daily Log'!$U$18:$U$1017),0)</f>
        <v>0</v>
      </c>
      <c r="N341" s="198">
        <f>IFERROR($E341*SUMIF('[1]Daily Log'!$W$18:$W$1017,$B341,'[1]Daily Log'!$X$18:$X$1017),0)</f>
        <v>0</v>
      </c>
      <c r="O341" s="198">
        <f>IFERROR($E341*SUMIF('[1]Daily Log'!$Z$18:$Z$1017,$B341,'[1]Daily Log'!$AA$18:$AA$1017),0)</f>
        <v>0</v>
      </c>
      <c r="P341" s="198">
        <f>IFERROR($E341*SUMIF('[1]Daily Log'!$AC$18:$AC$1017,$B341,'[1]Daily Log'!$AD$18:$AD$1017),0)</f>
        <v>0</v>
      </c>
      <c r="Q341" s="198">
        <f>IFERROR($E341*SUMIF('[1]Daily Log'!$AF$18:$AF$1017,$B341,'[1]Daily Log'!$AG$18:$AG$1017),0)</f>
        <v>0</v>
      </c>
      <c r="R341" s="198">
        <f>IFERROR($E341*SUMIF('[1]Daily Log'!$AI$18:$AI$1017,$B341,'[1]Daily Log'!$AJ$18:$AJ$1017),0)</f>
        <v>0</v>
      </c>
      <c r="S341" s="198">
        <f>IFERROR($E341*SUMIF('[1]Daily Log'!$AL$18:$AL$1017,$B341,'[1]Daily Log'!$AM$18:$AM$1017),0)</f>
        <v>0</v>
      </c>
      <c r="T341" s="198">
        <f>IFERROR($E341*SUMIF('[1]Daily Log'!$AO$18:$AO$1017,$B341,'[1]Daily Log'!$AP$18:$AP$1017),0)</f>
        <v>0</v>
      </c>
      <c r="U341" s="198">
        <f>IFERROR($E341*SUMIF('[1]Daily Log'!$AR$18:$AR$1017,$B341,'[1]Daily Log'!$AS$18:$AS$1017),0)</f>
        <v>0</v>
      </c>
      <c r="V341" s="198">
        <f>IFERROR($E341*SUMIF('[1]Daily Log'!$AU$18:$AU$1017,$B341,'[1]Daily Log'!$AV$18:$AV$1017),0)</f>
        <v>0</v>
      </c>
      <c r="W341" s="198">
        <f>IFERROR($E341*SUMIF('[1]Daily Log'!$AX$18:$AX$1017,$B341,'[1]Daily Log'!$AY$18:$AY$1017),0)</f>
        <v>0</v>
      </c>
      <c r="X341" s="198">
        <f>IFERROR($E341*SUMIF('[1]Daily Log'!$BA$18:$BA$1017,$B341,'[1]Daily Log'!$BB$18:$BB$1017),0)</f>
        <v>0</v>
      </c>
      <c r="Y341" s="198">
        <f>IFERROR($E341*SUMIF('[1]Daily Log'!$BD$18:$BD$1017,$B341,'[1]Daily Log'!$BE$18:$BE$1017),0)</f>
        <v>0</v>
      </c>
      <c r="Z341" s="198">
        <f>IFERROR($E341*SUMIF('[1]Daily Log'!$BG$18:$BG$1017,$B341,'[1]Daily Log'!$BH$18:$BH$1017),0)</f>
        <v>0</v>
      </c>
      <c r="AA341" s="198">
        <f>IFERROR($E341*SUMIF('[1]Daily Log'!$BJ$18:$BJ$1017,$B341,'[1]Daily Log'!$BK$18:$BK$1017),0)</f>
        <v>0</v>
      </c>
      <c r="AB341" s="198">
        <f>IFERROR($E341*SUMIF('[1]Daily Log'!$BM$18:$BM$1017,$B341,'[1]Daily Log'!$BN$18:$BN$1017),0)</f>
        <v>0</v>
      </c>
      <c r="AC341" s="198">
        <f>IFERROR($E341*SUMIF('[1]Daily Log'!$BP$18:$BP$1017,$B341,'[1]Daily Log'!$BQ$18:$BQ$1017),0)</f>
        <v>0</v>
      </c>
      <c r="AD341" s="198">
        <f>IFERROR($E341*SUMIF('[1]Daily Log'!$BS$18:$BS$1017,$B341,'[1]Daily Log'!$BT$18:$BT$1017),0)</f>
        <v>0</v>
      </c>
      <c r="AE341" s="198">
        <f>IFERROR($E341*SUMIF('[1]Daily Log'!$BV$18:$BV$1017,$B341,'[1]Daily Log'!$BW$18:$BW$1017),0)</f>
        <v>0</v>
      </c>
      <c r="AF341" s="198">
        <f>IFERROR($E341*SUMIF('[1]Daily Log'!$BY$18:$BY$1017,$B341,'[1]Daily Log'!$BZ$18:$BZ$1017),0)</f>
        <v>0</v>
      </c>
      <c r="AG341" s="198">
        <f>IFERROR($E341*SUMIF('[1]Daily Log'!$CB$18:$CB$1017,$B341,'[1]Daily Log'!$CC$18:$CC$1017),0)</f>
        <v>0</v>
      </c>
      <c r="AH341" s="198">
        <f>IFERROR($E341*SUMIF('[1]Daily Log'!$CE$18:$CE$1017,$B341,'[1]Daily Log'!$CF$18:$CF$1017),0)</f>
        <v>0</v>
      </c>
      <c r="AI341" s="198">
        <f>IFERROR($E341*SUMIF('[1]Daily Log'!$CH$18:$CH$1017,$B341,'[1]Daily Log'!$CI$18:$CI$1017),0)</f>
        <v>0</v>
      </c>
      <c r="AJ341" s="198">
        <f>IFERROR($E341*SUMIF('[1]Daily Log'!$CK$18:$CK$1017,$B341,'[1]Daily Log'!$CL$18:$CL$1017),0)</f>
        <v>0</v>
      </c>
      <c r="AK341" s="198">
        <f>IFERROR($E341*SUMIF('[1]Daily Log'!$CN$18:$CN$1017,$B341,'[1]Daily Log'!$CO$18:$CO$1017),0)</f>
        <v>0</v>
      </c>
    </row>
    <row r="342" spans="2:37" ht="33.75" hidden="1" customHeight="1">
      <c r="B342" s="407" t="s">
        <v>460</v>
      </c>
      <c r="C342" s="404"/>
      <c r="D342" s="398"/>
      <c r="E342" s="199">
        <v>1</v>
      </c>
      <c r="F342" s="197">
        <f t="shared" si="5"/>
        <v>0</v>
      </c>
      <c r="G342" s="198">
        <f>IFERROR($E342*SUMIF('[1]Daily Log'!$B$18:$B$1017,$B342,'[1]Daily Log'!$C$18:$C$1017),0)</f>
        <v>0</v>
      </c>
      <c r="H342" s="198">
        <f>IFERROR($E342*SUMIF('[1]Daily Log'!$E$18:$E$1017,$B342,'[1]Daily Log'!$F$18:$F$1017),0)</f>
        <v>0</v>
      </c>
      <c r="I342" s="198">
        <f>IFERROR($E342*SUMIF('[1]Daily Log'!$H$18:$H$1017,$B342,'[1]Daily Log'!$I$18:$I$1017),0)</f>
        <v>0</v>
      </c>
      <c r="J342" s="198" t="s">
        <v>40</v>
      </c>
      <c r="K342" s="198">
        <f>IFERROR($E342*SUMIF('[1]Daily Log'!$N$18:$N$1017,$B342,'[1]Daily Log'!$O$18:$O$1017),0)</f>
        <v>0</v>
      </c>
      <c r="L342" s="198">
        <f>IFERROR($E342*SUMIF('[1]Daily Log'!$Q$18:$Q$1017,$B342,'[1]Daily Log'!$R$18:$R$1017),0)</f>
        <v>0</v>
      </c>
      <c r="M342" s="198">
        <f>IFERROR($E342*SUMIF('[1]Daily Log'!$T$18:$T$1017,$B342,'[1]Daily Log'!$U$18:$U$1017),0)</f>
        <v>0</v>
      </c>
      <c r="N342" s="198">
        <f>IFERROR($E342*SUMIF('[1]Daily Log'!$W$18:$W$1017,$B342,'[1]Daily Log'!$X$18:$X$1017),0)</f>
        <v>0</v>
      </c>
      <c r="O342" s="198">
        <f>IFERROR($E342*SUMIF('[1]Daily Log'!$Z$18:$Z$1017,$B342,'[1]Daily Log'!$AA$18:$AA$1017),0)</f>
        <v>0</v>
      </c>
      <c r="P342" s="198">
        <f>IFERROR($E342*SUMIF('[1]Daily Log'!$AC$18:$AC$1017,$B342,'[1]Daily Log'!$AD$18:$AD$1017),0)</f>
        <v>0</v>
      </c>
      <c r="Q342" s="198">
        <f>IFERROR($E342*SUMIF('[1]Daily Log'!$AF$18:$AF$1017,$B342,'[1]Daily Log'!$AG$18:$AG$1017),0)</f>
        <v>0</v>
      </c>
      <c r="R342" s="198">
        <f>IFERROR($E342*SUMIF('[1]Daily Log'!$AI$18:$AI$1017,$B342,'[1]Daily Log'!$AJ$18:$AJ$1017),0)</f>
        <v>0</v>
      </c>
      <c r="S342" s="198">
        <f>IFERROR($E342*SUMIF('[1]Daily Log'!$AL$18:$AL$1017,$B342,'[1]Daily Log'!$AM$18:$AM$1017),0)</f>
        <v>0</v>
      </c>
      <c r="T342" s="198">
        <f>IFERROR($E342*SUMIF('[1]Daily Log'!$AO$18:$AO$1017,$B342,'[1]Daily Log'!$AP$18:$AP$1017),0)</f>
        <v>0</v>
      </c>
      <c r="U342" s="198">
        <f>IFERROR($E342*SUMIF('[1]Daily Log'!$AR$18:$AR$1017,$B342,'[1]Daily Log'!$AS$18:$AS$1017),0)</f>
        <v>0</v>
      </c>
      <c r="V342" s="198">
        <f>IFERROR($E342*SUMIF('[1]Daily Log'!$AU$18:$AU$1017,$B342,'[1]Daily Log'!$AV$18:$AV$1017),0)</f>
        <v>0</v>
      </c>
      <c r="W342" s="198">
        <f>IFERROR($E342*SUMIF('[1]Daily Log'!$AX$18:$AX$1017,$B342,'[1]Daily Log'!$AY$18:$AY$1017),0)</f>
        <v>0</v>
      </c>
      <c r="X342" s="198">
        <f>IFERROR($E342*SUMIF('[1]Daily Log'!$BA$18:$BA$1017,$B342,'[1]Daily Log'!$BB$18:$BB$1017),0)</f>
        <v>0</v>
      </c>
      <c r="Y342" s="198">
        <f>IFERROR($E342*SUMIF('[1]Daily Log'!$BD$18:$BD$1017,$B342,'[1]Daily Log'!$BE$18:$BE$1017),0)</f>
        <v>0</v>
      </c>
      <c r="Z342" s="198">
        <f>IFERROR($E342*SUMIF('[1]Daily Log'!$BG$18:$BG$1017,$B342,'[1]Daily Log'!$BH$18:$BH$1017),0)</f>
        <v>0</v>
      </c>
      <c r="AA342" s="198">
        <f>IFERROR($E342*SUMIF('[1]Daily Log'!$BJ$18:$BJ$1017,$B342,'[1]Daily Log'!$BK$18:$BK$1017),0)</f>
        <v>0</v>
      </c>
      <c r="AB342" s="198">
        <f>IFERROR($E342*SUMIF('[1]Daily Log'!$BM$18:$BM$1017,$B342,'[1]Daily Log'!$BN$18:$BN$1017),0)</f>
        <v>0</v>
      </c>
      <c r="AC342" s="198">
        <f>IFERROR($E342*SUMIF('[1]Daily Log'!$BP$18:$BP$1017,$B342,'[1]Daily Log'!$BQ$18:$BQ$1017),0)</f>
        <v>0</v>
      </c>
      <c r="AD342" s="198">
        <f>IFERROR($E342*SUMIF('[1]Daily Log'!$BS$18:$BS$1017,$B342,'[1]Daily Log'!$BT$18:$BT$1017),0)</f>
        <v>0</v>
      </c>
      <c r="AE342" s="198">
        <f>IFERROR($E342*SUMIF('[1]Daily Log'!$BV$18:$BV$1017,$B342,'[1]Daily Log'!$BW$18:$BW$1017),0)</f>
        <v>0</v>
      </c>
      <c r="AF342" s="198">
        <f>IFERROR($E342*SUMIF('[1]Daily Log'!$BY$18:$BY$1017,$B342,'[1]Daily Log'!$BZ$18:$BZ$1017),0)</f>
        <v>0</v>
      </c>
      <c r="AG342" s="198">
        <f>IFERROR($E342*SUMIF('[1]Daily Log'!$CB$18:$CB$1017,$B342,'[1]Daily Log'!$CC$18:$CC$1017),0)</f>
        <v>0</v>
      </c>
      <c r="AH342" s="198">
        <f>IFERROR($E342*SUMIF('[1]Daily Log'!$CE$18:$CE$1017,$B342,'[1]Daily Log'!$CF$18:$CF$1017),0)</f>
        <v>0</v>
      </c>
      <c r="AI342" s="198">
        <f>IFERROR($E342*SUMIF('[1]Daily Log'!$CH$18:$CH$1017,$B342,'[1]Daily Log'!$CI$18:$CI$1017),0)</f>
        <v>0</v>
      </c>
      <c r="AJ342" s="198">
        <f>IFERROR($E342*SUMIF('[1]Daily Log'!$CK$18:$CK$1017,$B342,'[1]Daily Log'!$CL$18:$CL$1017),0)</f>
        <v>0</v>
      </c>
      <c r="AK342" s="198">
        <f>IFERROR($E342*SUMIF('[1]Daily Log'!$CN$18:$CN$1017,$B342,'[1]Daily Log'!$CO$18:$CO$1017),0)</f>
        <v>0</v>
      </c>
    </row>
    <row r="343" spans="2:37" ht="33.75" hidden="1" customHeight="1">
      <c r="B343" s="407" t="s">
        <v>461</v>
      </c>
      <c r="C343" s="404"/>
      <c r="D343" s="398"/>
      <c r="E343" s="199">
        <v>1</v>
      </c>
      <c r="F343" s="197">
        <f t="shared" si="5"/>
        <v>0</v>
      </c>
      <c r="G343" s="198">
        <f>IFERROR($E343*SUMIF('[1]Daily Log'!$B$18:$B$1017,$B343,'[1]Daily Log'!$C$18:$C$1017),0)</f>
        <v>0</v>
      </c>
      <c r="H343" s="198">
        <f>IFERROR($E343*SUMIF('[1]Daily Log'!$E$18:$E$1017,$B343,'[1]Daily Log'!$F$18:$F$1017),0)</f>
        <v>0</v>
      </c>
      <c r="I343" s="198">
        <f>IFERROR($E343*SUMIF('[1]Daily Log'!$H$18:$H$1017,$B343,'[1]Daily Log'!$I$18:$I$1017),0)</f>
        <v>0</v>
      </c>
      <c r="J343" s="198" t="s">
        <v>40</v>
      </c>
      <c r="K343" s="198">
        <f>IFERROR($E343*SUMIF('[1]Daily Log'!$N$18:$N$1017,$B343,'[1]Daily Log'!$O$18:$O$1017),0)</f>
        <v>0</v>
      </c>
      <c r="L343" s="198">
        <f>IFERROR($E343*SUMIF('[1]Daily Log'!$Q$18:$Q$1017,$B343,'[1]Daily Log'!$R$18:$R$1017),0)</f>
        <v>0</v>
      </c>
      <c r="M343" s="198">
        <f>IFERROR($E343*SUMIF('[1]Daily Log'!$T$18:$T$1017,$B343,'[1]Daily Log'!$U$18:$U$1017),0)</f>
        <v>0</v>
      </c>
      <c r="N343" s="198">
        <f>IFERROR($E343*SUMIF('[1]Daily Log'!$W$18:$W$1017,$B343,'[1]Daily Log'!$X$18:$X$1017),0)</f>
        <v>0</v>
      </c>
      <c r="O343" s="198">
        <f>IFERROR($E343*SUMIF('[1]Daily Log'!$Z$18:$Z$1017,$B343,'[1]Daily Log'!$AA$18:$AA$1017),0)</f>
        <v>0</v>
      </c>
      <c r="P343" s="198">
        <f>IFERROR($E343*SUMIF('[1]Daily Log'!$AC$18:$AC$1017,$B343,'[1]Daily Log'!$AD$18:$AD$1017),0)</f>
        <v>0</v>
      </c>
      <c r="Q343" s="198">
        <f>IFERROR($E343*SUMIF('[1]Daily Log'!$AF$18:$AF$1017,$B343,'[1]Daily Log'!$AG$18:$AG$1017),0)</f>
        <v>0</v>
      </c>
      <c r="R343" s="198">
        <f>IFERROR($E343*SUMIF('[1]Daily Log'!$AI$18:$AI$1017,$B343,'[1]Daily Log'!$AJ$18:$AJ$1017),0)</f>
        <v>0</v>
      </c>
      <c r="S343" s="198">
        <f>IFERROR($E343*SUMIF('[1]Daily Log'!$AL$18:$AL$1017,$B343,'[1]Daily Log'!$AM$18:$AM$1017),0)</f>
        <v>0</v>
      </c>
      <c r="T343" s="198">
        <f>IFERROR($E343*SUMIF('[1]Daily Log'!$AO$18:$AO$1017,$B343,'[1]Daily Log'!$AP$18:$AP$1017),0)</f>
        <v>0</v>
      </c>
      <c r="U343" s="198">
        <f>IFERROR($E343*SUMIF('[1]Daily Log'!$AR$18:$AR$1017,$B343,'[1]Daily Log'!$AS$18:$AS$1017),0)</f>
        <v>0</v>
      </c>
      <c r="V343" s="198">
        <f>IFERROR($E343*SUMIF('[1]Daily Log'!$AU$18:$AU$1017,$B343,'[1]Daily Log'!$AV$18:$AV$1017),0)</f>
        <v>0</v>
      </c>
      <c r="W343" s="198">
        <f>IFERROR($E343*SUMIF('[1]Daily Log'!$AX$18:$AX$1017,$B343,'[1]Daily Log'!$AY$18:$AY$1017),0)</f>
        <v>0</v>
      </c>
      <c r="X343" s="198">
        <f>IFERROR($E343*SUMIF('[1]Daily Log'!$BA$18:$BA$1017,$B343,'[1]Daily Log'!$BB$18:$BB$1017),0)</f>
        <v>0</v>
      </c>
      <c r="Y343" s="198">
        <f>IFERROR($E343*SUMIF('[1]Daily Log'!$BD$18:$BD$1017,$B343,'[1]Daily Log'!$BE$18:$BE$1017),0)</f>
        <v>0</v>
      </c>
      <c r="Z343" s="198">
        <f>IFERROR($E343*SUMIF('[1]Daily Log'!$BG$18:$BG$1017,$B343,'[1]Daily Log'!$BH$18:$BH$1017),0)</f>
        <v>0</v>
      </c>
      <c r="AA343" s="198">
        <f>IFERROR($E343*SUMIF('[1]Daily Log'!$BJ$18:$BJ$1017,$B343,'[1]Daily Log'!$BK$18:$BK$1017),0)</f>
        <v>0</v>
      </c>
      <c r="AB343" s="198">
        <f>IFERROR($E343*SUMIF('[1]Daily Log'!$BM$18:$BM$1017,$B343,'[1]Daily Log'!$BN$18:$BN$1017),0)</f>
        <v>0</v>
      </c>
      <c r="AC343" s="198">
        <f>IFERROR($E343*SUMIF('[1]Daily Log'!$BP$18:$BP$1017,$B343,'[1]Daily Log'!$BQ$18:$BQ$1017),0)</f>
        <v>0</v>
      </c>
      <c r="AD343" s="198">
        <f>IFERROR($E343*SUMIF('[1]Daily Log'!$BS$18:$BS$1017,$B343,'[1]Daily Log'!$BT$18:$BT$1017),0)</f>
        <v>0</v>
      </c>
      <c r="AE343" s="198">
        <f>IFERROR($E343*SUMIF('[1]Daily Log'!$BV$18:$BV$1017,$B343,'[1]Daily Log'!$BW$18:$BW$1017),0)</f>
        <v>0</v>
      </c>
      <c r="AF343" s="198">
        <f>IFERROR($E343*SUMIF('[1]Daily Log'!$BY$18:$BY$1017,$B343,'[1]Daily Log'!$BZ$18:$BZ$1017),0)</f>
        <v>0</v>
      </c>
      <c r="AG343" s="198">
        <f>IFERROR($E343*SUMIF('[1]Daily Log'!$CB$18:$CB$1017,$B343,'[1]Daily Log'!$CC$18:$CC$1017),0)</f>
        <v>0</v>
      </c>
      <c r="AH343" s="198">
        <f>IFERROR($E343*SUMIF('[1]Daily Log'!$CE$18:$CE$1017,$B343,'[1]Daily Log'!$CF$18:$CF$1017),0)</f>
        <v>0</v>
      </c>
      <c r="AI343" s="198">
        <f>IFERROR($E343*SUMIF('[1]Daily Log'!$CH$18:$CH$1017,$B343,'[1]Daily Log'!$CI$18:$CI$1017),0)</f>
        <v>0</v>
      </c>
      <c r="AJ343" s="198">
        <f>IFERROR($E343*SUMIF('[1]Daily Log'!$CK$18:$CK$1017,$B343,'[1]Daily Log'!$CL$18:$CL$1017),0)</f>
        <v>0</v>
      </c>
      <c r="AK343" s="198">
        <f>IFERROR($E343*SUMIF('[1]Daily Log'!$CN$18:$CN$1017,$B343,'[1]Daily Log'!$CO$18:$CO$1017),0)</f>
        <v>0</v>
      </c>
    </row>
    <row r="344" spans="2:37" ht="33.75" hidden="1" customHeight="1">
      <c r="B344" s="407" t="s">
        <v>462</v>
      </c>
      <c r="C344" s="404"/>
      <c r="D344" s="398"/>
      <c r="E344" s="199">
        <v>1</v>
      </c>
      <c r="F344" s="197">
        <f t="shared" si="5"/>
        <v>0</v>
      </c>
      <c r="G344" s="198">
        <f>IFERROR($E344*SUMIF('[1]Daily Log'!$B$18:$B$1017,$B344,'[1]Daily Log'!$C$18:$C$1017),0)</f>
        <v>0</v>
      </c>
      <c r="H344" s="198">
        <f>IFERROR($E344*SUMIF('[1]Daily Log'!$E$18:$E$1017,$B344,'[1]Daily Log'!$F$18:$F$1017),0)</f>
        <v>0</v>
      </c>
      <c r="I344" s="198">
        <f>IFERROR($E344*SUMIF('[1]Daily Log'!$H$18:$H$1017,$B344,'[1]Daily Log'!$I$18:$I$1017),0)</f>
        <v>0</v>
      </c>
      <c r="J344" s="198" t="s">
        <v>40</v>
      </c>
      <c r="K344" s="198">
        <f>IFERROR($E344*SUMIF('[1]Daily Log'!$N$18:$N$1017,$B344,'[1]Daily Log'!$O$18:$O$1017),0)</f>
        <v>0</v>
      </c>
      <c r="L344" s="198">
        <f>IFERROR($E344*SUMIF('[1]Daily Log'!$Q$18:$Q$1017,$B344,'[1]Daily Log'!$R$18:$R$1017),0)</f>
        <v>0</v>
      </c>
      <c r="M344" s="198">
        <f>IFERROR($E344*SUMIF('[1]Daily Log'!$T$18:$T$1017,$B344,'[1]Daily Log'!$U$18:$U$1017),0)</f>
        <v>0</v>
      </c>
      <c r="N344" s="198">
        <f>IFERROR($E344*SUMIF('[1]Daily Log'!$W$18:$W$1017,$B344,'[1]Daily Log'!$X$18:$X$1017),0)</f>
        <v>0</v>
      </c>
      <c r="O344" s="198">
        <f>IFERROR($E344*SUMIF('[1]Daily Log'!$Z$18:$Z$1017,$B344,'[1]Daily Log'!$AA$18:$AA$1017),0)</f>
        <v>0</v>
      </c>
      <c r="P344" s="198">
        <f>IFERROR($E344*SUMIF('[1]Daily Log'!$AC$18:$AC$1017,$B344,'[1]Daily Log'!$AD$18:$AD$1017),0)</f>
        <v>0</v>
      </c>
      <c r="Q344" s="198">
        <f>IFERROR($E344*SUMIF('[1]Daily Log'!$AF$18:$AF$1017,$B344,'[1]Daily Log'!$AG$18:$AG$1017),0)</f>
        <v>0</v>
      </c>
      <c r="R344" s="198">
        <f>IFERROR($E344*SUMIF('[1]Daily Log'!$AI$18:$AI$1017,$B344,'[1]Daily Log'!$AJ$18:$AJ$1017),0)</f>
        <v>0</v>
      </c>
      <c r="S344" s="198">
        <f>IFERROR($E344*SUMIF('[1]Daily Log'!$AL$18:$AL$1017,$B344,'[1]Daily Log'!$AM$18:$AM$1017),0)</f>
        <v>0</v>
      </c>
      <c r="T344" s="198">
        <f>IFERROR($E344*SUMIF('[1]Daily Log'!$AO$18:$AO$1017,$B344,'[1]Daily Log'!$AP$18:$AP$1017),0)</f>
        <v>0</v>
      </c>
      <c r="U344" s="198">
        <f>IFERROR($E344*SUMIF('[1]Daily Log'!$AR$18:$AR$1017,$B344,'[1]Daily Log'!$AS$18:$AS$1017),0)</f>
        <v>0</v>
      </c>
      <c r="V344" s="198">
        <f>IFERROR($E344*SUMIF('[1]Daily Log'!$AU$18:$AU$1017,$B344,'[1]Daily Log'!$AV$18:$AV$1017),0)</f>
        <v>0</v>
      </c>
      <c r="W344" s="198">
        <f>IFERROR($E344*SUMIF('[1]Daily Log'!$AX$18:$AX$1017,$B344,'[1]Daily Log'!$AY$18:$AY$1017),0)</f>
        <v>0</v>
      </c>
      <c r="X344" s="198">
        <f>IFERROR($E344*SUMIF('[1]Daily Log'!$BA$18:$BA$1017,$B344,'[1]Daily Log'!$BB$18:$BB$1017),0)</f>
        <v>0</v>
      </c>
      <c r="Y344" s="198">
        <f>IFERROR($E344*SUMIF('[1]Daily Log'!$BD$18:$BD$1017,$B344,'[1]Daily Log'!$BE$18:$BE$1017),0)</f>
        <v>0</v>
      </c>
      <c r="Z344" s="198">
        <f>IFERROR($E344*SUMIF('[1]Daily Log'!$BG$18:$BG$1017,$B344,'[1]Daily Log'!$BH$18:$BH$1017),0)</f>
        <v>0</v>
      </c>
      <c r="AA344" s="198">
        <f>IFERROR($E344*SUMIF('[1]Daily Log'!$BJ$18:$BJ$1017,$B344,'[1]Daily Log'!$BK$18:$BK$1017),0)</f>
        <v>0</v>
      </c>
      <c r="AB344" s="198">
        <f>IFERROR($E344*SUMIF('[1]Daily Log'!$BM$18:$BM$1017,$B344,'[1]Daily Log'!$BN$18:$BN$1017),0)</f>
        <v>0</v>
      </c>
      <c r="AC344" s="198">
        <f>IFERROR($E344*SUMIF('[1]Daily Log'!$BP$18:$BP$1017,$B344,'[1]Daily Log'!$BQ$18:$BQ$1017),0)</f>
        <v>0</v>
      </c>
      <c r="AD344" s="198">
        <f>IFERROR($E344*SUMIF('[1]Daily Log'!$BS$18:$BS$1017,$B344,'[1]Daily Log'!$BT$18:$BT$1017),0)</f>
        <v>0</v>
      </c>
      <c r="AE344" s="198">
        <f>IFERROR($E344*SUMIF('[1]Daily Log'!$BV$18:$BV$1017,$B344,'[1]Daily Log'!$BW$18:$BW$1017),0)</f>
        <v>0</v>
      </c>
      <c r="AF344" s="198">
        <f>IFERROR($E344*SUMIF('[1]Daily Log'!$BY$18:$BY$1017,$B344,'[1]Daily Log'!$BZ$18:$BZ$1017),0)</f>
        <v>0</v>
      </c>
      <c r="AG344" s="198">
        <f>IFERROR($E344*SUMIF('[1]Daily Log'!$CB$18:$CB$1017,$B344,'[1]Daily Log'!$CC$18:$CC$1017),0)</f>
        <v>0</v>
      </c>
      <c r="AH344" s="198">
        <f>IFERROR($E344*SUMIF('[1]Daily Log'!$CE$18:$CE$1017,$B344,'[1]Daily Log'!$CF$18:$CF$1017),0)</f>
        <v>0</v>
      </c>
      <c r="AI344" s="198">
        <f>IFERROR($E344*SUMIF('[1]Daily Log'!$CH$18:$CH$1017,$B344,'[1]Daily Log'!$CI$18:$CI$1017),0)</f>
        <v>0</v>
      </c>
      <c r="AJ344" s="198">
        <f>IFERROR($E344*SUMIF('[1]Daily Log'!$CK$18:$CK$1017,$B344,'[1]Daily Log'!$CL$18:$CL$1017),0)</f>
        <v>0</v>
      </c>
      <c r="AK344" s="198">
        <f>IFERROR($E344*SUMIF('[1]Daily Log'!$CN$18:$CN$1017,$B344,'[1]Daily Log'!$CO$18:$CO$1017),0)</f>
        <v>0</v>
      </c>
    </row>
    <row r="345" spans="2:37" ht="33.75" hidden="1" customHeight="1">
      <c r="B345" s="407" t="s">
        <v>463</v>
      </c>
      <c r="C345" s="404"/>
      <c r="D345" s="398"/>
      <c r="E345" s="199">
        <v>1</v>
      </c>
      <c r="F345" s="197">
        <f t="shared" si="5"/>
        <v>0</v>
      </c>
      <c r="G345" s="198">
        <f>IFERROR($E345*SUMIF('[1]Daily Log'!$B$18:$B$1017,$B345,'[1]Daily Log'!$C$18:$C$1017),0)</f>
        <v>0</v>
      </c>
      <c r="H345" s="198">
        <f>IFERROR($E345*SUMIF('[1]Daily Log'!$E$18:$E$1017,$B345,'[1]Daily Log'!$F$18:$F$1017),0)</f>
        <v>0</v>
      </c>
      <c r="I345" s="198">
        <f>IFERROR($E345*SUMIF('[1]Daily Log'!$H$18:$H$1017,$B345,'[1]Daily Log'!$I$18:$I$1017),0)</f>
        <v>0</v>
      </c>
      <c r="J345" s="198" t="s">
        <v>40</v>
      </c>
      <c r="K345" s="198">
        <f>IFERROR($E345*SUMIF('[1]Daily Log'!$N$18:$N$1017,$B345,'[1]Daily Log'!$O$18:$O$1017),0)</f>
        <v>0</v>
      </c>
      <c r="L345" s="198">
        <f>IFERROR($E345*SUMIF('[1]Daily Log'!$Q$18:$Q$1017,$B345,'[1]Daily Log'!$R$18:$R$1017),0)</f>
        <v>0</v>
      </c>
      <c r="M345" s="198">
        <f>IFERROR($E345*SUMIF('[1]Daily Log'!$T$18:$T$1017,$B345,'[1]Daily Log'!$U$18:$U$1017),0)</f>
        <v>0</v>
      </c>
      <c r="N345" s="198">
        <f>IFERROR($E345*SUMIF('[1]Daily Log'!$W$18:$W$1017,$B345,'[1]Daily Log'!$X$18:$X$1017),0)</f>
        <v>0</v>
      </c>
      <c r="O345" s="198">
        <f>IFERROR($E345*SUMIF('[1]Daily Log'!$Z$18:$Z$1017,$B345,'[1]Daily Log'!$AA$18:$AA$1017),0)</f>
        <v>0</v>
      </c>
      <c r="P345" s="198">
        <f>IFERROR($E345*SUMIF('[1]Daily Log'!$AC$18:$AC$1017,$B345,'[1]Daily Log'!$AD$18:$AD$1017),0)</f>
        <v>0</v>
      </c>
      <c r="Q345" s="198">
        <f>IFERROR($E345*SUMIF('[1]Daily Log'!$AF$18:$AF$1017,$B345,'[1]Daily Log'!$AG$18:$AG$1017),0)</f>
        <v>0</v>
      </c>
      <c r="R345" s="198">
        <f>IFERROR($E345*SUMIF('[1]Daily Log'!$AI$18:$AI$1017,$B345,'[1]Daily Log'!$AJ$18:$AJ$1017),0)</f>
        <v>0</v>
      </c>
      <c r="S345" s="198">
        <f>IFERROR($E345*SUMIF('[1]Daily Log'!$AL$18:$AL$1017,$B345,'[1]Daily Log'!$AM$18:$AM$1017),0)</f>
        <v>0</v>
      </c>
      <c r="T345" s="198">
        <f>IFERROR($E345*SUMIF('[1]Daily Log'!$AO$18:$AO$1017,$B345,'[1]Daily Log'!$AP$18:$AP$1017),0)</f>
        <v>0</v>
      </c>
      <c r="U345" s="198">
        <f>IFERROR($E345*SUMIF('[1]Daily Log'!$AR$18:$AR$1017,$B345,'[1]Daily Log'!$AS$18:$AS$1017),0)</f>
        <v>0</v>
      </c>
      <c r="V345" s="198">
        <f>IFERROR($E345*SUMIF('[1]Daily Log'!$AU$18:$AU$1017,$B345,'[1]Daily Log'!$AV$18:$AV$1017),0)</f>
        <v>0</v>
      </c>
      <c r="W345" s="198">
        <f>IFERROR($E345*SUMIF('[1]Daily Log'!$AX$18:$AX$1017,$B345,'[1]Daily Log'!$AY$18:$AY$1017),0)</f>
        <v>0</v>
      </c>
      <c r="X345" s="198">
        <f>IFERROR($E345*SUMIF('[1]Daily Log'!$BA$18:$BA$1017,$B345,'[1]Daily Log'!$BB$18:$BB$1017),0)</f>
        <v>0</v>
      </c>
      <c r="Y345" s="198">
        <f>IFERROR($E345*SUMIF('[1]Daily Log'!$BD$18:$BD$1017,$B345,'[1]Daily Log'!$BE$18:$BE$1017),0)</f>
        <v>0</v>
      </c>
      <c r="Z345" s="198">
        <f>IFERROR($E345*SUMIF('[1]Daily Log'!$BG$18:$BG$1017,$B345,'[1]Daily Log'!$BH$18:$BH$1017),0)</f>
        <v>0</v>
      </c>
      <c r="AA345" s="198">
        <f>IFERROR($E345*SUMIF('[1]Daily Log'!$BJ$18:$BJ$1017,$B345,'[1]Daily Log'!$BK$18:$BK$1017),0)</f>
        <v>0</v>
      </c>
      <c r="AB345" s="198">
        <f>IFERROR($E345*SUMIF('[1]Daily Log'!$BM$18:$BM$1017,$B345,'[1]Daily Log'!$BN$18:$BN$1017),0)</f>
        <v>0</v>
      </c>
      <c r="AC345" s="198">
        <f>IFERROR($E345*SUMIF('[1]Daily Log'!$BP$18:$BP$1017,$B345,'[1]Daily Log'!$BQ$18:$BQ$1017),0)</f>
        <v>0</v>
      </c>
      <c r="AD345" s="198">
        <f>IFERROR($E345*SUMIF('[1]Daily Log'!$BS$18:$BS$1017,$B345,'[1]Daily Log'!$BT$18:$BT$1017),0)</f>
        <v>0</v>
      </c>
      <c r="AE345" s="198">
        <f>IFERROR($E345*SUMIF('[1]Daily Log'!$BV$18:$BV$1017,$B345,'[1]Daily Log'!$BW$18:$BW$1017),0)</f>
        <v>0</v>
      </c>
      <c r="AF345" s="198">
        <f>IFERROR($E345*SUMIF('[1]Daily Log'!$BY$18:$BY$1017,$B345,'[1]Daily Log'!$BZ$18:$BZ$1017),0)</f>
        <v>0</v>
      </c>
      <c r="AG345" s="198">
        <f>IFERROR($E345*SUMIF('[1]Daily Log'!$CB$18:$CB$1017,$B345,'[1]Daily Log'!$CC$18:$CC$1017),0)</f>
        <v>0</v>
      </c>
      <c r="AH345" s="198">
        <f>IFERROR($E345*SUMIF('[1]Daily Log'!$CE$18:$CE$1017,$B345,'[1]Daily Log'!$CF$18:$CF$1017),0)</f>
        <v>0</v>
      </c>
      <c r="AI345" s="198">
        <f>IFERROR($E345*SUMIF('[1]Daily Log'!$CH$18:$CH$1017,$B345,'[1]Daily Log'!$CI$18:$CI$1017),0)</f>
        <v>0</v>
      </c>
      <c r="AJ345" s="198">
        <f>IFERROR($E345*SUMIF('[1]Daily Log'!$CK$18:$CK$1017,$B345,'[1]Daily Log'!$CL$18:$CL$1017),0)</f>
        <v>0</v>
      </c>
      <c r="AK345" s="198">
        <f>IFERROR($E345*SUMIF('[1]Daily Log'!$CN$18:$CN$1017,$B345,'[1]Daily Log'!$CO$18:$CO$1017),0)</f>
        <v>0</v>
      </c>
    </row>
    <row r="346" spans="2:37" ht="33.75" hidden="1" customHeight="1">
      <c r="B346" s="407" t="s">
        <v>464</v>
      </c>
      <c r="C346" s="404"/>
      <c r="D346" s="398"/>
      <c r="E346" s="199">
        <v>1</v>
      </c>
      <c r="F346" s="197">
        <f t="shared" si="5"/>
        <v>0</v>
      </c>
      <c r="G346" s="198">
        <f>IFERROR($E346*SUMIF('[1]Daily Log'!$B$18:$B$1017,$B346,'[1]Daily Log'!$C$18:$C$1017),0)</f>
        <v>0</v>
      </c>
      <c r="H346" s="198">
        <f>IFERROR($E346*SUMIF('[1]Daily Log'!$E$18:$E$1017,$B346,'[1]Daily Log'!$F$18:$F$1017),0)</f>
        <v>0</v>
      </c>
      <c r="I346" s="198">
        <f>IFERROR($E346*SUMIF('[1]Daily Log'!$H$18:$H$1017,$B346,'[1]Daily Log'!$I$18:$I$1017),0)</f>
        <v>0</v>
      </c>
      <c r="J346" s="198" t="s">
        <v>40</v>
      </c>
      <c r="K346" s="198">
        <f>IFERROR($E346*SUMIF('[1]Daily Log'!$N$18:$N$1017,$B346,'[1]Daily Log'!$O$18:$O$1017),0)</f>
        <v>0</v>
      </c>
      <c r="L346" s="198">
        <f>IFERROR($E346*SUMIF('[1]Daily Log'!$Q$18:$Q$1017,$B346,'[1]Daily Log'!$R$18:$R$1017),0)</f>
        <v>0</v>
      </c>
      <c r="M346" s="198">
        <f>IFERROR($E346*SUMIF('[1]Daily Log'!$T$18:$T$1017,$B346,'[1]Daily Log'!$U$18:$U$1017),0)</f>
        <v>0</v>
      </c>
      <c r="N346" s="198">
        <f>IFERROR($E346*SUMIF('[1]Daily Log'!$W$18:$W$1017,$B346,'[1]Daily Log'!$X$18:$X$1017),0)</f>
        <v>0</v>
      </c>
      <c r="O346" s="198">
        <f>IFERROR($E346*SUMIF('[1]Daily Log'!$Z$18:$Z$1017,$B346,'[1]Daily Log'!$AA$18:$AA$1017),0)</f>
        <v>0</v>
      </c>
      <c r="P346" s="198">
        <f>IFERROR($E346*SUMIF('[1]Daily Log'!$AC$18:$AC$1017,$B346,'[1]Daily Log'!$AD$18:$AD$1017),0)</f>
        <v>0</v>
      </c>
      <c r="Q346" s="198">
        <f>IFERROR($E346*SUMIF('[1]Daily Log'!$AF$18:$AF$1017,$B346,'[1]Daily Log'!$AG$18:$AG$1017),0)</f>
        <v>0</v>
      </c>
      <c r="R346" s="198">
        <f>IFERROR($E346*SUMIF('[1]Daily Log'!$AI$18:$AI$1017,$B346,'[1]Daily Log'!$AJ$18:$AJ$1017),0)</f>
        <v>0</v>
      </c>
      <c r="S346" s="198">
        <f>IFERROR($E346*SUMIF('[1]Daily Log'!$AL$18:$AL$1017,$B346,'[1]Daily Log'!$AM$18:$AM$1017),0)</f>
        <v>0</v>
      </c>
      <c r="T346" s="198">
        <f>IFERROR($E346*SUMIF('[1]Daily Log'!$AO$18:$AO$1017,$B346,'[1]Daily Log'!$AP$18:$AP$1017),0)</f>
        <v>0</v>
      </c>
      <c r="U346" s="198">
        <f>IFERROR($E346*SUMIF('[1]Daily Log'!$AR$18:$AR$1017,$B346,'[1]Daily Log'!$AS$18:$AS$1017),0)</f>
        <v>0</v>
      </c>
      <c r="V346" s="198">
        <f>IFERROR($E346*SUMIF('[1]Daily Log'!$AU$18:$AU$1017,$B346,'[1]Daily Log'!$AV$18:$AV$1017),0)</f>
        <v>0</v>
      </c>
      <c r="W346" s="198">
        <f>IFERROR($E346*SUMIF('[1]Daily Log'!$AX$18:$AX$1017,$B346,'[1]Daily Log'!$AY$18:$AY$1017),0)</f>
        <v>0</v>
      </c>
      <c r="X346" s="198">
        <f>IFERROR($E346*SUMIF('[1]Daily Log'!$BA$18:$BA$1017,$B346,'[1]Daily Log'!$BB$18:$BB$1017),0)</f>
        <v>0</v>
      </c>
      <c r="Y346" s="198">
        <f>IFERROR($E346*SUMIF('[1]Daily Log'!$BD$18:$BD$1017,$B346,'[1]Daily Log'!$BE$18:$BE$1017),0)</f>
        <v>0</v>
      </c>
      <c r="Z346" s="198">
        <f>IFERROR($E346*SUMIF('[1]Daily Log'!$BG$18:$BG$1017,$B346,'[1]Daily Log'!$BH$18:$BH$1017),0)</f>
        <v>0</v>
      </c>
      <c r="AA346" s="198">
        <f>IFERROR($E346*SUMIF('[1]Daily Log'!$BJ$18:$BJ$1017,$B346,'[1]Daily Log'!$BK$18:$BK$1017),0)</f>
        <v>0</v>
      </c>
      <c r="AB346" s="198">
        <f>IFERROR($E346*SUMIF('[1]Daily Log'!$BM$18:$BM$1017,$B346,'[1]Daily Log'!$BN$18:$BN$1017),0)</f>
        <v>0</v>
      </c>
      <c r="AC346" s="198">
        <f>IFERROR($E346*SUMIF('[1]Daily Log'!$BP$18:$BP$1017,$B346,'[1]Daily Log'!$BQ$18:$BQ$1017),0)</f>
        <v>0</v>
      </c>
      <c r="AD346" s="198">
        <f>IFERROR($E346*SUMIF('[1]Daily Log'!$BS$18:$BS$1017,$B346,'[1]Daily Log'!$BT$18:$BT$1017),0)</f>
        <v>0</v>
      </c>
      <c r="AE346" s="198">
        <f>IFERROR($E346*SUMIF('[1]Daily Log'!$BV$18:$BV$1017,$B346,'[1]Daily Log'!$BW$18:$BW$1017),0)</f>
        <v>0</v>
      </c>
      <c r="AF346" s="198">
        <f>IFERROR($E346*SUMIF('[1]Daily Log'!$BY$18:$BY$1017,$B346,'[1]Daily Log'!$BZ$18:$BZ$1017),0)</f>
        <v>0</v>
      </c>
      <c r="AG346" s="198">
        <f>IFERROR($E346*SUMIF('[1]Daily Log'!$CB$18:$CB$1017,$B346,'[1]Daily Log'!$CC$18:$CC$1017),0)</f>
        <v>0</v>
      </c>
      <c r="AH346" s="198">
        <f>IFERROR($E346*SUMIF('[1]Daily Log'!$CE$18:$CE$1017,$B346,'[1]Daily Log'!$CF$18:$CF$1017),0)</f>
        <v>0</v>
      </c>
      <c r="AI346" s="198">
        <f>IFERROR($E346*SUMIF('[1]Daily Log'!$CH$18:$CH$1017,$B346,'[1]Daily Log'!$CI$18:$CI$1017),0)</f>
        <v>0</v>
      </c>
      <c r="AJ346" s="198">
        <f>IFERROR($E346*SUMIF('[1]Daily Log'!$CK$18:$CK$1017,$B346,'[1]Daily Log'!$CL$18:$CL$1017),0)</f>
        <v>0</v>
      </c>
      <c r="AK346" s="198">
        <f>IFERROR($E346*SUMIF('[1]Daily Log'!$CN$18:$CN$1017,$B346,'[1]Daily Log'!$CO$18:$CO$1017),0)</f>
        <v>0</v>
      </c>
    </row>
    <row r="347" spans="2:37" ht="33.75" hidden="1" customHeight="1">
      <c r="B347" s="407" t="s">
        <v>465</v>
      </c>
      <c r="C347" s="404"/>
      <c r="D347" s="398"/>
      <c r="E347" s="199">
        <v>1</v>
      </c>
      <c r="F347" s="197">
        <f t="shared" si="5"/>
        <v>0</v>
      </c>
      <c r="G347" s="198">
        <f>IFERROR($E347*SUMIF('[1]Daily Log'!$B$18:$B$1017,$B347,'[1]Daily Log'!$C$18:$C$1017),0)</f>
        <v>0</v>
      </c>
      <c r="H347" s="198">
        <f>IFERROR($E347*SUMIF('[1]Daily Log'!$E$18:$E$1017,$B347,'[1]Daily Log'!$F$18:$F$1017),0)</f>
        <v>0</v>
      </c>
      <c r="I347" s="198">
        <f>IFERROR($E347*SUMIF('[1]Daily Log'!$H$18:$H$1017,$B347,'[1]Daily Log'!$I$18:$I$1017),0)</f>
        <v>0</v>
      </c>
      <c r="J347" s="198" t="s">
        <v>40</v>
      </c>
      <c r="K347" s="198">
        <f>IFERROR($E347*SUMIF('[1]Daily Log'!$N$18:$N$1017,$B347,'[1]Daily Log'!$O$18:$O$1017),0)</f>
        <v>0</v>
      </c>
      <c r="L347" s="198">
        <f>IFERROR($E347*SUMIF('[1]Daily Log'!$Q$18:$Q$1017,$B347,'[1]Daily Log'!$R$18:$R$1017),0)</f>
        <v>0</v>
      </c>
      <c r="M347" s="198">
        <f>IFERROR($E347*SUMIF('[1]Daily Log'!$T$18:$T$1017,$B347,'[1]Daily Log'!$U$18:$U$1017),0)</f>
        <v>0</v>
      </c>
      <c r="N347" s="198">
        <f>IFERROR($E347*SUMIF('[1]Daily Log'!$W$18:$W$1017,$B347,'[1]Daily Log'!$X$18:$X$1017),0)</f>
        <v>0</v>
      </c>
      <c r="O347" s="198">
        <f>IFERROR($E347*SUMIF('[1]Daily Log'!$Z$18:$Z$1017,$B347,'[1]Daily Log'!$AA$18:$AA$1017),0)</f>
        <v>0</v>
      </c>
      <c r="P347" s="198">
        <f>IFERROR($E347*SUMIF('[1]Daily Log'!$AC$18:$AC$1017,$B347,'[1]Daily Log'!$AD$18:$AD$1017),0)</f>
        <v>0</v>
      </c>
      <c r="Q347" s="198">
        <f>IFERROR($E347*SUMIF('[1]Daily Log'!$AF$18:$AF$1017,$B347,'[1]Daily Log'!$AG$18:$AG$1017),0)</f>
        <v>0</v>
      </c>
      <c r="R347" s="198">
        <f>IFERROR($E347*SUMIF('[1]Daily Log'!$AI$18:$AI$1017,$B347,'[1]Daily Log'!$AJ$18:$AJ$1017),0)</f>
        <v>0</v>
      </c>
      <c r="S347" s="198">
        <f>IFERROR($E347*SUMIF('[1]Daily Log'!$AL$18:$AL$1017,$B347,'[1]Daily Log'!$AM$18:$AM$1017),0)</f>
        <v>0</v>
      </c>
      <c r="T347" s="198">
        <f>IFERROR($E347*SUMIF('[1]Daily Log'!$AO$18:$AO$1017,$B347,'[1]Daily Log'!$AP$18:$AP$1017),0)</f>
        <v>0</v>
      </c>
      <c r="U347" s="198">
        <f>IFERROR($E347*SUMIF('[1]Daily Log'!$AR$18:$AR$1017,$B347,'[1]Daily Log'!$AS$18:$AS$1017),0)</f>
        <v>0</v>
      </c>
      <c r="V347" s="198">
        <f>IFERROR($E347*SUMIF('[1]Daily Log'!$AU$18:$AU$1017,$B347,'[1]Daily Log'!$AV$18:$AV$1017),0)</f>
        <v>0</v>
      </c>
      <c r="W347" s="198">
        <f>IFERROR($E347*SUMIF('[1]Daily Log'!$AX$18:$AX$1017,$B347,'[1]Daily Log'!$AY$18:$AY$1017),0)</f>
        <v>0</v>
      </c>
      <c r="X347" s="198">
        <f>IFERROR($E347*SUMIF('[1]Daily Log'!$BA$18:$BA$1017,$B347,'[1]Daily Log'!$BB$18:$BB$1017),0)</f>
        <v>0</v>
      </c>
      <c r="Y347" s="198">
        <f>IFERROR($E347*SUMIF('[1]Daily Log'!$BD$18:$BD$1017,$B347,'[1]Daily Log'!$BE$18:$BE$1017),0)</f>
        <v>0</v>
      </c>
      <c r="Z347" s="198">
        <f>IFERROR($E347*SUMIF('[1]Daily Log'!$BG$18:$BG$1017,$B347,'[1]Daily Log'!$BH$18:$BH$1017),0)</f>
        <v>0</v>
      </c>
      <c r="AA347" s="198">
        <f>IFERROR($E347*SUMIF('[1]Daily Log'!$BJ$18:$BJ$1017,$B347,'[1]Daily Log'!$BK$18:$BK$1017),0)</f>
        <v>0</v>
      </c>
      <c r="AB347" s="198">
        <f>IFERROR($E347*SUMIF('[1]Daily Log'!$BM$18:$BM$1017,$B347,'[1]Daily Log'!$BN$18:$BN$1017),0)</f>
        <v>0</v>
      </c>
      <c r="AC347" s="198">
        <f>IFERROR($E347*SUMIF('[1]Daily Log'!$BP$18:$BP$1017,$B347,'[1]Daily Log'!$BQ$18:$BQ$1017),0)</f>
        <v>0</v>
      </c>
      <c r="AD347" s="198">
        <f>IFERROR($E347*SUMIF('[1]Daily Log'!$BS$18:$BS$1017,$B347,'[1]Daily Log'!$BT$18:$BT$1017),0)</f>
        <v>0</v>
      </c>
      <c r="AE347" s="198">
        <f>IFERROR($E347*SUMIF('[1]Daily Log'!$BV$18:$BV$1017,$B347,'[1]Daily Log'!$BW$18:$BW$1017),0)</f>
        <v>0</v>
      </c>
      <c r="AF347" s="198">
        <f>IFERROR($E347*SUMIF('[1]Daily Log'!$BY$18:$BY$1017,$B347,'[1]Daily Log'!$BZ$18:$BZ$1017),0)</f>
        <v>0</v>
      </c>
      <c r="AG347" s="198">
        <f>IFERROR($E347*SUMIF('[1]Daily Log'!$CB$18:$CB$1017,$B347,'[1]Daily Log'!$CC$18:$CC$1017),0)</f>
        <v>0</v>
      </c>
      <c r="AH347" s="198">
        <f>IFERROR($E347*SUMIF('[1]Daily Log'!$CE$18:$CE$1017,$B347,'[1]Daily Log'!$CF$18:$CF$1017),0)</f>
        <v>0</v>
      </c>
      <c r="AI347" s="198">
        <f>IFERROR($E347*SUMIF('[1]Daily Log'!$CH$18:$CH$1017,$B347,'[1]Daily Log'!$CI$18:$CI$1017),0)</f>
        <v>0</v>
      </c>
      <c r="AJ347" s="198">
        <f>IFERROR($E347*SUMIF('[1]Daily Log'!$CK$18:$CK$1017,$B347,'[1]Daily Log'!$CL$18:$CL$1017),0)</f>
        <v>0</v>
      </c>
      <c r="AK347" s="198">
        <f>IFERROR($E347*SUMIF('[1]Daily Log'!$CN$18:$CN$1017,$B347,'[1]Daily Log'!$CO$18:$CO$1017),0)</f>
        <v>0</v>
      </c>
    </row>
    <row r="348" spans="2:37" ht="33.75" hidden="1" customHeight="1">
      <c r="B348" s="407" t="s">
        <v>466</v>
      </c>
      <c r="C348" s="404"/>
      <c r="D348" s="398"/>
      <c r="E348" s="199">
        <v>1</v>
      </c>
      <c r="F348" s="197">
        <f t="shared" si="5"/>
        <v>0</v>
      </c>
      <c r="G348" s="198">
        <f>IFERROR($E348*SUMIF('[1]Daily Log'!$B$18:$B$1017,$B348,'[1]Daily Log'!$C$18:$C$1017),0)</f>
        <v>0</v>
      </c>
      <c r="H348" s="198">
        <f>IFERROR($E348*SUMIF('[1]Daily Log'!$E$18:$E$1017,$B348,'[1]Daily Log'!$F$18:$F$1017),0)</f>
        <v>0</v>
      </c>
      <c r="I348" s="198">
        <f>IFERROR($E348*SUMIF('[1]Daily Log'!$H$18:$H$1017,$B348,'[1]Daily Log'!$I$18:$I$1017),0)</f>
        <v>0</v>
      </c>
      <c r="J348" s="198" t="s">
        <v>40</v>
      </c>
      <c r="K348" s="198">
        <f>IFERROR($E348*SUMIF('[1]Daily Log'!$N$18:$N$1017,$B348,'[1]Daily Log'!$O$18:$O$1017),0)</f>
        <v>0</v>
      </c>
      <c r="L348" s="198">
        <f>IFERROR($E348*SUMIF('[1]Daily Log'!$Q$18:$Q$1017,$B348,'[1]Daily Log'!$R$18:$R$1017),0)</f>
        <v>0</v>
      </c>
      <c r="M348" s="198">
        <f>IFERROR($E348*SUMIF('[1]Daily Log'!$T$18:$T$1017,$B348,'[1]Daily Log'!$U$18:$U$1017),0)</f>
        <v>0</v>
      </c>
      <c r="N348" s="198">
        <f>IFERROR($E348*SUMIF('[1]Daily Log'!$W$18:$W$1017,$B348,'[1]Daily Log'!$X$18:$X$1017),0)</f>
        <v>0</v>
      </c>
      <c r="O348" s="198">
        <f>IFERROR($E348*SUMIF('[1]Daily Log'!$Z$18:$Z$1017,$B348,'[1]Daily Log'!$AA$18:$AA$1017),0)</f>
        <v>0</v>
      </c>
      <c r="P348" s="198">
        <f>IFERROR($E348*SUMIF('[1]Daily Log'!$AC$18:$AC$1017,$B348,'[1]Daily Log'!$AD$18:$AD$1017),0)</f>
        <v>0</v>
      </c>
      <c r="Q348" s="198">
        <f>IFERROR($E348*SUMIF('[1]Daily Log'!$AF$18:$AF$1017,$B348,'[1]Daily Log'!$AG$18:$AG$1017),0)</f>
        <v>0</v>
      </c>
      <c r="R348" s="198">
        <f>IFERROR($E348*SUMIF('[1]Daily Log'!$AI$18:$AI$1017,$B348,'[1]Daily Log'!$AJ$18:$AJ$1017),0)</f>
        <v>0</v>
      </c>
      <c r="S348" s="198">
        <f>IFERROR($E348*SUMIF('[1]Daily Log'!$AL$18:$AL$1017,$B348,'[1]Daily Log'!$AM$18:$AM$1017),0)</f>
        <v>0</v>
      </c>
      <c r="T348" s="198">
        <f>IFERROR($E348*SUMIF('[1]Daily Log'!$AO$18:$AO$1017,$B348,'[1]Daily Log'!$AP$18:$AP$1017),0)</f>
        <v>0</v>
      </c>
      <c r="U348" s="198">
        <f>IFERROR($E348*SUMIF('[1]Daily Log'!$AR$18:$AR$1017,$B348,'[1]Daily Log'!$AS$18:$AS$1017),0)</f>
        <v>0</v>
      </c>
      <c r="V348" s="198">
        <f>IFERROR($E348*SUMIF('[1]Daily Log'!$AU$18:$AU$1017,$B348,'[1]Daily Log'!$AV$18:$AV$1017),0)</f>
        <v>0</v>
      </c>
      <c r="W348" s="198">
        <f>IFERROR($E348*SUMIF('[1]Daily Log'!$AX$18:$AX$1017,$B348,'[1]Daily Log'!$AY$18:$AY$1017),0)</f>
        <v>0</v>
      </c>
      <c r="X348" s="198">
        <f>IFERROR($E348*SUMIF('[1]Daily Log'!$BA$18:$BA$1017,$B348,'[1]Daily Log'!$BB$18:$BB$1017),0)</f>
        <v>0</v>
      </c>
      <c r="Y348" s="198">
        <f>IFERROR($E348*SUMIF('[1]Daily Log'!$BD$18:$BD$1017,$B348,'[1]Daily Log'!$BE$18:$BE$1017),0)</f>
        <v>0</v>
      </c>
      <c r="Z348" s="198">
        <f>IFERROR($E348*SUMIF('[1]Daily Log'!$BG$18:$BG$1017,$B348,'[1]Daily Log'!$BH$18:$BH$1017),0)</f>
        <v>0</v>
      </c>
      <c r="AA348" s="198">
        <f>IFERROR($E348*SUMIF('[1]Daily Log'!$BJ$18:$BJ$1017,$B348,'[1]Daily Log'!$BK$18:$BK$1017),0)</f>
        <v>0</v>
      </c>
      <c r="AB348" s="198">
        <f>IFERROR($E348*SUMIF('[1]Daily Log'!$BM$18:$BM$1017,$B348,'[1]Daily Log'!$BN$18:$BN$1017),0)</f>
        <v>0</v>
      </c>
      <c r="AC348" s="198">
        <f>IFERROR($E348*SUMIF('[1]Daily Log'!$BP$18:$BP$1017,$B348,'[1]Daily Log'!$BQ$18:$BQ$1017),0)</f>
        <v>0</v>
      </c>
      <c r="AD348" s="198">
        <f>IFERROR($E348*SUMIF('[1]Daily Log'!$BS$18:$BS$1017,$B348,'[1]Daily Log'!$BT$18:$BT$1017),0)</f>
        <v>0</v>
      </c>
      <c r="AE348" s="198">
        <f>IFERROR($E348*SUMIF('[1]Daily Log'!$BV$18:$BV$1017,$B348,'[1]Daily Log'!$BW$18:$BW$1017),0)</f>
        <v>0</v>
      </c>
      <c r="AF348" s="198">
        <f>IFERROR($E348*SUMIF('[1]Daily Log'!$BY$18:$BY$1017,$B348,'[1]Daily Log'!$BZ$18:$BZ$1017),0)</f>
        <v>0</v>
      </c>
      <c r="AG348" s="198">
        <f>IFERROR($E348*SUMIF('[1]Daily Log'!$CB$18:$CB$1017,$B348,'[1]Daily Log'!$CC$18:$CC$1017),0)</f>
        <v>0</v>
      </c>
      <c r="AH348" s="198">
        <f>IFERROR($E348*SUMIF('[1]Daily Log'!$CE$18:$CE$1017,$B348,'[1]Daily Log'!$CF$18:$CF$1017),0)</f>
        <v>0</v>
      </c>
      <c r="AI348" s="198">
        <f>IFERROR($E348*SUMIF('[1]Daily Log'!$CH$18:$CH$1017,$B348,'[1]Daily Log'!$CI$18:$CI$1017),0)</f>
        <v>0</v>
      </c>
      <c r="AJ348" s="198">
        <f>IFERROR($E348*SUMIF('[1]Daily Log'!$CK$18:$CK$1017,$B348,'[1]Daily Log'!$CL$18:$CL$1017),0)</f>
        <v>0</v>
      </c>
      <c r="AK348" s="198">
        <f>IFERROR($E348*SUMIF('[1]Daily Log'!$CN$18:$CN$1017,$B348,'[1]Daily Log'!$CO$18:$CO$1017),0)</f>
        <v>0</v>
      </c>
    </row>
    <row r="349" spans="2:37" ht="33.75" hidden="1" customHeight="1">
      <c r="B349" s="407" t="s">
        <v>467</v>
      </c>
      <c r="C349" s="404"/>
      <c r="D349" s="398" t="s">
        <v>468</v>
      </c>
      <c r="E349" s="199">
        <v>1</v>
      </c>
      <c r="F349" s="197">
        <f t="shared" si="5"/>
        <v>0</v>
      </c>
      <c r="G349" s="198">
        <f>IFERROR($E349*SUMIF('[1]Daily Log'!$B$18:$B$1017,$B349,'[1]Daily Log'!$C$18:$C$1017),0)</f>
        <v>0</v>
      </c>
      <c r="H349" s="198">
        <f>IFERROR($E349*SUMIF('[1]Daily Log'!$E$18:$E$1017,$B349,'[1]Daily Log'!$F$18:$F$1017),0)</f>
        <v>0</v>
      </c>
      <c r="I349" s="198">
        <f>IFERROR($E349*SUMIF('[1]Daily Log'!$H$18:$H$1017,$B349,'[1]Daily Log'!$I$18:$I$1017),0)</f>
        <v>0</v>
      </c>
      <c r="J349" s="198" t="s">
        <v>40</v>
      </c>
      <c r="K349" s="198">
        <f>IFERROR($E349*SUMIF('[1]Daily Log'!$N$18:$N$1017,$B349,'[1]Daily Log'!$O$18:$O$1017),0)</f>
        <v>0</v>
      </c>
      <c r="L349" s="198">
        <f>IFERROR($E349*SUMIF('[1]Daily Log'!$Q$18:$Q$1017,$B349,'[1]Daily Log'!$R$18:$R$1017),0)</f>
        <v>0</v>
      </c>
      <c r="M349" s="198">
        <f>IFERROR($E349*SUMIF('[1]Daily Log'!$T$18:$T$1017,$B349,'[1]Daily Log'!$U$18:$U$1017),0)</f>
        <v>0</v>
      </c>
      <c r="N349" s="198">
        <f>IFERROR($E349*SUMIF('[1]Daily Log'!$W$18:$W$1017,$B349,'[1]Daily Log'!$X$18:$X$1017),0)</f>
        <v>0</v>
      </c>
      <c r="O349" s="198">
        <f>IFERROR($E349*SUMIF('[1]Daily Log'!$Z$18:$Z$1017,$B349,'[1]Daily Log'!$AA$18:$AA$1017),0)</f>
        <v>0</v>
      </c>
      <c r="P349" s="198">
        <f>IFERROR($E349*SUMIF('[1]Daily Log'!$AC$18:$AC$1017,$B349,'[1]Daily Log'!$AD$18:$AD$1017),0)</f>
        <v>0</v>
      </c>
      <c r="Q349" s="198">
        <f>IFERROR($E349*SUMIF('[1]Daily Log'!$AF$18:$AF$1017,$B349,'[1]Daily Log'!$AG$18:$AG$1017),0)</f>
        <v>0</v>
      </c>
      <c r="R349" s="198">
        <f>IFERROR($E349*SUMIF('[1]Daily Log'!$AI$18:$AI$1017,$B349,'[1]Daily Log'!$AJ$18:$AJ$1017),0)</f>
        <v>0</v>
      </c>
      <c r="S349" s="198">
        <f>IFERROR($E349*SUMIF('[1]Daily Log'!$AL$18:$AL$1017,$B349,'[1]Daily Log'!$AM$18:$AM$1017),0)</f>
        <v>0</v>
      </c>
      <c r="T349" s="198">
        <f>IFERROR($E349*SUMIF('[1]Daily Log'!$AO$18:$AO$1017,$B349,'[1]Daily Log'!$AP$18:$AP$1017),0)</f>
        <v>0</v>
      </c>
      <c r="U349" s="198">
        <f>IFERROR($E349*SUMIF('[1]Daily Log'!$AR$18:$AR$1017,$B349,'[1]Daily Log'!$AS$18:$AS$1017),0)</f>
        <v>0</v>
      </c>
      <c r="V349" s="198">
        <f>IFERROR($E349*SUMIF('[1]Daily Log'!$AU$18:$AU$1017,$B349,'[1]Daily Log'!$AV$18:$AV$1017),0)</f>
        <v>0</v>
      </c>
      <c r="W349" s="198">
        <f>IFERROR($E349*SUMIF('[1]Daily Log'!$AX$18:$AX$1017,$B349,'[1]Daily Log'!$AY$18:$AY$1017),0)</f>
        <v>0</v>
      </c>
      <c r="X349" s="198">
        <f>IFERROR($E349*SUMIF('[1]Daily Log'!$BA$18:$BA$1017,$B349,'[1]Daily Log'!$BB$18:$BB$1017),0)</f>
        <v>0</v>
      </c>
      <c r="Y349" s="198">
        <f>IFERROR($E349*SUMIF('[1]Daily Log'!$BD$18:$BD$1017,$B349,'[1]Daily Log'!$BE$18:$BE$1017),0)</f>
        <v>0</v>
      </c>
      <c r="Z349" s="198">
        <f>IFERROR($E349*SUMIF('[1]Daily Log'!$BG$18:$BG$1017,$B349,'[1]Daily Log'!$BH$18:$BH$1017),0)</f>
        <v>0</v>
      </c>
      <c r="AA349" s="198">
        <f>IFERROR($E349*SUMIF('[1]Daily Log'!$BJ$18:$BJ$1017,$B349,'[1]Daily Log'!$BK$18:$BK$1017),0)</f>
        <v>0</v>
      </c>
      <c r="AB349" s="198">
        <f>IFERROR($E349*SUMIF('[1]Daily Log'!$BM$18:$BM$1017,$B349,'[1]Daily Log'!$BN$18:$BN$1017),0)</f>
        <v>0</v>
      </c>
      <c r="AC349" s="198">
        <f>IFERROR($E349*SUMIF('[1]Daily Log'!$BP$18:$BP$1017,$B349,'[1]Daily Log'!$BQ$18:$BQ$1017),0)</f>
        <v>0</v>
      </c>
      <c r="AD349" s="198">
        <f>IFERROR($E349*SUMIF('[1]Daily Log'!$BS$18:$BS$1017,$B349,'[1]Daily Log'!$BT$18:$BT$1017),0)</f>
        <v>0</v>
      </c>
      <c r="AE349" s="198">
        <f>IFERROR($E349*SUMIF('[1]Daily Log'!$BV$18:$BV$1017,$B349,'[1]Daily Log'!$BW$18:$BW$1017),0)</f>
        <v>0</v>
      </c>
      <c r="AF349" s="198">
        <f>IFERROR($E349*SUMIF('[1]Daily Log'!$BY$18:$BY$1017,$B349,'[1]Daily Log'!$BZ$18:$BZ$1017),0)</f>
        <v>0</v>
      </c>
      <c r="AG349" s="198">
        <f>IFERROR($E349*SUMIF('[1]Daily Log'!$CB$18:$CB$1017,$B349,'[1]Daily Log'!$CC$18:$CC$1017),0)</f>
        <v>0</v>
      </c>
      <c r="AH349" s="198">
        <f>IFERROR($E349*SUMIF('[1]Daily Log'!$CE$18:$CE$1017,$B349,'[1]Daily Log'!$CF$18:$CF$1017),0)</f>
        <v>0</v>
      </c>
      <c r="AI349" s="198">
        <f>IFERROR($E349*SUMIF('[1]Daily Log'!$CH$18:$CH$1017,$B349,'[1]Daily Log'!$CI$18:$CI$1017),0)</f>
        <v>0</v>
      </c>
      <c r="AJ349" s="198">
        <f>IFERROR($E349*SUMIF('[1]Daily Log'!$CK$18:$CK$1017,$B349,'[1]Daily Log'!$CL$18:$CL$1017),0)</f>
        <v>0</v>
      </c>
      <c r="AK349" s="198">
        <f>IFERROR($E349*SUMIF('[1]Daily Log'!$CN$18:$CN$1017,$B349,'[1]Daily Log'!$CO$18:$CO$1017),0)</f>
        <v>0</v>
      </c>
    </row>
    <row r="350" spans="2:37" ht="33.75" hidden="1" customHeight="1">
      <c r="B350" s="407"/>
      <c r="C350" s="404"/>
      <c r="D350" s="398"/>
      <c r="E350" s="199"/>
      <c r="F350" s="197">
        <f t="shared" ref="F350:F358" si="6">SUM($G350:$AK350)</f>
        <v>0</v>
      </c>
      <c r="G350" s="198">
        <f>IFERROR($E350*SUMIF('[1]Daily Log'!$B$18:$B$1017,$B350,'[1]Daily Log'!$C$18:$C$1017),0)</f>
        <v>0</v>
      </c>
      <c r="H350" s="198">
        <f>IFERROR($E350*SUMIF('[1]Daily Log'!$E$18:$E$1017,$B350,'[1]Daily Log'!$F$18:$F$1017),0)</f>
        <v>0</v>
      </c>
      <c r="I350" s="198">
        <f>IFERROR($E350*SUMIF('[1]Daily Log'!$H$18:$H$1017,$B350,'[1]Daily Log'!$I$18:$I$1017),0)</f>
        <v>0</v>
      </c>
      <c r="J350" s="198" t="s">
        <v>40</v>
      </c>
      <c r="K350" s="198">
        <f>IFERROR($E350*SUMIF('[1]Daily Log'!$N$18:$N$1017,$B350,'[1]Daily Log'!$O$18:$O$1017),0)</f>
        <v>0</v>
      </c>
      <c r="L350" s="198">
        <f>IFERROR($E350*SUMIF('[1]Daily Log'!$Q$18:$Q$1017,$B350,'[1]Daily Log'!$R$18:$R$1017),0)</f>
        <v>0</v>
      </c>
      <c r="M350" s="198">
        <f>IFERROR($E350*SUMIF('[1]Daily Log'!$T$18:$T$1017,$B350,'[1]Daily Log'!$U$18:$U$1017),0)</f>
        <v>0</v>
      </c>
      <c r="N350" s="198">
        <f>IFERROR($E350*SUMIF('[1]Daily Log'!$W$18:$W$1017,$B350,'[1]Daily Log'!$X$18:$X$1017),0)</f>
        <v>0</v>
      </c>
      <c r="O350" s="198">
        <f>IFERROR($E350*SUMIF('[1]Daily Log'!$Z$18:$Z$1017,$B350,'[1]Daily Log'!$AA$18:$AA$1017),0)</f>
        <v>0</v>
      </c>
      <c r="P350" s="198">
        <f>IFERROR($E350*SUMIF('[1]Daily Log'!$AC$18:$AC$1017,$B350,'[1]Daily Log'!$AD$18:$AD$1017),0)</f>
        <v>0</v>
      </c>
      <c r="Q350" s="198">
        <f>IFERROR($E350*SUMIF('[1]Daily Log'!$AF$18:$AF$1017,$B350,'[1]Daily Log'!$AG$18:$AG$1017),0)</f>
        <v>0</v>
      </c>
      <c r="R350" s="198">
        <f>IFERROR($E350*SUMIF('[1]Daily Log'!$AI$18:$AI$1017,$B350,'[1]Daily Log'!$AJ$18:$AJ$1017),0)</f>
        <v>0</v>
      </c>
      <c r="S350" s="198">
        <f>IFERROR($E350*SUMIF('[1]Daily Log'!$AL$18:$AL$1017,$B350,'[1]Daily Log'!$AM$18:$AM$1017),0)</f>
        <v>0</v>
      </c>
      <c r="T350" s="198">
        <f>IFERROR($E350*SUMIF('[1]Daily Log'!$AO$18:$AO$1017,$B350,'[1]Daily Log'!$AP$18:$AP$1017),0)</f>
        <v>0</v>
      </c>
      <c r="U350" s="198">
        <f>IFERROR($E350*SUMIF('[1]Daily Log'!$AR$18:$AR$1017,$B350,'[1]Daily Log'!$AS$18:$AS$1017),0)</f>
        <v>0</v>
      </c>
      <c r="V350" s="198">
        <f>IFERROR($E350*SUMIF('[1]Daily Log'!$AU$18:$AU$1017,$B350,'[1]Daily Log'!$AV$18:$AV$1017),0)</f>
        <v>0</v>
      </c>
      <c r="W350" s="198">
        <f>IFERROR($E350*SUMIF('[1]Daily Log'!$AX$18:$AX$1017,$B350,'[1]Daily Log'!$AY$18:$AY$1017),0)</f>
        <v>0</v>
      </c>
      <c r="X350" s="198">
        <f>IFERROR($E350*SUMIF('[1]Daily Log'!$BA$18:$BA$1017,$B350,'[1]Daily Log'!$BB$18:$BB$1017),0)</f>
        <v>0</v>
      </c>
      <c r="Y350" s="198">
        <f>IFERROR($E350*SUMIF('[1]Daily Log'!$BD$18:$BD$1017,$B350,'[1]Daily Log'!$BE$18:$BE$1017),0)</f>
        <v>0</v>
      </c>
      <c r="Z350" s="198">
        <f>IFERROR($E350*SUMIF('[1]Daily Log'!$BG$18:$BG$1017,$B350,'[1]Daily Log'!$BH$18:$BH$1017),0)</f>
        <v>0</v>
      </c>
      <c r="AA350" s="198">
        <f>IFERROR($E350*SUMIF('[1]Daily Log'!$BJ$18:$BJ$1017,$B350,'[1]Daily Log'!$BK$18:$BK$1017),0)</f>
        <v>0</v>
      </c>
      <c r="AB350" s="198">
        <f>IFERROR($E350*SUMIF('[1]Daily Log'!$BM$18:$BM$1017,$B350,'[1]Daily Log'!$BN$18:$BN$1017),0)</f>
        <v>0</v>
      </c>
      <c r="AC350" s="198">
        <f>IFERROR($E350*SUMIF('[1]Daily Log'!$BP$18:$BP$1017,$B350,'[1]Daily Log'!$BQ$18:$BQ$1017),0)</f>
        <v>0</v>
      </c>
      <c r="AD350" s="198">
        <f>IFERROR($E350*SUMIF('[1]Daily Log'!$BS$18:$BS$1017,$B350,'[1]Daily Log'!$BT$18:$BT$1017),0)</f>
        <v>0</v>
      </c>
      <c r="AE350" s="198">
        <f>IFERROR($E350*SUMIF('[1]Daily Log'!$BV$18:$BV$1017,$B350,'[1]Daily Log'!$BW$18:$BW$1017),0)</f>
        <v>0</v>
      </c>
      <c r="AF350" s="198">
        <f>IFERROR($E350*SUMIF('[1]Daily Log'!$BY$18:$BY$1017,$B350,'[1]Daily Log'!$BZ$18:$BZ$1017),0)</f>
        <v>0</v>
      </c>
      <c r="AG350" s="198">
        <f>IFERROR($E350*SUMIF('[1]Daily Log'!$CB$18:$CB$1017,$B350,'[1]Daily Log'!$CC$18:$CC$1017),0)</f>
        <v>0</v>
      </c>
      <c r="AH350" s="198">
        <f>IFERROR($E350*SUMIF('[1]Daily Log'!$CE$18:$CE$1017,$B350,'[1]Daily Log'!$CF$18:$CF$1017),0)</f>
        <v>0</v>
      </c>
      <c r="AI350" s="198">
        <f>IFERROR($E350*SUMIF('[1]Daily Log'!$CH$18:$CH$1017,$B350,'[1]Daily Log'!$CI$18:$CI$1017),0)</f>
        <v>0</v>
      </c>
      <c r="AJ350" s="198">
        <f>IFERROR($E350*SUMIF('[1]Daily Log'!$CK$18:$CK$1017,$B350,'[1]Daily Log'!$CL$18:$CL$1017),0)</f>
        <v>0</v>
      </c>
      <c r="AK350" s="198">
        <f>IFERROR($E350*SUMIF('[1]Daily Log'!$CN$18:$CN$1017,$B350,'[1]Daily Log'!$CO$18:$CO$1017),0)</f>
        <v>0</v>
      </c>
    </row>
    <row r="351" spans="2:37" ht="33.75" hidden="1" customHeight="1">
      <c r="B351" s="407"/>
      <c r="C351" s="404"/>
      <c r="D351" s="398"/>
      <c r="E351" s="199"/>
      <c r="F351" s="197">
        <f t="shared" si="6"/>
        <v>0</v>
      </c>
      <c r="G351" s="198">
        <f>IFERROR($E351*SUMIF('[1]Daily Log'!$B$18:$B$1017,$B351,'[1]Daily Log'!$C$18:$C$1017),0)</f>
        <v>0</v>
      </c>
      <c r="H351" s="198">
        <f>IFERROR($E351*SUMIF('[1]Daily Log'!$E$18:$E$1017,$B351,'[1]Daily Log'!$F$18:$F$1017),0)</f>
        <v>0</v>
      </c>
      <c r="I351" s="198">
        <f>IFERROR($E351*SUMIF('[1]Daily Log'!$H$18:$H$1017,$B351,'[1]Daily Log'!$I$18:$I$1017),0)</f>
        <v>0</v>
      </c>
      <c r="J351" s="198" t="s">
        <v>40</v>
      </c>
      <c r="K351" s="198">
        <f>IFERROR($E351*SUMIF('[1]Daily Log'!$N$18:$N$1017,$B351,'[1]Daily Log'!$O$18:$O$1017),0)</f>
        <v>0</v>
      </c>
      <c r="L351" s="198">
        <f>IFERROR($E351*SUMIF('[1]Daily Log'!$Q$18:$Q$1017,$B351,'[1]Daily Log'!$R$18:$R$1017),0)</f>
        <v>0</v>
      </c>
      <c r="M351" s="198">
        <f>IFERROR($E351*SUMIF('[1]Daily Log'!$T$18:$T$1017,$B351,'[1]Daily Log'!$U$18:$U$1017),0)</f>
        <v>0</v>
      </c>
      <c r="N351" s="198">
        <f>IFERROR($E351*SUMIF('[1]Daily Log'!$W$18:$W$1017,$B351,'[1]Daily Log'!$X$18:$X$1017),0)</f>
        <v>0</v>
      </c>
      <c r="O351" s="198">
        <f>IFERROR($E351*SUMIF('[1]Daily Log'!$Z$18:$Z$1017,$B351,'[1]Daily Log'!$AA$18:$AA$1017),0)</f>
        <v>0</v>
      </c>
      <c r="P351" s="198">
        <f>IFERROR($E351*SUMIF('[1]Daily Log'!$AC$18:$AC$1017,$B351,'[1]Daily Log'!$AD$18:$AD$1017),0)</f>
        <v>0</v>
      </c>
      <c r="Q351" s="198">
        <f>IFERROR($E351*SUMIF('[1]Daily Log'!$AF$18:$AF$1017,$B351,'[1]Daily Log'!$AG$18:$AG$1017),0)</f>
        <v>0</v>
      </c>
      <c r="R351" s="198">
        <f>IFERROR($E351*SUMIF('[1]Daily Log'!$AI$18:$AI$1017,$B351,'[1]Daily Log'!$AJ$18:$AJ$1017),0)</f>
        <v>0</v>
      </c>
      <c r="S351" s="198">
        <f>IFERROR($E351*SUMIF('[1]Daily Log'!$AL$18:$AL$1017,$B351,'[1]Daily Log'!$AM$18:$AM$1017),0)</f>
        <v>0</v>
      </c>
      <c r="T351" s="198">
        <f>IFERROR($E351*SUMIF('[1]Daily Log'!$AO$18:$AO$1017,$B351,'[1]Daily Log'!$AP$18:$AP$1017),0)</f>
        <v>0</v>
      </c>
      <c r="U351" s="198">
        <f>IFERROR($E351*SUMIF('[1]Daily Log'!$AR$18:$AR$1017,$B351,'[1]Daily Log'!$AS$18:$AS$1017),0)</f>
        <v>0</v>
      </c>
      <c r="V351" s="198">
        <f>IFERROR($E351*SUMIF('[1]Daily Log'!$AU$18:$AU$1017,$B351,'[1]Daily Log'!$AV$18:$AV$1017),0)</f>
        <v>0</v>
      </c>
      <c r="W351" s="198">
        <f>IFERROR($E351*SUMIF('[1]Daily Log'!$AX$18:$AX$1017,$B351,'[1]Daily Log'!$AY$18:$AY$1017),0)</f>
        <v>0</v>
      </c>
      <c r="X351" s="198">
        <f>IFERROR($E351*SUMIF('[1]Daily Log'!$BA$18:$BA$1017,$B351,'[1]Daily Log'!$BB$18:$BB$1017),0)</f>
        <v>0</v>
      </c>
      <c r="Y351" s="198">
        <f>IFERROR($E351*SUMIF('[1]Daily Log'!$BD$18:$BD$1017,$B351,'[1]Daily Log'!$BE$18:$BE$1017),0)</f>
        <v>0</v>
      </c>
      <c r="Z351" s="198">
        <f>IFERROR($E351*SUMIF('[1]Daily Log'!$BG$18:$BG$1017,$B351,'[1]Daily Log'!$BH$18:$BH$1017),0)</f>
        <v>0</v>
      </c>
      <c r="AA351" s="198">
        <f>IFERROR($E351*SUMIF('[1]Daily Log'!$BJ$18:$BJ$1017,$B351,'[1]Daily Log'!$BK$18:$BK$1017),0)</f>
        <v>0</v>
      </c>
      <c r="AB351" s="198">
        <f>IFERROR($E351*SUMIF('[1]Daily Log'!$BM$18:$BM$1017,$B351,'[1]Daily Log'!$BN$18:$BN$1017),0)</f>
        <v>0</v>
      </c>
      <c r="AC351" s="198">
        <f>IFERROR($E351*SUMIF('[1]Daily Log'!$BP$18:$BP$1017,$B351,'[1]Daily Log'!$BQ$18:$BQ$1017),0)</f>
        <v>0</v>
      </c>
      <c r="AD351" s="198">
        <f>IFERROR($E351*SUMIF('[1]Daily Log'!$BS$18:$BS$1017,$B351,'[1]Daily Log'!$BT$18:$BT$1017),0)</f>
        <v>0</v>
      </c>
      <c r="AE351" s="198">
        <f>IFERROR($E351*SUMIF('[1]Daily Log'!$BV$18:$BV$1017,$B351,'[1]Daily Log'!$BW$18:$BW$1017),0)</f>
        <v>0</v>
      </c>
      <c r="AF351" s="198">
        <f>IFERROR($E351*SUMIF('[1]Daily Log'!$BY$18:$BY$1017,$B351,'[1]Daily Log'!$BZ$18:$BZ$1017),0)</f>
        <v>0</v>
      </c>
      <c r="AG351" s="198">
        <f>IFERROR($E351*SUMIF('[1]Daily Log'!$CB$18:$CB$1017,$B351,'[1]Daily Log'!$CC$18:$CC$1017),0)</f>
        <v>0</v>
      </c>
      <c r="AH351" s="198">
        <f>IFERROR($E351*SUMIF('[1]Daily Log'!$CE$18:$CE$1017,$B351,'[1]Daily Log'!$CF$18:$CF$1017),0)</f>
        <v>0</v>
      </c>
      <c r="AI351" s="198">
        <f>IFERROR($E351*SUMIF('[1]Daily Log'!$CH$18:$CH$1017,$B351,'[1]Daily Log'!$CI$18:$CI$1017),0)</f>
        <v>0</v>
      </c>
      <c r="AJ351" s="198">
        <f>IFERROR($E351*SUMIF('[1]Daily Log'!$CK$18:$CK$1017,$B351,'[1]Daily Log'!$CL$18:$CL$1017),0)</f>
        <v>0</v>
      </c>
      <c r="AK351" s="198">
        <f>IFERROR($E351*SUMIF('[1]Daily Log'!$CN$18:$CN$1017,$B351,'[1]Daily Log'!$CO$18:$CO$1017),0)</f>
        <v>0</v>
      </c>
    </row>
    <row r="352" spans="2:37" ht="33.75" hidden="1" customHeight="1">
      <c r="B352" s="407"/>
      <c r="C352" s="404"/>
      <c r="D352" s="398"/>
      <c r="E352" s="199"/>
      <c r="F352" s="197">
        <f t="shared" si="6"/>
        <v>0</v>
      </c>
      <c r="G352" s="198">
        <f>IFERROR($E352*SUMIF('[1]Daily Log'!$B$18:$B$1017,$B352,'[1]Daily Log'!$C$18:$C$1017),0)</f>
        <v>0</v>
      </c>
      <c r="H352" s="198">
        <f>IFERROR($E352*SUMIF('[1]Daily Log'!$E$18:$E$1017,$B352,'[1]Daily Log'!$F$18:$F$1017),0)</f>
        <v>0</v>
      </c>
      <c r="I352" s="198">
        <f>IFERROR($E352*SUMIF('[1]Daily Log'!$H$18:$H$1017,$B352,'[1]Daily Log'!$I$18:$I$1017),0)</f>
        <v>0</v>
      </c>
      <c r="J352" s="198" t="s">
        <v>40</v>
      </c>
      <c r="K352" s="198">
        <f>IFERROR($E352*SUMIF('[1]Daily Log'!$N$18:$N$1017,$B352,'[1]Daily Log'!$O$18:$O$1017),0)</f>
        <v>0</v>
      </c>
      <c r="L352" s="198">
        <f>IFERROR($E352*SUMIF('[1]Daily Log'!$Q$18:$Q$1017,$B352,'[1]Daily Log'!$R$18:$R$1017),0)</f>
        <v>0</v>
      </c>
      <c r="M352" s="198">
        <f>IFERROR($E352*SUMIF('[1]Daily Log'!$T$18:$T$1017,$B352,'[1]Daily Log'!$U$18:$U$1017),0)</f>
        <v>0</v>
      </c>
      <c r="N352" s="198">
        <f>IFERROR($E352*SUMIF('[1]Daily Log'!$W$18:$W$1017,$B352,'[1]Daily Log'!$X$18:$X$1017),0)</f>
        <v>0</v>
      </c>
      <c r="O352" s="198">
        <f>IFERROR($E352*SUMIF('[1]Daily Log'!$Z$18:$Z$1017,$B352,'[1]Daily Log'!$AA$18:$AA$1017),0)</f>
        <v>0</v>
      </c>
      <c r="P352" s="198">
        <f>IFERROR($E352*SUMIF('[1]Daily Log'!$AC$18:$AC$1017,$B352,'[1]Daily Log'!$AD$18:$AD$1017),0)</f>
        <v>0</v>
      </c>
      <c r="Q352" s="198">
        <f>IFERROR($E352*SUMIF('[1]Daily Log'!$AF$18:$AF$1017,$B352,'[1]Daily Log'!$AG$18:$AG$1017),0)</f>
        <v>0</v>
      </c>
      <c r="R352" s="198">
        <f>IFERROR($E352*SUMIF('[1]Daily Log'!$AI$18:$AI$1017,$B352,'[1]Daily Log'!$AJ$18:$AJ$1017),0)</f>
        <v>0</v>
      </c>
      <c r="S352" s="198">
        <f>IFERROR($E352*SUMIF('[1]Daily Log'!$AL$18:$AL$1017,$B352,'[1]Daily Log'!$AM$18:$AM$1017),0)</f>
        <v>0</v>
      </c>
      <c r="T352" s="198">
        <f>IFERROR($E352*SUMIF('[1]Daily Log'!$AO$18:$AO$1017,$B352,'[1]Daily Log'!$AP$18:$AP$1017),0)</f>
        <v>0</v>
      </c>
      <c r="U352" s="198">
        <f>IFERROR($E352*SUMIF('[1]Daily Log'!$AR$18:$AR$1017,$B352,'[1]Daily Log'!$AS$18:$AS$1017),0)</f>
        <v>0</v>
      </c>
      <c r="V352" s="198">
        <f>IFERROR($E352*SUMIF('[1]Daily Log'!$AU$18:$AU$1017,$B352,'[1]Daily Log'!$AV$18:$AV$1017),0)</f>
        <v>0</v>
      </c>
      <c r="W352" s="198">
        <f>IFERROR($E352*SUMIF('[1]Daily Log'!$AX$18:$AX$1017,$B352,'[1]Daily Log'!$AY$18:$AY$1017),0)</f>
        <v>0</v>
      </c>
      <c r="X352" s="198">
        <f>IFERROR($E352*SUMIF('[1]Daily Log'!$BA$18:$BA$1017,$B352,'[1]Daily Log'!$BB$18:$BB$1017),0)</f>
        <v>0</v>
      </c>
      <c r="Y352" s="198">
        <f>IFERROR($E352*SUMIF('[1]Daily Log'!$BD$18:$BD$1017,$B352,'[1]Daily Log'!$BE$18:$BE$1017),0)</f>
        <v>0</v>
      </c>
      <c r="Z352" s="198">
        <f>IFERROR($E352*SUMIF('[1]Daily Log'!$BG$18:$BG$1017,$B352,'[1]Daily Log'!$BH$18:$BH$1017),0)</f>
        <v>0</v>
      </c>
      <c r="AA352" s="198">
        <f>IFERROR($E352*SUMIF('[1]Daily Log'!$BJ$18:$BJ$1017,$B352,'[1]Daily Log'!$BK$18:$BK$1017),0)</f>
        <v>0</v>
      </c>
      <c r="AB352" s="198">
        <f>IFERROR($E352*SUMIF('[1]Daily Log'!$BM$18:$BM$1017,$B352,'[1]Daily Log'!$BN$18:$BN$1017),0)</f>
        <v>0</v>
      </c>
      <c r="AC352" s="198">
        <f>IFERROR($E352*SUMIF('[1]Daily Log'!$BP$18:$BP$1017,$B352,'[1]Daily Log'!$BQ$18:$BQ$1017),0)</f>
        <v>0</v>
      </c>
      <c r="AD352" s="198">
        <f>IFERROR($E352*SUMIF('[1]Daily Log'!$BS$18:$BS$1017,$B352,'[1]Daily Log'!$BT$18:$BT$1017),0)</f>
        <v>0</v>
      </c>
      <c r="AE352" s="198">
        <f>IFERROR($E352*SUMIF('[1]Daily Log'!$BV$18:$BV$1017,$B352,'[1]Daily Log'!$BW$18:$BW$1017),0)</f>
        <v>0</v>
      </c>
      <c r="AF352" s="198">
        <f>IFERROR($E352*SUMIF('[1]Daily Log'!$BY$18:$BY$1017,$B352,'[1]Daily Log'!$BZ$18:$BZ$1017),0)</f>
        <v>0</v>
      </c>
      <c r="AG352" s="198">
        <f>IFERROR($E352*SUMIF('[1]Daily Log'!$CB$18:$CB$1017,$B352,'[1]Daily Log'!$CC$18:$CC$1017),0)</f>
        <v>0</v>
      </c>
      <c r="AH352" s="198">
        <f>IFERROR($E352*SUMIF('[1]Daily Log'!$CE$18:$CE$1017,$B352,'[1]Daily Log'!$CF$18:$CF$1017),0)</f>
        <v>0</v>
      </c>
      <c r="AI352" s="198">
        <f>IFERROR($E352*SUMIF('[1]Daily Log'!$CH$18:$CH$1017,$B352,'[1]Daily Log'!$CI$18:$CI$1017),0)</f>
        <v>0</v>
      </c>
      <c r="AJ352" s="198">
        <f>IFERROR($E352*SUMIF('[1]Daily Log'!$CK$18:$CK$1017,$B352,'[1]Daily Log'!$CL$18:$CL$1017),0)</f>
        <v>0</v>
      </c>
      <c r="AK352" s="198">
        <f>IFERROR($E352*SUMIF('[1]Daily Log'!$CN$18:$CN$1017,$B352,'[1]Daily Log'!$CO$18:$CO$1017),0)</f>
        <v>0</v>
      </c>
    </row>
    <row r="353" spans="2:37" ht="33.75" hidden="1" customHeight="1">
      <c r="B353" s="407"/>
      <c r="C353" s="404"/>
      <c r="D353" s="398"/>
      <c r="E353" s="199"/>
      <c r="F353" s="197">
        <f t="shared" si="6"/>
        <v>0</v>
      </c>
      <c r="G353" s="198">
        <f>IFERROR($E353*SUMIF('[1]Daily Log'!$B$18:$B$1017,$B353,'[1]Daily Log'!$C$18:$C$1017),0)</f>
        <v>0</v>
      </c>
      <c r="H353" s="198">
        <f>IFERROR($E353*SUMIF('[1]Daily Log'!$E$18:$E$1017,$B353,'[1]Daily Log'!$F$18:$F$1017),0)</f>
        <v>0</v>
      </c>
      <c r="I353" s="198">
        <f>IFERROR($E353*SUMIF('[1]Daily Log'!$H$18:$H$1017,$B353,'[1]Daily Log'!$I$18:$I$1017),0)</f>
        <v>0</v>
      </c>
      <c r="J353" s="198" t="s">
        <v>40</v>
      </c>
      <c r="K353" s="198">
        <f>IFERROR($E353*SUMIF('[1]Daily Log'!$N$18:$N$1017,$B353,'[1]Daily Log'!$O$18:$O$1017),0)</f>
        <v>0</v>
      </c>
      <c r="L353" s="198">
        <f>IFERROR($E353*SUMIF('[1]Daily Log'!$Q$18:$Q$1017,$B353,'[1]Daily Log'!$R$18:$R$1017),0)</f>
        <v>0</v>
      </c>
      <c r="M353" s="198">
        <f>IFERROR($E353*SUMIF('[1]Daily Log'!$T$18:$T$1017,$B353,'[1]Daily Log'!$U$18:$U$1017),0)</f>
        <v>0</v>
      </c>
      <c r="N353" s="198">
        <f>IFERROR($E353*SUMIF('[1]Daily Log'!$W$18:$W$1017,$B353,'[1]Daily Log'!$X$18:$X$1017),0)</f>
        <v>0</v>
      </c>
      <c r="O353" s="198">
        <f>IFERROR($E353*SUMIF('[1]Daily Log'!$Z$18:$Z$1017,$B353,'[1]Daily Log'!$AA$18:$AA$1017),0)</f>
        <v>0</v>
      </c>
      <c r="P353" s="198">
        <f>IFERROR($E353*SUMIF('[1]Daily Log'!$AC$18:$AC$1017,$B353,'[1]Daily Log'!$AD$18:$AD$1017),0)</f>
        <v>0</v>
      </c>
      <c r="Q353" s="198">
        <f>IFERROR($E353*SUMIF('[1]Daily Log'!$AF$18:$AF$1017,$B353,'[1]Daily Log'!$AG$18:$AG$1017),0)</f>
        <v>0</v>
      </c>
      <c r="R353" s="198">
        <f>IFERROR($E353*SUMIF('[1]Daily Log'!$AI$18:$AI$1017,$B353,'[1]Daily Log'!$AJ$18:$AJ$1017),0)</f>
        <v>0</v>
      </c>
      <c r="S353" s="198">
        <f>IFERROR($E353*SUMIF('[1]Daily Log'!$AL$18:$AL$1017,$B353,'[1]Daily Log'!$AM$18:$AM$1017),0)</f>
        <v>0</v>
      </c>
      <c r="T353" s="198">
        <f>IFERROR($E353*SUMIF('[1]Daily Log'!$AO$18:$AO$1017,$B353,'[1]Daily Log'!$AP$18:$AP$1017),0)</f>
        <v>0</v>
      </c>
      <c r="U353" s="198">
        <f>IFERROR($E353*SUMIF('[1]Daily Log'!$AR$18:$AR$1017,$B353,'[1]Daily Log'!$AS$18:$AS$1017),0)</f>
        <v>0</v>
      </c>
      <c r="V353" s="198">
        <f>IFERROR($E353*SUMIF('[1]Daily Log'!$AU$18:$AU$1017,$B353,'[1]Daily Log'!$AV$18:$AV$1017),0)</f>
        <v>0</v>
      </c>
      <c r="W353" s="198">
        <f>IFERROR($E353*SUMIF('[1]Daily Log'!$AX$18:$AX$1017,$B353,'[1]Daily Log'!$AY$18:$AY$1017),0)</f>
        <v>0</v>
      </c>
      <c r="X353" s="198">
        <f>IFERROR($E353*SUMIF('[1]Daily Log'!$BA$18:$BA$1017,$B353,'[1]Daily Log'!$BB$18:$BB$1017),0)</f>
        <v>0</v>
      </c>
      <c r="Y353" s="198">
        <f>IFERROR($E353*SUMIF('[1]Daily Log'!$BD$18:$BD$1017,$B353,'[1]Daily Log'!$BE$18:$BE$1017),0)</f>
        <v>0</v>
      </c>
      <c r="Z353" s="198">
        <f>IFERROR($E353*SUMIF('[1]Daily Log'!$BG$18:$BG$1017,$B353,'[1]Daily Log'!$BH$18:$BH$1017),0)</f>
        <v>0</v>
      </c>
      <c r="AA353" s="198">
        <f>IFERROR($E353*SUMIF('[1]Daily Log'!$BJ$18:$BJ$1017,$B353,'[1]Daily Log'!$BK$18:$BK$1017),0)</f>
        <v>0</v>
      </c>
      <c r="AB353" s="198">
        <f>IFERROR($E353*SUMIF('[1]Daily Log'!$BM$18:$BM$1017,$B353,'[1]Daily Log'!$BN$18:$BN$1017),0)</f>
        <v>0</v>
      </c>
      <c r="AC353" s="198">
        <f>IFERROR($E353*SUMIF('[1]Daily Log'!$BP$18:$BP$1017,$B353,'[1]Daily Log'!$BQ$18:$BQ$1017),0)</f>
        <v>0</v>
      </c>
      <c r="AD353" s="198">
        <f>IFERROR($E353*SUMIF('[1]Daily Log'!$BS$18:$BS$1017,$B353,'[1]Daily Log'!$BT$18:$BT$1017),0)</f>
        <v>0</v>
      </c>
      <c r="AE353" s="198">
        <f>IFERROR($E353*SUMIF('[1]Daily Log'!$BV$18:$BV$1017,$B353,'[1]Daily Log'!$BW$18:$BW$1017),0)</f>
        <v>0</v>
      </c>
      <c r="AF353" s="198">
        <f>IFERROR($E353*SUMIF('[1]Daily Log'!$BY$18:$BY$1017,$B353,'[1]Daily Log'!$BZ$18:$BZ$1017),0)</f>
        <v>0</v>
      </c>
      <c r="AG353" s="198">
        <f>IFERROR($E353*SUMIF('[1]Daily Log'!$CB$18:$CB$1017,$B353,'[1]Daily Log'!$CC$18:$CC$1017),0)</f>
        <v>0</v>
      </c>
      <c r="AH353" s="198">
        <f>IFERROR($E353*SUMIF('[1]Daily Log'!$CE$18:$CE$1017,$B353,'[1]Daily Log'!$CF$18:$CF$1017),0)</f>
        <v>0</v>
      </c>
      <c r="AI353" s="198">
        <f>IFERROR($E353*SUMIF('[1]Daily Log'!$CH$18:$CH$1017,$B353,'[1]Daily Log'!$CI$18:$CI$1017),0)</f>
        <v>0</v>
      </c>
      <c r="AJ353" s="198">
        <f>IFERROR($E353*SUMIF('[1]Daily Log'!$CK$18:$CK$1017,$B353,'[1]Daily Log'!$CL$18:$CL$1017),0)</f>
        <v>0</v>
      </c>
      <c r="AK353" s="198">
        <f>IFERROR($E353*SUMIF('[1]Daily Log'!$CN$18:$CN$1017,$B353,'[1]Daily Log'!$CO$18:$CO$1017),0)</f>
        <v>0</v>
      </c>
    </row>
    <row r="354" spans="2:37" ht="33.75" hidden="1" customHeight="1">
      <c r="B354" s="407"/>
      <c r="C354" s="404"/>
      <c r="D354" s="398"/>
      <c r="E354" s="199"/>
      <c r="F354" s="197">
        <f t="shared" si="6"/>
        <v>0</v>
      </c>
      <c r="G354" s="198">
        <f>IFERROR($E354*SUMIF('[1]Daily Log'!$B$18:$B$1017,$B354,'[1]Daily Log'!$C$18:$C$1017),0)</f>
        <v>0</v>
      </c>
      <c r="H354" s="198">
        <f>IFERROR($E354*SUMIF('[1]Daily Log'!$E$18:$E$1017,$B354,'[1]Daily Log'!$F$18:$F$1017),0)</f>
        <v>0</v>
      </c>
      <c r="I354" s="198">
        <f>IFERROR($E354*SUMIF('[1]Daily Log'!$H$18:$H$1017,$B354,'[1]Daily Log'!$I$18:$I$1017),0)</f>
        <v>0</v>
      </c>
      <c r="J354" s="198" t="s">
        <v>40</v>
      </c>
      <c r="K354" s="198">
        <f>IFERROR($E354*SUMIF('[1]Daily Log'!$N$18:$N$1017,$B354,'[1]Daily Log'!$O$18:$O$1017),0)</f>
        <v>0</v>
      </c>
      <c r="L354" s="198">
        <f>IFERROR($E354*SUMIF('[1]Daily Log'!$Q$18:$Q$1017,$B354,'[1]Daily Log'!$R$18:$R$1017),0)</f>
        <v>0</v>
      </c>
      <c r="M354" s="198">
        <f>IFERROR($E354*SUMIF('[1]Daily Log'!$T$18:$T$1017,$B354,'[1]Daily Log'!$U$18:$U$1017),0)</f>
        <v>0</v>
      </c>
      <c r="N354" s="198">
        <f>IFERROR($E354*SUMIF('[1]Daily Log'!$W$18:$W$1017,$B354,'[1]Daily Log'!$X$18:$X$1017),0)</f>
        <v>0</v>
      </c>
      <c r="O354" s="198">
        <f>IFERROR($E354*SUMIF('[1]Daily Log'!$Z$18:$Z$1017,$B354,'[1]Daily Log'!$AA$18:$AA$1017),0)</f>
        <v>0</v>
      </c>
      <c r="P354" s="198">
        <f>IFERROR($E354*SUMIF('[1]Daily Log'!$AC$18:$AC$1017,$B354,'[1]Daily Log'!$AD$18:$AD$1017),0)</f>
        <v>0</v>
      </c>
      <c r="Q354" s="198">
        <f>IFERROR($E354*SUMIF('[1]Daily Log'!$AF$18:$AF$1017,$B354,'[1]Daily Log'!$AG$18:$AG$1017),0)</f>
        <v>0</v>
      </c>
      <c r="R354" s="198">
        <f>IFERROR($E354*SUMIF('[1]Daily Log'!$AI$18:$AI$1017,$B354,'[1]Daily Log'!$AJ$18:$AJ$1017),0)</f>
        <v>0</v>
      </c>
      <c r="S354" s="198">
        <f>IFERROR($E354*SUMIF('[1]Daily Log'!$AL$18:$AL$1017,$B354,'[1]Daily Log'!$AM$18:$AM$1017),0)</f>
        <v>0</v>
      </c>
      <c r="T354" s="198">
        <f>IFERROR($E354*SUMIF('[1]Daily Log'!$AO$18:$AO$1017,$B354,'[1]Daily Log'!$AP$18:$AP$1017),0)</f>
        <v>0</v>
      </c>
      <c r="U354" s="198">
        <f>IFERROR($E354*SUMIF('[1]Daily Log'!$AR$18:$AR$1017,$B354,'[1]Daily Log'!$AS$18:$AS$1017),0)</f>
        <v>0</v>
      </c>
      <c r="V354" s="198">
        <f>IFERROR($E354*SUMIF('[1]Daily Log'!$AU$18:$AU$1017,$B354,'[1]Daily Log'!$AV$18:$AV$1017),0)</f>
        <v>0</v>
      </c>
      <c r="W354" s="198">
        <f>IFERROR($E354*SUMIF('[1]Daily Log'!$AX$18:$AX$1017,$B354,'[1]Daily Log'!$AY$18:$AY$1017),0)</f>
        <v>0</v>
      </c>
      <c r="X354" s="198">
        <f>IFERROR($E354*SUMIF('[1]Daily Log'!$BA$18:$BA$1017,$B354,'[1]Daily Log'!$BB$18:$BB$1017),0)</f>
        <v>0</v>
      </c>
      <c r="Y354" s="198">
        <f>IFERROR($E354*SUMIF('[1]Daily Log'!$BD$18:$BD$1017,$B354,'[1]Daily Log'!$BE$18:$BE$1017),0)</f>
        <v>0</v>
      </c>
      <c r="Z354" s="198">
        <f>IFERROR($E354*SUMIF('[1]Daily Log'!$BG$18:$BG$1017,$B354,'[1]Daily Log'!$BH$18:$BH$1017),0)</f>
        <v>0</v>
      </c>
      <c r="AA354" s="198">
        <f>IFERROR($E354*SUMIF('[1]Daily Log'!$BJ$18:$BJ$1017,$B354,'[1]Daily Log'!$BK$18:$BK$1017),0)</f>
        <v>0</v>
      </c>
      <c r="AB354" s="198">
        <f>IFERROR($E354*SUMIF('[1]Daily Log'!$BM$18:$BM$1017,$B354,'[1]Daily Log'!$BN$18:$BN$1017),0)</f>
        <v>0</v>
      </c>
      <c r="AC354" s="198">
        <f>IFERROR($E354*SUMIF('[1]Daily Log'!$BP$18:$BP$1017,$B354,'[1]Daily Log'!$BQ$18:$BQ$1017),0)</f>
        <v>0</v>
      </c>
      <c r="AD354" s="198">
        <f>IFERROR($E354*SUMIF('[1]Daily Log'!$BS$18:$BS$1017,$B354,'[1]Daily Log'!$BT$18:$BT$1017),0)</f>
        <v>0</v>
      </c>
      <c r="AE354" s="198">
        <f>IFERROR($E354*SUMIF('[1]Daily Log'!$BV$18:$BV$1017,$B354,'[1]Daily Log'!$BW$18:$BW$1017),0)</f>
        <v>0</v>
      </c>
      <c r="AF354" s="198">
        <f>IFERROR($E354*SUMIF('[1]Daily Log'!$BY$18:$BY$1017,$B354,'[1]Daily Log'!$BZ$18:$BZ$1017),0)</f>
        <v>0</v>
      </c>
      <c r="AG354" s="198">
        <f>IFERROR($E354*SUMIF('[1]Daily Log'!$CB$18:$CB$1017,$B354,'[1]Daily Log'!$CC$18:$CC$1017),0)</f>
        <v>0</v>
      </c>
      <c r="AH354" s="198">
        <f>IFERROR($E354*SUMIF('[1]Daily Log'!$CE$18:$CE$1017,$B354,'[1]Daily Log'!$CF$18:$CF$1017),0)</f>
        <v>0</v>
      </c>
      <c r="AI354" s="198">
        <f>IFERROR($E354*SUMIF('[1]Daily Log'!$CH$18:$CH$1017,$B354,'[1]Daily Log'!$CI$18:$CI$1017),0)</f>
        <v>0</v>
      </c>
      <c r="AJ354" s="198">
        <f>IFERROR($E354*SUMIF('[1]Daily Log'!$CK$18:$CK$1017,$B354,'[1]Daily Log'!$CL$18:$CL$1017),0)</f>
        <v>0</v>
      </c>
      <c r="AK354" s="198">
        <f>IFERROR($E354*SUMIF('[1]Daily Log'!$CN$18:$CN$1017,$B354,'[1]Daily Log'!$CO$18:$CO$1017),0)</f>
        <v>0</v>
      </c>
    </row>
    <row r="355" spans="2:37" ht="33.75" hidden="1" customHeight="1">
      <c r="B355" s="407"/>
      <c r="C355" s="404"/>
      <c r="D355" s="202"/>
      <c r="E355" s="199"/>
      <c r="F355" s="197">
        <f t="shared" si="6"/>
        <v>0</v>
      </c>
      <c r="G355" s="198">
        <f>IFERROR($E355*SUMIF('[1]Daily Log'!$B$18:$B$1017,$B355,'[1]Daily Log'!$C$18:$C$1017),0)</f>
        <v>0</v>
      </c>
      <c r="H355" s="198">
        <f>IFERROR($E355*SUMIF('[1]Daily Log'!$E$18:$E$1017,$B355,'[1]Daily Log'!$F$18:$F$1017),0)</f>
        <v>0</v>
      </c>
      <c r="I355" s="198">
        <f>IFERROR($E355*SUMIF('[1]Daily Log'!$H$18:$H$1017,$B355,'[1]Daily Log'!$I$18:$I$1017),0)</f>
        <v>0</v>
      </c>
      <c r="J355" s="198" t="s">
        <v>40</v>
      </c>
      <c r="K355" s="198">
        <f>IFERROR($E355*SUMIF('[1]Daily Log'!$N$18:$N$1017,$B355,'[1]Daily Log'!$O$18:$O$1017),0)</f>
        <v>0</v>
      </c>
      <c r="L355" s="198">
        <f>IFERROR($E355*SUMIF('[1]Daily Log'!$Q$18:$Q$1017,$B355,'[1]Daily Log'!$R$18:$R$1017),0)</f>
        <v>0</v>
      </c>
      <c r="M355" s="198">
        <f>IFERROR($E355*SUMIF('[1]Daily Log'!$T$18:$T$1017,$B355,'[1]Daily Log'!$U$18:$U$1017),0)</f>
        <v>0</v>
      </c>
      <c r="N355" s="198">
        <f>IFERROR($E355*SUMIF('[1]Daily Log'!$W$18:$W$1017,$B355,'[1]Daily Log'!$X$18:$X$1017),0)</f>
        <v>0</v>
      </c>
      <c r="O355" s="198">
        <f>IFERROR($E355*SUMIF('[1]Daily Log'!$Z$18:$Z$1017,$B355,'[1]Daily Log'!$AA$18:$AA$1017),0)</f>
        <v>0</v>
      </c>
      <c r="P355" s="198">
        <f>IFERROR($E355*SUMIF('[1]Daily Log'!$AC$18:$AC$1017,$B355,'[1]Daily Log'!$AD$18:$AD$1017),0)</f>
        <v>0</v>
      </c>
      <c r="Q355" s="198">
        <f>IFERROR($E355*SUMIF('[1]Daily Log'!$AF$18:$AF$1017,$B355,'[1]Daily Log'!$AG$18:$AG$1017),0)</f>
        <v>0</v>
      </c>
      <c r="R355" s="198">
        <f>IFERROR($E355*SUMIF('[1]Daily Log'!$AI$18:$AI$1017,$B355,'[1]Daily Log'!$AJ$18:$AJ$1017),0)</f>
        <v>0</v>
      </c>
      <c r="S355" s="198">
        <f>IFERROR($E355*SUMIF('[1]Daily Log'!$AL$18:$AL$1017,$B355,'[1]Daily Log'!$AM$18:$AM$1017),0)</f>
        <v>0</v>
      </c>
      <c r="T355" s="198">
        <f>IFERROR($E355*SUMIF('[1]Daily Log'!$AO$18:$AO$1017,$B355,'[1]Daily Log'!$AP$18:$AP$1017),0)</f>
        <v>0</v>
      </c>
      <c r="U355" s="198">
        <f>IFERROR($E355*SUMIF('[1]Daily Log'!$AR$18:$AR$1017,$B355,'[1]Daily Log'!$AS$18:$AS$1017),0)</f>
        <v>0</v>
      </c>
      <c r="V355" s="198">
        <f>IFERROR($E355*SUMIF('[1]Daily Log'!$AU$18:$AU$1017,$B355,'[1]Daily Log'!$AV$18:$AV$1017),0)</f>
        <v>0</v>
      </c>
      <c r="W355" s="198">
        <f>IFERROR($E355*SUMIF('[1]Daily Log'!$AX$18:$AX$1017,$B355,'[1]Daily Log'!$AY$18:$AY$1017),0)</f>
        <v>0</v>
      </c>
      <c r="X355" s="198">
        <f>IFERROR($E355*SUMIF('[1]Daily Log'!$BA$18:$BA$1017,$B355,'[1]Daily Log'!$BB$18:$BB$1017),0)</f>
        <v>0</v>
      </c>
      <c r="Y355" s="198">
        <f>IFERROR($E355*SUMIF('[1]Daily Log'!$BD$18:$BD$1017,$B355,'[1]Daily Log'!$BE$18:$BE$1017),0)</f>
        <v>0</v>
      </c>
      <c r="Z355" s="198">
        <f>IFERROR($E355*SUMIF('[1]Daily Log'!$BG$18:$BG$1017,$B355,'[1]Daily Log'!$BH$18:$BH$1017),0)</f>
        <v>0</v>
      </c>
      <c r="AA355" s="198">
        <f>IFERROR($E355*SUMIF('[1]Daily Log'!$BJ$18:$BJ$1017,$B355,'[1]Daily Log'!$BK$18:$BK$1017),0)</f>
        <v>0</v>
      </c>
      <c r="AB355" s="198">
        <f>IFERROR($E355*SUMIF('[1]Daily Log'!$BM$18:$BM$1017,$B355,'[1]Daily Log'!$BN$18:$BN$1017),0)</f>
        <v>0</v>
      </c>
      <c r="AC355" s="198">
        <f>IFERROR($E355*SUMIF('[1]Daily Log'!$BP$18:$BP$1017,$B355,'[1]Daily Log'!$BQ$18:$BQ$1017),0)</f>
        <v>0</v>
      </c>
      <c r="AD355" s="198">
        <f>IFERROR($E355*SUMIF('[1]Daily Log'!$BS$18:$BS$1017,$B355,'[1]Daily Log'!$BT$18:$BT$1017),0)</f>
        <v>0</v>
      </c>
      <c r="AE355" s="198">
        <f>IFERROR($E355*SUMIF('[1]Daily Log'!$BV$18:$BV$1017,$B355,'[1]Daily Log'!$BW$18:$BW$1017),0)</f>
        <v>0</v>
      </c>
      <c r="AF355" s="198">
        <f>IFERROR($E355*SUMIF('[1]Daily Log'!$BY$18:$BY$1017,$B355,'[1]Daily Log'!$BZ$18:$BZ$1017),0)</f>
        <v>0</v>
      </c>
      <c r="AG355" s="198">
        <f>IFERROR($E355*SUMIF('[1]Daily Log'!$CB$18:$CB$1017,$B355,'[1]Daily Log'!$CC$18:$CC$1017),0)</f>
        <v>0</v>
      </c>
      <c r="AH355" s="198">
        <f>IFERROR($E355*SUMIF('[1]Daily Log'!$CE$18:$CE$1017,$B355,'[1]Daily Log'!$CF$18:$CF$1017),0)</f>
        <v>0</v>
      </c>
      <c r="AI355" s="198">
        <f>IFERROR($E355*SUMIF('[1]Daily Log'!$CH$18:$CH$1017,$B355,'[1]Daily Log'!$CI$18:$CI$1017),0)</f>
        <v>0</v>
      </c>
      <c r="AJ355" s="198">
        <f>IFERROR($E355*SUMIF('[1]Daily Log'!$CK$18:$CK$1017,$B355,'[1]Daily Log'!$CL$18:$CL$1017),0)</f>
        <v>0</v>
      </c>
      <c r="AK355" s="198">
        <f>IFERROR($E355*SUMIF('[1]Daily Log'!$CN$18:$CN$1017,$B355,'[1]Daily Log'!$CO$18:$CO$1017),0)</f>
        <v>0</v>
      </c>
    </row>
    <row r="356" spans="2:37" ht="33.75" hidden="1" customHeight="1">
      <c r="B356" s="407"/>
      <c r="C356" s="404"/>
      <c r="D356" s="202"/>
      <c r="E356" s="199"/>
      <c r="F356" s="197">
        <f t="shared" si="6"/>
        <v>0</v>
      </c>
      <c r="G356" s="198">
        <f>IFERROR($E356*SUMIF('[1]Daily Log'!$B$18:$B$1017,$B356,'[1]Daily Log'!$C$18:$C$1017),0)</f>
        <v>0</v>
      </c>
      <c r="H356" s="198">
        <f>IFERROR($E356*SUMIF('[1]Daily Log'!$E$18:$E$1017,$B356,'[1]Daily Log'!$F$18:$F$1017),0)</f>
        <v>0</v>
      </c>
      <c r="I356" s="198">
        <f>IFERROR($E356*SUMIF('[1]Daily Log'!$H$18:$H$1017,$B356,'[1]Daily Log'!$I$18:$I$1017),0)</f>
        <v>0</v>
      </c>
      <c r="J356" s="198" t="s">
        <v>40</v>
      </c>
      <c r="K356" s="198">
        <f>IFERROR($E356*SUMIF('[1]Daily Log'!$N$18:$N$1017,$B356,'[1]Daily Log'!$O$18:$O$1017),0)</f>
        <v>0</v>
      </c>
      <c r="L356" s="198">
        <f>IFERROR($E356*SUMIF('[1]Daily Log'!$Q$18:$Q$1017,$B356,'[1]Daily Log'!$R$18:$R$1017),0)</f>
        <v>0</v>
      </c>
      <c r="M356" s="198">
        <f>IFERROR($E356*SUMIF('[1]Daily Log'!$T$18:$T$1017,$B356,'[1]Daily Log'!$U$18:$U$1017),0)</f>
        <v>0</v>
      </c>
      <c r="N356" s="198">
        <f>IFERROR($E356*SUMIF('[1]Daily Log'!$W$18:$W$1017,$B356,'[1]Daily Log'!$X$18:$X$1017),0)</f>
        <v>0</v>
      </c>
      <c r="O356" s="198">
        <f>IFERROR($E356*SUMIF('[1]Daily Log'!$Z$18:$Z$1017,$B356,'[1]Daily Log'!$AA$18:$AA$1017),0)</f>
        <v>0</v>
      </c>
      <c r="P356" s="198">
        <f>IFERROR($E356*SUMIF('[1]Daily Log'!$AC$18:$AC$1017,$B356,'[1]Daily Log'!$AD$18:$AD$1017),0)</f>
        <v>0</v>
      </c>
      <c r="Q356" s="198">
        <f>IFERROR($E356*SUMIF('[1]Daily Log'!$AF$18:$AF$1017,$B356,'[1]Daily Log'!$AG$18:$AG$1017),0)</f>
        <v>0</v>
      </c>
      <c r="R356" s="198">
        <f>IFERROR($E356*SUMIF('[1]Daily Log'!$AI$18:$AI$1017,$B356,'[1]Daily Log'!$AJ$18:$AJ$1017),0)</f>
        <v>0</v>
      </c>
      <c r="S356" s="198">
        <f>IFERROR($E356*SUMIF('[1]Daily Log'!$AL$18:$AL$1017,$B356,'[1]Daily Log'!$AM$18:$AM$1017),0)</f>
        <v>0</v>
      </c>
      <c r="T356" s="198">
        <f>IFERROR($E356*SUMIF('[1]Daily Log'!$AO$18:$AO$1017,$B356,'[1]Daily Log'!$AP$18:$AP$1017),0)</f>
        <v>0</v>
      </c>
      <c r="U356" s="198">
        <f>IFERROR($E356*SUMIF('[1]Daily Log'!$AR$18:$AR$1017,$B356,'[1]Daily Log'!$AS$18:$AS$1017),0)</f>
        <v>0</v>
      </c>
      <c r="V356" s="198">
        <f>IFERROR($E356*SUMIF('[1]Daily Log'!$AU$18:$AU$1017,$B356,'[1]Daily Log'!$AV$18:$AV$1017),0)</f>
        <v>0</v>
      </c>
      <c r="W356" s="198">
        <f>IFERROR($E356*SUMIF('[1]Daily Log'!$AX$18:$AX$1017,$B356,'[1]Daily Log'!$AY$18:$AY$1017),0)</f>
        <v>0</v>
      </c>
      <c r="X356" s="198">
        <f>IFERROR($E356*SUMIF('[1]Daily Log'!$BA$18:$BA$1017,$B356,'[1]Daily Log'!$BB$18:$BB$1017),0)</f>
        <v>0</v>
      </c>
      <c r="Y356" s="198">
        <f>IFERROR($E356*SUMIF('[1]Daily Log'!$BD$18:$BD$1017,$B356,'[1]Daily Log'!$BE$18:$BE$1017),0)</f>
        <v>0</v>
      </c>
      <c r="Z356" s="198">
        <f>IFERROR($E356*SUMIF('[1]Daily Log'!$BG$18:$BG$1017,$B356,'[1]Daily Log'!$BH$18:$BH$1017),0)</f>
        <v>0</v>
      </c>
      <c r="AA356" s="198">
        <f>IFERROR($E356*SUMIF('[1]Daily Log'!$BJ$18:$BJ$1017,$B356,'[1]Daily Log'!$BK$18:$BK$1017),0)</f>
        <v>0</v>
      </c>
      <c r="AB356" s="198">
        <f>IFERROR($E356*SUMIF('[1]Daily Log'!$BM$18:$BM$1017,$B356,'[1]Daily Log'!$BN$18:$BN$1017),0)</f>
        <v>0</v>
      </c>
      <c r="AC356" s="198">
        <f>IFERROR($E356*SUMIF('[1]Daily Log'!$BP$18:$BP$1017,$B356,'[1]Daily Log'!$BQ$18:$BQ$1017),0)</f>
        <v>0</v>
      </c>
      <c r="AD356" s="198">
        <f>IFERROR($E356*SUMIF('[1]Daily Log'!$BS$18:$BS$1017,$B356,'[1]Daily Log'!$BT$18:$BT$1017),0)</f>
        <v>0</v>
      </c>
      <c r="AE356" s="198">
        <f>IFERROR($E356*SUMIF('[1]Daily Log'!$BV$18:$BV$1017,$B356,'[1]Daily Log'!$BW$18:$BW$1017),0)</f>
        <v>0</v>
      </c>
      <c r="AF356" s="198">
        <f>IFERROR($E356*SUMIF('[1]Daily Log'!$BY$18:$BY$1017,$B356,'[1]Daily Log'!$BZ$18:$BZ$1017),0)</f>
        <v>0</v>
      </c>
      <c r="AG356" s="198">
        <f>IFERROR($E356*SUMIF('[1]Daily Log'!$CB$18:$CB$1017,$B356,'[1]Daily Log'!$CC$18:$CC$1017),0)</f>
        <v>0</v>
      </c>
      <c r="AH356" s="198">
        <f>IFERROR($E356*SUMIF('[1]Daily Log'!$CE$18:$CE$1017,$B356,'[1]Daily Log'!$CF$18:$CF$1017),0)</f>
        <v>0</v>
      </c>
      <c r="AI356" s="198">
        <f>IFERROR($E356*SUMIF('[1]Daily Log'!$CH$18:$CH$1017,$B356,'[1]Daily Log'!$CI$18:$CI$1017),0)</f>
        <v>0</v>
      </c>
      <c r="AJ356" s="198">
        <f>IFERROR($E356*SUMIF('[1]Daily Log'!$CK$18:$CK$1017,$B356,'[1]Daily Log'!$CL$18:$CL$1017),0)</f>
        <v>0</v>
      </c>
      <c r="AK356" s="198">
        <f>IFERROR($E356*SUMIF('[1]Daily Log'!$CN$18:$CN$1017,$B356,'[1]Daily Log'!$CO$18:$CO$1017),0)</f>
        <v>0</v>
      </c>
    </row>
    <row r="357" spans="2:37" ht="33.75" hidden="1" customHeight="1">
      <c r="B357" s="407"/>
      <c r="C357" s="404"/>
      <c r="D357" s="202"/>
      <c r="E357" s="199"/>
      <c r="F357" s="197">
        <f t="shared" si="6"/>
        <v>0</v>
      </c>
      <c r="G357" s="198">
        <f>IFERROR($E357*SUMIF('[1]Daily Log'!$B$18:$B$1017,$B357,'[1]Daily Log'!$C$18:$C$1017),0)</f>
        <v>0</v>
      </c>
      <c r="H357" s="198">
        <f>IFERROR($E357*SUMIF('[1]Daily Log'!$E$18:$E$1017,$B357,'[1]Daily Log'!$F$18:$F$1017),0)</f>
        <v>0</v>
      </c>
      <c r="I357" s="198">
        <f>IFERROR($E357*SUMIF('[1]Daily Log'!$H$18:$H$1017,$B357,'[1]Daily Log'!$I$18:$I$1017),0)</f>
        <v>0</v>
      </c>
      <c r="J357" s="198" t="s">
        <v>40</v>
      </c>
      <c r="K357" s="198">
        <f>IFERROR($E357*SUMIF('[1]Daily Log'!$N$18:$N$1017,$B357,'[1]Daily Log'!$O$18:$O$1017),0)</f>
        <v>0</v>
      </c>
      <c r="L357" s="198">
        <f>IFERROR($E357*SUMIF('[1]Daily Log'!$Q$18:$Q$1017,$B357,'[1]Daily Log'!$R$18:$R$1017),0)</f>
        <v>0</v>
      </c>
      <c r="M357" s="198">
        <f>IFERROR($E357*SUMIF('[1]Daily Log'!$T$18:$T$1017,$B357,'[1]Daily Log'!$U$18:$U$1017),0)</f>
        <v>0</v>
      </c>
      <c r="N357" s="198">
        <f>IFERROR($E357*SUMIF('[1]Daily Log'!$W$18:$W$1017,$B357,'[1]Daily Log'!$X$18:$X$1017),0)</f>
        <v>0</v>
      </c>
      <c r="O357" s="198">
        <f>IFERROR($E357*SUMIF('[1]Daily Log'!$Z$18:$Z$1017,$B357,'[1]Daily Log'!$AA$18:$AA$1017),0)</f>
        <v>0</v>
      </c>
      <c r="P357" s="198">
        <f>IFERROR($E357*SUMIF('[1]Daily Log'!$AC$18:$AC$1017,$B357,'[1]Daily Log'!$AD$18:$AD$1017),0)</f>
        <v>0</v>
      </c>
      <c r="Q357" s="198">
        <f>IFERROR($E357*SUMIF('[1]Daily Log'!$AF$18:$AF$1017,$B357,'[1]Daily Log'!$AG$18:$AG$1017),0)</f>
        <v>0</v>
      </c>
      <c r="R357" s="198">
        <f>IFERROR($E357*SUMIF('[1]Daily Log'!$AI$18:$AI$1017,$B357,'[1]Daily Log'!$AJ$18:$AJ$1017),0)</f>
        <v>0</v>
      </c>
      <c r="S357" s="198">
        <f>IFERROR($E357*SUMIF('[1]Daily Log'!$AL$18:$AL$1017,$B357,'[1]Daily Log'!$AM$18:$AM$1017),0)</f>
        <v>0</v>
      </c>
      <c r="T357" s="198">
        <f>IFERROR($E357*SUMIF('[1]Daily Log'!$AO$18:$AO$1017,$B357,'[1]Daily Log'!$AP$18:$AP$1017),0)</f>
        <v>0</v>
      </c>
      <c r="U357" s="198">
        <f>IFERROR($E357*SUMIF('[1]Daily Log'!$AR$18:$AR$1017,$B357,'[1]Daily Log'!$AS$18:$AS$1017),0)</f>
        <v>0</v>
      </c>
      <c r="V357" s="198">
        <f>IFERROR($E357*SUMIF('[1]Daily Log'!$AU$18:$AU$1017,$B357,'[1]Daily Log'!$AV$18:$AV$1017),0)</f>
        <v>0</v>
      </c>
      <c r="W357" s="198">
        <f>IFERROR($E357*SUMIF('[1]Daily Log'!$AX$18:$AX$1017,$B357,'[1]Daily Log'!$AY$18:$AY$1017),0)</f>
        <v>0</v>
      </c>
      <c r="X357" s="198">
        <f>IFERROR($E357*SUMIF('[1]Daily Log'!$BA$18:$BA$1017,$B357,'[1]Daily Log'!$BB$18:$BB$1017),0)</f>
        <v>0</v>
      </c>
      <c r="Y357" s="198">
        <f>IFERROR($E357*SUMIF('[1]Daily Log'!$BD$18:$BD$1017,$B357,'[1]Daily Log'!$BE$18:$BE$1017),0)</f>
        <v>0</v>
      </c>
      <c r="Z357" s="198">
        <f>IFERROR($E357*SUMIF('[1]Daily Log'!$BG$18:$BG$1017,$B357,'[1]Daily Log'!$BH$18:$BH$1017),0)</f>
        <v>0</v>
      </c>
      <c r="AA357" s="198">
        <f>IFERROR($E357*SUMIF('[1]Daily Log'!$BJ$18:$BJ$1017,$B357,'[1]Daily Log'!$BK$18:$BK$1017),0)</f>
        <v>0</v>
      </c>
      <c r="AB357" s="198">
        <f>IFERROR($E357*SUMIF('[1]Daily Log'!$BM$18:$BM$1017,$B357,'[1]Daily Log'!$BN$18:$BN$1017),0)</f>
        <v>0</v>
      </c>
      <c r="AC357" s="198">
        <f>IFERROR($E357*SUMIF('[1]Daily Log'!$BP$18:$BP$1017,$B357,'[1]Daily Log'!$BQ$18:$BQ$1017),0)</f>
        <v>0</v>
      </c>
      <c r="AD357" s="198">
        <f>IFERROR($E357*SUMIF('[1]Daily Log'!$BS$18:$BS$1017,$B357,'[1]Daily Log'!$BT$18:$BT$1017),0)</f>
        <v>0</v>
      </c>
      <c r="AE357" s="198">
        <f>IFERROR($E357*SUMIF('[1]Daily Log'!$BV$18:$BV$1017,$B357,'[1]Daily Log'!$BW$18:$BW$1017),0)</f>
        <v>0</v>
      </c>
      <c r="AF357" s="198">
        <f>IFERROR($E357*SUMIF('[1]Daily Log'!$BY$18:$BY$1017,$B357,'[1]Daily Log'!$BZ$18:$BZ$1017),0)</f>
        <v>0</v>
      </c>
      <c r="AG357" s="198">
        <f>IFERROR($E357*SUMIF('[1]Daily Log'!$CB$18:$CB$1017,$B357,'[1]Daily Log'!$CC$18:$CC$1017),0)</f>
        <v>0</v>
      </c>
      <c r="AH357" s="198">
        <f>IFERROR($E357*SUMIF('[1]Daily Log'!$CE$18:$CE$1017,$B357,'[1]Daily Log'!$CF$18:$CF$1017),0)</f>
        <v>0</v>
      </c>
      <c r="AI357" s="198">
        <f>IFERROR($E357*SUMIF('[1]Daily Log'!$CH$18:$CH$1017,$B357,'[1]Daily Log'!$CI$18:$CI$1017),0)</f>
        <v>0</v>
      </c>
      <c r="AJ357" s="198">
        <f>IFERROR($E357*SUMIF('[1]Daily Log'!$CK$18:$CK$1017,$B357,'[1]Daily Log'!$CL$18:$CL$1017),0)</f>
        <v>0</v>
      </c>
      <c r="AK357" s="198">
        <f>IFERROR($E357*SUMIF('[1]Daily Log'!$CN$18:$CN$1017,$B357,'[1]Daily Log'!$CO$18:$CO$1017),0)</f>
        <v>0</v>
      </c>
    </row>
    <row r="358" spans="2:37" ht="33.75" hidden="1" customHeight="1">
      <c r="B358" s="407"/>
      <c r="C358" s="404"/>
      <c r="D358" s="202"/>
      <c r="E358" s="199"/>
      <c r="F358" s="197">
        <f t="shared" si="6"/>
        <v>0</v>
      </c>
      <c r="G358" s="198">
        <f>IFERROR($E358*SUMIF('[1]Daily Log'!$B$18:$B$1017,$B358,'[1]Daily Log'!$C$18:$C$1017),0)</f>
        <v>0</v>
      </c>
      <c r="H358" s="198">
        <f>IFERROR($E358*SUMIF('[1]Daily Log'!$E$18:$E$1017,$B358,'[1]Daily Log'!$F$18:$F$1017),0)</f>
        <v>0</v>
      </c>
      <c r="I358" s="198">
        <f>IFERROR($E358*SUMIF('[1]Daily Log'!$H$18:$H$1017,$B358,'[1]Daily Log'!$I$18:$I$1017),0)</f>
        <v>0</v>
      </c>
      <c r="J358" s="198" t="s">
        <v>40</v>
      </c>
      <c r="K358" s="198">
        <f>IFERROR($E358*SUMIF('[1]Daily Log'!$N$18:$N$1017,$B358,'[1]Daily Log'!$O$18:$O$1017),0)</f>
        <v>0</v>
      </c>
      <c r="L358" s="198">
        <f>IFERROR($E358*SUMIF('[1]Daily Log'!$Q$18:$Q$1017,$B358,'[1]Daily Log'!$R$18:$R$1017),0)</f>
        <v>0</v>
      </c>
      <c r="M358" s="198">
        <f>IFERROR($E358*SUMIF('[1]Daily Log'!$T$18:$T$1017,$B358,'[1]Daily Log'!$U$18:$U$1017),0)</f>
        <v>0</v>
      </c>
      <c r="N358" s="198">
        <f>IFERROR($E358*SUMIF('[1]Daily Log'!$W$18:$W$1017,$B358,'[1]Daily Log'!$X$18:$X$1017),0)</f>
        <v>0</v>
      </c>
      <c r="O358" s="198">
        <f>IFERROR($E358*SUMIF('[1]Daily Log'!$Z$18:$Z$1017,$B358,'[1]Daily Log'!$AA$18:$AA$1017),0)</f>
        <v>0</v>
      </c>
      <c r="P358" s="198">
        <f>IFERROR($E358*SUMIF('[1]Daily Log'!$AC$18:$AC$1017,$B358,'[1]Daily Log'!$AD$18:$AD$1017),0)</f>
        <v>0</v>
      </c>
      <c r="Q358" s="198">
        <f>IFERROR($E358*SUMIF('[1]Daily Log'!$AF$18:$AF$1017,$B358,'[1]Daily Log'!$AG$18:$AG$1017),0)</f>
        <v>0</v>
      </c>
      <c r="R358" s="198">
        <f>IFERROR($E358*SUMIF('[1]Daily Log'!$AI$18:$AI$1017,$B358,'[1]Daily Log'!$AJ$18:$AJ$1017),0)</f>
        <v>0</v>
      </c>
      <c r="S358" s="198">
        <f>IFERROR($E358*SUMIF('[1]Daily Log'!$AL$18:$AL$1017,$B358,'[1]Daily Log'!$AM$18:$AM$1017),0)</f>
        <v>0</v>
      </c>
      <c r="T358" s="198">
        <f>IFERROR($E358*SUMIF('[1]Daily Log'!$AO$18:$AO$1017,$B358,'[1]Daily Log'!$AP$18:$AP$1017),0)</f>
        <v>0</v>
      </c>
      <c r="U358" s="198">
        <f>IFERROR($E358*SUMIF('[1]Daily Log'!$AR$18:$AR$1017,$B358,'[1]Daily Log'!$AS$18:$AS$1017),0)</f>
        <v>0</v>
      </c>
      <c r="V358" s="198">
        <f>IFERROR($E358*SUMIF('[1]Daily Log'!$AU$18:$AU$1017,$B358,'[1]Daily Log'!$AV$18:$AV$1017),0)</f>
        <v>0</v>
      </c>
      <c r="W358" s="198">
        <f>IFERROR($E358*SUMIF('[1]Daily Log'!$AX$18:$AX$1017,$B358,'[1]Daily Log'!$AY$18:$AY$1017),0)</f>
        <v>0</v>
      </c>
      <c r="X358" s="198">
        <f>IFERROR($E358*SUMIF('[1]Daily Log'!$BA$18:$BA$1017,$B358,'[1]Daily Log'!$BB$18:$BB$1017),0)</f>
        <v>0</v>
      </c>
      <c r="Y358" s="198">
        <f>IFERROR($E358*SUMIF('[1]Daily Log'!$BD$18:$BD$1017,$B358,'[1]Daily Log'!$BE$18:$BE$1017),0)</f>
        <v>0</v>
      </c>
      <c r="Z358" s="198">
        <f>IFERROR($E358*SUMIF('[1]Daily Log'!$BG$18:$BG$1017,$B358,'[1]Daily Log'!$BH$18:$BH$1017),0)</f>
        <v>0</v>
      </c>
      <c r="AA358" s="198">
        <f>IFERROR($E358*SUMIF('[1]Daily Log'!$BJ$18:$BJ$1017,$B358,'[1]Daily Log'!$BK$18:$BK$1017),0)</f>
        <v>0</v>
      </c>
      <c r="AB358" s="198">
        <f>IFERROR($E358*SUMIF('[1]Daily Log'!$BM$18:$BM$1017,$B358,'[1]Daily Log'!$BN$18:$BN$1017),0)</f>
        <v>0</v>
      </c>
      <c r="AC358" s="198">
        <f>IFERROR($E358*SUMIF('[1]Daily Log'!$BP$18:$BP$1017,$B358,'[1]Daily Log'!$BQ$18:$BQ$1017),0)</f>
        <v>0</v>
      </c>
      <c r="AD358" s="198">
        <f>IFERROR($E358*SUMIF('[1]Daily Log'!$BS$18:$BS$1017,$B358,'[1]Daily Log'!$BT$18:$BT$1017),0)</f>
        <v>0</v>
      </c>
      <c r="AE358" s="198">
        <f>IFERROR($E358*SUMIF('[1]Daily Log'!$BV$18:$BV$1017,$B358,'[1]Daily Log'!$BW$18:$BW$1017),0)</f>
        <v>0</v>
      </c>
      <c r="AF358" s="198">
        <f>IFERROR($E358*SUMIF('[1]Daily Log'!$BY$18:$BY$1017,$B358,'[1]Daily Log'!$BZ$18:$BZ$1017),0)</f>
        <v>0</v>
      </c>
      <c r="AG358" s="198">
        <f>IFERROR($E358*SUMIF('[1]Daily Log'!$CB$18:$CB$1017,$B358,'[1]Daily Log'!$CC$18:$CC$1017),0)</f>
        <v>0</v>
      </c>
      <c r="AH358" s="198">
        <f>IFERROR($E358*SUMIF('[1]Daily Log'!$CE$18:$CE$1017,$B358,'[1]Daily Log'!$CF$18:$CF$1017),0)</f>
        <v>0</v>
      </c>
      <c r="AI358" s="198">
        <f>IFERROR($E358*SUMIF('[1]Daily Log'!$CH$18:$CH$1017,$B358,'[1]Daily Log'!$CI$18:$CI$1017),0)</f>
        <v>0</v>
      </c>
      <c r="AJ358" s="198">
        <f>IFERROR($E358*SUMIF('[1]Daily Log'!$CK$18:$CK$1017,$B358,'[1]Daily Log'!$CL$18:$CL$1017),0)</f>
        <v>0</v>
      </c>
      <c r="AK358" s="198">
        <f>IFERROR($E358*SUMIF('[1]Daily Log'!$CN$18:$CN$1017,$B358,'[1]Daily Log'!$CO$18:$CO$1017),0)</f>
        <v>0</v>
      </c>
    </row>
    <row r="359" spans="2:37" ht="33.75" hidden="1" customHeight="1">
      <c r="B359" s="767"/>
      <c r="C359" s="768"/>
      <c r="D359" s="202"/>
      <c r="E359" s="199"/>
      <c r="F359" s="201">
        <f t="shared" ref="F359:F373" si="7">SUM($G359:$AK359)</f>
        <v>0</v>
      </c>
      <c r="G359" s="198">
        <f>IFERROR($E359*SUMIF('Daily Log'!$B$18:$B$1017,$B359,'Daily Log'!$C$18:$C$1017),0)</f>
        <v>0</v>
      </c>
      <c r="H359" s="198">
        <f>IFERROR($E359*SUMIF('Daily Log'!$E$18:$E$1017,$B359,'Daily Log'!$F$18:$F$1017),0)</f>
        <v>0</v>
      </c>
      <c r="I359" s="198">
        <f>IFERROR($E359*SUMIF('Daily Log'!$H$18:$H$1017,$B359,'Daily Log'!$I$18:$I$1017),0)</f>
        <v>0</v>
      </c>
      <c r="J359" s="198">
        <f>IFERROR($E359*SUMIF('Daily Log'!$K$18:$K$1017,$B359,'Daily Log'!$L$18:$L$1017),0)</f>
        <v>0</v>
      </c>
      <c r="K359" s="198">
        <f>IFERROR($E359*SUMIF('Daily Log'!$N$18:$N$1017,$B359,'Daily Log'!$O$18:$O$1017),0)</f>
        <v>0</v>
      </c>
      <c r="L359" s="198">
        <f>IFERROR($E359*SUMIF('Daily Log'!$Q$18:$Q$1017,$B359,'Daily Log'!$R$18:$R$1017),0)</f>
        <v>0</v>
      </c>
      <c r="M359" s="198">
        <f>IFERROR($E359*SUMIF('Daily Log'!$T$18:$T$1017,$B359,'Daily Log'!$U$18:$U$1017),0)</f>
        <v>0</v>
      </c>
      <c r="N359" s="198">
        <f>IFERROR($E359*SUMIF('Daily Log'!$W$18:$W$1017,$B359,'Daily Log'!$X$18:$X$1017),0)</f>
        <v>0</v>
      </c>
      <c r="O359" s="198">
        <f>IFERROR($E359*SUMIF('Daily Log'!$Z$18:$Z$1017,$B359,'Daily Log'!$AA$18:$AA$1017),0)</f>
        <v>0</v>
      </c>
      <c r="P359" s="198">
        <f>IFERROR($E359*SUMIF('Daily Log'!$AC$18:$AC$1017,$B359,'Daily Log'!$AD$18:$AD$1017),0)</f>
        <v>0</v>
      </c>
      <c r="Q359" s="198">
        <f>IFERROR($E359*SUMIF('Daily Log'!$AF$18:$AF$1017,$B359,'Daily Log'!$AG$18:$AG$1017),0)</f>
        <v>0</v>
      </c>
      <c r="R359" s="198">
        <f>IFERROR($E359*SUMIF('Daily Log'!$AI$18:$AI$1017,$B359,'Daily Log'!$AJ$18:$AJ$1017),0)</f>
        <v>0</v>
      </c>
      <c r="S359" s="198">
        <f>IFERROR($E359*SUMIF('Daily Log'!$AL$18:$AL$1017,$B359,'Daily Log'!$AM$18:$AM$1017),0)</f>
        <v>0</v>
      </c>
      <c r="T359" s="198">
        <f>IFERROR($E359*SUMIF('Daily Log'!$AO$18:$AO$1017,$B359,'Daily Log'!$AP$18:$AP$1017),0)</f>
        <v>0</v>
      </c>
      <c r="U359" s="198">
        <f>IFERROR($E359*SUMIF('Daily Log'!$AR$18:$AR$1017,$B359,'Daily Log'!$AS$18:$AS$1017),0)</f>
        <v>0</v>
      </c>
      <c r="V359" s="198">
        <f>IFERROR($E359*SUMIF('Daily Log'!$AU$18:$AU$1017,$B359,'Daily Log'!$AV$18:$AV$1017),0)</f>
        <v>0</v>
      </c>
      <c r="W359" s="198">
        <f>IFERROR($E359*SUMIF('Daily Log'!$AX$18:$AX$1017,$B359,'Daily Log'!$AY$18:$AY$1017),0)</f>
        <v>0</v>
      </c>
      <c r="X359" s="198">
        <f>IFERROR($E359*SUMIF('Daily Log'!$BA$18:$BA$1017,$B359,'Daily Log'!$BB$18:$BB$1017),0)</f>
        <v>0</v>
      </c>
      <c r="Y359" s="198">
        <f>IFERROR($E359*SUMIF('Daily Log'!$BD$18:$BD$1017,$B359,'Daily Log'!$BE$18:$BE$1017),0)</f>
        <v>0</v>
      </c>
      <c r="Z359" s="198">
        <f>IFERROR($E359*SUMIF('Daily Log'!$BG$18:$BG$1017,$B359,'Daily Log'!$BH$18:$BH$1017),0)</f>
        <v>0</v>
      </c>
      <c r="AA359" s="198">
        <f>IFERROR($E359*SUMIF('Daily Log'!$BJ$18:$BJ$1017,$B359,'Daily Log'!$BK$18:$BK$1017),0)</f>
        <v>0</v>
      </c>
      <c r="AB359" s="198">
        <f>IFERROR($E359*SUMIF('Daily Log'!$BM$18:$BM$1017,$B359,'Daily Log'!$BN$18:$BN$1017),0)</f>
        <v>0</v>
      </c>
      <c r="AC359" s="198">
        <f>IFERROR($E359*SUMIF('Daily Log'!$BP$18:$BP$1017,$B359,'Daily Log'!$BQ$18:$BQ$1017),0)</f>
        <v>0</v>
      </c>
      <c r="AD359" s="198">
        <f>IFERROR($E359*SUMIF('Daily Log'!$BS$18:$BS$1017,$B359,'Daily Log'!$BT$18:$BT$1017),0)</f>
        <v>0</v>
      </c>
      <c r="AE359" s="198">
        <f>IFERROR($E359*SUMIF('Daily Log'!$BV$18:$BV$1017,$B359,'Daily Log'!$BW$18:$BW$1017),0)</f>
        <v>0</v>
      </c>
      <c r="AF359" s="198">
        <f>IFERROR($E359*SUMIF('Daily Log'!$BY$18:$BY$1017,$B359,'Daily Log'!$BZ$18:$BZ$1017),0)</f>
        <v>0</v>
      </c>
      <c r="AG359" s="198">
        <f>IFERROR($E359*SUMIF('Daily Log'!$CB$18:$CB$1017,$B359,'Daily Log'!$CC$18:$CC$1017),0)</f>
        <v>0</v>
      </c>
      <c r="AH359" s="198">
        <f>IFERROR($E359*SUMIF('Daily Log'!$CE$18:$CE$1017,$B359,'Daily Log'!$CF$18:$CF$1017),0)</f>
        <v>0</v>
      </c>
      <c r="AI359" s="198">
        <f>IFERROR($E359*SUMIF('Daily Log'!$CH$18:$CH$1017,$B359,'Daily Log'!$CI$18:$CI$1017),0)</f>
        <v>0</v>
      </c>
      <c r="AJ359" s="198">
        <f>IFERROR($E359*SUMIF('Daily Log'!$CK$18:$CK$1017,$B359,'Daily Log'!$CL$18:$CL$1017),0)</f>
        <v>0</v>
      </c>
      <c r="AK359" s="198">
        <f>IFERROR($E359*SUMIF('Daily Log'!$CN$18:$CN$1017,$B359,'Daily Log'!$CO$18:$CO$1017),0)</f>
        <v>0</v>
      </c>
    </row>
    <row r="360" spans="2:37" ht="33.75" hidden="1" customHeight="1">
      <c r="B360" s="767"/>
      <c r="C360" s="768"/>
      <c r="D360" s="202"/>
      <c r="E360" s="199"/>
      <c r="F360" s="201">
        <f t="shared" si="7"/>
        <v>0</v>
      </c>
      <c r="G360" s="198">
        <f>IFERROR($E360*SUMIF('Daily Log'!$B$18:$B$1017,$B360,'Daily Log'!$C$18:$C$1017),0)</f>
        <v>0</v>
      </c>
      <c r="H360" s="198">
        <f>IFERROR($E360*SUMIF('Daily Log'!$E$18:$E$1017,$B360,'Daily Log'!$F$18:$F$1017),0)</f>
        <v>0</v>
      </c>
      <c r="I360" s="198">
        <f>IFERROR($E360*SUMIF('Daily Log'!$H$18:$H$1017,$B360,'Daily Log'!$I$18:$I$1017),0)</f>
        <v>0</v>
      </c>
      <c r="J360" s="198">
        <f>IFERROR($E360*SUMIF('Daily Log'!$K$18:$K$1017,$B360,'Daily Log'!$L$18:$L$1017),0)</f>
        <v>0</v>
      </c>
      <c r="K360" s="198">
        <f>IFERROR($E360*SUMIF('Daily Log'!$N$18:$N$1017,$B360,'Daily Log'!$O$18:$O$1017),0)</f>
        <v>0</v>
      </c>
      <c r="L360" s="198">
        <f>IFERROR($E360*SUMIF('Daily Log'!$Q$18:$Q$1017,$B360,'Daily Log'!$R$18:$R$1017),0)</f>
        <v>0</v>
      </c>
      <c r="M360" s="198">
        <f>IFERROR($E360*SUMIF('Daily Log'!$T$18:$T$1017,$B360,'Daily Log'!$U$18:$U$1017),0)</f>
        <v>0</v>
      </c>
      <c r="N360" s="198">
        <f>IFERROR($E360*SUMIF('Daily Log'!$W$18:$W$1017,$B360,'Daily Log'!$X$18:$X$1017),0)</f>
        <v>0</v>
      </c>
      <c r="O360" s="198">
        <f>IFERROR($E360*SUMIF('Daily Log'!$Z$18:$Z$1017,$B360,'Daily Log'!$AA$18:$AA$1017),0)</f>
        <v>0</v>
      </c>
      <c r="P360" s="198">
        <f>IFERROR($E360*SUMIF('Daily Log'!$AC$18:$AC$1017,$B360,'Daily Log'!$AD$18:$AD$1017),0)</f>
        <v>0</v>
      </c>
      <c r="Q360" s="198">
        <f>IFERROR($E360*SUMIF('Daily Log'!$AF$18:$AF$1017,$B360,'Daily Log'!$AG$18:$AG$1017),0)</f>
        <v>0</v>
      </c>
      <c r="R360" s="198">
        <f>IFERROR($E360*SUMIF('Daily Log'!$AI$18:$AI$1017,$B360,'Daily Log'!$AJ$18:$AJ$1017),0)</f>
        <v>0</v>
      </c>
      <c r="S360" s="198">
        <f>IFERROR($E360*SUMIF('Daily Log'!$AL$18:$AL$1017,$B360,'Daily Log'!$AM$18:$AM$1017),0)</f>
        <v>0</v>
      </c>
      <c r="T360" s="198">
        <f>IFERROR($E360*SUMIF('Daily Log'!$AO$18:$AO$1017,$B360,'Daily Log'!$AP$18:$AP$1017),0)</f>
        <v>0</v>
      </c>
      <c r="U360" s="198">
        <f>IFERROR($E360*SUMIF('Daily Log'!$AR$18:$AR$1017,$B360,'Daily Log'!$AS$18:$AS$1017),0)</f>
        <v>0</v>
      </c>
      <c r="V360" s="198">
        <f>IFERROR($E360*SUMIF('Daily Log'!$AU$18:$AU$1017,$B360,'Daily Log'!$AV$18:$AV$1017),0)</f>
        <v>0</v>
      </c>
      <c r="W360" s="198">
        <f>IFERROR($E360*SUMIF('Daily Log'!$AX$18:$AX$1017,$B360,'Daily Log'!$AY$18:$AY$1017),0)</f>
        <v>0</v>
      </c>
      <c r="X360" s="198">
        <f>IFERROR($E360*SUMIF('Daily Log'!$BA$18:$BA$1017,$B360,'Daily Log'!$BB$18:$BB$1017),0)</f>
        <v>0</v>
      </c>
      <c r="Y360" s="198">
        <f>IFERROR($E360*SUMIF('Daily Log'!$BD$18:$BD$1017,$B360,'Daily Log'!$BE$18:$BE$1017),0)</f>
        <v>0</v>
      </c>
      <c r="Z360" s="198">
        <f>IFERROR($E360*SUMIF('Daily Log'!$BG$18:$BG$1017,$B360,'Daily Log'!$BH$18:$BH$1017),0)</f>
        <v>0</v>
      </c>
      <c r="AA360" s="198">
        <f>IFERROR($E360*SUMIF('Daily Log'!$BJ$18:$BJ$1017,$B360,'Daily Log'!$BK$18:$BK$1017),0)</f>
        <v>0</v>
      </c>
      <c r="AB360" s="198">
        <f>IFERROR($E360*SUMIF('Daily Log'!$BM$18:$BM$1017,$B360,'Daily Log'!$BN$18:$BN$1017),0)</f>
        <v>0</v>
      </c>
      <c r="AC360" s="198">
        <f>IFERROR($E360*SUMIF('Daily Log'!$BP$18:$BP$1017,$B360,'Daily Log'!$BQ$18:$BQ$1017),0)</f>
        <v>0</v>
      </c>
      <c r="AD360" s="198">
        <f>IFERROR($E360*SUMIF('Daily Log'!$BS$18:$BS$1017,$B360,'Daily Log'!$BT$18:$BT$1017),0)</f>
        <v>0</v>
      </c>
      <c r="AE360" s="198">
        <f>IFERROR($E360*SUMIF('Daily Log'!$BV$18:$BV$1017,$B360,'Daily Log'!$BW$18:$BW$1017),0)</f>
        <v>0</v>
      </c>
      <c r="AF360" s="198">
        <f>IFERROR($E360*SUMIF('Daily Log'!$BY$18:$BY$1017,$B360,'Daily Log'!$BZ$18:$BZ$1017),0)</f>
        <v>0</v>
      </c>
      <c r="AG360" s="198">
        <f>IFERROR($E360*SUMIF('Daily Log'!$CB$18:$CB$1017,$B360,'Daily Log'!$CC$18:$CC$1017),0)</f>
        <v>0</v>
      </c>
      <c r="AH360" s="198">
        <f>IFERROR($E360*SUMIF('Daily Log'!$CE$18:$CE$1017,$B360,'Daily Log'!$CF$18:$CF$1017),0)</f>
        <v>0</v>
      </c>
      <c r="AI360" s="198">
        <f>IFERROR($E360*SUMIF('Daily Log'!$CH$18:$CH$1017,$B360,'Daily Log'!$CI$18:$CI$1017),0)</f>
        <v>0</v>
      </c>
      <c r="AJ360" s="198">
        <f>IFERROR($E360*SUMIF('Daily Log'!$CK$18:$CK$1017,$B360,'Daily Log'!$CL$18:$CL$1017),0)</f>
        <v>0</v>
      </c>
      <c r="AK360" s="198">
        <f>IFERROR($E360*SUMIF('Daily Log'!$CN$18:$CN$1017,$B360,'Daily Log'!$CO$18:$CO$1017),0)</f>
        <v>0</v>
      </c>
    </row>
    <row r="361" spans="2:37" ht="33.75" hidden="1" customHeight="1">
      <c r="B361" s="767"/>
      <c r="C361" s="768"/>
      <c r="D361" s="202"/>
      <c r="E361" s="199"/>
      <c r="F361" s="201">
        <f t="shared" si="7"/>
        <v>0</v>
      </c>
      <c r="G361" s="198">
        <f>IFERROR($E361*SUMIF('Daily Log'!$B$18:$B$1017,$B361,'Daily Log'!$C$18:$C$1017),0)</f>
        <v>0</v>
      </c>
      <c r="H361" s="198">
        <f>IFERROR($E361*SUMIF('Daily Log'!$E$18:$E$1017,$B361,'Daily Log'!$F$18:$F$1017),0)</f>
        <v>0</v>
      </c>
      <c r="I361" s="198">
        <f>IFERROR($E361*SUMIF('Daily Log'!$H$18:$H$1017,$B361,'Daily Log'!$I$18:$I$1017),0)</f>
        <v>0</v>
      </c>
      <c r="J361" s="198">
        <f>IFERROR($E361*SUMIF('Daily Log'!$K$18:$K$1017,$B361,'Daily Log'!$L$18:$L$1017),0)</f>
        <v>0</v>
      </c>
      <c r="K361" s="198">
        <f>IFERROR($E361*SUMIF('Daily Log'!$N$18:$N$1017,$B361,'Daily Log'!$O$18:$O$1017),0)</f>
        <v>0</v>
      </c>
      <c r="L361" s="198">
        <f>IFERROR($E361*SUMIF('Daily Log'!$Q$18:$Q$1017,$B361,'Daily Log'!$R$18:$R$1017),0)</f>
        <v>0</v>
      </c>
      <c r="M361" s="198">
        <f>IFERROR($E361*SUMIF('Daily Log'!$T$18:$T$1017,$B361,'Daily Log'!$U$18:$U$1017),0)</f>
        <v>0</v>
      </c>
      <c r="N361" s="198">
        <f>IFERROR($E361*SUMIF('Daily Log'!$W$18:$W$1017,$B361,'Daily Log'!$X$18:$X$1017),0)</f>
        <v>0</v>
      </c>
      <c r="O361" s="198">
        <f>IFERROR($E361*SUMIF('Daily Log'!$Z$18:$Z$1017,$B361,'Daily Log'!$AA$18:$AA$1017),0)</f>
        <v>0</v>
      </c>
      <c r="P361" s="198">
        <f>IFERROR($E361*SUMIF('Daily Log'!$AC$18:$AC$1017,$B361,'Daily Log'!$AD$18:$AD$1017),0)</f>
        <v>0</v>
      </c>
      <c r="Q361" s="198">
        <f>IFERROR($E361*SUMIF('Daily Log'!$AF$18:$AF$1017,$B361,'Daily Log'!$AG$18:$AG$1017),0)</f>
        <v>0</v>
      </c>
      <c r="R361" s="198">
        <f>IFERROR($E361*SUMIF('Daily Log'!$AI$18:$AI$1017,$B361,'Daily Log'!$AJ$18:$AJ$1017),0)</f>
        <v>0</v>
      </c>
      <c r="S361" s="198">
        <f>IFERROR($E361*SUMIF('Daily Log'!$AL$18:$AL$1017,$B361,'Daily Log'!$AM$18:$AM$1017),0)</f>
        <v>0</v>
      </c>
      <c r="T361" s="198">
        <f>IFERROR($E361*SUMIF('Daily Log'!$AO$18:$AO$1017,$B361,'Daily Log'!$AP$18:$AP$1017),0)</f>
        <v>0</v>
      </c>
      <c r="U361" s="198">
        <f>IFERROR($E361*SUMIF('Daily Log'!$AR$18:$AR$1017,$B361,'Daily Log'!$AS$18:$AS$1017),0)</f>
        <v>0</v>
      </c>
      <c r="V361" s="198">
        <f>IFERROR($E361*SUMIF('Daily Log'!$AU$18:$AU$1017,$B361,'Daily Log'!$AV$18:$AV$1017),0)</f>
        <v>0</v>
      </c>
      <c r="W361" s="198">
        <f>IFERROR($E361*SUMIF('Daily Log'!$AX$18:$AX$1017,$B361,'Daily Log'!$AY$18:$AY$1017),0)</f>
        <v>0</v>
      </c>
      <c r="X361" s="198">
        <f>IFERROR($E361*SUMIF('Daily Log'!$BA$18:$BA$1017,$B361,'Daily Log'!$BB$18:$BB$1017),0)</f>
        <v>0</v>
      </c>
      <c r="Y361" s="198">
        <f>IFERROR($E361*SUMIF('Daily Log'!$BD$18:$BD$1017,$B361,'Daily Log'!$BE$18:$BE$1017),0)</f>
        <v>0</v>
      </c>
      <c r="Z361" s="198">
        <f>IFERROR($E361*SUMIF('Daily Log'!$BG$18:$BG$1017,$B361,'Daily Log'!$BH$18:$BH$1017),0)</f>
        <v>0</v>
      </c>
      <c r="AA361" s="198">
        <f>IFERROR($E361*SUMIF('Daily Log'!$BJ$18:$BJ$1017,$B361,'Daily Log'!$BK$18:$BK$1017),0)</f>
        <v>0</v>
      </c>
      <c r="AB361" s="198">
        <f>IFERROR($E361*SUMIF('Daily Log'!$BM$18:$BM$1017,$B361,'Daily Log'!$BN$18:$BN$1017),0)</f>
        <v>0</v>
      </c>
      <c r="AC361" s="198">
        <f>IFERROR($E361*SUMIF('Daily Log'!$BP$18:$BP$1017,$B361,'Daily Log'!$BQ$18:$BQ$1017),0)</f>
        <v>0</v>
      </c>
      <c r="AD361" s="198">
        <f>IFERROR($E361*SUMIF('Daily Log'!$BS$18:$BS$1017,$B361,'Daily Log'!$BT$18:$BT$1017),0)</f>
        <v>0</v>
      </c>
      <c r="AE361" s="198">
        <f>IFERROR($E361*SUMIF('Daily Log'!$BV$18:$BV$1017,$B361,'Daily Log'!$BW$18:$BW$1017),0)</f>
        <v>0</v>
      </c>
      <c r="AF361" s="198">
        <f>IFERROR($E361*SUMIF('Daily Log'!$BY$18:$BY$1017,$B361,'Daily Log'!$BZ$18:$BZ$1017),0)</f>
        <v>0</v>
      </c>
      <c r="AG361" s="198">
        <f>IFERROR($E361*SUMIF('Daily Log'!$CB$18:$CB$1017,$B361,'Daily Log'!$CC$18:$CC$1017),0)</f>
        <v>0</v>
      </c>
      <c r="AH361" s="198">
        <f>IFERROR($E361*SUMIF('Daily Log'!$CE$18:$CE$1017,$B361,'Daily Log'!$CF$18:$CF$1017),0)</f>
        <v>0</v>
      </c>
      <c r="AI361" s="198">
        <f>IFERROR($E361*SUMIF('Daily Log'!$CH$18:$CH$1017,$B361,'Daily Log'!$CI$18:$CI$1017),0)</f>
        <v>0</v>
      </c>
      <c r="AJ361" s="198">
        <f>IFERROR($E361*SUMIF('Daily Log'!$CK$18:$CK$1017,$B361,'Daily Log'!$CL$18:$CL$1017),0)</f>
        <v>0</v>
      </c>
      <c r="AK361" s="198">
        <f>IFERROR($E361*SUMIF('Daily Log'!$CN$18:$CN$1017,$B361,'Daily Log'!$CO$18:$CO$1017),0)</f>
        <v>0</v>
      </c>
    </row>
    <row r="362" spans="2:37" ht="33.75" hidden="1" customHeight="1">
      <c r="B362" s="767"/>
      <c r="C362" s="768"/>
      <c r="D362" s="202"/>
      <c r="E362" s="199"/>
      <c r="F362" s="201">
        <f t="shared" si="7"/>
        <v>0</v>
      </c>
      <c r="G362" s="198">
        <f>IFERROR($E362*SUMIF('Daily Log'!$B$18:$B$1017,$B362,'Daily Log'!$C$18:$C$1017),0)</f>
        <v>0</v>
      </c>
      <c r="H362" s="198">
        <f>IFERROR($E362*SUMIF('Daily Log'!$E$18:$E$1017,$B362,'Daily Log'!$F$18:$F$1017),0)</f>
        <v>0</v>
      </c>
      <c r="I362" s="198">
        <f>IFERROR($E362*SUMIF('Daily Log'!$H$18:$H$1017,$B362,'Daily Log'!$I$18:$I$1017),0)</f>
        <v>0</v>
      </c>
      <c r="J362" s="198">
        <f>IFERROR($E362*SUMIF('Daily Log'!$K$18:$K$1017,$B362,'Daily Log'!$L$18:$L$1017),0)</f>
        <v>0</v>
      </c>
      <c r="K362" s="198">
        <f>IFERROR($E362*SUMIF('Daily Log'!$N$18:$N$1017,$B362,'Daily Log'!$O$18:$O$1017),0)</f>
        <v>0</v>
      </c>
      <c r="L362" s="198">
        <f>IFERROR($E362*SUMIF('Daily Log'!$Q$18:$Q$1017,$B362,'Daily Log'!$R$18:$R$1017),0)</f>
        <v>0</v>
      </c>
      <c r="M362" s="198">
        <f>IFERROR($E362*SUMIF('Daily Log'!$T$18:$T$1017,$B362,'Daily Log'!$U$18:$U$1017),0)</f>
        <v>0</v>
      </c>
      <c r="N362" s="198">
        <f>IFERROR($E362*SUMIF('Daily Log'!$W$18:$W$1017,$B362,'Daily Log'!$X$18:$X$1017),0)</f>
        <v>0</v>
      </c>
      <c r="O362" s="198">
        <f>IFERROR($E362*SUMIF('Daily Log'!$Z$18:$Z$1017,$B362,'Daily Log'!$AA$18:$AA$1017),0)</f>
        <v>0</v>
      </c>
      <c r="P362" s="198">
        <f>IFERROR($E362*SUMIF('Daily Log'!$AC$18:$AC$1017,$B362,'Daily Log'!$AD$18:$AD$1017),0)</f>
        <v>0</v>
      </c>
      <c r="Q362" s="198">
        <f>IFERROR($E362*SUMIF('Daily Log'!$AF$18:$AF$1017,$B362,'Daily Log'!$AG$18:$AG$1017),0)</f>
        <v>0</v>
      </c>
      <c r="R362" s="198">
        <f>IFERROR($E362*SUMIF('Daily Log'!$AI$18:$AI$1017,$B362,'Daily Log'!$AJ$18:$AJ$1017),0)</f>
        <v>0</v>
      </c>
      <c r="S362" s="198">
        <f>IFERROR($E362*SUMIF('Daily Log'!$AL$18:$AL$1017,$B362,'Daily Log'!$AM$18:$AM$1017),0)</f>
        <v>0</v>
      </c>
      <c r="T362" s="198">
        <f>IFERROR($E362*SUMIF('Daily Log'!$AO$18:$AO$1017,$B362,'Daily Log'!$AP$18:$AP$1017),0)</f>
        <v>0</v>
      </c>
      <c r="U362" s="198">
        <f>IFERROR($E362*SUMIF('Daily Log'!$AR$18:$AR$1017,$B362,'Daily Log'!$AS$18:$AS$1017),0)</f>
        <v>0</v>
      </c>
      <c r="V362" s="198">
        <f>IFERROR($E362*SUMIF('Daily Log'!$AU$18:$AU$1017,$B362,'Daily Log'!$AV$18:$AV$1017),0)</f>
        <v>0</v>
      </c>
      <c r="W362" s="198">
        <f>IFERROR($E362*SUMIF('Daily Log'!$AX$18:$AX$1017,$B362,'Daily Log'!$AY$18:$AY$1017),0)</f>
        <v>0</v>
      </c>
      <c r="X362" s="198">
        <f>IFERROR($E362*SUMIF('Daily Log'!$BA$18:$BA$1017,$B362,'Daily Log'!$BB$18:$BB$1017),0)</f>
        <v>0</v>
      </c>
      <c r="Y362" s="198">
        <f>IFERROR($E362*SUMIF('Daily Log'!$BD$18:$BD$1017,$B362,'Daily Log'!$BE$18:$BE$1017),0)</f>
        <v>0</v>
      </c>
      <c r="Z362" s="198">
        <f>IFERROR($E362*SUMIF('Daily Log'!$BG$18:$BG$1017,$B362,'Daily Log'!$BH$18:$BH$1017),0)</f>
        <v>0</v>
      </c>
      <c r="AA362" s="198">
        <f>IFERROR($E362*SUMIF('Daily Log'!$BJ$18:$BJ$1017,$B362,'Daily Log'!$BK$18:$BK$1017),0)</f>
        <v>0</v>
      </c>
      <c r="AB362" s="198">
        <f>IFERROR($E362*SUMIF('Daily Log'!$BM$18:$BM$1017,$B362,'Daily Log'!$BN$18:$BN$1017),0)</f>
        <v>0</v>
      </c>
      <c r="AC362" s="198">
        <f>IFERROR($E362*SUMIF('Daily Log'!$BP$18:$BP$1017,$B362,'Daily Log'!$BQ$18:$BQ$1017),0)</f>
        <v>0</v>
      </c>
      <c r="AD362" s="198">
        <f>IFERROR($E362*SUMIF('Daily Log'!$BS$18:$BS$1017,$B362,'Daily Log'!$BT$18:$BT$1017),0)</f>
        <v>0</v>
      </c>
      <c r="AE362" s="198">
        <f>IFERROR($E362*SUMIF('Daily Log'!$BV$18:$BV$1017,$B362,'Daily Log'!$BW$18:$BW$1017),0)</f>
        <v>0</v>
      </c>
      <c r="AF362" s="198">
        <f>IFERROR($E362*SUMIF('Daily Log'!$BY$18:$BY$1017,$B362,'Daily Log'!$BZ$18:$BZ$1017),0)</f>
        <v>0</v>
      </c>
      <c r="AG362" s="198">
        <f>IFERROR($E362*SUMIF('Daily Log'!$CB$18:$CB$1017,$B362,'Daily Log'!$CC$18:$CC$1017),0)</f>
        <v>0</v>
      </c>
      <c r="AH362" s="198">
        <f>IFERROR($E362*SUMIF('Daily Log'!$CE$18:$CE$1017,$B362,'Daily Log'!$CF$18:$CF$1017),0)</f>
        <v>0</v>
      </c>
      <c r="AI362" s="198">
        <f>IFERROR($E362*SUMIF('Daily Log'!$CH$18:$CH$1017,$B362,'Daily Log'!$CI$18:$CI$1017),0)</f>
        <v>0</v>
      </c>
      <c r="AJ362" s="198">
        <f>IFERROR($E362*SUMIF('Daily Log'!$CK$18:$CK$1017,$B362,'Daily Log'!$CL$18:$CL$1017),0)</f>
        <v>0</v>
      </c>
      <c r="AK362" s="198">
        <f>IFERROR($E362*SUMIF('Daily Log'!$CN$18:$CN$1017,$B362,'Daily Log'!$CO$18:$CO$1017),0)</f>
        <v>0</v>
      </c>
    </row>
    <row r="363" spans="2:37" ht="33.75" hidden="1" customHeight="1">
      <c r="B363" s="767"/>
      <c r="C363" s="768"/>
      <c r="D363" s="202"/>
      <c r="E363" s="199"/>
      <c r="F363" s="201">
        <f t="shared" si="7"/>
        <v>0</v>
      </c>
      <c r="G363" s="198">
        <f>IFERROR($E363*SUMIF('Daily Log'!$B$18:$B$1017,$B363,'Daily Log'!$C$18:$C$1017),0)</f>
        <v>0</v>
      </c>
      <c r="H363" s="198">
        <f>IFERROR($E363*SUMIF('Daily Log'!$E$18:$E$1017,$B363,'Daily Log'!$F$18:$F$1017),0)</f>
        <v>0</v>
      </c>
      <c r="I363" s="198">
        <f>IFERROR($E363*SUMIF('Daily Log'!$H$18:$H$1017,$B363,'Daily Log'!$I$18:$I$1017),0)</f>
        <v>0</v>
      </c>
      <c r="J363" s="198">
        <f>IFERROR($E363*SUMIF('Daily Log'!$K$18:$K$1017,$B363,'Daily Log'!$L$18:$L$1017),0)</f>
        <v>0</v>
      </c>
      <c r="K363" s="198">
        <f>IFERROR($E363*SUMIF('Daily Log'!$N$18:$N$1017,$B363,'Daily Log'!$O$18:$O$1017),0)</f>
        <v>0</v>
      </c>
      <c r="L363" s="198">
        <f>IFERROR($E363*SUMIF('Daily Log'!$Q$18:$Q$1017,$B363,'Daily Log'!$R$18:$R$1017),0)</f>
        <v>0</v>
      </c>
      <c r="M363" s="198">
        <f>IFERROR($E363*SUMIF('Daily Log'!$T$18:$T$1017,$B363,'Daily Log'!$U$18:$U$1017),0)</f>
        <v>0</v>
      </c>
      <c r="N363" s="198">
        <f>IFERROR($E363*SUMIF('Daily Log'!$W$18:$W$1017,$B363,'Daily Log'!$X$18:$X$1017),0)</f>
        <v>0</v>
      </c>
      <c r="O363" s="198">
        <f>IFERROR($E363*SUMIF('Daily Log'!$Z$18:$Z$1017,$B363,'Daily Log'!$AA$18:$AA$1017),0)</f>
        <v>0</v>
      </c>
      <c r="P363" s="198">
        <f>IFERROR($E363*SUMIF('Daily Log'!$AC$18:$AC$1017,$B363,'Daily Log'!$AD$18:$AD$1017),0)</f>
        <v>0</v>
      </c>
      <c r="Q363" s="198">
        <f>IFERROR($E363*SUMIF('Daily Log'!$AF$18:$AF$1017,$B363,'Daily Log'!$AG$18:$AG$1017),0)</f>
        <v>0</v>
      </c>
      <c r="R363" s="198">
        <f>IFERROR($E363*SUMIF('Daily Log'!$AI$18:$AI$1017,$B363,'Daily Log'!$AJ$18:$AJ$1017),0)</f>
        <v>0</v>
      </c>
      <c r="S363" s="198">
        <f>IFERROR($E363*SUMIF('Daily Log'!$AL$18:$AL$1017,$B363,'Daily Log'!$AM$18:$AM$1017),0)</f>
        <v>0</v>
      </c>
      <c r="T363" s="198">
        <f>IFERROR($E363*SUMIF('Daily Log'!$AO$18:$AO$1017,$B363,'Daily Log'!$AP$18:$AP$1017),0)</f>
        <v>0</v>
      </c>
      <c r="U363" s="198">
        <f>IFERROR($E363*SUMIF('Daily Log'!$AR$18:$AR$1017,$B363,'Daily Log'!$AS$18:$AS$1017),0)</f>
        <v>0</v>
      </c>
      <c r="V363" s="198">
        <f>IFERROR($E363*SUMIF('Daily Log'!$AU$18:$AU$1017,$B363,'Daily Log'!$AV$18:$AV$1017),0)</f>
        <v>0</v>
      </c>
      <c r="W363" s="198">
        <f>IFERROR($E363*SUMIF('Daily Log'!$AX$18:$AX$1017,$B363,'Daily Log'!$AY$18:$AY$1017),0)</f>
        <v>0</v>
      </c>
      <c r="X363" s="198">
        <f>IFERROR($E363*SUMIF('Daily Log'!$BA$18:$BA$1017,$B363,'Daily Log'!$BB$18:$BB$1017),0)</f>
        <v>0</v>
      </c>
      <c r="Y363" s="198">
        <f>IFERROR($E363*SUMIF('Daily Log'!$BD$18:$BD$1017,$B363,'Daily Log'!$BE$18:$BE$1017),0)</f>
        <v>0</v>
      </c>
      <c r="Z363" s="198">
        <f>IFERROR($E363*SUMIF('Daily Log'!$BG$18:$BG$1017,$B363,'Daily Log'!$BH$18:$BH$1017),0)</f>
        <v>0</v>
      </c>
      <c r="AA363" s="198">
        <f>IFERROR($E363*SUMIF('Daily Log'!$BJ$18:$BJ$1017,$B363,'Daily Log'!$BK$18:$BK$1017),0)</f>
        <v>0</v>
      </c>
      <c r="AB363" s="198">
        <f>IFERROR($E363*SUMIF('Daily Log'!$BM$18:$BM$1017,$B363,'Daily Log'!$BN$18:$BN$1017),0)</f>
        <v>0</v>
      </c>
      <c r="AC363" s="198">
        <f>IFERROR($E363*SUMIF('Daily Log'!$BP$18:$BP$1017,$B363,'Daily Log'!$BQ$18:$BQ$1017),0)</f>
        <v>0</v>
      </c>
      <c r="AD363" s="198">
        <f>IFERROR($E363*SUMIF('Daily Log'!$BS$18:$BS$1017,$B363,'Daily Log'!$BT$18:$BT$1017),0)</f>
        <v>0</v>
      </c>
      <c r="AE363" s="198">
        <f>IFERROR($E363*SUMIF('Daily Log'!$BV$18:$BV$1017,$B363,'Daily Log'!$BW$18:$BW$1017),0)</f>
        <v>0</v>
      </c>
      <c r="AF363" s="198">
        <f>IFERROR($E363*SUMIF('Daily Log'!$BY$18:$BY$1017,$B363,'Daily Log'!$BZ$18:$BZ$1017),0)</f>
        <v>0</v>
      </c>
      <c r="AG363" s="198">
        <f>IFERROR($E363*SUMIF('Daily Log'!$CB$18:$CB$1017,$B363,'Daily Log'!$CC$18:$CC$1017),0)</f>
        <v>0</v>
      </c>
      <c r="AH363" s="198">
        <f>IFERROR($E363*SUMIF('Daily Log'!$CE$18:$CE$1017,$B363,'Daily Log'!$CF$18:$CF$1017),0)</f>
        <v>0</v>
      </c>
      <c r="AI363" s="198">
        <f>IFERROR($E363*SUMIF('Daily Log'!$CH$18:$CH$1017,$B363,'Daily Log'!$CI$18:$CI$1017),0)</f>
        <v>0</v>
      </c>
      <c r="AJ363" s="198">
        <f>IFERROR($E363*SUMIF('Daily Log'!$CK$18:$CK$1017,$B363,'Daily Log'!$CL$18:$CL$1017),0)</f>
        <v>0</v>
      </c>
      <c r="AK363" s="198">
        <f>IFERROR($E363*SUMIF('Daily Log'!$CN$18:$CN$1017,$B363,'Daily Log'!$CO$18:$CO$1017),0)</f>
        <v>0</v>
      </c>
    </row>
    <row r="364" spans="2:37" ht="33.75" hidden="1" customHeight="1">
      <c r="B364" s="767"/>
      <c r="C364" s="768"/>
      <c r="D364" s="202"/>
      <c r="E364" s="199"/>
      <c r="F364" s="201">
        <f t="shared" si="7"/>
        <v>0</v>
      </c>
      <c r="G364" s="198">
        <f>IFERROR($E364*SUMIF('Daily Log'!$B$18:$B$1017,$B364,'Daily Log'!$C$18:$C$1017),0)</f>
        <v>0</v>
      </c>
      <c r="H364" s="198">
        <f>IFERROR($E364*SUMIF('Daily Log'!$E$18:$E$1017,$B364,'Daily Log'!$F$18:$F$1017),0)</f>
        <v>0</v>
      </c>
      <c r="I364" s="198">
        <f>IFERROR($E364*SUMIF('Daily Log'!$H$18:$H$1017,$B364,'Daily Log'!$I$18:$I$1017),0)</f>
        <v>0</v>
      </c>
      <c r="J364" s="198">
        <f>IFERROR($E364*SUMIF('Daily Log'!$K$18:$K$1017,$B364,'Daily Log'!$L$18:$L$1017),0)</f>
        <v>0</v>
      </c>
      <c r="K364" s="198">
        <f>IFERROR($E364*SUMIF('Daily Log'!$N$18:$N$1017,$B364,'Daily Log'!$O$18:$O$1017),0)</f>
        <v>0</v>
      </c>
      <c r="L364" s="198">
        <f>IFERROR($E364*SUMIF('Daily Log'!$Q$18:$Q$1017,$B364,'Daily Log'!$R$18:$R$1017),0)</f>
        <v>0</v>
      </c>
      <c r="M364" s="198">
        <f>IFERROR($E364*SUMIF('Daily Log'!$T$18:$T$1017,$B364,'Daily Log'!$U$18:$U$1017),0)</f>
        <v>0</v>
      </c>
      <c r="N364" s="198">
        <f>IFERROR($E364*SUMIF('Daily Log'!$W$18:$W$1017,$B364,'Daily Log'!$X$18:$X$1017),0)</f>
        <v>0</v>
      </c>
      <c r="O364" s="198">
        <f>IFERROR($E364*SUMIF('Daily Log'!$Z$18:$Z$1017,$B364,'Daily Log'!$AA$18:$AA$1017),0)</f>
        <v>0</v>
      </c>
      <c r="P364" s="198">
        <f>IFERROR($E364*SUMIF('Daily Log'!$AC$18:$AC$1017,$B364,'Daily Log'!$AD$18:$AD$1017),0)</f>
        <v>0</v>
      </c>
      <c r="Q364" s="198">
        <f>IFERROR($E364*SUMIF('Daily Log'!$AF$18:$AF$1017,$B364,'Daily Log'!$AG$18:$AG$1017),0)</f>
        <v>0</v>
      </c>
      <c r="R364" s="198">
        <f>IFERROR($E364*SUMIF('Daily Log'!$AI$18:$AI$1017,$B364,'Daily Log'!$AJ$18:$AJ$1017),0)</f>
        <v>0</v>
      </c>
      <c r="S364" s="198">
        <f>IFERROR($E364*SUMIF('Daily Log'!$AL$18:$AL$1017,$B364,'Daily Log'!$AM$18:$AM$1017),0)</f>
        <v>0</v>
      </c>
      <c r="T364" s="198">
        <f>IFERROR($E364*SUMIF('Daily Log'!$AO$18:$AO$1017,$B364,'Daily Log'!$AP$18:$AP$1017),0)</f>
        <v>0</v>
      </c>
      <c r="U364" s="198">
        <f>IFERROR($E364*SUMIF('Daily Log'!$AR$18:$AR$1017,$B364,'Daily Log'!$AS$18:$AS$1017),0)</f>
        <v>0</v>
      </c>
      <c r="V364" s="198">
        <f>IFERROR($E364*SUMIF('Daily Log'!$AU$18:$AU$1017,$B364,'Daily Log'!$AV$18:$AV$1017),0)</f>
        <v>0</v>
      </c>
      <c r="W364" s="198">
        <f>IFERROR($E364*SUMIF('Daily Log'!$AX$18:$AX$1017,$B364,'Daily Log'!$AY$18:$AY$1017),0)</f>
        <v>0</v>
      </c>
      <c r="X364" s="198">
        <f>IFERROR($E364*SUMIF('Daily Log'!$BA$18:$BA$1017,$B364,'Daily Log'!$BB$18:$BB$1017),0)</f>
        <v>0</v>
      </c>
      <c r="Y364" s="198">
        <f>IFERROR($E364*SUMIF('Daily Log'!$BD$18:$BD$1017,$B364,'Daily Log'!$BE$18:$BE$1017),0)</f>
        <v>0</v>
      </c>
      <c r="Z364" s="198">
        <f>IFERROR($E364*SUMIF('Daily Log'!$BG$18:$BG$1017,$B364,'Daily Log'!$BH$18:$BH$1017),0)</f>
        <v>0</v>
      </c>
      <c r="AA364" s="198">
        <f>IFERROR($E364*SUMIF('Daily Log'!$BJ$18:$BJ$1017,$B364,'Daily Log'!$BK$18:$BK$1017),0)</f>
        <v>0</v>
      </c>
      <c r="AB364" s="198">
        <f>IFERROR($E364*SUMIF('Daily Log'!$BM$18:$BM$1017,$B364,'Daily Log'!$BN$18:$BN$1017),0)</f>
        <v>0</v>
      </c>
      <c r="AC364" s="198">
        <f>IFERROR($E364*SUMIF('Daily Log'!$BP$18:$BP$1017,$B364,'Daily Log'!$BQ$18:$BQ$1017),0)</f>
        <v>0</v>
      </c>
      <c r="AD364" s="198">
        <f>IFERROR($E364*SUMIF('Daily Log'!$BS$18:$BS$1017,$B364,'Daily Log'!$BT$18:$BT$1017),0)</f>
        <v>0</v>
      </c>
      <c r="AE364" s="198">
        <f>IFERROR($E364*SUMIF('Daily Log'!$BV$18:$BV$1017,$B364,'Daily Log'!$BW$18:$BW$1017),0)</f>
        <v>0</v>
      </c>
      <c r="AF364" s="198">
        <f>IFERROR($E364*SUMIF('Daily Log'!$BY$18:$BY$1017,$B364,'Daily Log'!$BZ$18:$BZ$1017),0)</f>
        <v>0</v>
      </c>
      <c r="AG364" s="198">
        <f>IFERROR($E364*SUMIF('Daily Log'!$CB$18:$CB$1017,$B364,'Daily Log'!$CC$18:$CC$1017),0)</f>
        <v>0</v>
      </c>
      <c r="AH364" s="198">
        <f>IFERROR($E364*SUMIF('Daily Log'!$CE$18:$CE$1017,$B364,'Daily Log'!$CF$18:$CF$1017),0)</f>
        <v>0</v>
      </c>
      <c r="AI364" s="198">
        <f>IFERROR($E364*SUMIF('Daily Log'!$CH$18:$CH$1017,$B364,'Daily Log'!$CI$18:$CI$1017),0)</f>
        <v>0</v>
      </c>
      <c r="AJ364" s="198">
        <f>IFERROR($E364*SUMIF('Daily Log'!$CK$18:$CK$1017,$B364,'Daily Log'!$CL$18:$CL$1017),0)</f>
        <v>0</v>
      </c>
      <c r="AK364" s="198">
        <f>IFERROR($E364*SUMIF('Daily Log'!$CN$18:$CN$1017,$B364,'Daily Log'!$CO$18:$CO$1017),0)</f>
        <v>0</v>
      </c>
    </row>
    <row r="365" spans="2:37" ht="33.75" hidden="1" customHeight="1">
      <c r="B365" s="767"/>
      <c r="C365" s="768"/>
      <c r="D365" s="202"/>
      <c r="E365" s="199"/>
      <c r="F365" s="201">
        <f t="shared" si="7"/>
        <v>0</v>
      </c>
      <c r="G365" s="198">
        <f>IFERROR($E365*SUMIF('Daily Log'!$B$18:$B$1017,$B365,'Daily Log'!$C$18:$C$1017),0)</f>
        <v>0</v>
      </c>
      <c r="H365" s="198">
        <f>IFERROR($E365*SUMIF('Daily Log'!$E$18:$E$1017,$B365,'Daily Log'!$F$18:$F$1017),0)</f>
        <v>0</v>
      </c>
      <c r="I365" s="198">
        <f>IFERROR($E365*SUMIF('Daily Log'!$H$18:$H$1017,$B365,'Daily Log'!$I$18:$I$1017),0)</f>
        <v>0</v>
      </c>
      <c r="J365" s="198">
        <f>IFERROR($E365*SUMIF('Daily Log'!$K$18:$K$1017,$B365,'Daily Log'!$L$18:$L$1017),0)</f>
        <v>0</v>
      </c>
      <c r="K365" s="198">
        <f>IFERROR($E365*SUMIF('Daily Log'!$N$18:$N$1017,$B365,'Daily Log'!$O$18:$O$1017),0)</f>
        <v>0</v>
      </c>
      <c r="L365" s="198">
        <f>IFERROR($E365*SUMIF('Daily Log'!$Q$18:$Q$1017,$B365,'Daily Log'!$R$18:$R$1017),0)</f>
        <v>0</v>
      </c>
      <c r="M365" s="198">
        <f>IFERROR($E365*SUMIF('Daily Log'!$T$18:$T$1017,$B365,'Daily Log'!$U$18:$U$1017),0)</f>
        <v>0</v>
      </c>
      <c r="N365" s="198">
        <f>IFERROR($E365*SUMIF('Daily Log'!$W$18:$W$1017,$B365,'Daily Log'!$X$18:$X$1017),0)</f>
        <v>0</v>
      </c>
      <c r="O365" s="198">
        <f>IFERROR($E365*SUMIF('Daily Log'!$Z$18:$Z$1017,$B365,'Daily Log'!$AA$18:$AA$1017),0)</f>
        <v>0</v>
      </c>
      <c r="P365" s="198">
        <f>IFERROR($E365*SUMIF('Daily Log'!$AC$18:$AC$1017,$B365,'Daily Log'!$AD$18:$AD$1017),0)</f>
        <v>0</v>
      </c>
      <c r="Q365" s="198">
        <f>IFERROR($E365*SUMIF('Daily Log'!$AF$18:$AF$1017,$B365,'Daily Log'!$AG$18:$AG$1017),0)</f>
        <v>0</v>
      </c>
      <c r="R365" s="198">
        <f>IFERROR($E365*SUMIF('Daily Log'!$AI$18:$AI$1017,$B365,'Daily Log'!$AJ$18:$AJ$1017),0)</f>
        <v>0</v>
      </c>
      <c r="S365" s="198">
        <f>IFERROR($E365*SUMIF('Daily Log'!$AL$18:$AL$1017,$B365,'Daily Log'!$AM$18:$AM$1017),0)</f>
        <v>0</v>
      </c>
      <c r="T365" s="198">
        <f>IFERROR($E365*SUMIF('Daily Log'!$AO$18:$AO$1017,$B365,'Daily Log'!$AP$18:$AP$1017),0)</f>
        <v>0</v>
      </c>
      <c r="U365" s="198">
        <f>IFERROR($E365*SUMIF('Daily Log'!$AR$18:$AR$1017,$B365,'Daily Log'!$AS$18:$AS$1017),0)</f>
        <v>0</v>
      </c>
      <c r="V365" s="198">
        <f>IFERROR($E365*SUMIF('Daily Log'!$AU$18:$AU$1017,$B365,'Daily Log'!$AV$18:$AV$1017),0)</f>
        <v>0</v>
      </c>
      <c r="W365" s="198">
        <f>IFERROR($E365*SUMIF('Daily Log'!$AX$18:$AX$1017,$B365,'Daily Log'!$AY$18:$AY$1017),0)</f>
        <v>0</v>
      </c>
      <c r="X365" s="198">
        <f>IFERROR($E365*SUMIF('Daily Log'!$BA$18:$BA$1017,$B365,'Daily Log'!$BB$18:$BB$1017),0)</f>
        <v>0</v>
      </c>
      <c r="Y365" s="198">
        <f>IFERROR($E365*SUMIF('Daily Log'!$BD$18:$BD$1017,$B365,'Daily Log'!$BE$18:$BE$1017),0)</f>
        <v>0</v>
      </c>
      <c r="Z365" s="198">
        <f>IFERROR($E365*SUMIF('Daily Log'!$BG$18:$BG$1017,$B365,'Daily Log'!$BH$18:$BH$1017),0)</f>
        <v>0</v>
      </c>
      <c r="AA365" s="198">
        <f>IFERROR($E365*SUMIF('Daily Log'!$BJ$18:$BJ$1017,$B365,'Daily Log'!$BK$18:$BK$1017),0)</f>
        <v>0</v>
      </c>
      <c r="AB365" s="198">
        <f>IFERROR($E365*SUMIF('Daily Log'!$BM$18:$BM$1017,$B365,'Daily Log'!$BN$18:$BN$1017),0)</f>
        <v>0</v>
      </c>
      <c r="AC365" s="198">
        <f>IFERROR($E365*SUMIF('Daily Log'!$BP$18:$BP$1017,$B365,'Daily Log'!$BQ$18:$BQ$1017),0)</f>
        <v>0</v>
      </c>
      <c r="AD365" s="198">
        <f>IFERROR($E365*SUMIF('Daily Log'!$BS$18:$BS$1017,$B365,'Daily Log'!$BT$18:$BT$1017),0)</f>
        <v>0</v>
      </c>
      <c r="AE365" s="198">
        <f>IFERROR($E365*SUMIF('Daily Log'!$BV$18:$BV$1017,$B365,'Daily Log'!$BW$18:$BW$1017),0)</f>
        <v>0</v>
      </c>
      <c r="AF365" s="198">
        <f>IFERROR($E365*SUMIF('Daily Log'!$BY$18:$BY$1017,$B365,'Daily Log'!$BZ$18:$BZ$1017),0)</f>
        <v>0</v>
      </c>
      <c r="AG365" s="198">
        <f>IFERROR($E365*SUMIF('Daily Log'!$CB$18:$CB$1017,$B365,'Daily Log'!$CC$18:$CC$1017),0)</f>
        <v>0</v>
      </c>
      <c r="AH365" s="198">
        <f>IFERROR($E365*SUMIF('Daily Log'!$CE$18:$CE$1017,$B365,'Daily Log'!$CF$18:$CF$1017),0)</f>
        <v>0</v>
      </c>
      <c r="AI365" s="198">
        <f>IFERROR($E365*SUMIF('Daily Log'!$CH$18:$CH$1017,$B365,'Daily Log'!$CI$18:$CI$1017),0)</f>
        <v>0</v>
      </c>
      <c r="AJ365" s="198">
        <f>IFERROR($E365*SUMIF('Daily Log'!$CK$18:$CK$1017,$B365,'Daily Log'!$CL$18:$CL$1017),0)</f>
        <v>0</v>
      </c>
      <c r="AK365" s="198">
        <f>IFERROR($E365*SUMIF('Daily Log'!$CN$18:$CN$1017,$B365,'Daily Log'!$CO$18:$CO$1017),0)</f>
        <v>0</v>
      </c>
    </row>
    <row r="366" spans="2:37" ht="33.75" hidden="1" customHeight="1">
      <c r="B366" s="767"/>
      <c r="C366" s="768"/>
      <c r="D366" s="202"/>
      <c r="E366" s="199"/>
      <c r="F366" s="201">
        <f t="shared" si="7"/>
        <v>0</v>
      </c>
      <c r="G366" s="198">
        <f>IFERROR($E366*SUMIF('Daily Log'!$B$18:$B$1017,$B366,'Daily Log'!$C$18:$C$1017),0)</f>
        <v>0</v>
      </c>
      <c r="H366" s="198">
        <f>IFERROR($E366*SUMIF('Daily Log'!$E$18:$E$1017,$B366,'Daily Log'!$F$18:$F$1017),0)</f>
        <v>0</v>
      </c>
      <c r="I366" s="198">
        <f>IFERROR($E366*SUMIF('Daily Log'!$H$18:$H$1017,$B366,'Daily Log'!$I$18:$I$1017),0)</f>
        <v>0</v>
      </c>
      <c r="J366" s="198">
        <f>IFERROR($E366*SUMIF('Daily Log'!$K$18:$K$1017,$B366,'Daily Log'!$L$18:$L$1017),0)</f>
        <v>0</v>
      </c>
      <c r="K366" s="198">
        <f>IFERROR($E366*SUMIF('Daily Log'!$N$18:$N$1017,$B366,'Daily Log'!$O$18:$O$1017),0)</f>
        <v>0</v>
      </c>
      <c r="L366" s="198">
        <f>IFERROR($E366*SUMIF('Daily Log'!$Q$18:$Q$1017,$B366,'Daily Log'!$R$18:$R$1017),0)</f>
        <v>0</v>
      </c>
      <c r="M366" s="198">
        <f>IFERROR($E366*SUMIF('Daily Log'!$T$18:$T$1017,$B366,'Daily Log'!$U$18:$U$1017),0)</f>
        <v>0</v>
      </c>
      <c r="N366" s="198">
        <f>IFERROR($E366*SUMIF('Daily Log'!$W$18:$W$1017,$B366,'Daily Log'!$X$18:$X$1017),0)</f>
        <v>0</v>
      </c>
      <c r="O366" s="198">
        <f>IFERROR($E366*SUMIF('Daily Log'!$Z$18:$Z$1017,$B366,'Daily Log'!$AA$18:$AA$1017),0)</f>
        <v>0</v>
      </c>
      <c r="P366" s="198">
        <f>IFERROR($E366*SUMIF('Daily Log'!$AC$18:$AC$1017,$B366,'Daily Log'!$AD$18:$AD$1017),0)</f>
        <v>0</v>
      </c>
      <c r="Q366" s="198">
        <f>IFERROR($E366*SUMIF('Daily Log'!$AF$18:$AF$1017,$B366,'Daily Log'!$AG$18:$AG$1017),0)</f>
        <v>0</v>
      </c>
      <c r="R366" s="198">
        <f>IFERROR($E366*SUMIF('Daily Log'!$AI$18:$AI$1017,$B366,'Daily Log'!$AJ$18:$AJ$1017),0)</f>
        <v>0</v>
      </c>
      <c r="S366" s="198">
        <f>IFERROR($E366*SUMIF('Daily Log'!$AL$18:$AL$1017,$B366,'Daily Log'!$AM$18:$AM$1017),0)</f>
        <v>0</v>
      </c>
      <c r="T366" s="198">
        <f>IFERROR($E366*SUMIF('Daily Log'!$AO$18:$AO$1017,$B366,'Daily Log'!$AP$18:$AP$1017),0)</f>
        <v>0</v>
      </c>
      <c r="U366" s="198">
        <f>IFERROR($E366*SUMIF('Daily Log'!$AR$18:$AR$1017,$B366,'Daily Log'!$AS$18:$AS$1017),0)</f>
        <v>0</v>
      </c>
      <c r="V366" s="198">
        <f>IFERROR($E366*SUMIF('Daily Log'!$AU$18:$AU$1017,$B366,'Daily Log'!$AV$18:$AV$1017),0)</f>
        <v>0</v>
      </c>
      <c r="W366" s="198">
        <f>IFERROR($E366*SUMIF('Daily Log'!$AX$18:$AX$1017,$B366,'Daily Log'!$AY$18:$AY$1017),0)</f>
        <v>0</v>
      </c>
      <c r="X366" s="198">
        <f>IFERROR($E366*SUMIF('Daily Log'!$BA$18:$BA$1017,$B366,'Daily Log'!$BB$18:$BB$1017),0)</f>
        <v>0</v>
      </c>
      <c r="Y366" s="198">
        <f>IFERROR($E366*SUMIF('Daily Log'!$BD$18:$BD$1017,$B366,'Daily Log'!$BE$18:$BE$1017),0)</f>
        <v>0</v>
      </c>
      <c r="Z366" s="198">
        <f>IFERROR($E366*SUMIF('Daily Log'!$BG$18:$BG$1017,$B366,'Daily Log'!$BH$18:$BH$1017),0)</f>
        <v>0</v>
      </c>
      <c r="AA366" s="198">
        <f>IFERROR($E366*SUMIF('Daily Log'!$BJ$18:$BJ$1017,$B366,'Daily Log'!$BK$18:$BK$1017),0)</f>
        <v>0</v>
      </c>
      <c r="AB366" s="198">
        <f>IFERROR($E366*SUMIF('Daily Log'!$BM$18:$BM$1017,$B366,'Daily Log'!$BN$18:$BN$1017),0)</f>
        <v>0</v>
      </c>
      <c r="AC366" s="198">
        <f>IFERROR($E366*SUMIF('Daily Log'!$BP$18:$BP$1017,$B366,'Daily Log'!$BQ$18:$BQ$1017),0)</f>
        <v>0</v>
      </c>
      <c r="AD366" s="198">
        <f>IFERROR($E366*SUMIF('Daily Log'!$BS$18:$BS$1017,$B366,'Daily Log'!$BT$18:$BT$1017),0)</f>
        <v>0</v>
      </c>
      <c r="AE366" s="198">
        <f>IFERROR($E366*SUMIF('Daily Log'!$BV$18:$BV$1017,$B366,'Daily Log'!$BW$18:$BW$1017),0)</f>
        <v>0</v>
      </c>
      <c r="AF366" s="198">
        <f>IFERROR($E366*SUMIF('Daily Log'!$BY$18:$BY$1017,$B366,'Daily Log'!$BZ$18:$BZ$1017),0)</f>
        <v>0</v>
      </c>
      <c r="AG366" s="198">
        <f>IFERROR($E366*SUMIF('Daily Log'!$CB$18:$CB$1017,$B366,'Daily Log'!$CC$18:$CC$1017),0)</f>
        <v>0</v>
      </c>
      <c r="AH366" s="198">
        <f>IFERROR($E366*SUMIF('Daily Log'!$CE$18:$CE$1017,$B366,'Daily Log'!$CF$18:$CF$1017),0)</f>
        <v>0</v>
      </c>
      <c r="AI366" s="198">
        <f>IFERROR($E366*SUMIF('Daily Log'!$CH$18:$CH$1017,$B366,'Daily Log'!$CI$18:$CI$1017),0)</f>
        <v>0</v>
      </c>
      <c r="AJ366" s="198">
        <f>IFERROR($E366*SUMIF('Daily Log'!$CK$18:$CK$1017,$B366,'Daily Log'!$CL$18:$CL$1017),0)</f>
        <v>0</v>
      </c>
      <c r="AK366" s="198">
        <f>IFERROR($E366*SUMIF('Daily Log'!$CN$18:$CN$1017,$B366,'Daily Log'!$CO$18:$CO$1017),0)</f>
        <v>0</v>
      </c>
    </row>
    <row r="367" spans="2:37" ht="33.75" hidden="1" customHeight="1">
      <c r="B367" s="767"/>
      <c r="C367" s="768"/>
      <c r="D367" s="202"/>
      <c r="E367" s="199"/>
      <c r="F367" s="201">
        <f t="shared" si="7"/>
        <v>0</v>
      </c>
      <c r="G367" s="198">
        <f>IFERROR($E367*SUMIF('Daily Log'!$B$18:$B$1017,$B367,'Daily Log'!$C$18:$C$1017),0)</f>
        <v>0</v>
      </c>
      <c r="H367" s="198">
        <f>IFERROR($E367*SUMIF('Daily Log'!$E$18:$E$1017,$B367,'Daily Log'!$F$18:$F$1017),0)</f>
        <v>0</v>
      </c>
      <c r="I367" s="198">
        <f>IFERROR($E367*SUMIF('Daily Log'!$H$18:$H$1017,$B367,'Daily Log'!$I$18:$I$1017),0)</f>
        <v>0</v>
      </c>
      <c r="J367" s="198">
        <f>IFERROR($E367*SUMIF('Daily Log'!$K$18:$K$1017,$B367,'Daily Log'!$L$18:$L$1017),0)</f>
        <v>0</v>
      </c>
      <c r="K367" s="198">
        <f>IFERROR($E367*SUMIF('Daily Log'!$N$18:$N$1017,$B367,'Daily Log'!$O$18:$O$1017),0)</f>
        <v>0</v>
      </c>
      <c r="L367" s="198">
        <f>IFERROR($E367*SUMIF('Daily Log'!$Q$18:$Q$1017,$B367,'Daily Log'!$R$18:$R$1017),0)</f>
        <v>0</v>
      </c>
      <c r="M367" s="198">
        <f>IFERROR($E367*SUMIF('Daily Log'!$T$18:$T$1017,$B367,'Daily Log'!$U$18:$U$1017),0)</f>
        <v>0</v>
      </c>
      <c r="N367" s="198">
        <f>IFERROR($E367*SUMIF('Daily Log'!$W$18:$W$1017,$B367,'Daily Log'!$X$18:$X$1017),0)</f>
        <v>0</v>
      </c>
      <c r="O367" s="198">
        <f>IFERROR($E367*SUMIF('Daily Log'!$Z$18:$Z$1017,$B367,'Daily Log'!$AA$18:$AA$1017),0)</f>
        <v>0</v>
      </c>
      <c r="P367" s="198">
        <f>IFERROR($E367*SUMIF('Daily Log'!$AC$18:$AC$1017,$B367,'Daily Log'!$AD$18:$AD$1017),0)</f>
        <v>0</v>
      </c>
      <c r="Q367" s="198">
        <f>IFERROR($E367*SUMIF('Daily Log'!$AF$18:$AF$1017,$B367,'Daily Log'!$AG$18:$AG$1017),0)</f>
        <v>0</v>
      </c>
      <c r="R367" s="198">
        <f>IFERROR($E367*SUMIF('Daily Log'!$AI$18:$AI$1017,$B367,'Daily Log'!$AJ$18:$AJ$1017),0)</f>
        <v>0</v>
      </c>
      <c r="S367" s="198">
        <f>IFERROR($E367*SUMIF('Daily Log'!$AL$18:$AL$1017,$B367,'Daily Log'!$AM$18:$AM$1017),0)</f>
        <v>0</v>
      </c>
      <c r="T367" s="198">
        <f>IFERROR($E367*SUMIF('Daily Log'!$AO$18:$AO$1017,$B367,'Daily Log'!$AP$18:$AP$1017),0)</f>
        <v>0</v>
      </c>
      <c r="U367" s="198">
        <f>IFERROR($E367*SUMIF('Daily Log'!$AR$18:$AR$1017,$B367,'Daily Log'!$AS$18:$AS$1017),0)</f>
        <v>0</v>
      </c>
      <c r="V367" s="198">
        <f>IFERROR($E367*SUMIF('Daily Log'!$AU$18:$AU$1017,$B367,'Daily Log'!$AV$18:$AV$1017),0)</f>
        <v>0</v>
      </c>
      <c r="W367" s="198">
        <f>IFERROR($E367*SUMIF('Daily Log'!$AX$18:$AX$1017,$B367,'Daily Log'!$AY$18:$AY$1017),0)</f>
        <v>0</v>
      </c>
      <c r="X367" s="198">
        <f>IFERROR($E367*SUMIF('Daily Log'!$BA$18:$BA$1017,$B367,'Daily Log'!$BB$18:$BB$1017),0)</f>
        <v>0</v>
      </c>
      <c r="Y367" s="198">
        <f>IFERROR($E367*SUMIF('Daily Log'!$BD$18:$BD$1017,$B367,'Daily Log'!$BE$18:$BE$1017),0)</f>
        <v>0</v>
      </c>
      <c r="Z367" s="198">
        <f>IFERROR($E367*SUMIF('Daily Log'!$BG$18:$BG$1017,$B367,'Daily Log'!$BH$18:$BH$1017),0)</f>
        <v>0</v>
      </c>
      <c r="AA367" s="198">
        <f>IFERROR($E367*SUMIF('Daily Log'!$BJ$18:$BJ$1017,$B367,'Daily Log'!$BK$18:$BK$1017),0)</f>
        <v>0</v>
      </c>
      <c r="AB367" s="198">
        <f>IFERROR($E367*SUMIF('Daily Log'!$BM$18:$BM$1017,$B367,'Daily Log'!$BN$18:$BN$1017),0)</f>
        <v>0</v>
      </c>
      <c r="AC367" s="198">
        <f>IFERROR($E367*SUMIF('Daily Log'!$BP$18:$BP$1017,$B367,'Daily Log'!$BQ$18:$BQ$1017),0)</f>
        <v>0</v>
      </c>
      <c r="AD367" s="198">
        <f>IFERROR($E367*SUMIF('Daily Log'!$BS$18:$BS$1017,$B367,'Daily Log'!$BT$18:$BT$1017),0)</f>
        <v>0</v>
      </c>
      <c r="AE367" s="198">
        <f>IFERROR($E367*SUMIF('Daily Log'!$BV$18:$BV$1017,$B367,'Daily Log'!$BW$18:$BW$1017),0)</f>
        <v>0</v>
      </c>
      <c r="AF367" s="198">
        <f>IFERROR($E367*SUMIF('Daily Log'!$BY$18:$BY$1017,$B367,'Daily Log'!$BZ$18:$BZ$1017),0)</f>
        <v>0</v>
      </c>
      <c r="AG367" s="198">
        <f>IFERROR($E367*SUMIF('Daily Log'!$CB$18:$CB$1017,$B367,'Daily Log'!$CC$18:$CC$1017),0)</f>
        <v>0</v>
      </c>
      <c r="AH367" s="198">
        <f>IFERROR($E367*SUMIF('Daily Log'!$CE$18:$CE$1017,$B367,'Daily Log'!$CF$18:$CF$1017),0)</f>
        <v>0</v>
      </c>
      <c r="AI367" s="198">
        <f>IFERROR($E367*SUMIF('Daily Log'!$CH$18:$CH$1017,$B367,'Daily Log'!$CI$18:$CI$1017),0)</f>
        <v>0</v>
      </c>
      <c r="AJ367" s="198">
        <f>IFERROR($E367*SUMIF('Daily Log'!$CK$18:$CK$1017,$B367,'Daily Log'!$CL$18:$CL$1017),0)</f>
        <v>0</v>
      </c>
      <c r="AK367" s="198">
        <f>IFERROR($E367*SUMIF('Daily Log'!$CN$18:$CN$1017,$B367,'Daily Log'!$CO$18:$CO$1017),0)</f>
        <v>0</v>
      </c>
    </row>
    <row r="368" spans="2:37" ht="33.75" hidden="1" customHeight="1">
      <c r="B368" s="767"/>
      <c r="C368" s="768"/>
      <c r="D368" s="202"/>
      <c r="E368" s="199"/>
      <c r="F368" s="201">
        <f t="shared" si="7"/>
        <v>0</v>
      </c>
      <c r="G368" s="198">
        <f>IFERROR($E368*SUMIF('Daily Log'!$B$18:$B$1017,$B368,'Daily Log'!$C$18:$C$1017),0)</f>
        <v>0</v>
      </c>
      <c r="H368" s="198">
        <f>IFERROR($E368*SUMIF('Daily Log'!$E$18:$E$1017,$B368,'Daily Log'!$F$18:$F$1017),0)</f>
        <v>0</v>
      </c>
      <c r="I368" s="198">
        <f>IFERROR($E368*SUMIF('Daily Log'!$H$18:$H$1017,$B368,'Daily Log'!$I$18:$I$1017),0)</f>
        <v>0</v>
      </c>
      <c r="J368" s="198">
        <f>IFERROR($E368*SUMIF('Daily Log'!$K$18:$K$1017,$B368,'Daily Log'!$L$18:$L$1017),0)</f>
        <v>0</v>
      </c>
      <c r="K368" s="198">
        <f>IFERROR($E368*SUMIF('Daily Log'!$N$18:$N$1017,$B368,'Daily Log'!$O$18:$O$1017),0)</f>
        <v>0</v>
      </c>
      <c r="L368" s="198">
        <f>IFERROR($E368*SUMIF('Daily Log'!$Q$18:$Q$1017,$B368,'Daily Log'!$R$18:$R$1017),0)</f>
        <v>0</v>
      </c>
      <c r="M368" s="198">
        <f>IFERROR($E368*SUMIF('Daily Log'!$T$18:$T$1017,$B368,'Daily Log'!$U$18:$U$1017),0)</f>
        <v>0</v>
      </c>
      <c r="N368" s="198">
        <f>IFERROR($E368*SUMIF('Daily Log'!$W$18:$W$1017,$B368,'Daily Log'!$X$18:$X$1017),0)</f>
        <v>0</v>
      </c>
      <c r="O368" s="198">
        <f>IFERROR($E368*SUMIF('Daily Log'!$Z$18:$Z$1017,$B368,'Daily Log'!$AA$18:$AA$1017),0)</f>
        <v>0</v>
      </c>
      <c r="P368" s="198">
        <f>IFERROR($E368*SUMIF('Daily Log'!$AC$18:$AC$1017,$B368,'Daily Log'!$AD$18:$AD$1017),0)</f>
        <v>0</v>
      </c>
      <c r="Q368" s="198">
        <f>IFERROR($E368*SUMIF('Daily Log'!$AF$18:$AF$1017,$B368,'Daily Log'!$AG$18:$AG$1017),0)</f>
        <v>0</v>
      </c>
      <c r="R368" s="198">
        <f>IFERROR($E368*SUMIF('Daily Log'!$AI$18:$AI$1017,$B368,'Daily Log'!$AJ$18:$AJ$1017),0)</f>
        <v>0</v>
      </c>
      <c r="S368" s="198">
        <f>IFERROR($E368*SUMIF('Daily Log'!$AL$18:$AL$1017,$B368,'Daily Log'!$AM$18:$AM$1017),0)</f>
        <v>0</v>
      </c>
      <c r="T368" s="198">
        <f>IFERROR($E368*SUMIF('Daily Log'!$AO$18:$AO$1017,$B368,'Daily Log'!$AP$18:$AP$1017),0)</f>
        <v>0</v>
      </c>
      <c r="U368" s="198">
        <f>IFERROR($E368*SUMIF('Daily Log'!$AR$18:$AR$1017,$B368,'Daily Log'!$AS$18:$AS$1017),0)</f>
        <v>0</v>
      </c>
      <c r="V368" s="198">
        <f>IFERROR($E368*SUMIF('Daily Log'!$AU$18:$AU$1017,$B368,'Daily Log'!$AV$18:$AV$1017),0)</f>
        <v>0</v>
      </c>
      <c r="W368" s="198">
        <f>IFERROR($E368*SUMIF('Daily Log'!$AX$18:$AX$1017,$B368,'Daily Log'!$AY$18:$AY$1017),0)</f>
        <v>0</v>
      </c>
      <c r="X368" s="198">
        <f>IFERROR($E368*SUMIF('Daily Log'!$BA$18:$BA$1017,$B368,'Daily Log'!$BB$18:$BB$1017),0)</f>
        <v>0</v>
      </c>
      <c r="Y368" s="198">
        <f>IFERROR($E368*SUMIF('Daily Log'!$BD$18:$BD$1017,$B368,'Daily Log'!$BE$18:$BE$1017),0)</f>
        <v>0</v>
      </c>
      <c r="Z368" s="198">
        <f>IFERROR($E368*SUMIF('Daily Log'!$BG$18:$BG$1017,$B368,'Daily Log'!$BH$18:$BH$1017),0)</f>
        <v>0</v>
      </c>
      <c r="AA368" s="198">
        <f>IFERROR($E368*SUMIF('Daily Log'!$BJ$18:$BJ$1017,$B368,'Daily Log'!$BK$18:$BK$1017),0)</f>
        <v>0</v>
      </c>
      <c r="AB368" s="198">
        <f>IFERROR($E368*SUMIF('Daily Log'!$BM$18:$BM$1017,$B368,'Daily Log'!$BN$18:$BN$1017),0)</f>
        <v>0</v>
      </c>
      <c r="AC368" s="198">
        <f>IFERROR($E368*SUMIF('Daily Log'!$BP$18:$BP$1017,$B368,'Daily Log'!$BQ$18:$BQ$1017),0)</f>
        <v>0</v>
      </c>
      <c r="AD368" s="198">
        <f>IFERROR($E368*SUMIF('Daily Log'!$BS$18:$BS$1017,$B368,'Daily Log'!$BT$18:$BT$1017),0)</f>
        <v>0</v>
      </c>
      <c r="AE368" s="198">
        <f>IFERROR($E368*SUMIF('Daily Log'!$BV$18:$BV$1017,$B368,'Daily Log'!$BW$18:$BW$1017),0)</f>
        <v>0</v>
      </c>
      <c r="AF368" s="198">
        <f>IFERROR($E368*SUMIF('Daily Log'!$BY$18:$BY$1017,$B368,'Daily Log'!$BZ$18:$BZ$1017),0)</f>
        <v>0</v>
      </c>
      <c r="AG368" s="198">
        <f>IFERROR($E368*SUMIF('Daily Log'!$CB$18:$CB$1017,$B368,'Daily Log'!$CC$18:$CC$1017),0)</f>
        <v>0</v>
      </c>
      <c r="AH368" s="198">
        <f>IFERROR($E368*SUMIF('Daily Log'!$CE$18:$CE$1017,$B368,'Daily Log'!$CF$18:$CF$1017),0)</f>
        <v>0</v>
      </c>
      <c r="AI368" s="198">
        <f>IFERROR($E368*SUMIF('Daily Log'!$CH$18:$CH$1017,$B368,'Daily Log'!$CI$18:$CI$1017),0)</f>
        <v>0</v>
      </c>
      <c r="AJ368" s="198">
        <f>IFERROR($E368*SUMIF('Daily Log'!$CK$18:$CK$1017,$B368,'Daily Log'!$CL$18:$CL$1017),0)</f>
        <v>0</v>
      </c>
      <c r="AK368" s="198">
        <f>IFERROR($E368*SUMIF('Daily Log'!$CN$18:$CN$1017,$B368,'Daily Log'!$CO$18:$CO$1017),0)</f>
        <v>0</v>
      </c>
    </row>
    <row r="369" spans="2:37" ht="33.75" hidden="1" customHeight="1">
      <c r="B369" s="767"/>
      <c r="C369" s="768"/>
      <c r="D369" s="202"/>
      <c r="E369" s="199"/>
      <c r="F369" s="201">
        <f t="shared" si="7"/>
        <v>0</v>
      </c>
      <c r="G369" s="198">
        <f>IFERROR($E369*SUMIF('Daily Log'!$B$18:$B$1017,$B369,'Daily Log'!$C$18:$C$1017),0)</f>
        <v>0</v>
      </c>
      <c r="H369" s="198">
        <f>IFERROR($E369*SUMIF('Daily Log'!$E$18:$E$1017,$B369,'Daily Log'!$F$18:$F$1017),0)</f>
        <v>0</v>
      </c>
      <c r="I369" s="198">
        <f>IFERROR($E369*SUMIF('Daily Log'!$H$18:$H$1017,$B369,'Daily Log'!$I$18:$I$1017),0)</f>
        <v>0</v>
      </c>
      <c r="J369" s="198">
        <f>IFERROR($E369*SUMIF('Daily Log'!$K$18:$K$1017,$B369,'Daily Log'!$L$18:$L$1017),0)</f>
        <v>0</v>
      </c>
      <c r="K369" s="198">
        <f>IFERROR($E369*SUMIF('Daily Log'!$N$18:$N$1017,$B369,'Daily Log'!$O$18:$O$1017),0)</f>
        <v>0</v>
      </c>
      <c r="L369" s="198">
        <f>IFERROR($E369*SUMIF('Daily Log'!$Q$18:$Q$1017,$B369,'Daily Log'!$R$18:$R$1017),0)</f>
        <v>0</v>
      </c>
      <c r="M369" s="198">
        <f>IFERROR($E369*SUMIF('Daily Log'!$T$18:$T$1017,$B369,'Daily Log'!$U$18:$U$1017),0)</f>
        <v>0</v>
      </c>
      <c r="N369" s="198">
        <f>IFERROR($E369*SUMIF('Daily Log'!$W$18:$W$1017,$B369,'Daily Log'!$X$18:$X$1017),0)</f>
        <v>0</v>
      </c>
      <c r="O369" s="198">
        <f>IFERROR($E369*SUMIF('Daily Log'!$Z$18:$Z$1017,$B369,'Daily Log'!$AA$18:$AA$1017),0)</f>
        <v>0</v>
      </c>
      <c r="P369" s="198">
        <f>IFERROR($E369*SUMIF('Daily Log'!$AC$18:$AC$1017,$B369,'Daily Log'!$AD$18:$AD$1017),0)</f>
        <v>0</v>
      </c>
      <c r="Q369" s="198">
        <f>IFERROR($E369*SUMIF('Daily Log'!$AF$18:$AF$1017,$B369,'Daily Log'!$AG$18:$AG$1017),0)</f>
        <v>0</v>
      </c>
      <c r="R369" s="198">
        <f>IFERROR($E369*SUMIF('Daily Log'!$AI$18:$AI$1017,$B369,'Daily Log'!$AJ$18:$AJ$1017),0)</f>
        <v>0</v>
      </c>
      <c r="S369" s="198">
        <f>IFERROR($E369*SUMIF('Daily Log'!$AL$18:$AL$1017,$B369,'Daily Log'!$AM$18:$AM$1017),0)</f>
        <v>0</v>
      </c>
      <c r="T369" s="198">
        <f>IFERROR($E369*SUMIF('Daily Log'!$AO$18:$AO$1017,$B369,'Daily Log'!$AP$18:$AP$1017),0)</f>
        <v>0</v>
      </c>
      <c r="U369" s="198">
        <f>IFERROR($E369*SUMIF('Daily Log'!$AR$18:$AR$1017,$B369,'Daily Log'!$AS$18:$AS$1017),0)</f>
        <v>0</v>
      </c>
      <c r="V369" s="198">
        <f>IFERROR($E369*SUMIF('Daily Log'!$AU$18:$AU$1017,$B369,'Daily Log'!$AV$18:$AV$1017),0)</f>
        <v>0</v>
      </c>
      <c r="W369" s="198">
        <f>IFERROR($E369*SUMIF('Daily Log'!$AX$18:$AX$1017,$B369,'Daily Log'!$AY$18:$AY$1017),0)</f>
        <v>0</v>
      </c>
      <c r="X369" s="198">
        <f>IFERROR($E369*SUMIF('Daily Log'!$BA$18:$BA$1017,$B369,'Daily Log'!$BB$18:$BB$1017),0)</f>
        <v>0</v>
      </c>
      <c r="Y369" s="198">
        <f>IFERROR($E369*SUMIF('Daily Log'!$BD$18:$BD$1017,$B369,'Daily Log'!$BE$18:$BE$1017),0)</f>
        <v>0</v>
      </c>
      <c r="Z369" s="198">
        <f>IFERROR($E369*SUMIF('Daily Log'!$BG$18:$BG$1017,$B369,'Daily Log'!$BH$18:$BH$1017),0)</f>
        <v>0</v>
      </c>
      <c r="AA369" s="198">
        <f>IFERROR($E369*SUMIF('Daily Log'!$BJ$18:$BJ$1017,$B369,'Daily Log'!$BK$18:$BK$1017),0)</f>
        <v>0</v>
      </c>
      <c r="AB369" s="198">
        <f>IFERROR($E369*SUMIF('Daily Log'!$BM$18:$BM$1017,$B369,'Daily Log'!$BN$18:$BN$1017),0)</f>
        <v>0</v>
      </c>
      <c r="AC369" s="198">
        <f>IFERROR($E369*SUMIF('Daily Log'!$BP$18:$BP$1017,$B369,'Daily Log'!$BQ$18:$BQ$1017),0)</f>
        <v>0</v>
      </c>
      <c r="AD369" s="198">
        <f>IFERROR($E369*SUMIF('Daily Log'!$BS$18:$BS$1017,$B369,'Daily Log'!$BT$18:$BT$1017),0)</f>
        <v>0</v>
      </c>
      <c r="AE369" s="198">
        <f>IFERROR($E369*SUMIF('Daily Log'!$BV$18:$BV$1017,$B369,'Daily Log'!$BW$18:$BW$1017),0)</f>
        <v>0</v>
      </c>
      <c r="AF369" s="198">
        <f>IFERROR($E369*SUMIF('Daily Log'!$BY$18:$BY$1017,$B369,'Daily Log'!$BZ$18:$BZ$1017),0)</f>
        <v>0</v>
      </c>
      <c r="AG369" s="198">
        <f>IFERROR($E369*SUMIF('Daily Log'!$CB$18:$CB$1017,$B369,'Daily Log'!$CC$18:$CC$1017),0)</f>
        <v>0</v>
      </c>
      <c r="AH369" s="198">
        <f>IFERROR($E369*SUMIF('Daily Log'!$CE$18:$CE$1017,$B369,'Daily Log'!$CF$18:$CF$1017),0)</f>
        <v>0</v>
      </c>
      <c r="AI369" s="198">
        <f>IFERROR($E369*SUMIF('Daily Log'!$CH$18:$CH$1017,$B369,'Daily Log'!$CI$18:$CI$1017),0)</f>
        <v>0</v>
      </c>
      <c r="AJ369" s="198">
        <f>IFERROR($E369*SUMIF('Daily Log'!$CK$18:$CK$1017,$B369,'Daily Log'!$CL$18:$CL$1017),0)</f>
        <v>0</v>
      </c>
      <c r="AK369" s="198">
        <f>IFERROR($E369*SUMIF('Daily Log'!$CN$18:$CN$1017,$B369,'Daily Log'!$CO$18:$CO$1017),0)</f>
        <v>0</v>
      </c>
    </row>
    <row r="370" spans="2:37" ht="33.75" hidden="1" customHeight="1">
      <c r="B370" s="767"/>
      <c r="C370" s="768"/>
      <c r="D370" s="202"/>
      <c r="E370" s="199"/>
      <c r="F370" s="201">
        <f t="shared" si="7"/>
        <v>0</v>
      </c>
      <c r="G370" s="198">
        <f>IFERROR($E370*SUMIF('Daily Log'!$B$18:$B$1017,$B370,'Daily Log'!$C$18:$C$1017),0)</f>
        <v>0</v>
      </c>
      <c r="H370" s="198">
        <f>IFERROR($E370*SUMIF('Daily Log'!$E$18:$E$1017,$B370,'Daily Log'!$F$18:$F$1017),0)</f>
        <v>0</v>
      </c>
      <c r="I370" s="198">
        <f>IFERROR($E370*SUMIF('Daily Log'!$H$18:$H$1017,$B370,'Daily Log'!$I$18:$I$1017),0)</f>
        <v>0</v>
      </c>
      <c r="J370" s="198">
        <f>IFERROR($E370*SUMIF('Daily Log'!$K$18:$K$1017,$B370,'Daily Log'!$L$18:$L$1017),0)</f>
        <v>0</v>
      </c>
      <c r="K370" s="198">
        <f>IFERROR($E370*SUMIF('Daily Log'!$N$18:$N$1017,$B370,'Daily Log'!$O$18:$O$1017),0)</f>
        <v>0</v>
      </c>
      <c r="L370" s="198">
        <f>IFERROR($E370*SUMIF('Daily Log'!$Q$18:$Q$1017,$B370,'Daily Log'!$R$18:$R$1017),0)</f>
        <v>0</v>
      </c>
      <c r="M370" s="198">
        <f>IFERROR($E370*SUMIF('Daily Log'!$T$18:$T$1017,$B370,'Daily Log'!$U$18:$U$1017),0)</f>
        <v>0</v>
      </c>
      <c r="N370" s="198">
        <f>IFERROR($E370*SUMIF('Daily Log'!$W$18:$W$1017,$B370,'Daily Log'!$X$18:$X$1017),0)</f>
        <v>0</v>
      </c>
      <c r="O370" s="198">
        <f>IFERROR($E370*SUMIF('Daily Log'!$Z$18:$Z$1017,$B370,'Daily Log'!$AA$18:$AA$1017),0)</f>
        <v>0</v>
      </c>
      <c r="P370" s="198">
        <f>IFERROR($E370*SUMIF('Daily Log'!$AC$18:$AC$1017,$B370,'Daily Log'!$AD$18:$AD$1017),0)</f>
        <v>0</v>
      </c>
      <c r="Q370" s="198">
        <f>IFERROR($E370*SUMIF('Daily Log'!$AF$18:$AF$1017,$B370,'Daily Log'!$AG$18:$AG$1017),0)</f>
        <v>0</v>
      </c>
      <c r="R370" s="198">
        <f>IFERROR($E370*SUMIF('Daily Log'!$AI$18:$AI$1017,$B370,'Daily Log'!$AJ$18:$AJ$1017),0)</f>
        <v>0</v>
      </c>
      <c r="S370" s="198">
        <f>IFERROR($E370*SUMIF('Daily Log'!$AL$18:$AL$1017,$B370,'Daily Log'!$AM$18:$AM$1017),0)</f>
        <v>0</v>
      </c>
      <c r="T370" s="198">
        <f>IFERROR($E370*SUMIF('Daily Log'!$AO$18:$AO$1017,$B370,'Daily Log'!$AP$18:$AP$1017),0)</f>
        <v>0</v>
      </c>
      <c r="U370" s="198">
        <f>IFERROR($E370*SUMIF('Daily Log'!$AR$18:$AR$1017,$B370,'Daily Log'!$AS$18:$AS$1017),0)</f>
        <v>0</v>
      </c>
      <c r="V370" s="198">
        <f>IFERROR($E370*SUMIF('Daily Log'!$AU$18:$AU$1017,$B370,'Daily Log'!$AV$18:$AV$1017),0)</f>
        <v>0</v>
      </c>
      <c r="W370" s="198">
        <f>IFERROR($E370*SUMIF('Daily Log'!$AX$18:$AX$1017,$B370,'Daily Log'!$AY$18:$AY$1017),0)</f>
        <v>0</v>
      </c>
      <c r="X370" s="198">
        <f>IFERROR($E370*SUMIF('Daily Log'!$BA$18:$BA$1017,$B370,'Daily Log'!$BB$18:$BB$1017),0)</f>
        <v>0</v>
      </c>
      <c r="Y370" s="198">
        <f>IFERROR($E370*SUMIF('Daily Log'!$BD$18:$BD$1017,$B370,'Daily Log'!$BE$18:$BE$1017),0)</f>
        <v>0</v>
      </c>
      <c r="Z370" s="198">
        <f>IFERROR($E370*SUMIF('Daily Log'!$BG$18:$BG$1017,$B370,'Daily Log'!$BH$18:$BH$1017),0)</f>
        <v>0</v>
      </c>
      <c r="AA370" s="198">
        <f>IFERROR($E370*SUMIF('Daily Log'!$BJ$18:$BJ$1017,$B370,'Daily Log'!$BK$18:$BK$1017),0)</f>
        <v>0</v>
      </c>
      <c r="AB370" s="198">
        <f>IFERROR($E370*SUMIF('Daily Log'!$BM$18:$BM$1017,$B370,'Daily Log'!$BN$18:$BN$1017),0)</f>
        <v>0</v>
      </c>
      <c r="AC370" s="198">
        <f>IFERROR($E370*SUMIF('Daily Log'!$BP$18:$BP$1017,$B370,'Daily Log'!$BQ$18:$BQ$1017),0)</f>
        <v>0</v>
      </c>
      <c r="AD370" s="198">
        <f>IFERROR($E370*SUMIF('Daily Log'!$BS$18:$BS$1017,$B370,'Daily Log'!$BT$18:$BT$1017),0)</f>
        <v>0</v>
      </c>
      <c r="AE370" s="198">
        <f>IFERROR($E370*SUMIF('Daily Log'!$BV$18:$BV$1017,$B370,'Daily Log'!$BW$18:$BW$1017),0)</f>
        <v>0</v>
      </c>
      <c r="AF370" s="198">
        <f>IFERROR($E370*SUMIF('Daily Log'!$BY$18:$BY$1017,$B370,'Daily Log'!$BZ$18:$BZ$1017),0)</f>
        <v>0</v>
      </c>
      <c r="AG370" s="198">
        <f>IFERROR($E370*SUMIF('Daily Log'!$CB$18:$CB$1017,$B370,'Daily Log'!$CC$18:$CC$1017),0)</f>
        <v>0</v>
      </c>
      <c r="AH370" s="198">
        <f>IFERROR($E370*SUMIF('Daily Log'!$CE$18:$CE$1017,$B370,'Daily Log'!$CF$18:$CF$1017),0)</f>
        <v>0</v>
      </c>
      <c r="AI370" s="198">
        <f>IFERROR($E370*SUMIF('Daily Log'!$CH$18:$CH$1017,$B370,'Daily Log'!$CI$18:$CI$1017),0)</f>
        <v>0</v>
      </c>
      <c r="AJ370" s="198">
        <f>IFERROR($E370*SUMIF('Daily Log'!$CK$18:$CK$1017,$B370,'Daily Log'!$CL$18:$CL$1017),0)</f>
        <v>0</v>
      </c>
      <c r="AK370" s="198">
        <f>IFERROR($E370*SUMIF('Daily Log'!$CN$18:$CN$1017,$B370,'Daily Log'!$CO$18:$CO$1017),0)</f>
        <v>0</v>
      </c>
    </row>
    <row r="371" spans="2:37" ht="33.75" hidden="1" customHeight="1">
      <c r="B371" s="767"/>
      <c r="C371" s="768"/>
      <c r="D371" s="202"/>
      <c r="E371" s="199"/>
      <c r="F371" s="201">
        <f t="shared" si="7"/>
        <v>0</v>
      </c>
      <c r="G371" s="198">
        <f>IFERROR($E371*SUMIF('Daily Log'!$B$18:$B$1017,$B371,'Daily Log'!$C$18:$C$1017),0)</f>
        <v>0</v>
      </c>
      <c r="H371" s="198">
        <f>IFERROR($E371*SUMIF('Daily Log'!$E$18:$E$1017,$B371,'Daily Log'!$F$18:$F$1017),0)</f>
        <v>0</v>
      </c>
      <c r="I371" s="198">
        <f>IFERROR($E371*SUMIF('Daily Log'!$H$18:$H$1017,$B371,'Daily Log'!$I$18:$I$1017),0)</f>
        <v>0</v>
      </c>
      <c r="J371" s="198">
        <f>IFERROR($E371*SUMIF('Daily Log'!$K$18:$K$1017,$B371,'Daily Log'!$L$18:$L$1017),0)</f>
        <v>0</v>
      </c>
      <c r="K371" s="198">
        <f>IFERROR($E371*SUMIF('Daily Log'!$N$18:$N$1017,$B371,'Daily Log'!$O$18:$O$1017),0)</f>
        <v>0</v>
      </c>
      <c r="L371" s="198">
        <f>IFERROR($E371*SUMIF('Daily Log'!$Q$18:$Q$1017,$B371,'Daily Log'!$R$18:$R$1017),0)</f>
        <v>0</v>
      </c>
      <c r="M371" s="198">
        <f>IFERROR($E371*SUMIF('Daily Log'!$T$18:$T$1017,$B371,'Daily Log'!$U$18:$U$1017),0)</f>
        <v>0</v>
      </c>
      <c r="N371" s="198">
        <f>IFERROR($E371*SUMIF('Daily Log'!$W$18:$W$1017,$B371,'Daily Log'!$X$18:$X$1017),0)</f>
        <v>0</v>
      </c>
      <c r="O371" s="198">
        <f>IFERROR($E371*SUMIF('Daily Log'!$Z$18:$Z$1017,$B371,'Daily Log'!$AA$18:$AA$1017),0)</f>
        <v>0</v>
      </c>
      <c r="P371" s="198">
        <f>IFERROR($E371*SUMIF('Daily Log'!$AC$18:$AC$1017,$B371,'Daily Log'!$AD$18:$AD$1017),0)</f>
        <v>0</v>
      </c>
      <c r="Q371" s="198">
        <f>IFERROR($E371*SUMIF('Daily Log'!$AF$18:$AF$1017,$B371,'Daily Log'!$AG$18:$AG$1017),0)</f>
        <v>0</v>
      </c>
      <c r="R371" s="198">
        <f>IFERROR($E371*SUMIF('Daily Log'!$AI$18:$AI$1017,$B371,'Daily Log'!$AJ$18:$AJ$1017),0)</f>
        <v>0</v>
      </c>
      <c r="S371" s="198">
        <f>IFERROR($E371*SUMIF('Daily Log'!$AL$18:$AL$1017,$B371,'Daily Log'!$AM$18:$AM$1017),0)</f>
        <v>0</v>
      </c>
      <c r="T371" s="198">
        <f>IFERROR($E371*SUMIF('Daily Log'!$AO$18:$AO$1017,$B371,'Daily Log'!$AP$18:$AP$1017),0)</f>
        <v>0</v>
      </c>
      <c r="U371" s="198">
        <f>IFERROR($E371*SUMIF('Daily Log'!$AR$18:$AR$1017,$B371,'Daily Log'!$AS$18:$AS$1017),0)</f>
        <v>0</v>
      </c>
      <c r="V371" s="198">
        <f>IFERROR($E371*SUMIF('Daily Log'!$AU$18:$AU$1017,$B371,'Daily Log'!$AV$18:$AV$1017),0)</f>
        <v>0</v>
      </c>
      <c r="W371" s="198">
        <f>IFERROR($E371*SUMIF('Daily Log'!$AX$18:$AX$1017,$B371,'Daily Log'!$AY$18:$AY$1017),0)</f>
        <v>0</v>
      </c>
      <c r="X371" s="198">
        <f>IFERROR($E371*SUMIF('Daily Log'!$BA$18:$BA$1017,$B371,'Daily Log'!$BB$18:$BB$1017),0)</f>
        <v>0</v>
      </c>
      <c r="Y371" s="198">
        <f>IFERROR($E371*SUMIF('Daily Log'!$BD$18:$BD$1017,$B371,'Daily Log'!$BE$18:$BE$1017),0)</f>
        <v>0</v>
      </c>
      <c r="Z371" s="198">
        <f>IFERROR($E371*SUMIF('Daily Log'!$BG$18:$BG$1017,$B371,'Daily Log'!$BH$18:$BH$1017),0)</f>
        <v>0</v>
      </c>
      <c r="AA371" s="198">
        <f>IFERROR($E371*SUMIF('Daily Log'!$BJ$18:$BJ$1017,$B371,'Daily Log'!$BK$18:$BK$1017),0)</f>
        <v>0</v>
      </c>
      <c r="AB371" s="198">
        <f>IFERROR($E371*SUMIF('Daily Log'!$BM$18:$BM$1017,$B371,'Daily Log'!$BN$18:$BN$1017),0)</f>
        <v>0</v>
      </c>
      <c r="AC371" s="198">
        <f>IFERROR($E371*SUMIF('Daily Log'!$BP$18:$BP$1017,$B371,'Daily Log'!$BQ$18:$BQ$1017),0)</f>
        <v>0</v>
      </c>
      <c r="AD371" s="198">
        <f>IFERROR($E371*SUMIF('Daily Log'!$BS$18:$BS$1017,$B371,'Daily Log'!$BT$18:$BT$1017),0)</f>
        <v>0</v>
      </c>
      <c r="AE371" s="198">
        <f>IFERROR($E371*SUMIF('Daily Log'!$BV$18:$BV$1017,$B371,'Daily Log'!$BW$18:$BW$1017),0)</f>
        <v>0</v>
      </c>
      <c r="AF371" s="198">
        <f>IFERROR($E371*SUMIF('Daily Log'!$BY$18:$BY$1017,$B371,'Daily Log'!$BZ$18:$BZ$1017),0)</f>
        <v>0</v>
      </c>
      <c r="AG371" s="198">
        <f>IFERROR($E371*SUMIF('Daily Log'!$CB$18:$CB$1017,$B371,'Daily Log'!$CC$18:$CC$1017),0)</f>
        <v>0</v>
      </c>
      <c r="AH371" s="198">
        <f>IFERROR($E371*SUMIF('Daily Log'!$CE$18:$CE$1017,$B371,'Daily Log'!$CF$18:$CF$1017),0)</f>
        <v>0</v>
      </c>
      <c r="AI371" s="198">
        <f>IFERROR($E371*SUMIF('Daily Log'!$CH$18:$CH$1017,$B371,'Daily Log'!$CI$18:$CI$1017),0)</f>
        <v>0</v>
      </c>
      <c r="AJ371" s="198">
        <f>IFERROR($E371*SUMIF('Daily Log'!$CK$18:$CK$1017,$B371,'Daily Log'!$CL$18:$CL$1017),0)</f>
        <v>0</v>
      </c>
      <c r="AK371" s="198">
        <f>IFERROR($E371*SUMIF('Daily Log'!$CN$18:$CN$1017,$B371,'Daily Log'!$CO$18:$CO$1017),0)</f>
        <v>0</v>
      </c>
    </row>
    <row r="372" spans="2:37" ht="33.75" hidden="1" customHeight="1">
      <c r="B372" s="767"/>
      <c r="C372" s="768"/>
      <c r="D372" s="202"/>
      <c r="E372" s="199"/>
      <c r="F372" s="201">
        <f t="shared" si="7"/>
        <v>0</v>
      </c>
      <c r="G372" s="198">
        <f>IFERROR($E372*SUMIF('Daily Log'!$B$18:$B$1017,$B372,'Daily Log'!$C$18:$C$1017),0)</f>
        <v>0</v>
      </c>
      <c r="H372" s="198">
        <f>IFERROR($E372*SUMIF('Daily Log'!$E$18:$E$1017,$B372,'Daily Log'!$F$18:$F$1017),0)</f>
        <v>0</v>
      </c>
      <c r="I372" s="198">
        <f>IFERROR($E372*SUMIF('Daily Log'!$H$18:$H$1017,$B372,'Daily Log'!$I$18:$I$1017),0)</f>
        <v>0</v>
      </c>
      <c r="J372" s="198">
        <f>IFERROR($E372*SUMIF('Daily Log'!$K$18:$K$1017,$B372,'Daily Log'!$L$18:$L$1017),0)</f>
        <v>0</v>
      </c>
      <c r="K372" s="198">
        <f>IFERROR($E372*SUMIF('Daily Log'!$N$18:$N$1017,$B372,'Daily Log'!$O$18:$O$1017),0)</f>
        <v>0</v>
      </c>
      <c r="L372" s="198">
        <f>IFERROR($E372*SUMIF('Daily Log'!$Q$18:$Q$1017,$B372,'Daily Log'!$R$18:$R$1017),0)</f>
        <v>0</v>
      </c>
      <c r="M372" s="198">
        <f>IFERROR($E372*SUMIF('Daily Log'!$T$18:$T$1017,$B372,'Daily Log'!$U$18:$U$1017),0)</f>
        <v>0</v>
      </c>
      <c r="N372" s="198">
        <f>IFERROR($E372*SUMIF('Daily Log'!$W$18:$W$1017,$B372,'Daily Log'!$X$18:$X$1017),0)</f>
        <v>0</v>
      </c>
      <c r="O372" s="198">
        <f>IFERROR($E372*SUMIF('Daily Log'!$Z$18:$Z$1017,$B372,'Daily Log'!$AA$18:$AA$1017),0)</f>
        <v>0</v>
      </c>
      <c r="P372" s="198">
        <f>IFERROR($E372*SUMIF('Daily Log'!$AC$18:$AC$1017,$B372,'Daily Log'!$AD$18:$AD$1017),0)</f>
        <v>0</v>
      </c>
      <c r="Q372" s="198">
        <f>IFERROR($E372*SUMIF('Daily Log'!$AF$18:$AF$1017,$B372,'Daily Log'!$AG$18:$AG$1017),0)</f>
        <v>0</v>
      </c>
      <c r="R372" s="198">
        <f>IFERROR($E372*SUMIF('Daily Log'!$AI$18:$AI$1017,$B372,'Daily Log'!$AJ$18:$AJ$1017),0)</f>
        <v>0</v>
      </c>
      <c r="S372" s="198">
        <f>IFERROR($E372*SUMIF('Daily Log'!$AL$18:$AL$1017,$B372,'Daily Log'!$AM$18:$AM$1017),0)</f>
        <v>0</v>
      </c>
      <c r="T372" s="198">
        <f>IFERROR($E372*SUMIF('Daily Log'!$AO$18:$AO$1017,$B372,'Daily Log'!$AP$18:$AP$1017),0)</f>
        <v>0</v>
      </c>
      <c r="U372" s="198">
        <f>IFERROR($E372*SUMIF('Daily Log'!$AR$18:$AR$1017,$B372,'Daily Log'!$AS$18:$AS$1017),0)</f>
        <v>0</v>
      </c>
      <c r="V372" s="198">
        <f>IFERROR($E372*SUMIF('Daily Log'!$AU$18:$AU$1017,$B372,'Daily Log'!$AV$18:$AV$1017),0)</f>
        <v>0</v>
      </c>
      <c r="W372" s="198">
        <f>IFERROR($E372*SUMIF('Daily Log'!$AX$18:$AX$1017,$B372,'Daily Log'!$AY$18:$AY$1017),0)</f>
        <v>0</v>
      </c>
      <c r="X372" s="198">
        <f>IFERROR($E372*SUMIF('Daily Log'!$BA$18:$BA$1017,$B372,'Daily Log'!$BB$18:$BB$1017),0)</f>
        <v>0</v>
      </c>
      <c r="Y372" s="198">
        <f>IFERROR($E372*SUMIF('Daily Log'!$BD$18:$BD$1017,$B372,'Daily Log'!$BE$18:$BE$1017),0)</f>
        <v>0</v>
      </c>
      <c r="Z372" s="198">
        <f>IFERROR($E372*SUMIF('Daily Log'!$BG$18:$BG$1017,$B372,'Daily Log'!$BH$18:$BH$1017),0)</f>
        <v>0</v>
      </c>
      <c r="AA372" s="198">
        <f>IFERROR($E372*SUMIF('Daily Log'!$BJ$18:$BJ$1017,$B372,'Daily Log'!$BK$18:$BK$1017),0)</f>
        <v>0</v>
      </c>
      <c r="AB372" s="198">
        <f>IFERROR($E372*SUMIF('Daily Log'!$BM$18:$BM$1017,$B372,'Daily Log'!$BN$18:$BN$1017),0)</f>
        <v>0</v>
      </c>
      <c r="AC372" s="198">
        <f>IFERROR($E372*SUMIF('Daily Log'!$BP$18:$BP$1017,$B372,'Daily Log'!$BQ$18:$BQ$1017),0)</f>
        <v>0</v>
      </c>
      <c r="AD372" s="198">
        <f>IFERROR($E372*SUMIF('Daily Log'!$BS$18:$BS$1017,$B372,'Daily Log'!$BT$18:$BT$1017),0)</f>
        <v>0</v>
      </c>
      <c r="AE372" s="198">
        <f>IFERROR($E372*SUMIF('Daily Log'!$BV$18:$BV$1017,$B372,'Daily Log'!$BW$18:$BW$1017),0)</f>
        <v>0</v>
      </c>
      <c r="AF372" s="198">
        <f>IFERROR($E372*SUMIF('Daily Log'!$BY$18:$BY$1017,$B372,'Daily Log'!$BZ$18:$BZ$1017),0)</f>
        <v>0</v>
      </c>
      <c r="AG372" s="198">
        <f>IFERROR($E372*SUMIF('Daily Log'!$CB$18:$CB$1017,$B372,'Daily Log'!$CC$18:$CC$1017),0)</f>
        <v>0</v>
      </c>
      <c r="AH372" s="198">
        <f>IFERROR($E372*SUMIF('Daily Log'!$CE$18:$CE$1017,$B372,'Daily Log'!$CF$18:$CF$1017),0)</f>
        <v>0</v>
      </c>
      <c r="AI372" s="198">
        <f>IFERROR($E372*SUMIF('Daily Log'!$CH$18:$CH$1017,$B372,'Daily Log'!$CI$18:$CI$1017),0)</f>
        <v>0</v>
      </c>
      <c r="AJ372" s="198">
        <f>IFERROR($E372*SUMIF('Daily Log'!$CK$18:$CK$1017,$B372,'Daily Log'!$CL$18:$CL$1017),0)</f>
        <v>0</v>
      </c>
      <c r="AK372" s="198">
        <f>IFERROR($E372*SUMIF('Daily Log'!$CN$18:$CN$1017,$B372,'Daily Log'!$CO$18:$CO$1017),0)</f>
        <v>0</v>
      </c>
    </row>
    <row r="373" spans="2:37" ht="33.75" hidden="1" customHeight="1">
      <c r="B373" s="769"/>
      <c r="C373" s="770"/>
      <c r="D373" s="203"/>
      <c r="E373" s="204"/>
      <c r="F373" s="205">
        <f t="shared" si="7"/>
        <v>0</v>
      </c>
      <c r="G373" s="206">
        <f>IFERROR($E373*SUMIF('Daily Log'!$B$18:$B$1017,$B373,'Daily Log'!$C$18:$C$1017),0)</f>
        <v>0</v>
      </c>
      <c r="H373" s="206">
        <f>IFERROR($E373*SUMIF('Daily Log'!$E$18:$E$1017,$B373,'Daily Log'!$F$18:$F$1017),0)</f>
        <v>0</v>
      </c>
      <c r="I373" s="206">
        <f>IFERROR($E373*SUMIF('Daily Log'!$H$18:$H$1017,$B373,'Daily Log'!$I$18:$I$1017),0)</f>
        <v>0</v>
      </c>
      <c r="J373" s="206">
        <f>IFERROR($E373*SUMIF('Daily Log'!$K$18:$K$1017,$B373,'Daily Log'!$L$18:$L$1017),0)</f>
        <v>0</v>
      </c>
      <c r="K373" s="206">
        <f>IFERROR($E373*SUMIF('Daily Log'!$N$18:$N$1017,$B373,'Daily Log'!$O$18:$O$1017),0)</f>
        <v>0</v>
      </c>
      <c r="L373" s="206">
        <f>IFERROR($E373*SUMIF('Daily Log'!$Q$18:$Q$1017,$B373,'Daily Log'!$R$18:$R$1017),0)</f>
        <v>0</v>
      </c>
      <c r="M373" s="206">
        <f>IFERROR($E373*SUMIF('Daily Log'!$T$18:$T$1017,$B373,'Daily Log'!$U$18:$U$1017),0)</f>
        <v>0</v>
      </c>
      <c r="N373" s="206">
        <f>IFERROR($E373*SUMIF('Daily Log'!$W$18:$W$1017,$B373,'Daily Log'!$X$18:$X$1017),0)</f>
        <v>0</v>
      </c>
      <c r="O373" s="206">
        <f>IFERROR($E373*SUMIF('Daily Log'!$Z$18:$Z$1017,$B373,'Daily Log'!$AA$18:$AA$1017),0)</f>
        <v>0</v>
      </c>
      <c r="P373" s="206">
        <f>IFERROR($E373*SUMIF('Daily Log'!$AC$18:$AC$1017,$B373,'Daily Log'!$AD$18:$AD$1017),0)</f>
        <v>0</v>
      </c>
      <c r="Q373" s="206">
        <f>IFERROR($E373*SUMIF('Daily Log'!$AF$18:$AF$1017,$B373,'Daily Log'!$AG$18:$AG$1017),0)</f>
        <v>0</v>
      </c>
      <c r="R373" s="206">
        <f>IFERROR($E373*SUMIF('Daily Log'!$AI$18:$AI$1017,$B373,'Daily Log'!$AJ$18:$AJ$1017),0)</f>
        <v>0</v>
      </c>
      <c r="S373" s="206">
        <f>IFERROR($E373*SUMIF('Daily Log'!$AL$18:$AL$1017,$B373,'Daily Log'!$AM$18:$AM$1017),0)</f>
        <v>0</v>
      </c>
      <c r="T373" s="206">
        <f>IFERROR($E373*SUMIF('Daily Log'!$AO$18:$AO$1017,$B373,'Daily Log'!$AP$18:$AP$1017),0)</f>
        <v>0</v>
      </c>
      <c r="U373" s="206">
        <f>IFERROR($E373*SUMIF('Daily Log'!$AR$18:$AR$1017,$B373,'Daily Log'!$AS$18:$AS$1017),0)</f>
        <v>0</v>
      </c>
      <c r="V373" s="206">
        <f>IFERROR($E373*SUMIF('Daily Log'!$AU$18:$AU$1017,$B373,'Daily Log'!$AV$18:$AV$1017),0)</f>
        <v>0</v>
      </c>
      <c r="W373" s="206">
        <f>IFERROR($E373*SUMIF('Daily Log'!$AX$18:$AX$1017,$B373,'Daily Log'!$AY$18:$AY$1017),0)</f>
        <v>0</v>
      </c>
      <c r="X373" s="206">
        <f>IFERROR($E373*SUMIF('Daily Log'!$BA$18:$BA$1017,$B373,'Daily Log'!$BB$18:$BB$1017),0)</f>
        <v>0</v>
      </c>
      <c r="Y373" s="206">
        <f>IFERROR($E373*SUMIF('Daily Log'!$BD$18:$BD$1017,$B373,'Daily Log'!$BE$18:$BE$1017),0)</f>
        <v>0</v>
      </c>
      <c r="Z373" s="206">
        <f>IFERROR($E373*SUMIF('Daily Log'!$BG$18:$BG$1017,$B373,'Daily Log'!$BH$18:$BH$1017),0)</f>
        <v>0</v>
      </c>
      <c r="AA373" s="206">
        <f>IFERROR($E373*SUMIF('Daily Log'!$BJ$18:$BJ$1017,$B373,'Daily Log'!$BK$18:$BK$1017),0)</f>
        <v>0</v>
      </c>
      <c r="AB373" s="206">
        <f>IFERROR($E373*SUMIF('Daily Log'!$BM$18:$BM$1017,$B373,'Daily Log'!$BN$18:$BN$1017),0)</f>
        <v>0</v>
      </c>
      <c r="AC373" s="206">
        <f>IFERROR($E373*SUMIF('Daily Log'!$BP$18:$BP$1017,$B373,'Daily Log'!$BQ$18:$BQ$1017),0)</f>
        <v>0</v>
      </c>
      <c r="AD373" s="206">
        <f>IFERROR($E373*SUMIF('Daily Log'!$BS$18:$BS$1017,$B373,'Daily Log'!$BT$18:$BT$1017),0)</f>
        <v>0</v>
      </c>
      <c r="AE373" s="206">
        <f>IFERROR($E373*SUMIF('Daily Log'!$BV$18:$BV$1017,$B373,'Daily Log'!$BW$18:$BW$1017),0)</f>
        <v>0</v>
      </c>
      <c r="AF373" s="206">
        <f>IFERROR($E373*SUMIF('Daily Log'!$BY$18:$BY$1017,$B373,'Daily Log'!$BZ$18:$BZ$1017),0)</f>
        <v>0</v>
      </c>
      <c r="AG373" s="206">
        <f>IFERROR($E373*SUMIF('Daily Log'!$CB$18:$CB$1017,$B373,'Daily Log'!$CC$18:$CC$1017),0)</f>
        <v>0</v>
      </c>
      <c r="AH373" s="206">
        <f>IFERROR($E373*SUMIF('Daily Log'!$CE$18:$CE$1017,$B373,'Daily Log'!$CF$18:$CF$1017),0)</f>
        <v>0</v>
      </c>
      <c r="AI373" s="206">
        <f>IFERROR($E373*SUMIF('Daily Log'!$CH$18:$CH$1017,$B373,'Daily Log'!$CI$18:$CI$1017),0)</f>
        <v>0</v>
      </c>
      <c r="AJ373" s="206">
        <f>IFERROR($E373*SUMIF('Daily Log'!$CK$18:$CK$1017,$B373,'Daily Log'!$CL$18:$CL$1017),0)</f>
        <v>0</v>
      </c>
      <c r="AK373" s="206">
        <f>IFERROR($E373*SUMIF('Daily Log'!$CN$18:$CN$1017,$B373,'Daily Log'!$CO$18:$CO$1017),0)</f>
        <v>0</v>
      </c>
    </row>
    <row r="374" spans="2:37" ht="33.75" customHeight="1">
      <c r="B374" s="207"/>
      <c r="C374" s="208"/>
      <c r="D374" s="208"/>
      <c r="E374" s="209"/>
      <c r="F374" s="210"/>
      <c r="G374" s="198">
        <f>IFERROR($E374*SUMIF('Daily Log'!$B$18:$B$1017,$B374,'Daily Log'!$C$18:$C$1017),0)</f>
        <v>0</v>
      </c>
      <c r="H374" s="198">
        <f>IFERROR($E374*SUMIF('Daily Log'!$E$18:$E$1017,$B374,'Daily Log'!$F$18:$F$1017),0)</f>
        <v>0</v>
      </c>
      <c r="I374" s="198">
        <f>IFERROR($E374*SUMIF('Daily Log'!$H$18:$H$1017,$B374,'Daily Log'!$I$18:$I$1017),0)</f>
        <v>0</v>
      </c>
      <c r="J374" s="198">
        <f>IFERROR($E374*SUMIF('Daily Log'!$K$18:$K$1017,$B374,'Daily Log'!$L$18:$L$1017),0)</f>
        <v>0</v>
      </c>
      <c r="K374" s="198">
        <f>IFERROR($E374*SUMIF('Daily Log'!$N$18:$N$1017,$B374,'Daily Log'!$O$18:$O$1017),0)</f>
        <v>0</v>
      </c>
      <c r="L374" s="198">
        <f>IFERROR($E374*SUMIF('Daily Log'!$Q$18:$Q$1017,$B374,'Daily Log'!$R$18:$R$1017),0)</f>
        <v>0</v>
      </c>
      <c r="M374" s="198">
        <f>IFERROR($E374*SUMIF('Daily Log'!$T$18:$T$1017,$B374,'Daily Log'!$U$18:$U$1017),0)</f>
        <v>0</v>
      </c>
      <c r="N374" s="198">
        <f>IFERROR($E374*SUMIF('Daily Log'!$W$18:$W$1017,$B374,'Daily Log'!$X$18:$X$1017),0)</f>
        <v>0</v>
      </c>
      <c r="O374" s="198">
        <f>IFERROR($E374*SUMIF('Daily Log'!$Z$18:$Z$1017,$B374,'Daily Log'!$AA$18:$AA$1017),0)</f>
        <v>0</v>
      </c>
      <c r="P374" s="198">
        <f>IFERROR($E374*SUMIF('Daily Log'!$AC$18:$AC$1017,$B374,'Daily Log'!$AD$18:$AD$1017),0)</f>
        <v>0</v>
      </c>
      <c r="Q374" s="198">
        <f>IFERROR($E374*SUMIF('Daily Log'!$AF$18:$AF$1017,$B374,'Daily Log'!$AG$18:$AG$1017),0)</f>
        <v>0</v>
      </c>
      <c r="R374" s="198">
        <f>IFERROR($E374*SUMIF('Daily Log'!$AI$18:$AI$1017,$B374,'Daily Log'!$AJ$18:$AJ$1017),0)</f>
        <v>0</v>
      </c>
      <c r="S374" s="198">
        <f>IFERROR($E374*SUMIF('Daily Log'!$AL$18:$AL$1017,$B374,'Daily Log'!$AM$18:$AM$1017),0)</f>
        <v>0</v>
      </c>
      <c r="T374" s="198">
        <f>IFERROR($E374*SUMIF('Daily Log'!$AO$18:$AO$1017,$B374,'Daily Log'!$AP$18:$AP$1017),0)</f>
        <v>0</v>
      </c>
      <c r="U374" s="198">
        <f>IFERROR($E374*SUMIF('Daily Log'!$AR$18:$AR$1017,$B374,'Daily Log'!$AS$18:$AS$1017),0)</f>
        <v>0</v>
      </c>
      <c r="V374" s="198">
        <f>IFERROR($E374*SUMIF('Daily Log'!$AU$18:$AU$1017,$B374,'Daily Log'!$AV$18:$AV$1017),0)</f>
        <v>0</v>
      </c>
      <c r="W374" s="198">
        <f>IFERROR($E374*SUMIF('Daily Log'!$AX$18:$AX$1017,$B374,'Daily Log'!$AY$18:$AY$1017),0)</f>
        <v>0</v>
      </c>
      <c r="X374" s="198">
        <f>IFERROR($E374*SUMIF('Daily Log'!$BA$18:$BA$1017,$B374,'Daily Log'!$BB$18:$BB$1017),0)</f>
        <v>0</v>
      </c>
      <c r="Y374" s="198">
        <f>IFERROR($E374*SUMIF('Daily Log'!$BD$18:$BD$1017,$B374,'Daily Log'!$BE$18:$BE$1017),0)</f>
        <v>0</v>
      </c>
      <c r="Z374" s="198">
        <f>IFERROR($E374*SUMIF('Daily Log'!$BG$18:$BG$1017,$B374,'Daily Log'!$BH$18:$BH$1017),0)</f>
        <v>0</v>
      </c>
      <c r="AA374" s="198">
        <f>IFERROR($E374*SUMIF('Daily Log'!$BJ$18:$BJ$1017,$B374,'Daily Log'!$BK$18:$BK$1017),0)</f>
        <v>0</v>
      </c>
      <c r="AB374" s="198">
        <f>IFERROR($E374*SUMIF('Daily Log'!$BM$18:$BM$1017,$B374,'Daily Log'!$BN$18:$BN$1017),0)</f>
        <v>0</v>
      </c>
      <c r="AC374" s="198">
        <f>IFERROR($E374*SUMIF('Daily Log'!$BP$18:$BP$1017,$B374,'Daily Log'!$BQ$18:$BQ$1017),0)</f>
        <v>0</v>
      </c>
      <c r="AD374" s="198">
        <f>IFERROR($E374*SUMIF('Daily Log'!$BS$18:$BS$1017,$B374,'Daily Log'!$BT$18:$BT$1017),0)</f>
        <v>0</v>
      </c>
      <c r="AE374" s="198">
        <f>IFERROR($E374*SUMIF('Daily Log'!$BV$18:$BV$1017,$B374,'Daily Log'!$BW$18:$BW$1017),0)</f>
        <v>0</v>
      </c>
      <c r="AF374" s="198">
        <f>IFERROR($E374*SUMIF('Daily Log'!$BY$18:$BY$1017,$B374,'Daily Log'!$BZ$18:$BZ$1017),0)</f>
        <v>0</v>
      </c>
      <c r="AG374" s="198">
        <f>IFERROR($E374*SUMIF('Daily Log'!$CB$18:$CB$1017,$B374,'Daily Log'!$CC$18:$CC$1017),0)</f>
        <v>0</v>
      </c>
      <c r="AH374" s="198">
        <f>IFERROR($E374*SUMIF('Daily Log'!$CE$18:$CE$1017,$B374,'Daily Log'!$CF$18:$CF$1017),0)</f>
        <v>0</v>
      </c>
      <c r="AI374" s="198">
        <f>IFERROR($E374*SUMIF('Daily Log'!$CH$18:$CH$1017,$B374,'Daily Log'!$CI$18:$CI$1017),0)</f>
        <v>0</v>
      </c>
      <c r="AJ374" s="198">
        <f>IFERROR($E374*SUMIF('Daily Log'!$CK$18:$CK$1017,$B374,'Daily Log'!$CL$18:$CL$1017),0)</f>
        <v>0</v>
      </c>
      <c r="AK374" s="198">
        <f>IFERROR($E374*SUMIF('Daily Log'!$CN$18:$CN$1017,$B374,'Daily Log'!$CO$18:$CO$1017),0)</f>
        <v>0</v>
      </c>
    </row>
    <row r="375" spans="2:37" ht="33.75" customHeight="1">
      <c r="B375" s="159" t="s">
        <v>21</v>
      </c>
      <c r="G375" s="198">
        <f>IFERROR($E375*SUMIF('Daily Log'!$B$18:$B$1017,$B375,'Daily Log'!$C$18:$C$1017),0)</f>
        <v>0</v>
      </c>
      <c r="H375" s="198">
        <f>IFERROR($E375*SUMIF('Daily Log'!$E$18:$E$1017,$B375,'Daily Log'!$F$18:$F$1017),0)</f>
        <v>0</v>
      </c>
      <c r="I375" s="198">
        <f>IFERROR($E375*SUMIF('Daily Log'!$H$18:$H$1017,$B375,'Daily Log'!$I$18:$I$1017),0)</f>
        <v>0</v>
      </c>
      <c r="J375" s="198">
        <f>IFERROR($E375*SUMIF('Daily Log'!$K$18:$K$1017,$B375,'Daily Log'!$L$18:$L$1017),0)</f>
        <v>0</v>
      </c>
      <c r="K375" s="198">
        <f>IFERROR($E375*SUMIF('Daily Log'!$N$18:$N$1017,$B375,'Daily Log'!$O$18:$O$1017),0)</f>
        <v>0</v>
      </c>
      <c r="L375" s="198">
        <f>IFERROR($E375*SUMIF('Daily Log'!$Q$18:$Q$1017,$B375,'Daily Log'!$R$18:$R$1017),0)</f>
        <v>0</v>
      </c>
      <c r="M375" s="198">
        <f>IFERROR($E375*SUMIF('Daily Log'!$T$18:$T$1017,$B375,'Daily Log'!$U$18:$U$1017),0)</f>
        <v>0</v>
      </c>
      <c r="N375" s="198">
        <f>IFERROR($E375*SUMIF('Daily Log'!$W$18:$W$1017,$B375,'Daily Log'!$X$18:$X$1017),0)</f>
        <v>0</v>
      </c>
      <c r="O375" s="198">
        <f>IFERROR($E375*SUMIF('Daily Log'!$Z$18:$Z$1017,$B375,'Daily Log'!$AA$18:$AA$1017),0)</f>
        <v>0</v>
      </c>
      <c r="P375" s="198">
        <f>IFERROR($E375*SUMIF('Daily Log'!$AC$18:$AC$1017,$B375,'Daily Log'!$AD$18:$AD$1017),0)</f>
        <v>0</v>
      </c>
      <c r="Q375" s="198">
        <f>IFERROR($E375*SUMIF('Daily Log'!$AF$18:$AF$1017,$B375,'Daily Log'!$AG$18:$AG$1017),0)</f>
        <v>0</v>
      </c>
      <c r="R375" s="198">
        <f>IFERROR($E375*SUMIF('Daily Log'!$AI$18:$AI$1017,$B375,'Daily Log'!$AJ$18:$AJ$1017),0)</f>
        <v>0</v>
      </c>
      <c r="S375" s="198">
        <f>IFERROR($E375*SUMIF('Daily Log'!$AL$18:$AL$1017,$B375,'Daily Log'!$AM$18:$AM$1017),0)</f>
        <v>0</v>
      </c>
      <c r="T375" s="198">
        <f>IFERROR($E375*SUMIF('Daily Log'!$AO$18:$AO$1017,$B375,'Daily Log'!$AP$18:$AP$1017),0)</f>
        <v>0</v>
      </c>
      <c r="U375" s="198">
        <f>IFERROR($E375*SUMIF('Daily Log'!$AR$18:$AR$1017,$B375,'Daily Log'!$AS$18:$AS$1017),0)</f>
        <v>0</v>
      </c>
      <c r="V375" s="198">
        <f>IFERROR($E375*SUMIF('Daily Log'!$AU$18:$AU$1017,$B375,'Daily Log'!$AV$18:$AV$1017),0)</f>
        <v>0</v>
      </c>
      <c r="W375" s="198">
        <f>IFERROR($E375*SUMIF('Daily Log'!$AX$18:$AX$1017,$B375,'Daily Log'!$AY$18:$AY$1017),0)</f>
        <v>0</v>
      </c>
      <c r="X375" s="198">
        <f>IFERROR($E375*SUMIF('Daily Log'!$BA$18:$BA$1017,$B375,'Daily Log'!$BB$18:$BB$1017),0)</f>
        <v>0</v>
      </c>
      <c r="Y375" s="198">
        <f>IFERROR($E375*SUMIF('Daily Log'!$BD$18:$BD$1017,$B375,'Daily Log'!$BE$18:$BE$1017),0)</f>
        <v>0</v>
      </c>
      <c r="Z375" s="198">
        <f>IFERROR($E375*SUMIF('Daily Log'!$BG$18:$BG$1017,$B375,'Daily Log'!$BH$18:$BH$1017),0)</f>
        <v>0</v>
      </c>
      <c r="AA375" s="198">
        <f>IFERROR($E375*SUMIF('Daily Log'!$BJ$18:$BJ$1017,$B375,'Daily Log'!$BK$18:$BK$1017),0)</f>
        <v>0</v>
      </c>
      <c r="AB375" s="198">
        <f>IFERROR($E375*SUMIF('Daily Log'!$BM$18:$BM$1017,$B375,'Daily Log'!$BN$18:$BN$1017),0)</f>
        <v>0</v>
      </c>
      <c r="AC375" s="198">
        <f>IFERROR($E375*SUMIF('Daily Log'!$BP$18:$BP$1017,$B375,'Daily Log'!$BQ$18:$BQ$1017),0)</f>
        <v>0</v>
      </c>
      <c r="AD375" s="198">
        <f>IFERROR($E375*SUMIF('Daily Log'!$BS$18:$BS$1017,$B375,'Daily Log'!$BT$18:$BT$1017),0)</f>
        <v>0</v>
      </c>
      <c r="AE375" s="198">
        <f>IFERROR($E375*SUMIF('Daily Log'!$BV$18:$BV$1017,$B375,'Daily Log'!$BW$18:$BW$1017),0)</f>
        <v>0</v>
      </c>
      <c r="AF375" s="198">
        <f>IFERROR($E375*SUMIF('Daily Log'!$BY$18:$BY$1017,$B375,'Daily Log'!$BZ$18:$BZ$1017),0)</f>
        <v>0</v>
      </c>
      <c r="AG375" s="198">
        <f>IFERROR($E375*SUMIF('Daily Log'!$CB$18:$CB$1017,$B375,'Daily Log'!$CC$18:$CC$1017),0)</f>
        <v>0</v>
      </c>
      <c r="AH375" s="198">
        <f>IFERROR($E375*SUMIF('Daily Log'!$CE$18:$CE$1017,$B375,'Daily Log'!$CF$18:$CF$1017),0)</f>
        <v>0</v>
      </c>
      <c r="AI375" s="198">
        <f>IFERROR($E375*SUMIF('Daily Log'!$CH$18:$CH$1017,$B375,'Daily Log'!$CI$18:$CI$1017),0)</f>
        <v>0</v>
      </c>
      <c r="AJ375" s="198">
        <f>IFERROR($E375*SUMIF('Daily Log'!$CK$18:$CK$1017,$B375,'Daily Log'!$CL$18:$CL$1017),0)</f>
        <v>0</v>
      </c>
      <c r="AK375" s="198">
        <f>IFERROR($E375*SUMIF('Daily Log'!$CN$18:$CN$1017,$B375,'Daily Log'!$CO$18:$CO$1017),0)</f>
        <v>0</v>
      </c>
    </row>
    <row r="376" spans="2:37" ht="33.75" customHeight="1">
      <c r="G376" s="198">
        <f>IFERROR($E376*SUMIF('Daily Log'!$B$18:$B$1017,$B376,'Daily Log'!$C$18:$C$1017),0)</f>
        <v>0</v>
      </c>
      <c r="H376" s="198">
        <f>IFERROR($E376*SUMIF('Daily Log'!$E$18:$E$1017,$B376,'Daily Log'!$F$18:$F$1017),0)</f>
        <v>0</v>
      </c>
      <c r="I376" s="198">
        <f>IFERROR($E376*SUMIF('Daily Log'!$H$18:$H$1017,$B376,'Daily Log'!$I$18:$I$1017),0)</f>
        <v>0</v>
      </c>
      <c r="J376" s="198">
        <f>IFERROR($E376*SUMIF('Daily Log'!$K$18:$K$1017,$B376,'Daily Log'!$L$18:$L$1017),0)</f>
        <v>0</v>
      </c>
      <c r="K376" s="198">
        <f>IFERROR($E376*SUMIF('Daily Log'!$N$18:$N$1017,$B376,'Daily Log'!$O$18:$O$1017),0)</f>
        <v>0</v>
      </c>
      <c r="L376" s="198">
        <f>IFERROR($E376*SUMIF('Daily Log'!$Q$18:$Q$1017,$B376,'Daily Log'!$R$18:$R$1017),0)</f>
        <v>0</v>
      </c>
      <c r="M376" s="198">
        <f>IFERROR($E376*SUMIF('Daily Log'!$T$18:$T$1017,$B376,'Daily Log'!$U$18:$U$1017),0)</f>
        <v>0</v>
      </c>
      <c r="N376" s="198">
        <f>IFERROR($E376*SUMIF('Daily Log'!$W$18:$W$1017,$B376,'Daily Log'!$X$18:$X$1017),0)</f>
        <v>0</v>
      </c>
      <c r="O376" s="198">
        <f>IFERROR($E376*SUMIF('Daily Log'!$Z$18:$Z$1017,$B376,'Daily Log'!$AA$18:$AA$1017),0)</f>
        <v>0</v>
      </c>
      <c r="P376" s="198">
        <f>IFERROR($E376*SUMIF('Daily Log'!$AC$18:$AC$1017,$B376,'Daily Log'!$AD$18:$AD$1017),0)</f>
        <v>0</v>
      </c>
      <c r="Q376" s="198">
        <f>IFERROR($E376*SUMIF('Daily Log'!$AF$18:$AF$1017,$B376,'Daily Log'!$AG$18:$AG$1017),0)</f>
        <v>0</v>
      </c>
      <c r="R376" s="198">
        <f>IFERROR($E376*SUMIF('Daily Log'!$AI$18:$AI$1017,$B376,'Daily Log'!$AJ$18:$AJ$1017),0)</f>
        <v>0</v>
      </c>
      <c r="S376" s="198">
        <f>IFERROR($E376*SUMIF('Daily Log'!$AL$18:$AL$1017,$B376,'Daily Log'!$AM$18:$AM$1017),0)</f>
        <v>0</v>
      </c>
      <c r="T376" s="198">
        <f>IFERROR($E376*SUMIF('Daily Log'!$AO$18:$AO$1017,$B376,'Daily Log'!$AP$18:$AP$1017),0)</f>
        <v>0</v>
      </c>
      <c r="U376" s="198">
        <f>IFERROR($E376*SUMIF('Daily Log'!$AR$18:$AR$1017,$B376,'Daily Log'!$AS$18:$AS$1017),0)</f>
        <v>0</v>
      </c>
      <c r="V376" s="198">
        <f>IFERROR($E376*SUMIF('Daily Log'!$AU$18:$AU$1017,$B376,'Daily Log'!$AV$18:$AV$1017),0)</f>
        <v>0</v>
      </c>
      <c r="W376" s="198">
        <f>IFERROR($E376*SUMIF('Daily Log'!$AX$18:$AX$1017,$B376,'Daily Log'!$AY$18:$AY$1017),0)</f>
        <v>0</v>
      </c>
      <c r="X376" s="198">
        <f>IFERROR($E376*SUMIF('Daily Log'!$BA$18:$BA$1017,$B376,'Daily Log'!$BB$18:$BB$1017),0)</f>
        <v>0</v>
      </c>
      <c r="Y376" s="198">
        <f>IFERROR($E376*SUMIF('Daily Log'!$BD$18:$BD$1017,$B376,'Daily Log'!$BE$18:$BE$1017),0)</f>
        <v>0</v>
      </c>
      <c r="Z376" s="198">
        <f>IFERROR($E376*SUMIF('Daily Log'!$BG$18:$BG$1017,$B376,'Daily Log'!$BH$18:$BH$1017),0)</f>
        <v>0</v>
      </c>
      <c r="AA376" s="198">
        <f>IFERROR($E376*SUMIF('Daily Log'!$BJ$18:$BJ$1017,$B376,'Daily Log'!$BK$18:$BK$1017),0)</f>
        <v>0</v>
      </c>
      <c r="AB376" s="198">
        <f>IFERROR($E376*SUMIF('Daily Log'!$BM$18:$BM$1017,$B376,'Daily Log'!$BN$18:$BN$1017),0)</f>
        <v>0</v>
      </c>
      <c r="AC376" s="198">
        <f>IFERROR($E376*SUMIF('Daily Log'!$BP$18:$BP$1017,$B376,'Daily Log'!$BQ$18:$BQ$1017),0)</f>
        <v>0</v>
      </c>
      <c r="AD376" s="198">
        <f>IFERROR($E376*SUMIF('Daily Log'!$BS$18:$BS$1017,$B376,'Daily Log'!$BT$18:$BT$1017),0)</f>
        <v>0</v>
      </c>
      <c r="AE376" s="198">
        <f>IFERROR($E376*SUMIF('Daily Log'!$BV$18:$BV$1017,$B376,'Daily Log'!$BW$18:$BW$1017),0)</f>
        <v>0</v>
      </c>
      <c r="AF376" s="198">
        <f>IFERROR($E376*SUMIF('Daily Log'!$BY$18:$BY$1017,$B376,'Daily Log'!$BZ$18:$BZ$1017),0)</f>
        <v>0</v>
      </c>
      <c r="AG376" s="198">
        <f>IFERROR($E376*SUMIF('Daily Log'!$CB$18:$CB$1017,$B376,'Daily Log'!$CC$18:$CC$1017),0)</f>
        <v>0</v>
      </c>
      <c r="AH376" s="198">
        <f>IFERROR($E376*SUMIF('Daily Log'!$CE$18:$CE$1017,$B376,'Daily Log'!$CF$18:$CF$1017),0)</f>
        <v>0</v>
      </c>
      <c r="AI376" s="198">
        <f>IFERROR($E376*SUMIF('Daily Log'!$CH$18:$CH$1017,$B376,'Daily Log'!$CI$18:$CI$1017),0)</f>
        <v>0</v>
      </c>
      <c r="AJ376" s="198">
        <f>IFERROR($E376*SUMIF('Daily Log'!$CK$18:$CK$1017,$B376,'Daily Log'!$CL$18:$CL$1017),0)</f>
        <v>0</v>
      </c>
      <c r="AK376" s="198">
        <f>IFERROR($E376*SUMIF('Daily Log'!$CN$18:$CN$1017,$B376,'Daily Log'!$CO$18:$CO$1017),0)</f>
        <v>0</v>
      </c>
    </row>
    <row r="377" spans="2:37" ht="33.75" customHeight="1">
      <c r="G377" s="198">
        <f>IFERROR($E377*SUMIF('Daily Log'!$B$18:$B$1017,$B377,'Daily Log'!$C$18:$C$1017),0)</f>
        <v>0</v>
      </c>
      <c r="H377" s="198">
        <f>IFERROR($E377*SUMIF('Daily Log'!$E$18:$E$1017,$B377,'Daily Log'!$F$18:$F$1017),0)</f>
        <v>0</v>
      </c>
      <c r="I377" s="198">
        <f>IFERROR($E377*SUMIF('Daily Log'!$H$18:$H$1017,$B377,'Daily Log'!$I$18:$I$1017),0)</f>
        <v>0</v>
      </c>
      <c r="J377" s="198">
        <f>IFERROR($E377*SUMIF('Daily Log'!$K$18:$K$1017,$B377,'Daily Log'!$L$18:$L$1017),0)</f>
        <v>0</v>
      </c>
      <c r="K377" s="198">
        <f>IFERROR($E377*SUMIF('Daily Log'!$N$18:$N$1017,$B377,'Daily Log'!$O$18:$O$1017),0)</f>
        <v>0</v>
      </c>
      <c r="L377" s="198">
        <f>IFERROR($E377*SUMIF('Daily Log'!$Q$18:$Q$1017,$B377,'Daily Log'!$R$18:$R$1017),0)</f>
        <v>0</v>
      </c>
      <c r="M377" s="198">
        <f>IFERROR($E377*SUMIF('Daily Log'!$T$18:$T$1017,$B377,'Daily Log'!$U$18:$U$1017),0)</f>
        <v>0</v>
      </c>
      <c r="N377" s="198">
        <f>IFERROR($E377*SUMIF('Daily Log'!$W$18:$W$1017,$B377,'Daily Log'!$X$18:$X$1017),0)</f>
        <v>0</v>
      </c>
      <c r="O377" s="198">
        <f>IFERROR($E377*SUMIF('Daily Log'!$Z$18:$Z$1017,$B377,'Daily Log'!$AA$18:$AA$1017),0)</f>
        <v>0</v>
      </c>
      <c r="P377" s="198">
        <f>IFERROR($E377*SUMIF('Daily Log'!$AC$18:$AC$1017,$B377,'Daily Log'!$AD$18:$AD$1017),0)</f>
        <v>0</v>
      </c>
      <c r="Q377" s="198">
        <f>IFERROR($E377*SUMIF('Daily Log'!$AF$18:$AF$1017,$B377,'Daily Log'!$AG$18:$AG$1017),0)</f>
        <v>0</v>
      </c>
      <c r="R377" s="198">
        <f>IFERROR($E377*SUMIF('Daily Log'!$AI$18:$AI$1017,$B377,'Daily Log'!$AJ$18:$AJ$1017),0)</f>
        <v>0</v>
      </c>
      <c r="S377" s="198">
        <f>IFERROR($E377*SUMIF('Daily Log'!$AL$18:$AL$1017,$B377,'Daily Log'!$AM$18:$AM$1017),0)</f>
        <v>0</v>
      </c>
      <c r="T377" s="198">
        <f>IFERROR($E377*SUMIF('Daily Log'!$AO$18:$AO$1017,$B377,'Daily Log'!$AP$18:$AP$1017),0)</f>
        <v>0</v>
      </c>
      <c r="U377" s="198">
        <f>IFERROR($E377*SUMIF('Daily Log'!$AR$18:$AR$1017,$B377,'Daily Log'!$AS$18:$AS$1017),0)</f>
        <v>0</v>
      </c>
      <c r="V377" s="198">
        <f>IFERROR($E377*SUMIF('Daily Log'!$AU$18:$AU$1017,$B377,'Daily Log'!$AV$18:$AV$1017),0)</f>
        <v>0</v>
      </c>
      <c r="W377" s="198">
        <f>IFERROR($E377*SUMIF('Daily Log'!$AX$18:$AX$1017,$B377,'Daily Log'!$AY$18:$AY$1017),0)</f>
        <v>0</v>
      </c>
      <c r="X377" s="198">
        <f>IFERROR($E377*SUMIF('Daily Log'!$BA$18:$BA$1017,$B377,'Daily Log'!$BB$18:$BB$1017),0)</f>
        <v>0</v>
      </c>
      <c r="Y377" s="198">
        <f>IFERROR($E377*SUMIF('Daily Log'!$BD$18:$BD$1017,$B377,'Daily Log'!$BE$18:$BE$1017),0)</f>
        <v>0</v>
      </c>
      <c r="Z377" s="198">
        <f>IFERROR($E377*SUMIF('Daily Log'!$BG$18:$BG$1017,$B377,'Daily Log'!$BH$18:$BH$1017),0)</f>
        <v>0</v>
      </c>
      <c r="AA377" s="198">
        <f>IFERROR($E377*SUMIF('Daily Log'!$BJ$18:$BJ$1017,$B377,'Daily Log'!$BK$18:$BK$1017),0)</f>
        <v>0</v>
      </c>
      <c r="AB377" s="198">
        <f>IFERROR($E377*SUMIF('Daily Log'!$BM$18:$BM$1017,$B377,'Daily Log'!$BN$18:$BN$1017),0)</f>
        <v>0</v>
      </c>
      <c r="AC377" s="198">
        <f>IFERROR($E377*SUMIF('Daily Log'!$BP$18:$BP$1017,$B377,'Daily Log'!$BQ$18:$BQ$1017),0)</f>
        <v>0</v>
      </c>
      <c r="AD377" s="198">
        <f>IFERROR($E377*SUMIF('Daily Log'!$BS$18:$BS$1017,$B377,'Daily Log'!$BT$18:$BT$1017),0)</f>
        <v>0</v>
      </c>
      <c r="AE377" s="198">
        <f>IFERROR($E377*SUMIF('Daily Log'!$BV$18:$BV$1017,$B377,'Daily Log'!$BW$18:$BW$1017),0)</f>
        <v>0</v>
      </c>
      <c r="AF377" s="198">
        <f>IFERROR($E377*SUMIF('Daily Log'!$BY$18:$BY$1017,$B377,'Daily Log'!$BZ$18:$BZ$1017),0)</f>
        <v>0</v>
      </c>
      <c r="AG377" s="198">
        <f>IFERROR($E377*SUMIF('Daily Log'!$CB$18:$CB$1017,$B377,'Daily Log'!$CC$18:$CC$1017),0)</f>
        <v>0</v>
      </c>
      <c r="AH377" s="198">
        <f>IFERROR($E377*SUMIF('Daily Log'!$CE$18:$CE$1017,$B377,'Daily Log'!$CF$18:$CF$1017),0)</f>
        <v>0</v>
      </c>
      <c r="AI377" s="198">
        <f>IFERROR($E377*SUMIF('Daily Log'!$CH$18:$CH$1017,$B377,'Daily Log'!$CI$18:$CI$1017),0)</f>
        <v>0</v>
      </c>
      <c r="AJ377" s="198">
        <f>IFERROR($E377*SUMIF('Daily Log'!$CK$18:$CK$1017,$B377,'Daily Log'!$CL$18:$CL$1017),0)</f>
        <v>0</v>
      </c>
      <c r="AK377" s="198">
        <f>IFERROR($E377*SUMIF('Daily Log'!$CN$18:$CN$1017,$B377,'Daily Log'!$CO$18:$CO$1017),0)</f>
        <v>0</v>
      </c>
    </row>
    <row r="378" spans="2:37" ht="33.75" customHeight="1">
      <c r="G378" s="198">
        <f>IFERROR($E378*SUMIF('Daily Log'!$B$18:$B$1017,$B378,'Daily Log'!$C$18:$C$1017),0)</f>
        <v>0</v>
      </c>
      <c r="H378" s="198">
        <f>IFERROR($E378*SUMIF('Daily Log'!$E$18:$E$1017,$B378,'Daily Log'!$F$18:$F$1017),0)</f>
        <v>0</v>
      </c>
      <c r="I378" s="198">
        <f>IFERROR($E378*SUMIF('Daily Log'!$H$18:$H$1017,$B378,'Daily Log'!$I$18:$I$1017),0)</f>
        <v>0</v>
      </c>
      <c r="J378" s="198">
        <f>IFERROR($E378*SUMIF('Daily Log'!$K$18:$K$1017,$B378,'Daily Log'!$L$18:$L$1017),0)</f>
        <v>0</v>
      </c>
      <c r="K378" s="198">
        <f>IFERROR($E378*SUMIF('Daily Log'!$N$18:$N$1017,$B378,'Daily Log'!$O$18:$O$1017),0)</f>
        <v>0</v>
      </c>
      <c r="L378" s="198">
        <f>IFERROR($E378*SUMIF('Daily Log'!$Q$18:$Q$1017,$B378,'Daily Log'!$R$18:$R$1017),0)</f>
        <v>0</v>
      </c>
      <c r="M378" s="198">
        <f>IFERROR($E378*SUMIF('Daily Log'!$T$18:$T$1017,$B378,'Daily Log'!$U$18:$U$1017),0)</f>
        <v>0</v>
      </c>
      <c r="N378" s="198">
        <f>IFERROR($E378*SUMIF('Daily Log'!$W$18:$W$1017,$B378,'Daily Log'!$X$18:$X$1017),0)</f>
        <v>0</v>
      </c>
      <c r="O378" s="198">
        <f>IFERROR($E378*SUMIF('Daily Log'!$Z$18:$Z$1017,$B378,'Daily Log'!$AA$18:$AA$1017),0)</f>
        <v>0</v>
      </c>
      <c r="P378" s="198">
        <f>IFERROR($E378*SUMIF('Daily Log'!$AC$18:$AC$1017,$B378,'Daily Log'!$AD$18:$AD$1017),0)</f>
        <v>0</v>
      </c>
      <c r="Q378" s="198">
        <f>IFERROR($E378*SUMIF('Daily Log'!$AF$18:$AF$1017,$B378,'Daily Log'!$AG$18:$AG$1017),0)</f>
        <v>0</v>
      </c>
      <c r="R378" s="198">
        <f>IFERROR($E378*SUMIF('Daily Log'!$AI$18:$AI$1017,$B378,'Daily Log'!$AJ$18:$AJ$1017),0)</f>
        <v>0</v>
      </c>
      <c r="S378" s="198">
        <f>IFERROR($E378*SUMIF('Daily Log'!$AL$18:$AL$1017,$B378,'Daily Log'!$AM$18:$AM$1017),0)</f>
        <v>0</v>
      </c>
      <c r="T378" s="198">
        <f>IFERROR($E378*SUMIF('Daily Log'!$AO$18:$AO$1017,$B378,'Daily Log'!$AP$18:$AP$1017),0)</f>
        <v>0</v>
      </c>
      <c r="U378" s="198">
        <f>IFERROR($E378*SUMIF('Daily Log'!$AR$18:$AR$1017,$B378,'Daily Log'!$AS$18:$AS$1017),0)</f>
        <v>0</v>
      </c>
      <c r="V378" s="198">
        <f>IFERROR($E378*SUMIF('Daily Log'!$AU$18:$AU$1017,$B378,'Daily Log'!$AV$18:$AV$1017),0)</f>
        <v>0</v>
      </c>
      <c r="W378" s="198">
        <f>IFERROR($E378*SUMIF('Daily Log'!$AX$18:$AX$1017,$B378,'Daily Log'!$AY$18:$AY$1017),0)</f>
        <v>0</v>
      </c>
      <c r="X378" s="198">
        <f>IFERROR($E378*SUMIF('Daily Log'!$BA$18:$BA$1017,$B378,'Daily Log'!$BB$18:$BB$1017),0)</f>
        <v>0</v>
      </c>
      <c r="Y378" s="198">
        <f>IFERROR($E378*SUMIF('Daily Log'!$BD$18:$BD$1017,$B378,'Daily Log'!$BE$18:$BE$1017),0)</f>
        <v>0</v>
      </c>
      <c r="Z378" s="198">
        <f>IFERROR($E378*SUMIF('Daily Log'!$BG$18:$BG$1017,$B378,'Daily Log'!$BH$18:$BH$1017),0)</f>
        <v>0</v>
      </c>
      <c r="AA378" s="198">
        <f>IFERROR($E378*SUMIF('Daily Log'!$BJ$18:$BJ$1017,$B378,'Daily Log'!$BK$18:$BK$1017),0)</f>
        <v>0</v>
      </c>
      <c r="AB378" s="198">
        <f>IFERROR($E378*SUMIF('Daily Log'!$BM$18:$BM$1017,$B378,'Daily Log'!$BN$18:$BN$1017),0)</f>
        <v>0</v>
      </c>
      <c r="AC378" s="198">
        <f>IFERROR($E378*SUMIF('Daily Log'!$BP$18:$BP$1017,$B378,'Daily Log'!$BQ$18:$BQ$1017),0)</f>
        <v>0</v>
      </c>
      <c r="AD378" s="198">
        <f>IFERROR($E378*SUMIF('Daily Log'!$BS$18:$BS$1017,$B378,'Daily Log'!$BT$18:$BT$1017),0)</f>
        <v>0</v>
      </c>
      <c r="AE378" s="198">
        <f>IFERROR($E378*SUMIF('Daily Log'!$BV$18:$BV$1017,$B378,'Daily Log'!$BW$18:$BW$1017),0)</f>
        <v>0</v>
      </c>
      <c r="AF378" s="198">
        <f>IFERROR($E378*SUMIF('Daily Log'!$BY$18:$BY$1017,$B378,'Daily Log'!$BZ$18:$BZ$1017),0)</f>
        <v>0</v>
      </c>
      <c r="AG378" s="198">
        <f>IFERROR($E378*SUMIF('Daily Log'!$CB$18:$CB$1017,$B378,'Daily Log'!$CC$18:$CC$1017),0)</f>
        <v>0</v>
      </c>
      <c r="AH378" s="198">
        <f>IFERROR($E378*SUMIF('Daily Log'!$CE$18:$CE$1017,$B378,'Daily Log'!$CF$18:$CF$1017),0)</f>
        <v>0</v>
      </c>
      <c r="AI378" s="198">
        <f>IFERROR($E378*SUMIF('Daily Log'!$CH$18:$CH$1017,$B378,'Daily Log'!$CI$18:$CI$1017),0)</f>
        <v>0</v>
      </c>
      <c r="AJ378" s="198">
        <f>IFERROR($E378*SUMIF('Daily Log'!$CK$18:$CK$1017,$B378,'Daily Log'!$CL$18:$CL$1017),0)</f>
        <v>0</v>
      </c>
      <c r="AK378" s="198">
        <f>IFERROR($E378*SUMIF('Daily Log'!$CN$18:$CN$1017,$B378,'Daily Log'!$CO$18:$CO$1017),0)</f>
        <v>0</v>
      </c>
    </row>
    <row r="379" spans="2:37" ht="33.75" customHeight="1">
      <c r="G379" s="198">
        <f>IFERROR($E379*SUMIF('Daily Log'!$B$18:$B$1017,$B379,'Daily Log'!$C$18:$C$1017),0)</f>
        <v>0</v>
      </c>
      <c r="H379" s="198">
        <f>IFERROR($E379*SUMIF('Daily Log'!$E$18:$E$1017,$B379,'Daily Log'!$F$18:$F$1017),0)</f>
        <v>0</v>
      </c>
      <c r="I379" s="198">
        <f>IFERROR($E379*SUMIF('Daily Log'!$H$18:$H$1017,$B379,'Daily Log'!$I$18:$I$1017),0)</f>
        <v>0</v>
      </c>
      <c r="J379" s="198">
        <f>IFERROR($E379*SUMIF('Daily Log'!$K$18:$K$1017,$B379,'Daily Log'!$L$18:$L$1017),0)</f>
        <v>0</v>
      </c>
      <c r="K379" s="198">
        <f>IFERROR($E379*SUMIF('Daily Log'!$N$18:$N$1017,$B379,'Daily Log'!$O$18:$O$1017),0)</f>
        <v>0</v>
      </c>
      <c r="L379" s="198">
        <f>IFERROR($E379*SUMIF('Daily Log'!$Q$18:$Q$1017,$B379,'Daily Log'!$R$18:$R$1017),0)</f>
        <v>0</v>
      </c>
      <c r="M379" s="198">
        <f>IFERROR($E379*SUMIF('Daily Log'!$T$18:$T$1017,$B379,'Daily Log'!$U$18:$U$1017),0)</f>
        <v>0</v>
      </c>
      <c r="N379" s="198">
        <f>IFERROR($E379*SUMIF('Daily Log'!$W$18:$W$1017,$B379,'Daily Log'!$X$18:$X$1017),0)</f>
        <v>0</v>
      </c>
      <c r="O379" s="198">
        <f>IFERROR($E379*SUMIF('Daily Log'!$Z$18:$Z$1017,$B379,'Daily Log'!$AA$18:$AA$1017),0)</f>
        <v>0</v>
      </c>
      <c r="P379" s="198">
        <f>IFERROR($E379*SUMIF('Daily Log'!$AC$18:$AC$1017,$B379,'Daily Log'!$AD$18:$AD$1017),0)</f>
        <v>0</v>
      </c>
      <c r="Q379" s="198">
        <f>IFERROR($E379*SUMIF('Daily Log'!$AF$18:$AF$1017,$B379,'Daily Log'!$AG$18:$AG$1017),0)</f>
        <v>0</v>
      </c>
      <c r="R379" s="198">
        <f>IFERROR($E379*SUMIF('Daily Log'!$AI$18:$AI$1017,$B379,'Daily Log'!$AJ$18:$AJ$1017),0)</f>
        <v>0</v>
      </c>
      <c r="S379" s="198">
        <f>IFERROR($E379*SUMIF('Daily Log'!$AL$18:$AL$1017,$B379,'Daily Log'!$AM$18:$AM$1017),0)</f>
        <v>0</v>
      </c>
      <c r="T379" s="198">
        <f>IFERROR($E379*SUMIF('Daily Log'!$AO$18:$AO$1017,$B379,'Daily Log'!$AP$18:$AP$1017),0)</f>
        <v>0</v>
      </c>
      <c r="U379" s="198">
        <f>IFERROR($E379*SUMIF('Daily Log'!$AR$18:$AR$1017,$B379,'Daily Log'!$AS$18:$AS$1017),0)</f>
        <v>0</v>
      </c>
      <c r="V379" s="198">
        <f>IFERROR($E379*SUMIF('Daily Log'!$AU$18:$AU$1017,$B379,'Daily Log'!$AV$18:$AV$1017),0)</f>
        <v>0</v>
      </c>
      <c r="W379" s="198">
        <f>IFERROR($E379*SUMIF('Daily Log'!$AX$18:$AX$1017,$B379,'Daily Log'!$AY$18:$AY$1017),0)</f>
        <v>0</v>
      </c>
      <c r="X379" s="198">
        <f>IFERROR($E379*SUMIF('Daily Log'!$BA$18:$BA$1017,$B379,'Daily Log'!$BB$18:$BB$1017),0)</f>
        <v>0</v>
      </c>
      <c r="Y379" s="198">
        <f>IFERROR($E379*SUMIF('Daily Log'!$BD$18:$BD$1017,$B379,'Daily Log'!$BE$18:$BE$1017),0)</f>
        <v>0</v>
      </c>
      <c r="Z379" s="198">
        <f>IFERROR($E379*SUMIF('Daily Log'!$BG$18:$BG$1017,$B379,'Daily Log'!$BH$18:$BH$1017),0)</f>
        <v>0</v>
      </c>
      <c r="AA379" s="198">
        <f>IFERROR($E379*SUMIF('Daily Log'!$BJ$18:$BJ$1017,$B379,'Daily Log'!$BK$18:$BK$1017),0)</f>
        <v>0</v>
      </c>
      <c r="AB379" s="198">
        <f>IFERROR($E379*SUMIF('Daily Log'!$BM$18:$BM$1017,$B379,'Daily Log'!$BN$18:$BN$1017),0)</f>
        <v>0</v>
      </c>
      <c r="AC379" s="198">
        <f>IFERROR($E379*SUMIF('Daily Log'!$BP$18:$BP$1017,$B379,'Daily Log'!$BQ$18:$BQ$1017),0)</f>
        <v>0</v>
      </c>
      <c r="AD379" s="198">
        <f>IFERROR($E379*SUMIF('Daily Log'!$BS$18:$BS$1017,$B379,'Daily Log'!$BT$18:$BT$1017),0)</f>
        <v>0</v>
      </c>
      <c r="AE379" s="198">
        <f>IFERROR($E379*SUMIF('Daily Log'!$BV$18:$BV$1017,$B379,'Daily Log'!$BW$18:$BW$1017),0)</f>
        <v>0</v>
      </c>
      <c r="AF379" s="198">
        <f>IFERROR($E379*SUMIF('Daily Log'!$BY$18:$BY$1017,$B379,'Daily Log'!$BZ$18:$BZ$1017),0)</f>
        <v>0</v>
      </c>
      <c r="AG379" s="198">
        <f>IFERROR($E379*SUMIF('Daily Log'!$CB$18:$CB$1017,$B379,'Daily Log'!$CC$18:$CC$1017),0)</f>
        <v>0</v>
      </c>
      <c r="AH379" s="198">
        <f>IFERROR($E379*SUMIF('Daily Log'!$CE$18:$CE$1017,$B379,'Daily Log'!$CF$18:$CF$1017),0)</f>
        <v>0</v>
      </c>
      <c r="AI379" s="198">
        <f>IFERROR($E379*SUMIF('Daily Log'!$CH$18:$CH$1017,$B379,'Daily Log'!$CI$18:$CI$1017),0)</f>
        <v>0</v>
      </c>
      <c r="AJ379" s="198">
        <f>IFERROR($E379*SUMIF('Daily Log'!$CK$18:$CK$1017,$B379,'Daily Log'!$CL$18:$CL$1017),0)</f>
        <v>0</v>
      </c>
      <c r="AK379" s="198">
        <f>IFERROR($E379*SUMIF('Daily Log'!$CN$18:$CN$1017,$B379,'Daily Log'!$CO$18:$CO$1017),0)</f>
        <v>0</v>
      </c>
    </row>
    <row r="380" spans="2:37" ht="33.75" customHeight="1">
      <c r="G380" s="198">
        <f>IFERROR($E380*SUMIF('Daily Log'!$B$18:$B$1017,$B380,'Daily Log'!$C$18:$C$1017),0)</f>
        <v>0</v>
      </c>
      <c r="H380" s="198">
        <f>IFERROR($E380*SUMIF('Daily Log'!$E$18:$E$1017,$B380,'Daily Log'!$F$18:$F$1017),0)</f>
        <v>0</v>
      </c>
      <c r="I380" s="198">
        <f>IFERROR($E380*SUMIF('Daily Log'!$H$18:$H$1017,$B380,'Daily Log'!$I$18:$I$1017),0)</f>
        <v>0</v>
      </c>
      <c r="J380" s="198">
        <f>IFERROR($E380*SUMIF('Daily Log'!$K$18:$K$1017,$B380,'Daily Log'!$L$18:$L$1017),0)</f>
        <v>0</v>
      </c>
      <c r="K380" s="198">
        <f>IFERROR($E380*SUMIF('Daily Log'!$N$18:$N$1017,$B380,'Daily Log'!$O$18:$O$1017),0)</f>
        <v>0</v>
      </c>
      <c r="L380" s="198">
        <f>IFERROR($E380*SUMIF('Daily Log'!$Q$18:$Q$1017,$B380,'Daily Log'!$R$18:$R$1017),0)</f>
        <v>0</v>
      </c>
      <c r="M380" s="198">
        <f>IFERROR($E380*SUMIF('Daily Log'!$T$18:$T$1017,$B380,'Daily Log'!$U$18:$U$1017),0)</f>
        <v>0</v>
      </c>
      <c r="N380" s="198">
        <f>IFERROR($E380*SUMIF('Daily Log'!$W$18:$W$1017,$B380,'Daily Log'!$X$18:$X$1017),0)</f>
        <v>0</v>
      </c>
      <c r="O380" s="198">
        <f>IFERROR($E380*SUMIF('Daily Log'!$Z$18:$Z$1017,$B380,'Daily Log'!$AA$18:$AA$1017),0)</f>
        <v>0</v>
      </c>
      <c r="P380" s="198">
        <f>IFERROR($E380*SUMIF('Daily Log'!$AC$18:$AC$1017,$B380,'Daily Log'!$AD$18:$AD$1017),0)</f>
        <v>0</v>
      </c>
      <c r="Q380" s="198">
        <f>IFERROR($E380*SUMIF('Daily Log'!$AF$18:$AF$1017,$B380,'Daily Log'!$AG$18:$AG$1017),0)</f>
        <v>0</v>
      </c>
      <c r="R380" s="198">
        <f>IFERROR($E380*SUMIF('Daily Log'!$AI$18:$AI$1017,$B380,'Daily Log'!$AJ$18:$AJ$1017),0)</f>
        <v>0</v>
      </c>
      <c r="S380" s="198">
        <f>IFERROR($E380*SUMIF('Daily Log'!$AL$18:$AL$1017,$B380,'Daily Log'!$AM$18:$AM$1017),0)</f>
        <v>0</v>
      </c>
      <c r="T380" s="198">
        <f>IFERROR($E380*SUMIF('Daily Log'!$AO$18:$AO$1017,$B380,'Daily Log'!$AP$18:$AP$1017),0)</f>
        <v>0</v>
      </c>
      <c r="U380" s="198">
        <f>IFERROR($E380*SUMIF('Daily Log'!$AR$18:$AR$1017,$B380,'Daily Log'!$AS$18:$AS$1017),0)</f>
        <v>0</v>
      </c>
      <c r="V380" s="198">
        <f>IFERROR($E380*SUMIF('Daily Log'!$AU$18:$AU$1017,$B380,'Daily Log'!$AV$18:$AV$1017),0)</f>
        <v>0</v>
      </c>
      <c r="W380" s="198">
        <f>IFERROR($E380*SUMIF('Daily Log'!$AX$18:$AX$1017,$B380,'Daily Log'!$AY$18:$AY$1017),0)</f>
        <v>0</v>
      </c>
      <c r="X380" s="198">
        <f>IFERROR($E380*SUMIF('Daily Log'!$BA$18:$BA$1017,$B380,'Daily Log'!$BB$18:$BB$1017),0)</f>
        <v>0</v>
      </c>
      <c r="Y380" s="198">
        <f>IFERROR($E380*SUMIF('Daily Log'!$BD$18:$BD$1017,$B380,'Daily Log'!$BE$18:$BE$1017),0)</f>
        <v>0</v>
      </c>
      <c r="Z380" s="198">
        <f>IFERROR($E380*SUMIF('Daily Log'!$BG$18:$BG$1017,$B380,'Daily Log'!$BH$18:$BH$1017),0)</f>
        <v>0</v>
      </c>
      <c r="AA380" s="198">
        <f>IFERROR($E380*SUMIF('Daily Log'!$BJ$18:$BJ$1017,$B380,'Daily Log'!$BK$18:$BK$1017),0)</f>
        <v>0</v>
      </c>
      <c r="AB380" s="198">
        <f>IFERROR($E380*SUMIF('Daily Log'!$BM$18:$BM$1017,$B380,'Daily Log'!$BN$18:$BN$1017),0)</f>
        <v>0</v>
      </c>
      <c r="AC380" s="198">
        <f>IFERROR($E380*SUMIF('Daily Log'!$BP$18:$BP$1017,$B380,'Daily Log'!$BQ$18:$BQ$1017),0)</f>
        <v>0</v>
      </c>
      <c r="AD380" s="198">
        <f>IFERROR($E380*SUMIF('Daily Log'!$BS$18:$BS$1017,$B380,'Daily Log'!$BT$18:$BT$1017),0)</f>
        <v>0</v>
      </c>
      <c r="AE380" s="198">
        <f>IFERROR($E380*SUMIF('Daily Log'!$BV$18:$BV$1017,$B380,'Daily Log'!$BW$18:$BW$1017),0)</f>
        <v>0</v>
      </c>
      <c r="AF380" s="198">
        <f>IFERROR($E380*SUMIF('Daily Log'!$BY$18:$BY$1017,$B380,'Daily Log'!$BZ$18:$BZ$1017),0)</f>
        <v>0</v>
      </c>
      <c r="AG380" s="198">
        <f>IFERROR($E380*SUMIF('Daily Log'!$CB$18:$CB$1017,$B380,'Daily Log'!$CC$18:$CC$1017),0)</f>
        <v>0</v>
      </c>
      <c r="AH380" s="198">
        <f>IFERROR($E380*SUMIF('Daily Log'!$CE$18:$CE$1017,$B380,'Daily Log'!$CF$18:$CF$1017),0)</f>
        <v>0</v>
      </c>
      <c r="AI380" s="198">
        <f>IFERROR($E380*SUMIF('Daily Log'!$CH$18:$CH$1017,$B380,'Daily Log'!$CI$18:$CI$1017),0)</f>
        <v>0</v>
      </c>
      <c r="AJ380" s="198">
        <f>IFERROR($E380*SUMIF('Daily Log'!$CK$18:$CK$1017,$B380,'Daily Log'!$CL$18:$CL$1017),0)</f>
        <v>0</v>
      </c>
      <c r="AK380" s="198">
        <f>IFERROR($E380*SUMIF('Daily Log'!$CN$18:$CN$1017,$B380,'Daily Log'!$CO$18:$CO$1017),0)</f>
        <v>0</v>
      </c>
    </row>
    <row r="381" spans="2:37" ht="33.75" customHeight="1">
      <c r="G381" s="198">
        <f>IFERROR($E381*SUMIF('Daily Log'!$B$18:$B$1017,$B381,'Daily Log'!$C$18:$C$1017),0)</f>
        <v>0</v>
      </c>
      <c r="H381" s="198">
        <f>IFERROR($E381*SUMIF('Daily Log'!$E$18:$E$1017,$B381,'Daily Log'!$F$18:$F$1017),0)</f>
        <v>0</v>
      </c>
      <c r="I381" s="198">
        <f>IFERROR($E381*SUMIF('Daily Log'!$H$18:$H$1017,$B381,'Daily Log'!$I$18:$I$1017),0)</f>
        <v>0</v>
      </c>
      <c r="J381" s="198">
        <f>IFERROR($E381*SUMIF('Daily Log'!$K$18:$K$1017,$B381,'Daily Log'!$L$18:$L$1017),0)</f>
        <v>0</v>
      </c>
      <c r="K381" s="198">
        <f>IFERROR($E381*SUMIF('Daily Log'!$N$18:$N$1017,$B381,'Daily Log'!$O$18:$O$1017),0)</f>
        <v>0</v>
      </c>
      <c r="L381" s="198">
        <f>IFERROR($E381*SUMIF('Daily Log'!$Q$18:$Q$1017,$B381,'Daily Log'!$R$18:$R$1017),0)</f>
        <v>0</v>
      </c>
      <c r="M381" s="198">
        <f>IFERROR($E381*SUMIF('Daily Log'!$T$18:$T$1017,$B381,'Daily Log'!$U$18:$U$1017),0)</f>
        <v>0</v>
      </c>
      <c r="N381" s="198">
        <f>IFERROR($E381*SUMIF('Daily Log'!$W$18:$W$1017,$B381,'Daily Log'!$X$18:$X$1017),0)</f>
        <v>0</v>
      </c>
      <c r="O381" s="198">
        <f>IFERROR($E381*SUMIF('Daily Log'!$Z$18:$Z$1017,$B381,'Daily Log'!$AA$18:$AA$1017),0)</f>
        <v>0</v>
      </c>
      <c r="P381" s="198">
        <f>IFERROR($E381*SUMIF('Daily Log'!$AC$18:$AC$1017,$B381,'Daily Log'!$AD$18:$AD$1017),0)</f>
        <v>0</v>
      </c>
      <c r="Q381" s="198">
        <f>IFERROR($E381*SUMIF('Daily Log'!$AF$18:$AF$1017,$B381,'Daily Log'!$AG$18:$AG$1017),0)</f>
        <v>0</v>
      </c>
      <c r="R381" s="198">
        <f>IFERROR($E381*SUMIF('Daily Log'!$AI$18:$AI$1017,$B381,'Daily Log'!$AJ$18:$AJ$1017),0)</f>
        <v>0</v>
      </c>
      <c r="S381" s="198">
        <f>IFERROR($E381*SUMIF('Daily Log'!$AL$18:$AL$1017,$B381,'Daily Log'!$AM$18:$AM$1017),0)</f>
        <v>0</v>
      </c>
      <c r="T381" s="198">
        <f>IFERROR($E381*SUMIF('Daily Log'!$AO$18:$AO$1017,$B381,'Daily Log'!$AP$18:$AP$1017),0)</f>
        <v>0</v>
      </c>
      <c r="U381" s="198">
        <f>IFERROR($E381*SUMIF('Daily Log'!$AR$18:$AR$1017,$B381,'Daily Log'!$AS$18:$AS$1017),0)</f>
        <v>0</v>
      </c>
      <c r="V381" s="198">
        <f>IFERROR($E381*SUMIF('Daily Log'!$AU$18:$AU$1017,$B381,'Daily Log'!$AV$18:$AV$1017),0)</f>
        <v>0</v>
      </c>
      <c r="W381" s="198">
        <f>IFERROR($E381*SUMIF('Daily Log'!$AX$18:$AX$1017,$B381,'Daily Log'!$AY$18:$AY$1017),0)</f>
        <v>0</v>
      </c>
      <c r="X381" s="198">
        <f>IFERROR($E381*SUMIF('Daily Log'!$BA$18:$BA$1017,$B381,'Daily Log'!$BB$18:$BB$1017),0)</f>
        <v>0</v>
      </c>
      <c r="Y381" s="198">
        <f>IFERROR($E381*SUMIF('Daily Log'!$BD$18:$BD$1017,$B381,'Daily Log'!$BE$18:$BE$1017),0)</f>
        <v>0</v>
      </c>
      <c r="Z381" s="198">
        <f>IFERROR($E381*SUMIF('Daily Log'!$BG$18:$BG$1017,$B381,'Daily Log'!$BH$18:$BH$1017),0)</f>
        <v>0</v>
      </c>
      <c r="AA381" s="198">
        <f>IFERROR($E381*SUMIF('Daily Log'!$BJ$18:$BJ$1017,$B381,'Daily Log'!$BK$18:$BK$1017),0)</f>
        <v>0</v>
      </c>
      <c r="AB381" s="198">
        <f>IFERROR($E381*SUMIF('Daily Log'!$BM$18:$BM$1017,$B381,'Daily Log'!$BN$18:$BN$1017),0)</f>
        <v>0</v>
      </c>
      <c r="AC381" s="198">
        <f>IFERROR($E381*SUMIF('Daily Log'!$BP$18:$BP$1017,$B381,'Daily Log'!$BQ$18:$BQ$1017),0)</f>
        <v>0</v>
      </c>
      <c r="AD381" s="198">
        <f>IFERROR($E381*SUMIF('Daily Log'!$BS$18:$BS$1017,$B381,'Daily Log'!$BT$18:$BT$1017),0)</f>
        <v>0</v>
      </c>
      <c r="AE381" s="198">
        <f>IFERROR($E381*SUMIF('Daily Log'!$BV$18:$BV$1017,$B381,'Daily Log'!$BW$18:$BW$1017),0)</f>
        <v>0</v>
      </c>
      <c r="AF381" s="198">
        <f>IFERROR($E381*SUMIF('Daily Log'!$BY$18:$BY$1017,$B381,'Daily Log'!$BZ$18:$BZ$1017),0)</f>
        <v>0</v>
      </c>
      <c r="AG381" s="198">
        <f>IFERROR($E381*SUMIF('Daily Log'!$CB$18:$CB$1017,$B381,'Daily Log'!$CC$18:$CC$1017),0)</f>
        <v>0</v>
      </c>
      <c r="AH381" s="198">
        <f>IFERROR($E381*SUMIF('Daily Log'!$CE$18:$CE$1017,$B381,'Daily Log'!$CF$18:$CF$1017),0)</f>
        <v>0</v>
      </c>
      <c r="AI381" s="198">
        <f>IFERROR($E381*SUMIF('Daily Log'!$CH$18:$CH$1017,$B381,'Daily Log'!$CI$18:$CI$1017),0)</f>
        <v>0</v>
      </c>
      <c r="AJ381" s="198">
        <f>IFERROR($E381*SUMIF('Daily Log'!$CK$18:$CK$1017,$B381,'Daily Log'!$CL$18:$CL$1017),0)</f>
        <v>0</v>
      </c>
      <c r="AK381" s="198">
        <f>IFERROR($E381*SUMIF('Daily Log'!$CN$18:$CN$1017,$B381,'Daily Log'!$CO$18:$CO$1017),0)</f>
        <v>0</v>
      </c>
    </row>
    <row r="382" spans="2:37" ht="33.75" customHeight="1">
      <c r="G382" s="198">
        <f>IFERROR($E382*SUMIF('Daily Log'!$B$18:$B$1017,$B382,'Daily Log'!$C$18:$C$1017),0)</f>
        <v>0</v>
      </c>
      <c r="H382" s="198">
        <f>IFERROR($E382*SUMIF('Daily Log'!$E$18:$E$1017,$B382,'Daily Log'!$F$18:$F$1017),0)</f>
        <v>0</v>
      </c>
      <c r="I382" s="198">
        <f>IFERROR($E382*SUMIF('Daily Log'!$H$18:$H$1017,$B382,'Daily Log'!$I$18:$I$1017),0)</f>
        <v>0</v>
      </c>
      <c r="J382" s="198">
        <f>IFERROR($E382*SUMIF('Daily Log'!$K$18:$K$1017,$B382,'Daily Log'!$L$18:$L$1017),0)</f>
        <v>0</v>
      </c>
      <c r="K382" s="198">
        <f>IFERROR($E382*SUMIF('Daily Log'!$N$18:$N$1017,$B382,'Daily Log'!$O$18:$O$1017),0)</f>
        <v>0</v>
      </c>
      <c r="L382" s="198">
        <f>IFERROR($E382*SUMIF('Daily Log'!$Q$18:$Q$1017,$B382,'Daily Log'!$R$18:$R$1017),0)</f>
        <v>0</v>
      </c>
      <c r="M382" s="198">
        <f>IFERROR($E382*SUMIF('Daily Log'!$T$18:$T$1017,$B382,'Daily Log'!$U$18:$U$1017),0)</f>
        <v>0</v>
      </c>
      <c r="N382" s="198">
        <f>IFERROR($E382*SUMIF('Daily Log'!$W$18:$W$1017,$B382,'Daily Log'!$X$18:$X$1017),0)</f>
        <v>0</v>
      </c>
      <c r="O382" s="198">
        <f>IFERROR($E382*SUMIF('Daily Log'!$Z$18:$Z$1017,$B382,'Daily Log'!$AA$18:$AA$1017),0)</f>
        <v>0</v>
      </c>
      <c r="P382" s="198">
        <f>IFERROR($E382*SUMIF('Daily Log'!$AC$18:$AC$1017,$B382,'Daily Log'!$AD$18:$AD$1017),0)</f>
        <v>0</v>
      </c>
      <c r="Q382" s="198">
        <f>IFERROR($E382*SUMIF('Daily Log'!$AF$18:$AF$1017,$B382,'Daily Log'!$AG$18:$AG$1017),0)</f>
        <v>0</v>
      </c>
      <c r="R382" s="198">
        <f>IFERROR($E382*SUMIF('Daily Log'!$AI$18:$AI$1017,$B382,'Daily Log'!$AJ$18:$AJ$1017),0)</f>
        <v>0</v>
      </c>
      <c r="S382" s="198">
        <f>IFERROR($E382*SUMIF('Daily Log'!$AL$18:$AL$1017,$B382,'Daily Log'!$AM$18:$AM$1017),0)</f>
        <v>0</v>
      </c>
      <c r="T382" s="198">
        <f>IFERROR($E382*SUMIF('Daily Log'!$AO$18:$AO$1017,$B382,'Daily Log'!$AP$18:$AP$1017),0)</f>
        <v>0</v>
      </c>
      <c r="U382" s="198">
        <f>IFERROR($E382*SUMIF('Daily Log'!$AR$18:$AR$1017,$B382,'Daily Log'!$AS$18:$AS$1017),0)</f>
        <v>0</v>
      </c>
      <c r="V382" s="198">
        <f>IFERROR($E382*SUMIF('Daily Log'!$AU$18:$AU$1017,$B382,'Daily Log'!$AV$18:$AV$1017),0)</f>
        <v>0</v>
      </c>
      <c r="W382" s="198">
        <f>IFERROR($E382*SUMIF('Daily Log'!$AX$18:$AX$1017,$B382,'Daily Log'!$AY$18:$AY$1017),0)</f>
        <v>0</v>
      </c>
      <c r="X382" s="198">
        <f>IFERROR($E382*SUMIF('Daily Log'!$BA$18:$BA$1017,$B382,'Daily Log'!$BB$18:$BB$1017),0)</f>
        <v>0</v>
      </c>
      <c r="Y382" s="198">
        <f>IFERROR($E382*SUMIF('Daily Log'!$BD$18:$BD$1017,$B382,'Daily Log'!$BE$18:$BE$1017),0)</f>
        <v>0</v>
      </c>
      <c r="Z382" s="198">
        <f>IFERROR($E382*SUMIF('Daily Log'!$BG$18:$BG$1017,$B382,'Daily Log'!$BH$18:$BH$1017),0)</f>
        <v>0</v>
      </c>
      <c r="AA382" s="198">
        <f>IFERROR($E382*SUMIF('Daily Log'!$BJ$18:$BJ$1017,$B382,'Daily Log'!$BK$18:$BK$1017),0)</f>
        <v>0</v>
      </c>
      <c r="AB382" s="198">
        <f>IFERROR($E382*SUMIF('Daily Log'!$BM$18:$BM$1017,$B382,'Daily Log'!$BN$18:$BN$1017),0)</f>
        <v>0</v>
      </c>
      <c r="AC382" s="198">
        <f>IFERROR($E382*SUMIF('Daily Log'!$BP$18:$BP$1017,$B382,'Daily Log'!$BQ$18:$BQ$1017),0)</f>
        <v>0</v>
      </c>
      <c r="AD382" s="198">
        <f>IFERROR($E382*SUMIF('Daily Log'!$BS$18:$BS$1017,$B382,'Daily Log'!$BT$18:$BT$1017),0)</f>
        <v>0</v>
      </c>
      <c r="AE382" s="198">
        <f>IFERROR($E382*SUMIF('Daily Log'!$BV$18:$BV$1017,$B382,'Daily Log'!$BW$18:$BW$1017),0)</f>
        <v>0</v>
      </c>
      <c r="AF382" s="198">
        <f>IFERROR($E382*SUMIF('Daily Log'!$BY$18:$BY$1017,$B382,'Daily Log'!$BZ$18:$BZ$1017),0)</f>
        <v>0</v>
      </c>
      <c r="AG382" s="198">
        <f>IFERROR($E382*SUMIF('Daily Log'!$CB$18:$CB$1017,$B382,'Daily Log'!$CC$18:$CC$1017),0)</f>
        <v>0</v>
      </c>
      <c r="AH382" s="198">
        <f>IFERROR($E382*SUMIF('Daily Log'!$CE$18:$CE$1017,$B382,'Daily Log'!$CF$18:$CF$1017),0)</f>
        <v>0</v>
      </c>
      <c r="AI382" s="198">
        <f>IFERROR($E382*SUMIF('Daily Log'!$CH$18:$CH$1017,$B382,'Daily Log'!$CI$18:$CI$1017),0)</f>
        <v>0</v>
      </c>
      <c r="AJ382" s="198">
        <f>IFERROR($E382*SUMIF('Daily Log'!$CK$18:$CK$1017,$B382,'Daily Log'!$CL$18:$CL$1017),0)</f>
        <v>0</v>
      </c>
      <c r="AK382" s="198">
        <f>IFERROR($E382*SUMIF('Daily Log'!$CN$18:$CN$1017,$B382,'Daily Log'!$CO$18:$CO$1017),0)</f>
        <v>0</v>
      </c>
    </row>
    <row r="383" spans="2:37" ht="33.75" customHeight="1">
      <c r="G383" s="198">
        <f>IFERROR($E383*SUMIF('Daily Log'!$B$18:$B$1017,$B383,'Daily Log'!$C$18:$C$1017),0)</f>
        <v>0</v>
      </c>
      <c r="H383" s="198">
        <f>IFERROR($E383*SUMIF('Daily Log'!$E$18:$E$1017,$B383,'Daily Log'!$F$18:$F$1017),0)</f>
        <v>0</v>
      </c>
      <c r="I383" s="198">
        <f>IFERROR($E383*SUMIF('Daily Log'!$H$18:$H$1017,$B383,'Daily Log'!$I$18:$I$1017),0)</f>
        <v>0</v>
      </c>
      <c r="J383" s="198">
        <f>IFERROR($E383*SUMIF('Daily Log'!$K$18:$K$1017,$B383,'Daily Log'!$L$18:$L$1017),0)</f>
        <v>0</v>
      </c>
      <c r="K383" s="198">
        <f>IFERROR($E383*SUMIF('Daily Log'!$N$18:$N$1017,$B383,'Daily Log'!$O$18:$O$1017),0)</f>
        <v>0</v>
      </c>
      <c r="L383" s="198">
        <f>IFERROR($E383*SUMIF('Daily Log'!$Q$18:$Q$1017,$B383,'Daily Log'!$R$18:$R$1017),0)</f>
        <v>0</v>
      </c>
      <c r="M383" s="198">
        <f>IFERROR($E383*SUMIF('Daily Log'!$T$18:$T$1017,$B383,'Daily Log'!$U$18:$U$1017),0)</f>
        <v>0</v>
      </c>
      <c r="N383" s="198">
        <f>IFERROR($E383*SUMIF('Daily Log'!$W$18:$W$1017,$B383,'Daily Log'!$X$18:$X$1017),0)</f>
        <v>0</v>
      </c>
      <c r="O383" s="198">
        <f>IFERROR($E383*SUMIF('Daily Log'!$Z$18:$Z$1017,$B383,'Daily Log'!$AA$18:$AA$1017),0)</f>
        <v>0</v>
      </c>
      <c r="P383" s="198">
        <f>IFERROR($E383*SUMIF('Daily Log'!$AC$18:$AC$1017,$B383,'Daily Log'!$AD$18:$AD$1017),0)</f>
        <v>0</v>
      </c>
      <c r="Q383" s="198">
        <f>IFERROR($E383*SUMIF('Daily Log'!$AF$18:$AF$1017,$B383,'Daily Log'!$AG$18:$AG$1017),0)</f>
        <v>0</v>
      </c>
      <c r="R383" s="198">
        <f>IFERROR($E383*SUMIF('Daily Log'!$AI$18:$AI$1017,$B383,'Daily Log'!$AJ$18:$AJ$1017),0)</f>
        <v>0</v>
      </c>
      <c r="S383" s="198">
        <f>IFERROR($E383*SUMIF('Daily Log'!$AL$18:$AL$1017,$B383,'Daily Log'!$AM$18:$AM$1017),0)</f>
        <v>0</v>
      </c>
      <c r="T383" s="198">
        <f>IFERROR($E383*SUMIF('Daily Log'!$AO$18:$AO$1017,$B383,'Daily Log'!$AP$18:$AP$1017),0)</f>
        <v>0</v>
      </c>
      <c r="U383" s="198">
        <f>IFERROR($E383*SUMIF('Daily Log'!$AR$18:$AR$1017,$B383,'Daily Log'!$AS$18:$AS$1017),0)</f>
        <v>0</v>
      </c>
      <c r="V383" s="198">
        <f>IFERROR($E383*SUMIF('Daily Log'!$AU$18:$AU$1017,$B383,'Daily Log'!$AV$18:$AV$1017),0)</f>
        <v>0</v>
      </c>
      <c r="W383" s="198">
        <f>IFERROR($E383*SUMIF('Daily Log'!$AX$18:$AX$1017,$B383,'Daily Log'!$AY$18:$AY$1017),0)</f>
        <v>0</v>
      </c>
      <c r="X383" s="198">
        <f>IFERROR($E383*SUMIF('Daily Log'!$BA$18:$BA$1017,$B383,'Daily Log'!$BB$18:$BB$1017),0)</f>
        <v>0</v>
      </c>
      <c r="Y383" s="198">
        <f>IFERROR($E383*SUMIF('Daily Log'!$BD$18:$BD$1017,$B383,'Daily Log'!$BE$18:$BE$1017),0)</f>
        <v>0</v>
      </c>
      <c r="Z383" s="198">
        <f>IFERROR($E383*SUMIF('Daily Log'!$BG$18:$BG$1017,$B383,'Daily Log'!$BH$18:$BH$1017),0)</f>
        <v>0</v>
      </c>
      <c r="AA383" s="198">
        <f>IFERROR($E383*SUMIF('Daily Log'!$BJ$18:$BJ$1017,$B383,'Daily Log'!$BK$18:$BK$1017),0)</f>
        <v>0</v>
      </c>
      <c r="AB383" s="198">
        <f>IFERROR($E383*SUMIF('Daily Log'!$BM$18:$BM$1017,$B383,'Daily Log'!$BN$18:$BN$1017),0)</f>
        <v>0</v>
      </c>
      <c r="AC383" s="198">
        <f>IFERROR($E383*SUMIF('Daily Log'!$BP$18:$BP$1017,$B383,'Daily Log'!$BQ$18:$BQ$1017),0)</f>
        <v>0</v>
      </c>
      <c r="AD383" s="198">
        <f>IFERROR($E383*SUMIF('Daily Log'!$BS$18:$BS$1017,$B383,'Daily Log'!$BT$18:$BT$1017),0)</f>
        <v>0</v>
      </c>
      <c r="AE383" s="198">
        <f>IFERROR($E383*SUMIF('Daily Log'!$BV$18:$BV$1017,$B383,'Daily Log'!$BW$18:$BW$1017),0)</f>
        <v>0</v>
      </c>
      <c r="AF383" s="198">
        <f>IFERROR($E383*SUMIF('Daily Log'!$BY$18:$BY$1017,$B383,'Daily Log'!$BZ$18:$BZ$1017),0)</f>
        <v>0</v>
      </c>
      <c r="AG383" s="198">
        <f>IFERROR($E383*SUMIF('Daily Log'!$CB$18:$CB$1017,$B383,'Daily Log'!$CC$18:$CC$1017),0)</f>
        <v>0</v>
      </c>
      <c r="AH383" s="198">
        <f>IFERROR($E383*SUMIF('Daily Log'!$CE$18:$CE$1017,$B383,'Daily Log'!$CF$18:$CF$1017),0)</f>
        <v>0</v>
      </c>
      <c r="AI383" s="198">
        <f>IFERROR($E383*SUMIF('Daily Log'!$CH$18:$CH$1017,$B383,'Daily Log'!$CI$18:$CI$1017),0)</f>
        <v>0</v>
      </c>
      <c r="AJ383" s="198">
        <f>IFERROR($E383*SUMIF('Daily Log'!$CK$18:$CK$1017,$B383,'Daily Log'!$CL$18:$CL$1017),0)</f>
        <v>0</v>
      </c>
      <c r="AK383" s="198">
        <f>IFERROR($E383*SUMIF('Daily Log'!$CN$18:$CN$1017,$B383,'Daily Log'!$CO$18:$CO$1017),0)</f>
        <v>0</v>
      </c>
    </row>
    <row r="384" spans="2:37" ht="33.75" customHeight="1">
      <c r="G384" s="198">
        <f>IFERROR($E384*SUMIF('Daily Log'!$B$18:$B$1017,$B384,'Daily Log'!$C$18:$C$1017),0)</f>
        <v>0</v>
      </c>
      <c r="H384" s="198">
        <f>IFERROR($E384*SUMIF('Daily Log'!$E$18:$E$1017,$B384,'Daily Log'!$F$18:$F$1017),0)</f>
        <v>0</v>
      </c>
      <c r="I384" s="198">
        <f>IFERROR($E384*SUMIF('Daily Log'!$H$18:$H$1017,$B384,'Daily Log'!$I$18:$I$1017),0)</f>
        <v>0</v>
      </c>
      <c r="J384" s="198">
        <f>IFERROR($E384*SUMIF('Daily Log'!$K$18:$K$1017,$B384,'Daily Log'!$L$18:$L$1017),0)</f>
        <v>0</v>
      </c>
      <c r="K384" s="198">
        <f>IFERROR($E384*SUMIF('Daily Log'!$N$18:$N$1017,$B384,'Daily Log'!$O$18:$O$1017),0)</f>
        <v>0</v>
      </c>
      <c r="L384" s="198">
        <f>IFERROR($E384*SUMIF('Daily Log'!$Q$18:$Q$1017,$B384,'Daily Log'!$R$18:$R$1017),0)</f>
        <v>0</v>
      </c>
      <c r="M384" s="198">
        <f>IFERROR($E384*SUMIF('Daily Log'!$T$18:$T$1017,$B384,'Daily Log'!$U$18:$U$1017),0)</f>
        <v>0</v>
      </c>
      <c r="N384" s="198">
        <f>IFERROR($E384*SUMIF('Daily Log'!$W$18:$W$1017,$B384,'Daily Log'!$X$18:$X$1017),0)</f>
        <v>0</v>
      </c>
      <c r="O384" s="198">
        <f>IFERROR($E384*SUMIF('Daily Log'!$Z$18:$Z$1017,$B384,'Daily Log'!$AA$18:$AA$1017),0)</f>
        <v>0</v>
      </c>
      <c r="P384" s="198">
        <f>IFERROR($E384*SUMIF('Daily Log'!$AC$18:$AC$1017,$B384,'Daily Log'!$AD$18:$AD$1017),0)</f>
        <v>0</v>
      </c>
      <c r="Q384" s="198">
        <f>IFERROR($E384*SUMIF('Daily Log'!$AF$18:$AF$1017,$B384,'Daily Log'!$AG$18:$AG$1017),0)</f>
        <v>0</v>
      </c>
      <c r="R384" s="198">
        <f>IFERROR($E384*SUMIF('Daily Log'!$AI$18:$AI$1017,$B384,'Daily Log'!$AJ$18:$AJ$1017),0)</f>
        <v>0</v>
      </c>
      <c r="S384" s="198">
        <f>IFERROR($E384*SUMIF('Daily Log'!$AL$18:$AL$1017,$B384,'Daily Log'!$AM$18:$AM$1017),0)</f>
        <v>0</v>
      </c>
      <c r="T384" s="198">
        <f>IFERROR($E384*SUMIF('Daily Log'!$AO$18:$AO$1017,$B384,'Daily Log'!$AP$18:$AP$1017),0)</f>
        <v>0</v>
      </c>
      <c r="U384" s="198">
        <f>IFERROR($E384*SUMIF('Daily Log'!$AR$18:$AR$1017,$B384,'Daily Log'!$AS$18:$AS$1017),0)</f>
        <v>0</v>
      </c>
      <c r="V384" s="198">
        <f>IFERROR($E384*SUMIF('Daily Log'!$AU$18:$AU$1017,$B384,'Daily Log'!$AV$18:$AV$1017),0)</f>
        <v>0</v>
      </c>
      <c r="W384" s="198">
        <f>IFERROR($E384*SUMIF('Daily Log'!$AX$18:$AX$1017,$B384,'Daily Log'!$AY$18:$AY$1017),0)</f>
        <v>0</v>
      </c>
      <c r="X384" s="198">
        <f>IFERROR($E384*SUMIF('Daily Log'!$BA$18:$BA$1017,$B384,'Daily Log'!$BB$18:$BB$1017),0)</f>
        <v>0</v>
      </c>
      <c r="Y384" s="198">
        <f>IFERROR($E384*SUMIF('Daily Log'!$BD$18:$BD$1017,$B384,'Daily Log'!$BE$18:$BE$1017),0)</f>
        <v>0</v>
      </c>
      <c r="Z384" s="198">
        <f>IFERROR($E384*SUMIF('Daily Log'!$BG$18:$BG$1017,$B384,'Daily Log'!$BH$18:$BH$1017),0)</f>
        <v>0</v>
      </c>
      <c r="AA384" s="198">
        <f>IFERROR($E384*SUMIF('Daily Log'!$BJ$18:$BJ$1017,$B384,'Daily Log'!$BK$18:$BK$1017),0)</f>
        <v>0</v>
      </c>
      <c r="AB384" s="198">
        <f>IFERROR($E384*SUMIF('Daily Log'!$BM$18:$BM$1017,$B384,'Daily Log'!$BN$18:$BN$1017),0)</f>
        <v>0</v>
      </c>
      <c r="AC384" s="198">
        <f>IFERROR($E384*SUMIF('Daily Log'!$BP$18:$BP$1017,$B384,'Daily Log'!$BQ$18:$BQ$1017),0)</f>
        <v>0</v>
      </c>
      <c r="AD384" s="198">
        <f>IFERROR($E384*SUMIF('Daily Log'!$BS$18:$BS$1017,$B384,'Daily Log'!$BT$18:$BT$1017),0)</f>
        <v>0</v>
      </c>
      <c r="AE384" s="198">
        <f>IFERROR($E384*SUMIF('Daily Log'!$BV$18:$BV$1017,$B384,'Daily Log'!$BW$18:$BW$1017),0)</f>
        <v>0</v>
      </c>
      <c r="AF384" s="198">
        <f>IFERROR($E384*SUMIF('Daily Log'!$BY$18:$BY$1017,$B384,'Daily Log'!$BZ$18:$BZ$1017),0)</f>
        <v>0</v>
      </c>
      <c r="AG384" s="198">
        <f>IFERROR($E384*SUMIF('Daily Log'!$CB$18:$CB$1017,$B384,'Daily Log'!$CC$18:$CC$1017),0)</f>
        <v>0</v>
      </c>
      <c r="AH384" s="198">
        <f>IFERROR($E384*SUMIF('Daily Log'!$CE$18:$CE$1017,$B384,'Daily Log'!$CF$18:$CF$1017),0)</f>
        <v>0</v>
      </c>
      <c r="AI384" s="198">
        <f>IFERROR($E384*SUMIF('Daily Log'!$CH$18:$CH$1017,$B384,'Daily Log'!$CI$18:$CI$1017),0)</f>
        <v>0</v>
      </c>
      <c r="AJ384" s="198">
        <f>IFERROR($E384*SUMIF('Daily Log'!$CK$18:$CK$1017,$B384,'Daily Log'!$CL$18:$CL$1017),0)</f>
        <v>0</v>
      </c>
      <c r="AK384" s="198">
        <f>IFERROR($E384*SUMIF('Daily Log'!$CN$18:$CN$1017,$B384,'Daily Log'!$CO$18:$CO$1017),0)</f>
        <v>0</v>
      </c>
    </row>
    <row r="385" spans="7:37" ht="33.75" customHeight="1">
      <c r="G385" s="198">
        <f>IFERROR($E385*SUMIF('Daily Log'!$B$18:$B$1017,$B385,'Daily Log'!$C$18:$C$1017),0)</f>
        <v>0</v>
      </c>
      <c r="H385" s="198">
        <f>IFERROR($E385*SUMIF('Daily Log'!$E$18:$E$1017,$B385,'Daily Log'!$F$18:$F$1017),0)</f>
        <v>0</v>
      </c>
      <c r="I385" s="198">
        <f>IFERROR($E385*SUMIF('Daily Log'!$H$18:$H$1017,$B385,'Daily Log'!$I$18:$I$1017),0)</f>
        <v>0</v>
      </c>
      <c r="J385" s="198">
        <f>IFERROR($E385*SUMIF('Daily Log'!$K$18:$K$1017,$B385,'Daily Log'!$L$18:$L$1017),0)</f>
        <v>0</v>
      </c>
      <c r="K385" s="198">
        <f>IFERROR($E385*SUMIF('Daily Log'!$N$18:$N$1017,$B385,'Daily Log'!$O$18:$O$1017),0)</f>
        <v>0</v>
      </c>
      <c r="L385" s="198">
        <f>IFERROR($E385*SUMIF('Daily Log'!$Q$18:$Q$1017,$B385,'Daily Log'!$R$18:$R$1017),0)</f>
        <v>0</v>
      </c>
      <c r="M385" s="198">
        <f>IFERROR($E385*SUMIF('Daily Log'!$T$18:$T$1017,$B385,'Daily Log'!$U$18:$U$1017),0)</f>
        <v>0</v>
      </c>
      <c r="N385" s="198">
        <f>IFERROR($E385*SUMIF('Daily Log'!$W$18:$W$1017,$B385,'Daily Log'!$X$18:$X$1017),0)</f>
        <v>0</v>
      </c>
      <c r="O385" s="198">
        <f>IFERROR($E385*SUMIF('Daily Log'!$Z$18:$Z$1017,$B385,'Daily Log'!$AA$18:$AA$1017),0)</f>
        <v>0</v>
      </c>
      <c r="P385" s="198">
        <f>IFERROR($E385*SUMIF('Daily Log'!$AC$18:$AC$1017,$B385,'Daily Log'!$AD$18:$AD$1017),0)</f>
        <v>0</v>
      </c>
      <c r="Q385" s="198">
        <f>IFERROR($E385*SUMIF('Daily Log'!$AF$18:$AF$1017,$B385,'Daily Log'!$AG$18:$AG$1017),0)</f>
        <v>0</v>
      </c>
      <c r="R385" s="198">
        <f>IFERROR($E385*SUMIF('Daily Log'!$AI$18:$AI$1017,$B385,'Daily Log'!$AJ$18:$AJ$1017),0)</f>
        <v>0</v>
      </c>
      <c r="S385" s="198">
        <f>IFERROR($E385*SUMIF('Daily Log'!$AL$18:$AL$1017,$B385,'Daily Log'!$AM$18:$AM$1017),0)</f>
        <v>0</v>
      </c>
      <c r="T385" s="198">
        <f>IFERROR($E385*SUMIF('Daily Log'!$AO$18:$AO$1017,$B385,'Daily Log'!$AP$18:$AP$1017),0)</f>
        <v>0</v>
      </c>
      <c r="U385" s="198">
        <f>IFERROR($E385*SUMIF('Daily Log'!$AR$18:$AR$1017,$B385,'Daily Log'!$AS$18:$AS$1017),0)</f>
        <v>0</v>
      </c>
      <c r="V385" s="198">
        <f>IFERROR($E385*SUMIF('Daily Log'!$AU$18:$AU$1017,$B385,'Daily Log'!$AV$18:$AV$1017),0)</f>
        <v>0</v>
      </c>
      <c r="W385" s="198">
        <f>IFERROR($E385*SUMIF('Daily Log'!$AX$18:$AX$1017,$B385,'Daily Log'!$AY$18:$AY$1017),0)</f>
        <v>0</v>
      </c>
      <c r="X385" s="198">
        <f>IFERROR($E385*SUMIF('Daily Log'!$BA$18:$BA$1017,$B385,'Daily Log'!$BB$18:$BB$1017),0)</f>
        <v>0</v>
      </c>
      <c r="Y385" s="198">
        <f>IFERROR($E385*SUMIF('Daily Log'!$BD$18:$BD$1017,$B385,'Daily Log'!$BE$18:$BE$1017),0)</f>
        <v>0</v>
      </c>
      <c r="Z385" s="198">
        <f>IFERROR($E385*SUMIF('Daily Log'!$BG$18:$BG$1017,$B385,'Daily Log'!$BH$18:$BH$1017),0)</f>
        <v>0</v>
      </c>
      <c r="AA385" s="198">
        <f>IFERROR($E385*SUMIF('Daily Log'!$BJ$18:$BJ$1017,$B385,'Daily Log'!$BK$18:$BK$1017),0)</f>
        <v>0</v>
      </c>
      <c r="AB385" s="198">
        <f>IFERROR($E385*SUMIF('Daily Log'!$BM$18:$BM$1017,$B385,'Daily Log'!$BN$18:$BN$1017),0)</f>
        <v>0</v>
      </c>
      <c r="AC385" s="198">
        <f>IFERROR($E385*SUMIF('Daily Log'!$BP$18:$BP$1017,$B385,'Daily Log'!$BQ$18:$BQ$1017),0)</f>
        <v>0</v>
      </c>
      <c r="AD385" s="198">
        <f>IFERROR($E385*SUMIF('Daily Log'!$BS$18:$BS$1017,$B385,'Daily Log'!$BT$18:$BT$1017),0)</f>
        <v>0</v>
      </c>
      <c r="AE385" s="198">
        <f>IFERROR($E385*SUMIF('Daily Log'!$BV$18:$BV$1017,$B385,'Daily Log'!$BW$18:$BW$1017),0)</f>
        <v>0</v>
      </c>
      <c r="AF385" s="198">
        <f>IFERROR($E385*SUMIF('Daily Log'!$BY$18:$BY$1017,$B385,'Daily Log'!$BZ$18:$BZ$1017),0)</f>
        <v>0</v>
      </c>
      <c r="AG385" s="198">
        <f>IFERROR($E385*SUMIF('Daily Log'!$CB$18:$CB$1017,$B385,'Daily Log'!$CC$18:$CC$1017),0)</f>
        <v>0</v>
      </c>
      <c r="AH385" s="198">
        <f>IFERROR($E385*SUMIF('Daily Log'!$CE$18:$CE$1017,$B385,'Daily Log'!$CF$18:$CF$1017),0)</f>
        <v>0</v>
      </c>
      <c r="AI385" s="198">
        <f>IFERROR($E385*SUMIF('Daily Log'!$CH$18:$CH$1017,$B385,'Daily Log'!$CI$18:$CI$1017),0)</f>
        <v>0</v>
      </c>
      <c r="AJ385" s="198">
        <f>IFERROR($E385*SUMIF('Daily Log'!$CK$18:$CK$1017,$B385,'Daily Log'!$CL$18:$CL$1017),0)</f>
        <v>0</v>
      </c>
      <c r="AK385" s="198">
        <f>IFERROR($E385*SUMIF('Daily Log'!$CN$18:$CN$1017,$B385,'Daily Log'!$CO$18:$CO$1017),0)</f>
        <v>0</v>
      </c>
    </row>
    <row r="386" spans="7:37" ht="33.75" customHeight="1">
      <c r="G386" s="198">
        <f>IFERROR($E386*SUMIF('Daily Log'!$B$18:$B$1017,$B386,'Daily Log'!$C$18:$C$1017),0)</f>
        <v>0</v>
      </c>
      <c r="H386" s="198">
        <f>IFERROR($E386*SUMIF('Daily Log'!$E$18:$E$1017,$B386,'Daily Log'!$F$18:$F$1017),0)</f>
        <v>0</v>
      </c>
      <c r="I386" s="198">
        <f>IFERROR($E386*SUMIF('Daily Log'!$H$18:$H$1017,$B386,'Daily Log'!$I$18:$I$1017),0)</f>
        <v>0</v>
      </c>
      <c r="J386" s="198">
        <f>IFERROR($E386*SUMIF('Daily Log'!$K$18:$K$1017,$B386,'Daily Log'!$L$18:$L$1017),0)</f>
        <v>0</v>
      </c>
      <c r="K386" s="198">
        <f>IFERROR($E386*SUMIF('Daily Log'!$N$18:$N$1017,$B386,'Daily Log'!$O$18:$O$1017),0)</f>
        <v>0</v>
      </c>
      <c r="L386" s="198">
        <f>IFERROR($E386*SUMIF('Daily Log'!$Q$18:$Q$1017,$B386,'Daily Log'!$R$18:$R$1017),0)</f>
        <v>0</v>
      </c>
      <c r="M386" s="198">
        <f>IFERROR($E386*SUMIF('Daily Log'!$T$18:$T$1017,$B386,'Daily Log'!$U$18:$U$1017),0)</f>
        <v>0</v>
      </c>
      <c r="N386" s="198">
        <f>IFERROR($E386*SUMIF('Daily Log'!$W$18:$W$1017,$B386,'Daily Log'!$X$18:$X$1017),0)</f>
        <v>0</v>
      </c>
      <c r="O386" s="198">
        <f>IFERROR($E386*SUMIF('Daily Log'!$Z$18:$Z$1017,$B386,'Daily Log'!$AA$18:$AA$1017),0)</f>
        <v>0</v>
      </c>
      <c r="P386" s="198">
        <f>IFERROR($E386*SUMIF('Daily Log'!$AC$18:$AC$1017,$B386,'Daily Log'!$AD$18:$AD$1017),0)</f>
        <v>0</v>
      </c>
      <c r="Q386" s="198">
        <f>IFERROR($E386*SUMIF('Daily Log'!$AF$18:$AF$1017,$B386,'Daily Log'!$AG$18:$AG$1017),0)</f>
        <v>0</v>
      </c>
      <c r="R386" s="198">
        <f>IFERROR($E386*SUMIF('Daily Log'!$AI$18:$AI$1017,$B386,'Daily Log'!$AJ$18:$AJ$1017),0)</f>
        <v>0</v>
      </c>
      <c r="S386" s="198">
        <f>IFERROR($E386*SUMIF('Daily Log'!$AL$18:$AL$1017,$B386,'Daily Log'!$AM$18:$AM$1017),0)</f>
        <v>0</v>
      </c>
      <c r="T386" s="198">
        <f>IFERROR($E386*SUMIF('Daily Log'!$AO$18:$AO$1017,$B386,'Daily Log'!$AP$18:$AP$1017),0)</f>
        <v>0</v>
      </c>
      <c r="U386" s="198">
        <f>IFERROR($E386*SUMIF('Daily Log'!$AR$18:$AR$1017,$B386,'Daily Log'!$AS$18:$AS$1017),0)</f>
        <v>0</v>
      </c>
      <c r="V386" s="198">
        <f>IFERROR($E386*SUMIF('Daily Log'!$AU$18:$AU$1017,$B386,'Daily Log'!$AV$18:$AV$1017),0)</f>
        <v>0</v>
      </c>
      <c r="W386" s="198">
        <f>IFERROR($E386*SUMIF('Daily Log'!$AX$18:$AX$1017,$B386,'Daily Log'!$AY$18:$AY$1017),0)</f>
        <v>0</v>
      </c>
      <c r="X386" s="198">
        <f>IFERROR($E386*SUMIF('Daily Log'!$BA$18:$BA$1017,$B386,'Daily Log'!$BB$18:$BB$1017),0)</f>
        <v>0</v>
      </c>
      <c r="Y386" s="198">
        <f>IFERROR($E386*SUMIF('Daily Log'!$BD$18:$BD$1017,$B386,'Daily Log'!$BE$18:$BE$1017),0)</f>
        <v>0</v>
      </c>
      <c r="Z386" s="198">
        <f>IFERROR($E386*SUMIF('Daily Log'!$BG$18:$BG$1017,$B386,'Daily Log'!$BH$18:$BH$1017),0)</f>
        <v>0</v>
      </c>
      <c r="AA386" s="198">
        <f>IFERROR($E386*SUMIF('Daily Log'!$BJ$18:$BJ$1017,$B386,'Daily Log'!$BK$18:$BK$1017),0)</f>
        <v>0</v>
      </c>
      <c r="AB386" s="198">
        <f>IFERROR($E386*SUMIF('Daily Log'!$BM$18:$BM$1017,$B386,'Daily Log'!$BN$18:$BN$1017),0)</f>
        <v>0</v>
      </c>
      <c r="AC386" s="198">
        <f>IFERROR($E386*SUMIF('Daily Log'!$BP$18:$BP$1017,$B386,'Daily Log'!$BQ$18:$BQ$1017),0)</f>
        <v>0</v>
      </c>
      <c r="AD386" s="198">
        <f>IFERROR($E386*SUMIF('Daily Log'!$BS$18:$BS$1017,$B386,'Daily Log'!$BT$18:$BT$1017),0)</f>
        <v>0</v>
      </c>
      <c r="AE386" s="198">
        <f>IFERROR($E386*SUMIF('Daily Log'!$BV$18:$BV$1017,$B386,'Daily Log'!$BW$18:$BW$1017),0)</f>
        <v>0</v>
      </c>
      <c r="AF386" s="198">
        <f>IFERROR($E386*SUMIF('Daily Log'!$BY$18:$BY$1017,$B386,'Daily Log'!$BZ$18:$BZ$1017),0)</f>
        <v>0</v>
      </c>
      <c r="AG386" s="198">
        <f>IFERROR($E386*SUMIF('Daily Log'!$CB$18:$CB$1017,$B386,'Daily Log'!$CC$18:$CC$1017),0)</f>
        <v>0</v>
      </c>
      <c r="AH386" s="198">
        <f>IFERROR($E386*SUMIF('Daily Log'!$CE$18:$CE$1017,$B386,'Daily Log'!$CF$18:$CF$1017),0)</f>
        <v>0</v>
      </c>
      <c r="AI386" s="198">
        <f>IFERROR($E386*SUMIF('Daily Log'!$CH$18:$CH$1017,$B386,'Daily Log'!$CI$18:$CI$1017),0)</f>
        <v>0</v>
      </c>
      <c r="AJ386" s="198">
        <f>IFERROR($E386*SUMIF('Daily Log'!$CK$18:$CK$1017,$B386,'Daily Log'!$CL$18:$CL$1017),0)</f>
        <v>0</v>
      </c>
      <c r="AK386" s="198">
        <f>IFERROR($E386*SUMIF('Daily Log'!$CN$18:$CN$1017,$B386,'Daily Log'!$CO$18:$CO$1017),0)</f>
        <v>0</v>
      </c>
    </row>
    <row r="387" spans="7:37" ht="33.75" customHeight="1">
      <c r="G387" s="198">
        <f>IFERROR($E387*SUMIF('Daily Log'!$B$18:$B$1017,$B387,'Daily Log'!$C$18:$C$1017),0)</f>
        <v>0</v>
      </c>
      <c r="H387" s="198">
        <f>IFERROR($E387*SUMIF('Daily Log'!$E$18:$E$1017,$B387,'Daily Log'!$F$18:$F$1017),0)</f>
        <v>0</v>
      </c>
      <c r="I387" s="198">
        <f>IFERROR($E387*SUMIF('Daily Log'!$H$18:$H$1017,$B387,'Daily Log'!$I$18:$I$1017),0)</f>
        <v>0</v>
      </c>
      <c r="J387" s="198">
        <f>IFERROR($E387*SUMIF('Daily Log'!$K$18:$K$1017,$B387,'Daily Log'!$L$18:$L$1017),0)</f>
        <v>0</v>
      </c>
      <c r="K387" s="198">
        <f>IFERROR($E387*SUMIF('Daily Log'!$N$18:$N$1017,$B387,'Daily Log'!$O$18:$O$1017),0)</f>
        <v>0</v>
      </c>
      <c r="L387" s="198">
        <f>IFERROR($E387*SUMIF('Daily Log'!$Q$18:$Q$1017,$B387,'Daily Log'!$R$18:$R$1017),0)</f>
        <v>0</v>
      </c>
      <c r="M387" s="198">
        <f>IFERROR($E387*SUMIF('Daily Log'!$T$18:$T$1017,$B387,'Daily Log'!$U$18:$U$1017),0)</f>
        <v>0</v>
      </c>
      <c r="N387" s="198">
        <f>IFERROR($E387*SUMIF('Daily Log'!$W$18:$W$1017,$B387,'Daily Log'!$X$18:$X$1017),0)</f>
        <v>0</v>
      </c>
      <c r="O387" s="198">
        <f>IFERROR($E387*SUMIF('Daily Log'!$Z$18:$Z$1017,$B387,'Daily Log'!$AA$18:$AA$1017),0)</f>
        <v>0</v>
      </c>
      <c r="P387" s="198">
        <f>IFERROR($E387*SUMIF('Daily Log'!$AC$18:$AC$1017,$B387,'Daily Log'!$AD$18:$AD$1017),0)</f>
        <v>0</v>
      </c>
      <c r="Q387" s="198">
        <f>IFERROR($E387*SUMIF('Daily Log'!$AF$18:$AF$1017,$B387,'Daily Log'!$AG$18:$AG$1017),0)</f>
        <v>0</v>
      </c>
      <c r="R387" s="198">
        <f>IFERROR($E387*SUMIF('Daily Log'!$AI$18:$AI$1017,$B387,'Daily Log'!$AJ$18:$AJ$1017),0)</f>
        <v>0</v>
      </c>
      <c r="S387" s="198">
        <f>IFERROR($E387*SUMIF('Daily Log'!$AL$18:$AL$1017,$B387,'Daily Log'!$AM$18:$AM$1017),0)</f>
        <v>0</v>
      </c>
      <c r="T387" s="198">
        <f>IFERROR($E387*SUMIF('Daily Log'!$AO$18:$AO$1017,$B387,'Daily Log'!$AP$18:$AP$1017),0)</f>
        <v>0</v>
      </c>
      <c r="U387" s="198">
        <f>IFERROR($E387*SUMIF('Daily Log'!$AR$18:$AR$1017,$B387,'Daily Log'!$AS$18:$AS$1017),0)</f>
        <v>0</v>
      </c>
      <c r="V387" s="198">
        <f>IFERROR($E387*SUMIF('Daily Log'!$AU$18:$AU$1017,$B387,'Daily Log'!$AV$18:$AV$1017),0)</f>
        <v>0</v>
      </c>
      <c r="W387" s="198">
        <f>IFERROR($E387*SUMIF('Daily Log'!$AX$18:$AX$1017,$B387,'Daily Log'!$AY$18:$AY$1017),0)</f>
        <v>0</v>
      </c>
      <c r="X387" s="198">
        <f>IFERROR($E387*SUMIF('Daily Log'!$BA$18:$BA$1017,$B387,'Daily Log'!$BB$18:$BB$1017),0)</f>
        <v>0</v>
      </c>
      <c r="Y387" s="198">
        <f>IFERROR($E387*SUMIF('Daily Log'!$BD$18:$BD$1017,$B387,'Daily Log'!$BE$18:$BE$1017),0)</f>
        <v>0</v>
      </c>
      <c r="Z387" s="198">
        <f>IFERROR($E387*SUMIF('Daily Log'!$BG$18:$BG$1017,$B387,'Daily Log'!$BH$18:$BH$1017),0)</f>
        <v>0</v>
      </c>
      <c r="AA387" s="198">
        <f>IFERROR($E387*SUMIF('Daily Log'!$BJ$18:$BJ$1017,$B387,'Daily Log'!$BK$18:$BK$1017),0)</f>
        <v>0</v>
      </c>
      <c r="AB387" s="198">
        <f>IFERROR($E387*SUMIF('Daily Log'!$BM$18:$BM$1017,$B387,'Daily Log'!$BN$18:$BN$1017),0)</f>
        <v>0</v>
      </c>
      <c r="AC387" s="198">
        <f>IFERROR($E387*SUMIF('Daily Log'!$BP$18:$BP$1017,$B387,'Daily Log'!$BQ$18:$BQ$1017),0)</f>
        <v>0</v>
      </c>
      <c r="AD387" s="198">
        <f>IFERROR($E387*SUMIF('Daily Log'!$BS$18:$BS$1017,$B387,'Daily Log'!$BT$18:$BT$1017),0)</f>
        <v>0</v>
      </c>
      <c r="AE387" s="198">
        <f>IFERROR($E387*SUMIF('Daily Log'!$BV$18:$BV$1017,$B387,'Daily Log'!$BW$18:$BW$1017),0)</f>
        <v>0</v>
      </c>
      <c r="AF387" s="198">
        <f>IFERROR($E387*SUMIF('Daily Log'!$BY$18:$BY$1017,$B387,'Daily Log'!$BZ$18:$BZ$1017),0)</f>
        <v>0</v>
      </c>
      <c r="AG387" s="198">
        <f>IFERROR($E387*SUMIF('Daily Log'!$CB$18:$CB$1017,$B387,'Daily Log'!$CC$18:$CC$1017),0)</f>
        <v>0</v>
      </c>
      <c r="AH387" s="198">
        <f>IFERROR($E387*SUMIF('Daily Log'!$CE$18:$CE$1017,$B387,'Daily Log'!$CF$18:$CF$1017),0)</f>
        <v>0</v>
      </c>
      <c r="AI387" s="198">
        <f>IFERROR($E387*SUMIF('Daily Log'!$CH$18:$CH$1017,$B387,'Daily Log'!$CI$18:$CI$1017),0)</f>
        <v>0</v>
      </c>
      <c r="AJ387" s="198">
        <f>IFERROR($E387*SUMIF('Daily Log'!$CK$18:$CK$1017,$B387,'Daily Log'!$CL$18:$CL$1017),0)</f>
        <v>0</v>
      </c>
      <c r="AK387" s="198">
        <f>IFERROR($E387*SUMIF('Daily Log'!$CN$18:$CN$1017,$B387,'Daily Log'!$CO$18:$CO$1017),0)</f>
        <v>0</v>
      </c>
    </row>
    <row r="388" spans="7:37" ht="33.75" customHeight="1">
      <c r="G388" s="198">
        <f>IFERROR($E388*SUMIF('Daily Log'!$B$18:$B$1017,$B388,'Daily Log'!$C$18:$C$1017),0)</f>
        <v>0</v>
      </c>
      <c r="H388" s="198">
        <f>IFERROR($E388*SUMIF('Daily Log'!$E$18:$E$1017,$B388,'Daily Log'!$F$18:$F$1017),0)</f>
        <v>0</v>
      </c>
      <c r="I388" s="198">
        <f>IFERROR($E388*SUMIF('Daily Log'!$H$18:$H$1017,$B388,'Daily Log'!$I$18:$I$1017),0)</f>
        <v>0</v>
      </c>
      <c r="J388" s="198">
        <f>IFERROR($E388*SUMIF('Daily Log'!$K$18:$K$1017,$B388,'Daily Log'!$L$18:$L$1017),0)</f>
        <v>0</v>
      </c>
      <c r="K388" s="198">
        <f>IFERROR($E388*SUMIF('Daily Log'!$N$18:$N$1017,$B388,'Daily Log'!$O$18:$O$1017),0)</f>
        <v>0</v>
      </c>
      <c r="L388" s="198">
        <f>IFERROR($E388*SUMIF('Daily Log'!$Q$18:$Q$1017,$B388,'Daily Log'!$R$18:$R$1017),0)</f>
        <v>0</v>
      </c>
      <c r="M388" s="198">
        <f>IFERROR($E388*SUMIF('Daily Log'!$T$18:$T$1017,$B388,'Daily Log'!$U$18:$U$1017),0)</f>
        <v>0</v>
      </c>
      <c r="N388" s="198">
        <f>IFERROR($E388*SUMIF('Daily Log'!$W$18:$W$1017,$B388,'Daily Log'!$X$18:$X$1017),0)</f>
        <v>0</v>
      </c>
      <c r="O388" s="198">
        <f>IFERROR($E388*SUMIF('Daily Log'!$Z$18:$Z$1017,$B388,'Daily Log'!$AA$18:$AA$1017),0)</f>
        <v>0</v>
      </c>
      <c r="P388" s="198">
        <f>IFERROR($E388*SUMIF('Daily Log'!$AC$18:$AC$1017,$B388,'Daily Log'!$AD$18:$AD$1017),0)</f>
        <v>0</v>
      </c>
      <c r="Q388" s="198">
        <f>IFERROR($E388*SUMIF('Daily Log'!$AF$18:$AF$1017,$B388,'Daily Log'!$AG$18:$AG$1017),0)</f>
        <v>0</v>
      </c>
      <c r="R388" s="198">
        <f>IFERROR($E388*SUMIF('Daily Log'!$AI$18:$AI$1017,$B388,'Daily Log'!$AJ$18:$AJ$1017),0)</f>
        <v>0</v>
      </c>
      <c r="S388" s="198">
        <f>IFERROR($E388*SUMIF('Daily Log'!$AL$18:$AL$1017,$B388,'Daily Log'!$AM$18:$AM$1017),0)</f>
        <v>0</v>
      </c>
      <c r="T388" s="198">
        <f>IFERROR($E388*SUMIF('Daily Log'!$AO$18:$AO$1017,$B388,'Daily Log'!$AP$18:$AP$1017),0)</f>
        <v>0</v>
      </c>
      <c r="U388" s="198">
        <f>IFERROR($E388*SUMIF('Daily Log'!$AR$18:$AR$1017,$B388,'Daily Log'!$AS$18:$AS$1017),0)</f>
        <v>0</v>
      </c>
      <c r="V388" s="198">
        <f>IFERROR($E388*SUMIF('Daily Log'!$AU$18:$AU$1017,$B388,'Daily Log'!$AV$18:$AV$1017),0)</f>
        <v>0</v>
      </c>
      <c r="W388" s="198">
        <f>IFERROR($E388*SUMIF('Daily Log'!$AX$18:$AX$1017,$B388,'Daily Log'!$AY$18:$AY$1017),0)</f>
        <v>0</v>
      </c>
      <c r="X388" s="198">
        <f>IFERROR($E388*SUMIF('Daily Log'!$BA$18:$BA$1017,$B388,'Daily Log'!$BB$18:$BB$1017),0)</f>
        <v>0</v>
      </c>
      <c r="Y388" s="198">
        <f>IFERROR($E388*SUMIF('Daily Log'!$BD$18:$BD$1017,$B388,'Daily Log'!$BE$18:$BE$1017),0)</f>
        <v>0</v>
      </c>
      <c r="Z388" s="198">
        <f>IFERROR($E388*SUMIF('Daily Log'!$BG$18:$BG$1017,$B388,'Daily Log'!$BH$18:$BH$1017),0)</f>
        <v>0</v>
      </c>
      <c r="AA388" s="198">
        <f>IFERROR($E388*SUMIF('Daily Log'!$BJ$18:$BJ$1017,$B388,'Daily Log'!$BK$18:$BK$1017),0)</f>
        <v>0</v>
      </c>
      <c r="AB388" s="198">
        <f>IFERROR($E388*SUMIF('Daily Log'!$BM$18:$BM$1017,$B388,'Daily Log'!$BN$18:$BN$1017),0)</f>
        <v>0</v>
      </c>
      <c r="AC388" s="198">
        <f>IFERROR($E388*SUMIF('Daily Log'!$BP$18:$BP$1017,$B388,'Daily Log'!$BQ$18:$BQ$1017),0)</f>
        <v>0</v>
      </c>
      <c r="AD388" s="198">
        <f>IFERROR($E388*SUMIF('Daily Log'!$BS$18:$BS$1017,$B388,'Daily Log'!$BT$18:$BT$1017),0)</f>
        <v>0</v>
      </c>
      <c r="AE388" s="198">
        <f>IFERROR($E388*SUMIF('Daily Log'!$BV$18:$BV$1017,$B388,'Daily Log'!$BW$18:$BW$1017),0)</f>
        <v>0</v>
      </c>
      <c r="AF388" s="198">
        <f>IFERROR($E388*SUMIF('Daily Log'!$BY$18:$BY$1017,$B388,'Daily Log'!$BZ$18:$BZ$1017),0)</f>
        <v>0</v>
      </c>
      <c r="AG388" s="198">
        <f>IFERROR($E388*SUMIF('Daily Log'!$CB$18:$CB$1017,$B388,'Daily Log'!$CC$18:$CC$1017),0)</f>
        <v>0</v>
      </c>
      <c r="AH388" s="198">
        <f>IFERROR($E388*SUMIF('Daily Log'!$CE$18:$CE$1017,$B388,'Daily Log'!$CF$18:$CF$1017),0)</f>
        <v>0</v>
      </c>
      <c r="AI388" s="198">
        <f>IFERROR($E388*SUMIF('Daily Log'!$CH$18:$CH$1017,$B388,'Daily Log'!$CI$18:$CI$1017),0)</f>
        <v>0</v>
      </c>
      <c r="AJ388" s="198">
        <f>IFERROR($E388*SUMIF('Daily Log'!$CK$18:$CK$1017,$B388,'Daily Log'!$CL$18:$CL$1017),0)</f>
        <v>0</v>
      </c>
      <c r="AK388" s="198">
        <f>IFERROR($E388*SUMIF('Daily Log'!$CN$18:$CN$1017,$B388,'Daily Log'!$CO$18:$CO$1017),0)</f>
        <v>0</v>
      </c>
    </row>
    <row r="389" spans="7:37" ht="33.75" customHeight="1">
      <c r="G389" s="198">
        <f>IFERROR($E389*SUMIF('Daily Log'!$B$18:$B$1017,$B389,'Daily Log'!$C$18:$C$1017),0)</f>
        <v>0</v>
      </c>
      <c r="H389" s="198">
        <f>IFERROR($E389*SUMIF('Daily Log'!$E$18:$E$1017,$B389,'Daily Log'!$F$18:$F$1017),0)</f>
        <v>0</v>
      </c>
      <c r="I389" s="198">
        <f>IFERROR($E389*SUMIF('Daily Log'!$H$18:$H$1017,$B389,'Daily Log'!$I$18:$I$1017),0)</f>
        <v>0</v>
      </c>
      <c r="J389" s="198">
        <f>IFERROR($E389*SUMIF('Daily Log'!$K$18:$K$1017,$B389,'Daily Log'!$L$18:$L$1017),0)</f>
        <v>0</v>
      </c>
      <c r="K389" s="198">
        <f>IFERROR($E389*SUMIF('Daily Log'!$N$18:$N$1017,$B389,'Daily Log'!$O$18:$O$1017),0)</f>
        <v>0</v>
      </c>
      <c r="L389" s="198">
        <f>IFERROR($E389*SUMIF('Daily Log'!$Q$18:$Q$1017,$B389,'Daily Log'!$R$18:$R$1017),0)</f>
        <v>0</v>
      </c>
      <c r="M389" s="198">
        <f>IFERROR($E389*SUMIF('Daily Log'!$T$18:$T$1017,$B389,'Daily Log'!$U$18:$U$1017),0)</f>
        <v>0</v>
      </c>
      <c r="N389" s="198">
        <f>IFERROR($E389*SUMIF('Daily Log'!$W$18:$W$1017,$B389,'Daily Log'!$X$18:$X$1017),0)</f>
        <v>0</v>
      </c>
      <c r="O389" s="198">
        <f>IFERROR($E389*SUMIF('Daily Log'!$Z$18:$Z$1017,$B389,'Daily Log'!$AA$18:$AA$1017),0)</f>
        <v>0</v>
      </c>
      <c r="P389" s="198">
        <f>IFERROR($E389*SUMIF('Daily Log'!$AC$18:$AC$1017,$B389,'Daily Log'!$AD$18:$AD$1017),0)</f>
        <v>0</v>
      </c>
      <c r="Q389" s="198">
        <f>IFERROR($E389*SUMIF('Daily Log'!$AF$18:$AF$1017,$B389,'Daily Log'!$AG$18:$AG$1017),0)</f>
        <v>0</v>
      </c>
      <c r="R389" s="198">
        <f>IFERROR($E389*SUMIF('Daily Log'!$AI$18:$AI$1017,$B389,'Daily Log'!$AJ$18:$AJ$1017),0)</f>
        <v>0</v>
      </c>
      <c r="S389" s="198">
        <f>IFERROR($E389*SUMIF('Daily Log'!$AL$18:$AL$1017,$B389,'Daily Log'!$AM$18:$AM$1017),0)</f>
        <v>0</v>
      </c>
      <c r="T389" s="198">
        <f>IFERROR($E389*SUMIF('Daily Log'!$AO$18:$AO$1017,$B389,'Daily Log'!$AP$18:$AP$1017),0)</f>
        <v>0</v>
      </c>
      <c r="U389" s="198">
        <f>IFERROR($E389*SUMIF('Daily Log'!$AR$18:$AR$1017,$B389,'Daily Log'!$AS$18:$AS$1017),0)</f>
        <v>0</v>
      </c>
      <c r="V389" s="198">
        <f>IFERROR($E389*SUMIF('Daily Log'!$AU$18:$AU$1017,$B389,'Daily Log'!$AV$18:$AV$1017),0)</f>
        <v>0</v>
      </c>
      <c r="W389" s="198">
        <f>IFERROR($E389*SUMIF('Daily Log'!$AX$18:$AX$1017,$B389,'Daily Log'!$AY$18:$AY$1017),0)</f>
        <v>0</v>
      </c>
      <c r="X389" s="198">
        <f>IFERROR($E389*SUMIF('Daily Log'!$BA$18:$BA$1017,$B389,'Daily Log'!$BB$18:$BB$1017),0)</f>
        <v>0</v>
      </c>
      <c r="Y389" s="198">
        <f>IFERROR($E389*SUMIF('Daily Log'!$BD$18:$BD$1017,$B389,'Daily Log'!$BE$18:$BE$1017),0)</f>
        <v>0</v>
      </c>
      <c r="Z389" s="198">
        <f>IFERROR($E389*SUMIF('Daily Log'!$BG$18:$BG$1017,$B389,'Daily Log'!$BH$18:$BH$1017),0)</f>
        <v>0</v>
      </c>
      <c r="AA389" s="198">
        <f>IFERROR($E389*SUMIF('Daily Log'!$BJ$18:$BJ$1017,$B389,'Daily Log'!$BK$18:$BK$1017),0)</f>
        <v>0</v>
      </c>
      <c r="AB389" s="198">
        <f>IFERROR($E389*SUMIF('Daily Log'!$BM$18:$BM$1017,$B389,'Daily Log'!$BN$18:$BN$1017),0)</f>
        <v>0</v>
      </c>
      <c r="AC389" s="198">
        <f>IFERROR($E389*SUMIF('Daily Log'!$BP$18:$BP$1017,$B389,'Daily Log'!$BQ$18:$BQ$1017),0)</f>
        <v>0</v>
      </c>
      <c r="AD389" s="198">
        <f>IFERROR($E389*SUMIF('Daily Log'!$BS$18:$BS$1017,$B389,'Daily Log'!$BT$18:$BT$1017),0)</f>
        <v>0</v>
      </c>
      <c r="AE389" s="198">
        <f>IFERROR($E389*SUMIF('Daily Log'!$BV$18:$BV$1017,$B389,'Daily Log'!$BW$18:$BW$1017),0)</f>
        <v>0</v>
      </c>
      <c r="AF389" s="198">
        <f>IFERROR($E389*SUMIF('Daily Log'!$BY$18:$BY$1017,$B389,'Daily Log'!$BZ$18:$BZ$1017),0)</f>
        <v>0</v>
      </c>
      <c r="AG389" s="198">
        <f>IFERROR($E389*SUMIF('Daily Log'!$CB$18:$CB$1017,$B389,'Daily Log'!$CC$18:$CC$1017),0)</f>
        <v>0</v>
      </c>
      <c r="AH389" s="198">
        <f>IFERROR($E389*SUMIF('Daily Log'!$CE$18:$CE$1017,$B389,'Daily Log'!$CF$18:$CF$1017),0)</f>
        <v>0</v>
      </c>
      <c r="AI389" s="198">
        <f>IFERROR($E389*SUMIF('Daily Log'!$CH$18:$CH$1017,$B389,'Daily Log'!$CI$18:$CI$1017),0)</f>
        <v>0</v>
      </c>
      <c r="AJ389" s="198">
        <f>IFERROR($E389*SUMIF('Daily Log'!$CK$18:$CK$1017,$B389,'Daily Log'!$CL$18:$CL$1017),0)</f>
        <v>0</v>
      </c>
      <c r="AK389" s="198">
        <f>IFERROR($E389*SUMIF('Daily Log'!$CN$18:$CN$1017,$B389,'Daily Log'!$CO$18:$CO$1017),0)</f>
        <v>0</v>
      </c>
    </row>
    <row r="390" spans="7:37" ht="33.75" customHeight="1">
      <c r="G390" s="198">
        <f>IFERROR($E390*SUMIF('Daily Log'!$B$18:$B$1017,$B390,'Daily Log'!$C$18:$C$1017),0)</f>
        <v>0</v>
      </c>
      <c r="H390" s="198">
        <f>IFERROR($E390*SUMIF('Daily Log'!$E$18:$E$1017,$B390,'Daily Log'!$F$18:$F$1017),0)</f>
        <v>0</v>
      </c>
      <c r="I390" s="198">
        <f>IFERROR($E390*SUMIF('Daily Log'!$H$18:$H$1017,$B390,'Daily Log'!$I$18:$I$1017),0)</f>
        <v>0</v>
      </c>
      <c r="J390" s="198">
        <f>IFERROR($E390*SUMIF('Daily Log'!$K$18:$K$1017,$B390,'Daily Log'!$L$18:$L$1017),0)</f>
        <v>0</v>
      </c>
      <c r="K390" s="198">
        <f>IFERROR($E390*SUMIF('Daily Log'!$N$18:$N$1017,$B390,'Daily Log'!$O$18:$O$1017),0)</f>
        <v>0</v>
      </c>
      <c r="L390" s="198">
        <f>IFERROR($E390*SUMIF('Daily Log'!$Q$18:$Q$1017,$B390,'Daily Log'!$R$18:$R$1017),0)</f>
        <v>0</v>
      </c>
      <c r="M390" s="198">
        <f>IFERROR($E390*SUMIF('Daily Log'!$T$18:$T$1017,$B390,'Daily Log'!$U$18:$U$1017),0)</f>
        <v>0</v>
      </c>
      <c r="N390" s="198">
        <f>IFERROR($E390*SUMIF('Daily Log'!$W$18:$W$1017,$B390,'Daily Log'!$X$18:$X$1017),0)</f>
        <v>0</v>
      </c>
      <c r="O390" s="198">
        <f>IFERROR($E390*SUMIF('Daily Log'!$Z$18:$Z$1017,$B390,'Daily Log'!$AA$18:$AA$1017),0)</f>
        <v>0</v>
      </c>
      <c r="P390" s="198">
        <f>IFERROR($E390*SUMIF('Daily Log'!$AC$18:$AC$1017,$B390,'Daily Log'!$AD$18:$AD$1017),0)</f>
        <v>0</v>
      </c>
      <c r="Q390" s="198">
        <f>IFERROR($E390*SUMIF('Daily Log'!$AF$18:$AF$1017,$B390,'Daily Log'!$AG$18:$AG$1017),0)</f>
        <v>0</v>
      </c>
      <c r="R390" s="198">
        <f>IFERROR($E390*SUMIF('Daily Log'!$AI$18:$AI$1017,$B390,'Daily Log'!$AJ$18:$AJ$1017),0)</f>
        <v>0</v>
      </c>
      <c r="S390" s="198">
        <f>IFERROR($E390*SUMIF('Daily Log'!$AL$18:$AL$1017,$B390,'Daily Log'!$AM$18:$AM$1017),0)</f>
        <v>0</v>
      </c>
      <c r="T390" s="198">
        <f>IFERROR($E390*SUMIF('Daily Log'!$AO$18:$AO$1017,$B390,'Daily Log'!$AP$18:$AP$1017),0)</f>
        <v>0</v>
      </c>
      <c r="U390" s="198">
        <f>IFERROR($E390*SUMIF('Daily Log'!$AR$18:$AR$1017,$B390,'Daily Log'!$AS$18:$AS$1017),0)</f>
        <v>0</v>
      </c>
      <c r="V390" s="198">
        <f>IFERROR($E390*SUMIF('Daily Log'!$AU$18:$AU$1017,$B390,'Daily Log'!$AV$18:$AV$1017),0)</f>
        <v>0</v>
      </c>
      <c r="W390" s="198">
        <f>IFERROR($E390*SUMIF('Daily Log'!$AX$18:$AX$1017,$B390,'Daily Log'!$AY$18:$AY$1017),0)</f>
        <v>0</v>
      </c>
      <c r="X390" s="198">
        <f>IFERROR($E390*SUMIF('Daily Log'!$BA$18:$BA$1017,$B390,'Daily Log'!$BB$18:$BB$1017),0)</f>
        <v>0</v>
      </c>
      <c r="Y390" s="198">
        <f>IFERROR($E390*SUMIF('Daily Log'!$BD$18:$BD$1017,$B390,'Daily Log'!$BE$18:$BE$1017),0)</f>
        <v>0</v>
      </c>
      <c r="Z390" s="198">
        <f>IFERROR($E390*SUMIF('Daily Log'!$BG$18:$BG$1017,$B390,'Daily Log'!$BH$18:$BH$1017),0)</f>
        <v>0</v>
      </c>
      <c r="AA390" s="198">
        <f>IFERROR($E390*SUMIF('Daily Log'!$BJ$18:$BJ$1017,$B390,'Daily Log'!$BK$18:$BK$1017),0)</f>
        <v>0</v>
      </c>
      <c r="AB390" s="198">
        <f>IFERROR($E390*SUMIF('Daily Log'!$BM$18:$BM$1017,$B390,'Daily Log'!$BN$18:$BN$1017),0)</f>
        <v>0</v>
      </c>
      <c r="AC390" s="198">
        <f>IFERROR($E390*SUMIF('Daily Log'!$BP$18:$BP$1017,$B390,'Daily Log'!$BQ$18:$BQ$1017),0)</f>
        <v>0</v>
      </c>
      <c r="AD390" s="198">
        <f>IFERROR($E390*SUMIF('Daily Log'!$BS$18:$BS$1017,$B390,'Daily Log'!$BT$18:$BT$1017),0)</f>
        <v>0</v>
      </c>
      <c r="AE390" s="198">
        <f>IFERROR($E390*SUMIF('Daily Log'!$BV$18:$BV$1017,$B390,'Daily Log'!$BW$18:$BW$1017),0)</f>
        <v>0</v>
      </c>
      <c r="AF390" s="198">
        <f>IFERROR($E390*SUMIF('Daily Log'!$BY$18:$BY$1017,$B390,'Daily Log'!$BZ$18:$BZ$1017),0)</f>
        <v>0</v>
      </c>
      <c r="AG390" s="198">
        <f>IFERROR($E390*SUMIF('Daily Log'!$CB$18:$CB$1017,$B390,'Daily Log'!$CC$18:$CC$1017),0)</f>
        <v>0</v>
      </c>
      <c r="AH390" s="198">
        <f>IFERROR($E390*SUMIF('Daily Log'!$CE$18:$CE$1017,$B390,'Daily Log'!$CF$18:$CF$1017),0)</f>
        <v>0</v>
      </c>
      <c r="AI390" s="198">
        <f>IFERROR($E390*SUMIF('Daily Log'!$CH$18:$CH$1017,$B390,'Daily Log'!$CI$18:$CI$1017),0)</f>
        <v>0</v>
      </c>
      <c r="AJ390" s="198">
        <f>IFERROR($E390*SUMIF('Daily Log'!$CK$18:$CK$1017,$B390,'Daily Log'!$CL$18:$CL$1017),0)</f>
        <v>0</v>
      </c>
      <c r="AK390" s="198">
        <f>IFERROR($E390*SUMIF('Daily Log'!$CN$18:$CN$1017,$B390,'Daily Log'!$CO$18:$CO$1017),0)</f>
        <v>0</v>
      </c>
    </row>
    <row r="391" spans="7:37" ht="33.75" customHeight="1">
      <c r="G391" s="198">
        <f>IFERROR($E391*SUMIF('Daily Log'!$B$18:$B$1017,$B391,'Daily Log'!$C$18:$C$1017),0)</f>
        <v>0</v>
      </c>
      <c r="H391" s="198">
        <f>IFERROR($E391*SUMIF('Daily Log'!$E$18:$E$1017,$B391,'Daily Log'!$F$18:$F$1017),0)</f>
        <v>0</v>
      </c>
      <c r="I391" s="198">
        <f>IFERROR($E391*SUMIF('Daily Log'!$H$18:$H$1017,$B391,'Daily Log'!$I$18:$I$1017),0)</f>
        <v>0</v>
      </c>
      <c r="J391" s="198">
        <f>IFERROR($E391*SUMIF('Daily Log'!$K$18:$K$1017,$B391,'Daily Log'!$L$18:$L$1017),0)</f>
        <v>0</v>
      </c>
      <c r="K391" s="198">
        <f>IFERROR($E391*SUMIF('Daily Log'!$N$18:$N$1017,$B391,'Daily Log'!$O$18:$O$1017),0)</f>
        <v>0</v>
      </c>
      <c r="L391" s="198">
        <f>IFERROR($E391*SUMIF('Daily Log'!$Q$18:$Q$1017,$B391,'Daily Log'!$R$18:$R$1017),0)</f>
        <v>0</v>
      </c>
      <c r="M391" s="198">
        <f>IFERROR($E391*SUMIF('Daily Log'!$T$18:$T$1017,$B391,'Daily Log'!$U$18:$U$1017),0)</f>
        <v>0</v>
      </c>
      <c r="N391" s="198">
        <f>IFERROR($E391*SUMIF('Daily Log'!$W$18:$W$1017,$B391,'Daily Log'!$X$18:$X$1017),0)</f>
        <v>0</v>
      </c>
      <c r="O391" s="198">
        <f>IFERROR($E391*SUMIF('Daily Log'!$Z$18:$Z$1017,$B391,'Daily Log'!$AA$18:$AA$1017),0)</f>
        <v>0</v>
      </c>
      <c r="P391" s="198">
        <f>IFERROR($E391*SUMIF('Daily Log'!$AC$18:$AC$1017,$B391,'Daily Log'!$AD$18:$AD$1017),0)</f>
        <v>0</v>
      </c>
      <c r="Q391" s="198">
        <f>IFERROR($E391*SUMIF('Daily Log'!$AF$18:$AF$1017,$B391,'Daily Log'!$AG$18:$AG$1017),0)</f>
        <v>0</v>
      </c>
      <c r="R391" s="198">
        <f>IFERROR($E391*SUMIF('Daily Log'!$AI$18:$AI$1017,$B391,'Daily Log'!$AJ$18:$AJ$1017),0)</f>
        <v>0</v>
      </c>
      <c r="S391" s="198">
        <f>IFERROR($E391*SUMIF('Daily Log'!$AL$18:$AL$1017,$B391,'Daily Log'!$AM$18:$AM$1017),0)</f>
        <v>0</v>
      </c>
      <c r="T391" s="198">
        <f>IFERROR($E391*SUMIF('Daily Log'!$AO$18:$AO$1017,$B391,'Daily Log'!$AP$18:$AP$1017),0)</f>
        <v>0</v>
      </c>
      <c r="U391" s="198">
        <f>IFERROR($E391*SUMIF('Daily Log'!$AR$18:$AR$1017,$B391,'Daily Log'!$AS$18:$AS$1017),0)</f>
        <v>0</v>
      </c>
      <c r="V391" s="198">
        <f>IFERROR($E391*SUMIF('Daily Log'!$AU$18:$AU$1017,$B391,'Daily Log'!$AV$18:$AV$1017),0)</f>
        <v>0</v>
      </c>
      <c r="W391" s="198">
        <f>IFERROR($E391*SUMIF('Daily Log'!$AX$18:$AX$1017,$B391,'Daily Log'!$AY$18:$AY$1017),0)</f>
        <v>0</v>
      </c>
      <c r="X391" s="198">
        <f>IFERROR($E391*SUMIF('Daily Log'!$BA$18:$BA$1017,$B391,'Daily Log'!$BB$18:$BB$1017),0)</f>
        <v>0</v>
      </c>
      <c r="Y391" s="198">
        <f>IFERROR($E391*SUMIF('Daily Log'!$BD$18:$BD$1017,$B391,'Daily Log'!$BE$18:$BE$1017),0)</f>
        <v>0</v>
      </c>
      <c r="Z391" s="198">
        <f>IFERROR($E391*SUMIF('Daily Log'!$BG$18:$BG$1017,$B391,'Daily Log'!$BH$18:$BH$1017),0)</f>
        <v>0</v>
      </c>
      <c r="AA391" s="198">
        <f>IFERROR($E391*SUMIF('Daily Log'!$BJ$18:$BJ$1017,$B391,'Daily Log'!$BK$18:$BK$1017),0)</f>
        <v>0</v>
      </c>
      <c r="AB391" s="198">
        <f>IFERROR($E391*SUMIF('Daily Log'!$BM$18:$BM$1017,$B391,'Daily Log'!$BN$18:$BN$1017),0)</f>
        <v>0</v>
      </c>
      <c r="AC391" s="198">
        <f>IFERROR($E391*SUMIF('Daily Log'!$BP$18:$BP$1017,$B391,'Daily Log'!$BQ$18:$BQ$1017),0)</f>
        <v>0</v>
      </c>
      <c r="AD391" s="198">
        <f>IFERROR($E391*SUMIF('Daily Log'!$BS$18:$BS$1017,$B391,'Daily Log'!$BT$18:$BT$1017),0)</f>
        <v>0</v>
      </c>
      <c r="AE391" s="198">
        <f>IFERROR($E391*SUMIF('Daily Log'!$BV$18:$BV$1017,$B391,'Daily Log'!$BW$18:$BW$1017),0)</f>
        <v>0</v>
      </c>
      <c r="AF391" s="198">
        <f>IFERROR($E391*SUMIF('Daily Log'!$BY$18:$BY$1017,$B391,'Daily Log'!$BZ$18:$BZ$1017),0)</f>
        <v>0</v>
      </c>
      <c r="AG391" s="198">
        <f>IFERROR($E391*SUMIF('Daily Log'!$CB$18:$CB$1017,$B391,'Daily Log'!$CC$18:$CC$1017),0)</f>
        <v>0</v>
      </c>
      <c r="AH391" s="198">
        <f>IFERROR($E391*SUMIF('Daily Log'!$CE$18:$CE$1017,$B391,'Daily Log'!$CF$18:$CF$1017),0)</f>
        <v>0</v>
      </c>
      <c r="AI391" s="198">
        <f>IFERROR($E391*SUMIF('Daily Log'!$CH$18:$CH$1017,$B391,'Daily Log'!$CI$18:$CI$1017),0)</f>
        <v>0</v>
      </c>
      <c r="AJ391" s="198">
        <f>IFERROR($E391*SUMIF('Daily Log'!$CK$18:$CK$1017,$B391,'Daily Log'!$CL$18:$CL$1017),0)</f>
        <v>0</v>
      </c>
      <c r="AK391" s="198">
        <f>IFERROR($E391*SUMIF('Daily Log'!$CN$18:$CN$1017,$B391,'Daily Log'!$CO$18:$CO$1017),0)</f>
        <v>0</v>
      </c>
    </row>
    <row r="392" spans="7:37" ht="33.75" customHeight="1">
      <c r="G392" s="198">
        <f>IFERROR($E392*SUMIF('Daily Log'!$B$18:$B$1017,$B392,'Daily Log'!$C$18:$C$1017),0)</f>
        <v>0</v>
      </c>
      <c r="H392" s="198">
        <f>IFERROR($E392*SUMIF('Daily Log'!$E$18:$E$1017,$B392,'Daily Log'!$F$18:$F$1017),0)</f>
        <v>0</v>
      </c>
      <c r="I392" s="198">
        <f>IFERROR($E392*SUMIF('Daily Log'!$H$18:$H$1017,$B392,'Daily Log'!$I$18:$I$1017),0)</f>
        <v>0</v>
      </c>
      <c r="J392" s="198">
        <f>IFERROR($E392*SUMIF('Daily Log'!$K$18:$K$1017,$B392,'Daily Log'!$L$18:$L$1017),0)</f>
        <v>0</v>
      </c>
      <c r="K392" s="198">
        <f>IFERROR($E392*SUMIF('Daily Log'!$N$18:$N$1017,$B392,'Daily Log'!$O$18:$O$1017),0)</f>
        <v>0</v>
      </c>
      <c r="L392" s="198">
        <f>IFERROR($E392*SUMIF('Daily Log'!$Q$18:$Q$1017,$B392,'Daily Log'!$R$18:$R$1017),0)</f>
        <v>0</v>
      </c>
      <c r="M392" s="198">
        <f>IFERROR($E392*SUMIF('Daily Log'!$T$18:$T$1017,$B392,'Daily Log'!$U$18:$U$1017),0)</f>
        <v>0</v>
      </c>
      <c r="N392" s="198">
        <f>IFERROR($E392*SUMIF('Daily Log'!$W$18:$W$1017,$B392,'Daily Log'!$X$18:$X$1017),0)</f>
        <v>0</v>
      </c>
      <c r="O392" s="198">
        <f>IFERROR($E392*SUMIF('Daily Log'!$Z$18:$Z$1017,$B392,'Daily Log'!$AA$18:$AA$1017),0)</f>
        <v>0</v>
      </c>
      <c r="P392" s="198">
        <f>IFERROR($E392*SUMIF('Daily Log'!$AC$18:$AC$1017,$B392,'Daily Log'!$AD$18:$AD$1017),0)</f>
        <v>0</v>
      </c>
      <c r="Q392" s="198">
        <f>IFERROR($E392*SUMIF('Daily Log'!$AF$18:$AF$1017,$B392,'Daily Log'!$AG$18:$AG$1017),0)</f>
        <v>0</v>
      </c>
      <c r="R392" s="198">
        <f>IFERROR($E392*SUMIF('Daily Log'!$AI$18:$AI$1017,$B392,'Daily Log'!$AJ$18:$AJ$1017),0)</f>
        <v>0</v>
      </c>
      <c r="S392" s="198">
        <f>IFERROR($E392*SUMIF('Daily Log'!$AL$18:$AL$1017,$B392,'Daily Log'!$AM$18:$AM$1017),0)</f>
        <v>0</v>
      </c>
      <c r="T392" s="198">
        <f>IFERROR($E392*SUMIF('Daily Log'!$AO$18:$AO$1017,$B392,'Daily Log'!$AP$18:$AP$1017),0)</f>
        <v>0</v>
      </c>
      <c r="U392" s="198">
        <f>IFERROR($E392*SUMIF('Daily Log'!$AR$18:$AR$1017,$B392,'Daily Log'!$AS$18:$AS$1017),0)</f>
        <v>0</v>
      </c>
      <c r="V392" s="198">
        <f>IFERROR($E392*SUMIF('Daily Log'!$AU$18:$AU$1017,$B392,'Daily Log'!$AV$18:$AV$1017),0)</f>
        <v>0</v>
      </c>
      <c r="W392" s="198">
        <f>IFERROR($E392*SUMIF('Daily Log'!$AX$18:$AX$1017,$B392,'Daily Log'!$AY$18:$AY$1017),0)</f>
        <v>0</v>
      </c>
      <c r="X392" s="198">
        <f>IFERROR($E392*SUMIF('Daily Log'!$BA$18:$BA$1017,$B392,'Daily Log'!$BB$18:$BB$1017),0)</f>
        <v>0</v>
      </c>
      <c r="Y392" s="198">
        <f>IFERROR($E392*SUMIF('Daily Log'!$BD$18:$BD$1017,$B392,'Daily Log'!$BE$18:$BE$1017),0)</f>
        <v>0</v>
      </c>
      <c r="Z392" s="198">
        <f>IFERROR($E392*SUMIF('Daily Log'!$BG$18:$BG$1017,$B392,'Daily Log'!$BH$18:$BH$1017),0)</f>
        <v>0</v>
      </c>
      <c r="AA392" s="198">
        <f>IFERROR($E392*SUMIF('Daily Log'!$BJ$18:$BJ$1017,$B392,'Daily Log'!$BK$18:$BK$1017),0)</f>
        <v>0</v>
      </c>
      <c r="AB392" s="198">
        <f>IFERROR($E392*SUMIF('Daily Log'!$BM$18:$BM$1017,$B392,'Daily Log'!$BN$18:$BN$1017),0)</f>
        <v>0</v>
      </c>
      <c r="AC392" s="198">
        <f>IFERROR($E392*SUMIF('Daily Log'!$BP$18:$BP$1017,$B392,'Daily Log'!$BQ$18:$BQ$1017),0)</f>
        <v>0</v>
      </c>
      <c r="AD392" s="198">
        <f>IFERROR($E392*SUMIF('Daily Log'!$BS$18:$BS$1017,$B392,'Daily Log'!$BT$18:$BT$1017),0)</f>
        <v>0</v>
      </c>
      <c r="AE392" s="198">
        <f>IFERROR($E392*SUMIF('Daily Log'!$BV$18:$BV$1017,$B392,'Daily Log'!$BW$18:$BW$1017),0)</f>
        <v>0</v>
      </c>
      <c r="AF392" s="198">
        <f>IFERROR($E392*SUMIF('Daily Log'!$BY$18:$BY$1017,$B392,'Daily Log'!$BZ$18:$BZ$1017),0)</f>
        <v>0</v>
      </c>
      <c r="AG392" s="198">
        <f>IFERROR($E392*SUMIF('Daily Log'!$CB$18:$CB$1017,$B392,'Daily Log'!$CC$18:$CC$1017),0)</f>
        <v>0</v>
      </c>
      <c r="AH392" s="198">
        <f>IFERROR($E392*SUMIF('Daily Log'!$CE$18:$CE$1017,$B392,'Daily Log'!$CF$18:$CF$1017),0)</f>
        <v>0</v>
      </c>
      <c r="AI392" s="198">
        <f>IFERROR($E392*SUMIF('Daily Log'!$CH$18:$CH$1017,$B392,'Daily Log'!$CI$18:$CI$1017),0)</f>
        <v>0</v>
      </c>
      <c r="AJ392" s="198">
        <f>IFERROR($E392*SUMIF('Daily Log'!$CK$18:$CK$1017,$B392,'Daily Log'!$CL$18:$CL$1017),0)</f>
        <v>0</v>
      </c>
      <c r="AK392" s="198">
        <f>IFERROR($E392*SUMIF('Daily Log'!$CN$18:$CN$1017,$B392,'Daily Log'!$CO$18:$CO$1017),0)</f>
        <v>0</v>
      </c>
    </row>
    <row r="393" spans="7:37" ht="33.75" customHeight="1">
      <c r="G393" s="198">
        <f>IFERROR($E393*SUMIF('Daily Log'!$B$18:$B$1017,$B393,'Daily Log'!$C$18:$C$1017),0)</f>
        <v>0</v>
      </c>
      <c r="H393" s="198">
        <f>IFERROR($E393*SUMIF('Daily Log'!$E$18:$E$1017,$B393,'Daily Log'!$F$18:$F$1017),0)</f>
        <v>0</v>
      </c>
      <c r="I393" s="198">
        <f>IFERROR($E393*SUMIF('Daily Log'!$H$18:$H$1017,$B393,'Daily Log'!$I$18:$I$1017),0)</f>
        <v>0</v>
      </c>
      <c r="J393" s="198">
        <f>IFERROR($E393*SUMIF('Daily Log'!$K$18:$K$1017,$B393,'Daily Log'!$L$18:$L$1017),0)</f>
        <v>0</v>
      </c>
      <c r="K393" s="198">
        <f>IFERROR($E393*SUMIF('Daily Log'!$N$18:$N$1017,$B393,'Daily Log'!$O$18:$O$1017),0)</f>
        <v>0</v>
      </c>
      <c r="L393" s="198">
        <f>IFERROR($E393*SUMIF('Daily Log'!$Q$18:$Q$1017,$B393,'Daily Log'!$R$18:$R$1017),0)</f>
        <v>0</v>
      </c>
      <c r="M393" s="198">
        <f>IFERROR($E393*SUMIF('Daily Log'!$T$18:$T$1017,$B393,'Daily Log'!$U$18:$U$1017),0)</f>
        <v>0</v>
      </c>
      <c r="N393" s="198">
        <f>IFERROR($E393*SUMIF('Daily Log'!$W$18:$W$1017,$B393,'Daily Log'!$X$18:$X$1017),0)</f>
        <v>0</v>
      </c>
      <c r="O393" s="198">
        <f>IFERROR($E393*SUMIF('Daily Log'!$Z$18:$Z$1017,$B393,'Daily Log'!$AA$18:$AA$1017),0)</f>
        <v>0</v>
      </c>
      <c r="P393" s="198">
        <f>IFERROR($E393*SUMIF('Daily Log'!$AC$18:$AC$1017,$B393,'Daily Log'!$AD$18:$AD$1017),0)</f>
        <v>0</v>
      </c>
      <c r="Q393" s="198">
        <f>IFERROR($E393*SUMIF('Daily Log'!$AF$18:$AF$1017,$B393,'Daily Log'!$AG$18:$AG$1017),0)</f>
        <v>0</v>
      </c>
      <c r="R393" s="198">
        <f>IFERROR($E393*SUMIF('Daily Log'!$AI$18:$AI$1017,$B393,'Daily Log'!$AJ$18:$AJ$1017),0)</f>
        <v>0</v>
      </c>
      <c r="S393" s="198">
        <f>IFERROR($E393*SUMIF('Daily Log'!$AL$18:$AL$1017,$B393,'Daily Log'!$AM$18:$AM$1017),0)</f>
        <v>0</v>
      </c>
      <c r="T393" s="198">
        <f>IFERROR($E393*SUMIF('Daily Log'!$AO$18:$AO$1017,$B393,'Daily Log'!$AP$18:$AP$1017),0)</f>
        <v>0</v>
      </c>
      <c r="U393" s="198">
        <f>IFERROR($E393*SUMIF('Daily Log'!$AR$18:$AR$1017,$B393,'Daily Log'!$AS$18:$AS$1017),0)</f>
        <v>0</v>
      </c>
      <c r="V393" s="198">
        <f>IFERROR($E393*SUMIF('Daily Log'!$AU$18:$AU$1017,$B393,'Daily Log'!$AV$18:$AV$1017),0)</f>
        <v>0</v>
      </c>
      <c r="W393" s="198">
        <f>IFERROR($E393*SUMIF('Daily Log'!$AX$18:$AX$1017,$B393,'Daily Log'!$AY$18:$AY$1017),0)</f>
        <v>0</v>
      </c>
      <c r="X393" s="198">
        <f>IFERROR($E393*SUMIF('Daily Log'!$BA$18:$BA$1017,$B393,'Daily Log'!$BB$18:$BB$1017),0)</f>
        <v>0</v>
      </c>
      <c r="Y393" s="198">
        <f>IFERROR($E393*SUMIF('Daily Log'!$BD$18:$BD$1017,$B393,'Daily Log'!$BE$18:$BE$1017),0)</f>
        <v>0</v>
      </c>
      <c r="Z393" s="198">
        <f>IFERROR($E393*SUMIF('Daily Log'!$BG$18:$BG$1017,$B393,'Daily Log'!$BH$18:$BH$1017),0)</f>
        <v>0</v>
      </c>
      <c r="AA393" s="198">
        <f>IFERROR($E393*SUMIF('Daily Log'!$BJ$18:$BJ$1017,$B393,'Daily Log'!$BK$18:$BK$1017),0)</f>
        <v>0</v>
      </c>
      <c r="AB393" s="198">
        <f>IFERROR($E393*SUMIF('Daily Log'!$BM$18:$BM$1017,$B393,'Daily Log'!$BN$18:$BN$1017),0)</f>
        <v>0</v>
      </c>
      <c r="AC393" s="198">
        <f>IFERROR($E393*SUMIF('Daily Log'!$BP$18:$BP$1017,$B393,'Daily Log'!$BQ$18:$BQ$1017),0)</f>
        <v>0</v>
      </c>
      <c r="AD393" s="198">
        <f>IFERROR($E393*SUMIF('Daily Log'!$BS$18:$BS$1017,$B393,'Daily Log'!$BT$18:$BT$1017),0)</f>
        <v>0</v>
      </c>
      <c r="AE393" s="198">
        <f>IFERROR($E393*SUMIF('Daily Log'!$BV$18:$BV$1017,$B393,'Daily Log'!$BW$18:$BW$1017),0)</f>
        <v>0</v>
      </c>
      <c r="AF393" s="198">
        <f>IFERROR($E393*SUMIF('Daily Log'!$BY$18:$BY$1017,$B393,'Daily Log'!$BZ$18:$BZ$1017),0)</f>
        <v>0</v>
      </c>
      <c r="AG393" s="198">
        <f>IFERROR($E393*SUMIF('Daily Log'!$CB$18:$CB$1017,$B393,'Daily Log'!$CC$18:$CC$1017),0)</f>
        <v>0</v>
      </c>
      <c r="AH393" s="198">
        <f>IFERROR($E393*SUMIF('Daily Log'!$CE$18:$CE$1017,$B393,'Daily Log'!$CF$18:$CF$1017),0)</f>
        <v>0</v>
      </c>
      <c r="AI393" s="198">
        <f>IFERROR($E393*SUMIF('Daily Log'!$CH$18:$CH$1017,$B393,'Daily Log'!$CI$18:$CI$1017),0)</f>
        <v>0</v>
      </c>
      <c r="AJ393" s="198">
        <f>IFERROR($E393*SUMIF('Daily Log'!$CK$18:$CK$1017,$B393,'Daily Log'!$CL$18:$CL$1017),0)</f>
        <v>0</v>
      </c>
      <c r="AK393" s="198">
        <f>IFERROR($E393*SUMIF('Daily Log'!$CN$18:$CN$1017,$B393,'Daily Log'!$CO$18:$CO$1017),0)</f>
        <v>0</v>
      </c>
    </row>
    <row r="394" spans="7:37" ht="33.75" customHeight="1">
      <c r="G394" s="198">
        <f>IFERROR($E394*SUMIF('Daily Log'!$B$18:$B$1017,$B394,'Daily Log'!$C$18:$C$1017),0)</f>
        <v>0</v>
      </c>
      <c r="H394" s="198">
        <f>IFERROR($E394*SUMIF('Daily Log'!$E$18:$E$1017,$B394,'Daily Log'!$F$18:$F$1017),0)</f>
        <v>0</v>
      </c>
      <c r="I394" s="198">
        <f>IFERROR($E394*SUMIF('Daily Log'!$H$18:$H$1017,$B394,'Daily Log'!$I$18:$I$1017),0)</f>
        <v>0</v>
      </c>
      <c r="J394" s="198">
        <f>IFERROR($E394*SUMIF('Daily Log'!$K$18:$K$1017,$B394,'Daily Log'!$L$18:$L$1017),0)</f>
        <v>0</v>
      </c>
      <c r="K394" s="198">
        <f>IFERROR($E394*SUMIF('Daily Log'!$N$18:$N$1017,$B394,'Daily Log'!$O$18:$O$1017),0)</f>
        <v>0</v>
      </c>
      <c r="L394" s="198">
        <f>IFERROR($E394*SUMIF('Daily Log'!$Q$18:$Q$1017,$B394,'Daily Log'!$R$18:$R$1017),0)</f>
        <v>0</v>
      </c>
      <c r="M394" s="198">
        <f>IFERROR($E394*SUMIF('Daily Log'!$T$18:$T$1017,$B394,'Daily Log'!$U$18:$U$1017),0)</f>
        <v>0</v>
      </c>
      <c r="N394" s="198">
        <f>IFERROR($E394*SUMIF('Daily Log'!$W$18:$W$1017,$B394,'Daily Log'!$X$18:$X$1017),0)</f>
        <v>0</v>
      </c>
      <c r="O394" s="198">
        <f>IFERROR($E394*SUMIF('Daily Log'!$Z$18:$Z$1017,$B394,'Daily Log'!$AA$18:$AA$1017),0)</f>
        <v>0</v>
      </c>
      <c r="P394" s="198">
        <f>IFERROR($E394*SUMIF('Daily Log'!$AC$18:$AC$1017,$B394,'Daily Log'!$AD$18:$AD$1017),0)</f>
        <v>0</v>
      </c>
      <c r="Q394" s="198">
        <f>IFERROR($E394*SUMIF('Daily Log'!$AF$18:$AF$1017,$B394,'Daily Log'!$AG$18:$AG$1017),0)</f>
        <v>0</v>
      </c>
      <c r="R394" s="198">
        <f>IFERROR($E394*SUMIF('Daily Log'!$AI$18:$AI$1017,$B394,'Daily Log'!$AJ$18:$AJ$1017),0)</f>
        <v>0</v>
      </c>
      <c r="S394" s="198">
        <f>IFERROR($E394*SUMIF('Daily Log'!$AL$18:$AL$1017,$B394,'Daily Log'!$AM$18:$AM$1017),0)</f>
        <v>0</v>
      </c>
      <c r="T394" s="198">
        <f>IFERROR($E394*SUMIF('Daily Log'!$AO$18:$AO$1017,$B394,'Daily Log'!$AP$18:$AP$1017),0)</f>
        <v>0</v>
      </c>
      <c r="U394" s="198">
        <f>IFERROR($E394*SUMIF('Daily Log'!$AR$18:$AR$1017,$B394,'Daily Log'!$AS$18:$AS$1017),0)</f>
        <v>0</v>
      </c>
      <c r="V394" s="198">
        <f>IFERROR($E394*SUMIF('Daily Log'!$AU$18:$AU$1017,$B394,'Daily Log'!$AV$18:$AV$1017),0)</f>
        <v>0</v>
      </c>
      <c r="W394" s="198">
        <f>IFERROR($E394*SUMIF('Daily Log'!$AX$18:$AX$1017,$B394,'Daily Log'!$AY$18:$AY$1017),0)</f>
        <v>0</v>
      </c>
      <c r="X394" s="198">
        <f>IFERROR($E394*SUMIF('Daily Log'!$BA$18:$BA$1017,$B394,'Daily Log'!$BB$18:$BB$1017),0)</f>
        <v>0</v>
      </c>
      <c r="Y394" s="198">
        <f>IFERROR($E394*SUMIF('Daily Log'!$BD$18:$BD$1017,$B394,'Daily Log'!$BE$18:$BE$1017),0)</f>
        <v>0</v>
      </c>
      <c r="Z394" s="198">
        <f>IFERROR($E394*SUMIF('Daily Log'!$BG$18:$BG$1017,$B394,'Daily Log'!$BH$18:$BH$1017),0)</f>
        <v>0</v>
      </c>
      <c r="AA394" s="198">
        <f>IFERROR($E394*SUMIF('Daily Log'!$BJ$18:$BJ$1017,$B394,'Daily Log'!$BK$18:$BK$1017),0)</f>
        <v>0</v>
      </c>
      <c r="AB394" s="198">
        <f>IFERROR($E394*SUMIF('Daily Log'!$BM$18:$BM$1017,$B394,'Daily Log'!$BN$18:$BN$1017),0)</f>
        <v>0</v>
      </c>
      <c r="AC394" s="198">
        <f>IFERROR($E394*SUMIF('Daily Log'!$BP$18:$BP$1017,$B394,'Daily Log'!$BQ$18:$BQ$1017),0)</f>
        <v>0</v>
      </c>
      <c r="AD394" s="198">
        <f>IFERROR($E394*SUMIF('Daily Log'!$BS$18:$BS$1017,$B394,'Daily Log'!$BT$18:$BT$1017),0)</f>
        <v>0</v>
      </c>
      <c r="AE394" s="198">
        <f>IFERROR($E394*SUMIF('Daily Log'!$BV$18:$BV$1017,$B394,'Daily Log'!$BW$18:$BW$1017),0)</f>
        <v>0</v>
      </c>
      <c r="AF394" s="198">
        <f>IFERROR($E394*SUMIF('Daily Log'!$BY$18:$BY$1017,$B394,'Daily Log'!$BZ$18:$BZ$1017),0)</f>
        <v>0</v>
      </c>
      <c r="AG394" s="198">
        <f>IFERROR($E394*SUMIF('Daily Log'!$CB$18:$CB$1017,$B394,'Daily Log'!$CC$18:$CC$1017),0)</f>
        <v>0</v>
      </c>
      <c r="AH394" s="198">
        <f>IFERROR($E394*SUMIF('Daily Log'!$CE$18:$CE$1017,$B394,'Daily Log'!$CF$18:$CF$1017),0)</f>
        <v>0</v>
      </c>
      <c r="AI394" s="198">
        <f>IFERROR($E394*SUMIF('Daily Log'!$CH$18:$CH$1017,$B394,'Daily Log'!$CI$18:$CI$1017),0)</f>
        <v>0</v>
      </c>
      <c r="AJ394" s="198">
        <f>IFERROR($E394*SUMIF('Daily Log'!$CK$18:$CK$1017,$B394,'Daily Log'!$CL$18:$CL$1017),0)</f>
        <v>0</v>
      </c>
      <c r="AK394" s="198">
        <f>IFERROR($E394*SUMIF('Daily Log'!$CN$18:$CN$1017,$B394,'Daily Log'!$CO$18:$CO$1017),0)</f>
        <v>0</v>
      </c>
    </row>
  </sheetData>
  <sheetProtection selectLockedCells="1" autoFilter="0"/>
  <autoFilter ref="B29:D373">
    <filterColumn colId="0" showButton="0"/>
    <filterColumn colId="2">
      <filters>
        <filter val="BEER PLATTER"/>
        <filter val="COMBO-APPETIZER"/>
        <filter val="KLKD-APPETIZER"/>
        <filter val="KLKD-LOCAL DELIGHTS"/>
        <filter val="KLKD-WESTERN CRUISE"/>
        <filter val="PLATTER"/>
        <filter val="SAUCE"/>
        <filter val="SIDE ORDER-APPETIZER"/>
        <filter val="SIDE ORDER-LOCAL DELIGHTS"/>
        <filter val="SIDE ORDER-WESTERN CRUISE"/>
      </filters>
    </filterColumn>
  </autoFilter>
  <sortState ref="B30:F235">
    <sortCondition ref="D30:D235"/>
    <sortCondition ref="B30:B235"/>
  </sortState>
  <mergeCells count="19">
    <mergeCell ref="B359:C359"/>
    <mergeCell ref="C6:D6"/>
    <mergeCell ref="C8:D8"/>
    <mergeCell ref="C10:D10"/>
    <mergeCell ref="B29:C29"/>
    <mergeCell ref="B360:C360"/>
    <mergeCell ref="B361:C361"/>
    <mergeCell ref="B362:C362"/>
    <mergeCell ref="B363:C363"/>
    <mergeCell ref="B364:C364"/>
    <mergeCell ref="B370:C370"/>
    <mergeCell ref="B371:C371"/>
    <mergeCell ref="B372:C372"/>
    <mergeCell ref="B373:C373"/>
    <mergeCell ref="B365:C365"/>
    <mergeCell ref="B366:C366"/>
    <mergeCell ref="B367:C367"/>
    <mergeCell ref="B368:C368"/>
    <mergeCell ref="B369:C369"/>
  </mergeCells>
  <printOptions horizontalCentered="1"/>
  <pageMargins left="0.196850393700787" right="0.196850393700787" top="0.196850393700787" bottom="0.196850393700787" header="0.31496062992126" footer="0.31496062992126"/>
  <pageSetup paperSize="9" scale="7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  <pageSetUpPr fitToPage="1"/>
  </sheetPr>
  <dimension ref="A1:CR1020"/>
  <sheetViews>
    <sheetView showGridLines="0" zoomScale="70" zoomScaleNormal="70" workbookViewId="0">
      <selection activeCell="H18" sqref="H18:I170"/>
    </sheetView>
  </sheetViews>
  <sheetFormatPr defaultColWidth="0" defaultRowHeight="0" customHeight="1" zeroHeight="1"/>
  <cols>
    <col min="1" max="1" width="5.7109375" style="3" customWidth="1"/>
    <col min="2" max="2" width="27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5" width="34.5703125" style="3" customWidth="1"/>
    <col min="36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7" width="28.28515625" style="3" customWidth="1"/>
    <col min="48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7.42578125" style="3" customWidth="1"/>
    <col min="63" max="63" width="20.7109375" style="37" customWidth="1"/>
    <col min="64" max="64" width="1.7109375" style="3" customWidth="1"/>
    <col min="65" max="65" width="29.28515625" style="3" customWidth="1"/>
    <col min="66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0" width="28.140625" style="3" customWidth="1"/>
    <col min="81" max="81" width="20.7109375" style="3" customWidth="1"/>
    <col min="82" max="82" width="1.7109375" style="3" customWidth="1"/>
    <col min="83" max="83" width="30.42578125" style="3" customWidth="1"/>
    <col min="84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32.7109375" style="274" customWidth="1"/>
    <col min="90" max="90" width="20.7109375" style="275" customWidth="1"/>
    <col min="91" max="91" width="1.7109375" style="3" customWidth="1"/>
    <col min="92" max="92" width="25.42578125" style="274" customWidth="1"/>
    <col min="93" max="93" width="20.7109375" style="275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8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76"/>
      <c r="CL2" s="277"/>
      <c r="CM2" s="19"/>
      <c r="CN2" s="276"/>
      <c r="CO2" s="277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3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78"/>
      <c r="CL3" s="279"/>
      <c r="CM3" s="20"/>
      <c r="CN3" s="278"/>
      <c r="CO3" s="279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0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80"/>
      <c r="CL4" s="281"/>
      <c r="CM4" s="21"/>
      <c r="CN4" s="280"/>
      <c r="CO4" s="281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76"/>
      <c r="CL5" s="277"/>
      <c r="CM5" s="19"/>
      <c r="CN5" s="276"/>
      <c r="CO5" s="277"/>
      <c r="CQ5" s="1"/>
      <c r="CR5" s="2"/>
    </row>
    <row r="6" spans="1:96" ht="24.95" customHeight="1">
      <c r="B6" s="29" t="s">
        <v>4</v>
      </c>
      <c r="C6" s="532" t="str">
        <f>[2]Summary!C6</f>
        <v>KDA</v>
      </c>
      <c r="D6" s="533"/>
      <c r="E6" s="53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9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78"/>
      <c r="CL6" s="279"/>
      <c r="CM6" s="20"/>
      <c r="CN6" s="278"/>
      <c r="CO6" s="279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78"/>
      <c r="CL7" s="279"/>
      <c r="CM7" s="20"/>
      <c r="CN7" s="278"/>
      <c r="CO7" s="279"/>
      <c r="CQ7" s="8"/>
      <c r="CR7" s="5"/>
    </row>
    <row r="8" spans="1:96" ht="24.95" customHeight="1">
      <c r="B8" s="29" t="s">
        <v>5</v>
      </c>
      <c r="C8" s="532" t="str">
        <f>[2]Summary!C8</f>
        <v>2013</v>
      </c>
      <c r="D8" s="533"/>
      <c r="E8" s="53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3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78"/>
      <c r="CL8" s="279"/>
      <c r="CM8" s="20"/>
      <c r="CN8" s="278"/>
      <c r="CO8" s="279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39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78"/>
      <c r="CL9" s="279"/>
      <c r="CM9" s="20"/>
      <c r="CN9" s="278"/>
      <c r="CO9" s="279"/>
      <c r="CQ9" s="8"/>
      <c r="CR9" s="5"/>
    </row>
    <row r="10" spans="1:96" ht="24.95" customHeight="1">
      <c r="B10" s="29" t="s">
        <v>6</v>
      </c>
      <c r="C10" s="532" t="str">
        <f>[3]Summary!C10</f>
        <v>NOVEMBER</v>
      </c>
      <c r="D10" s="533"/>
      <c r="E10" s="53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9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78"/>
      <c r="CL10" s="279"/>
      <c r="CM10" s="20"/>
      <c r="CN10" s="278"/>
      <c r="CO10" s="279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80"/>
      <c r="CL11" s="281"/>
      <c r="CM11" s="21"/>
      <c r="CN11" s="280"/>
      <c r="CO11" s="281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1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82"/>
      <c r="CL13" s="283"/>
      <c r="CN13" s="282"/>
      <c r="CO13" s="283"/>
      <c r="CQ13" s="1"/>
      <c r="CR13" s="2"/>
    </row>
    <row r="14" spans="1:96" ht="24.95" customHeight="1">
      <c r="A14" s="397">
        <f>IFERROR(INDEX($CR$18:$CR$48,MAX($B$17:$CO$17),1),"")</f>
        <v>0</v>
      </c>
      <c r="B14" s="31" t="str">
        <f>"DATE  "&amp;TEXT([3]Summary!G27,"DD / MM / YYYY")</f>
        <v>DATE  01 / 11 / 2013</v>
      </c>
      <c r="C14" s="5"/>
      <c r="E14" s="4" t="str">
        <f>"DATE  "&amp;TEXT([3]Summary!H27,"DD / MM / YYYY")</f>
        <v>DATE  02 / 11 / 2013</v>
      </c>
      <c r="F14" s="5"/>
      <c r="H14" s="4" t="str">
        <f>"DATE  "&amp;TEXT([3]Summary!I27,"DD / MM / YYYY")</f>
        <v>DATE  03 / 11 / 2013</v>
      </c>
      <c r="I14" s="5"/>
      <c r="K14" s="4" t="str">
        <f>"DATE  "&amp;TEXT([3]Summary!J27,"DD / MM / YYYY")</f>
        <v>DATE  04 / 11 / 2013</v>
      </c>
      <c r="L14" s="5"/>
      <c r="N14" s="4" t="str">
        <f>"DATE  "&amp;TEXT([3]Summary!K27,"DD / MM / YYYY")</f>
        <v>DATE  05 / 11 / 2013</v>
      </c>
      <c r="O14" s="5"/>
      <c r="Q14" s="4" t="str">
        <f>"DATE  "&amp;TEXT([3]Summary!L27,"DD / MM / YYYY")</f>
        <v>DATE  06 / 11 / 2013</v>
      </c>
      <c r="R14" s="5"/>
      <c r="T14" s="4" t="str">
        <f>"DATE  "&amp;TEXT([3]Summary!M27,"DD / MM / YYYY")</f>
        <v>DATE  07 / 11 / 2013</v>
      </c>
      <c r="U14" s="5"/>
      <c r="W14" s="4" t="str">
        <f>"DATE  "&amp;TEXT([3]Summary!N27,"DD / MM / YYYY")</f>
        <v>DATE  08 / 11 / 2013</v>
      </c>
      <c r="X14" s="5"/>
      <c r="Z14" s="4" t="str">
        <f>"DATE  "&amp;TEXT([3]Summary!O27,"DD / MM / YYYY")</f>
        <v>DATE  09 / 11 / 2013</v>
      </c>
      <c r="AA14" s="5"/>
      <c r="AC14" s="4" t="str">
        <f>"DATE  "&amp;TEXT([3]Summary!P27,"DD / MM / YYYY")</f>
        <v>DATE  10 / 11 / 2013</v>
      </c>
      <c r="AD14" s="5"/>
      <c r="AF14" s="4" t="str">
        <f>"DATE  "&amp;TEXT([3]Summary!Q27,"DD / MM / YYYY")</f>
        <v>DATE  11 / 11 / 2013</v>
      </c>
      <c r="AG14" s="5"/>
      <c r="AI14" s="4" t="str">
        <f>"DATE  "&amp;TEXT([3]Summary!R27,"DD / MM / YYYY")</f>
        <v>DATE  12 / 11 / 2013</v>
      </c>
      <c r="AJ14" s="5"/>
      <c r="AL14" s="4" t="str">
        <f>"DATE  "&amp;TEXT([3]Summary!S27,"DD / MM / YYYY")</f>
        <v>DATE  13 / 11 / 2013</v>
      </c>
      <c r="AM14" s="5"/>
      <c r="AO14" s="4" t="str">
        <f>"DATE  "&amp;TEXT([3]Summary!T27,"DD / MM / YYYY")</f>
        <v>DATE  14 / 11 / 2013</v>
      </c>
      <c r="AP14" s="5"/>
      <c r="AR14" s="4" t="str">
        <f>"DATE  "&amp;TEXT([3]Summary!U27,"DD / MM / YYYY")</f>
        <v>DATE  15 / 11 / 2013</v>
      </c>
      <c r="AS14" s="5"/>
      <c r="AU14" s="4" t="str">
        <f>"DATE  "&amp;TEXT([3]Summary!V27,"DD / MM / YYYY")</f>
        <v>DATE  16 / 11 / 2013</v>
      </c>
      <c r="AV14" s="5"/>
      <c r="AX14" s="4" t="str">
        <f>"DATE  "&amp;TEXT([3]Summary!W27,"DD / MM / YYYY")</f>
        <v>DATE  17 / 11 / 2013</v>
      </c>
      <c r="AY14" s="5"/>
      <c r="BA14" s="4" t="str">
        <f>"DATE  "&amp;TEXT([3]Summary!X27,"DD / MM / YYYY")</f>
        <v>DATE  18 / 11 / 2013</v>
      </c>
      <c r="BB14" s="5"/>
      <c r="BD14" s="4" t="str">
        <f>"DATE  "&amp;TEXT([3]Summary!Y27,"DD / MM / YYYY")</f>
        <v>DATE  19 / 11 / 2013</v>
      </c>
      <c r="BE14" s="5"/>
      <c r="BG14" s="4" t="str">
        <f>"DATE  "&amp;TEXT([3]Summary!Z27,"DD / MM / YYYY")</f>
        <v>DATE  20 / 11 / 2013</v>
      </c>
      <c r="BH14" s="5"/>
      <c r="BJ14" s="4" t="str">
        <f>"DATE  "&amp;TEXT([3]Summary!AA27,"DD / MM / YYYY")</f>
        <v>DATE  21 / 11 / 2013</v>
      </c>
      <c r="BK14" s="42"/>
      <c r="BM14" s="4" t="str">
        <f>"DATE  "&amp;TEXT([3]Summary!AB27,"DD / MM / YYYY")</f>
        <v>DATE  22 / 11 / 2013</v>
      </c>
      <c r="BN14" s="5"/>
      <c r="BP14" s="4" t="str">
        <f>"DATE  "&amp;TEXT([3]Summary!AC27,"DD / MM / YYYY")</f>
        <v>DATE  23 / 11 / 2013</v>
      </c>
      <c r="BQ14" s="5"/>
      <c r="BS14" s="4" t="str">
        <f>"DATE  "&amp;TEXT([3]Summary!AD27,"DD / MM / YYYY")</f>
        <v>DATE  24 / 11 / 2013</v>
      </c>
      <c r="BT14" s="5"/>
      <c r="BV14" s="4" t="str">
        <f>"DATE  "&amp;TEXT([3]Summary!AE27,"DD / MM / YYYY")</f>
        <v>DATE  25 / 11 / 2013</v>
      </c>
      <c r="BW14" s="5"/>
      <c r="BY14" s="4" t="str">
        <f>"DATE  "&amp;TEXT([3]Summary!AF27,"DD / MM / YYYY")</f>
        <v>DATE  26 / 11 / 2013</v>
      </c>
      <c r="BZ14" s="5"/>
      <c r="CB14" s="4" t="str">
        <f>"DATE  "&amp;TEXT([3]Summary!AG27,"DD / MM / YYYY")</f>
        <v>DATE  27 / 11 / 2013</v>
      </c>
      <c r="CC14" s="5"/>
      <c r="CE14" s="4" t="str">
        <f>"DATE  "&amp;TEXT([3]Summary!AH27,"DD / MM / YYYY")</f>
        <v>DATE  28 / 11 / 2013</v>
      </c>
      <c r="CF14" s="5"/>
      <c r="CH14" s="4" t="str">
        <f>"DATE  "&amp;TEXT([3]Summary!AI27,"DD / MM / YYYY")</f>
        <v>DATE  29 / 11 / 2013</v>
      </c>
      <c r="CI14" s="5"/>
      <c r="CK14" s="284" t="str">
        <f>"DATE  "&amp;TEXT([3]Summary!AJ27,"DD / MM / YYYY")</f>
        <v>DATE  30 / 11 / 2013</v>
      </c>
      <c r="CL14" s="285"/>
      <c r="CN14" s="284" t="str">
        <f>"DATE  "&amp;TEXT([3]Summary!AK27,"DD / MM / YYYY")</f>
        <v xml:space="preserve">DATE  </v>
      </c>
      <c r="CO14" s="285"/>
      <c r="CQ14" s="4" t="s">
        <v>433</v>
      </c>
      <c r="CR14" s="5"/>
    </row>
    <row r="15" spans="1:96" ht="9.9499999999999993" customHeight="1">
      <c r="B15" s="32"/>
      <c r="C15" s="5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3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86"/>
      <c r="CL15" s="287"/>
      <c r="CN15" s="286"/>
      <c r="CO15" s="287"/>
      <c r="CQ15" s="6"/>
      <c r="CR15" s="7"/>
    </row>
    <row r="16" spans="1:96" ht="24.95" customHeight="1">
      <c r="B16" s="8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4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88" t="s">
        <v>0</v>
      </c>
      <c r="CL16" s="289" t="s">
        <v>1</v>
      </c>
      <c r="CN16" s="288" t="s">
        <v>0</v>
      </c>
      <c r="CO16" s="289" t="s">
        <v>1</v>
      </c>
      <c r="CQ16" s="8" t="s">
        <v>6</v>
      </c>
      <c r="CR16" s="9" t="s">
        <v>433</v>
      </c>
    </row>
    <row r="17" spans="1:96" ht="26.25" customHeight="1">
      <c r="B17" s="536">
        <f>IF(B18&lt;&gt;"",2,0)</f>
        <v>2</v>
      </c>
      <c r="C17" s="537"/>
      <c r="D17" s="535"/>
      <c r="E17" s="536">
        <f>IF(E18&lt;&gt;"",2,0)</f>
        <v>2</v>
      </c>
      <c r="F17" s="537"/>
      <c r="G17" s="535"/>
      <c r="H17" s="536">
        <f>IF(H18&lt;&gt;"",19,0)</f>
        <v>19</v>
      </c>
      <c r="I17" s="537"/>
      <c r="J17" s="535"/>
      <c r="K17" s="536">
        <f>IF(K18&lt;&gt;"",19,0)</f>
        <v>0</v>
      </c>
      <c r="L17" s="537"/>
      <c r="M17" s="535"/>
      <c r="N17" s="536">
        <f>IF(N18&lt;&gt;"",19,0)</f>
        <v>0</v>
      </c>
      <c r="O17" s="537"/>
      <c r="P17" s="535"/>
      <c r="Q17" s="536">
        <f>IF(Q18&lt;&gt;"",19,0)</f>
        <v>0</v>
      </c>
      <c r="R17" s="537"/>
      <c r="S17" s="535"/>
      <c r="T17" s="536">
        <f>IF(T18&lt;&gt;"",19,0)</f>
        <v>0</v>
      </c>
      <c r="U17" s="537"/>
      <c r="V17" s="535"/>
      <c r="W17" s="536">
        <f>IF(W18&lt;&gt;"",19,0)</f>
        <v>0</v>
      </c>
      <c r="X17" s="537"/>
      <c r="Y17" s="535"/>
      <c r="Z17" s="536">
        <f>IF(Z18&lt;&gt;"",19,0)</f>
        <v>0</v>
      </c>
      <c r="AA17" s="537"/>
      <c r="AB17" s="535"/>
      <c r="AC17" s="536">
        <f>IF(AC18&lt;&gt;"",10,0)</f>
        <v>0</v>
      </c>
      <c r="AD17" s="537"/>
      <c r="AE17" s="535"/>
      <c r="AF17" s="536">
        <f>IF(AF18&lt;&gt;"",11,0)</f>
        <v>0</v>
      </c>
      <c r="AG17" s="537"/>
      <c r="AH17" s="535"/>
      <c r="AI17" s="536">
        <f>IF(AI18&lt;&gt;"",12,0)</f>
        <v>0</v>
      </c>
      <c r="AJ17" s="537"/>
      <c r="AK17" s="535"/>
      <c r="AL17" s="536">
        <f>IF(AL18&lt;&gt;"",13,0)</f>
        <v>0</v>
      </c>
      <c r="AM17" s="537"/>
      <c r="AN17" s="535"/>
      <c r="AO17" s="536">
        <f>IF(AO18&lt;&gt;"",14,0)</f>
        <v>0</v>
      </c>
      <c r="AP17" s="537"/>
      <c r="AQ17" s="535"/>
      <c r="AR17" s="536">
        <f>IF(AR18&lt;&gt;"",15,0)</f>
        <v>0</v>
      </c>
      <c r="AS17" s="537"/>
      <c r="AT17" s="535"/>
      <c r="AU17" s="536">
        <f>IF(AU18&lt;&gt;"",16,0)</f>
        <v>0</v>
      </c>
      <c r="AV17" s="537"/>
      <c r="AW17" s="535"/>
      <c r="AX17" s="536">
        <f>IF(AX18&lt;&gt;"",17,0)</f>
        <v>0</v>
      </c>
      <c r="AY17" s="537"/>
      <c r="AZ17" s="535"/>
      <c r="BA17" s="536">
        <f>IF(BA18&lt;&gt;"",18,0)</f>
        <v>0</v>
      </c>
      <c r="BB17" s="537"/>
      <c r="BC17" s="535"/>
      <c r="BD17" s="536">
        <f>IF(BD18&lt;&gt;"",19,0)</f>
        <v>0</v>
      </c>
      <c r="BE17" s="537"/>
      <c r="BF17" s="535"/>
      <c r="BG17" s="536">
        <f>IF(BG18&lt;&gt;"",20,0)</f>
        <v>0</v>
      </c>
      <c r="BH17" s="537"/>
      <c r="BI17" s="535"/>
      <c r="BJ17" s="536">
        <f>IF(BJ18&lt;&gt;"",21,0)</f>
        <v>0</v>
      </c>
      <c r="BK17" s="538"/>
      <c r="BL17" s="535"/>
      <c r="BM17" s="536">
        <f>IF(BM18&lt;&gt;"",22,0)</f>
        <v>0</v>
      </c>
      <c r="BN17" s="537"/>
      <c r="BO17" s="535"/>
      <c r="BP17" s="536">
        <f>IF(BP18&lt;&gt;"",23,0)</f>
        <v>0</v>
      </c>
      <c r="BQ17" s="537"/>
      <c r="BR17" s="535"/>
      <c r="BS17" s="536">
        <f>IF(BS18&lt;&gt;"",24,0)</f>
        <v>0</v>
      </c>
      <c r="BT17" s="537"/>
      <c r="BU17" s="535"/>
      <c r="BV17" s="536">
        <f>IF(BV18&lt;&gt;"",25,0)</f>
        <v>0</v>
      </c>
      <c r="BW17" s="537"/>
      <c r="BX17" s="535"/>
      <c r="BY17" s="536">
        <f>IF(BY18&lt;&gt;"",26,0)</f>
        <v>0</v>
      </c>
      <c r="BZ17" s="537"/>
      <c r="CA17" s="535"/>
      <c r="CB17" s="536">
        <f>IF(CB18&lt;&gt;"",27,0)</f>
        <v>0</v>
      </c>
      <c r="CC17" s="537"/>
      <c r="CD17" s="535"/>
      <c r="CE17" s="536">
        <f>IF(CE18&lt;&gt;"",28,0)</f>
        <v>0</v>
      </c>
      <c r="CF17" s="537"/>
      <c r="CG17" s="535"/>
      <c r="CH17" s="536">
        <f>IF(CH18&lt;&gt;"",29,0)</f>
        <v>0</v>
      </c>
      <c r="CI17" s="537"/>
      <c r="CJ17" s="535"/>
      <c r="CK17" s="539">
        <f>IF(CK18&lt;&gt;"",30,0)</f>
        <v>0</v>
      </c>
      <c r="CL17" s="540"/>
      <c r="CM17" s="535"/>
      <c r="CN17" s="539">
        <f>IF(CN18&lt;&gt;"",31,0)</f>
        <v>0</v>
      </c>
      <c r="CO17" s="540"/>
      <c r="CQ17" s="394"/>
      <c r="CR17" s="395"/>
    </row>
    <row r="18" spans="1:96" ht="24.95" customHeight="1">
      <c r="A18" s="397" t="str">
        <f ca="1">IFERROR(IF(INDIRECT($A$14&amp;ROW())&lt;&gt;"",COUNTIF([2]Summary!$B$30:$B$1033,INDIRECT($A$14&amp;ROW())),""),"")</f>
        <v/>
      </c>
      <c r="B18" s="678" t="s">
        <v>325</v>
      </c>
      <c r="C18" s="679">
        <v>87</v>
      </c>
      <c r="E18" s="13" t="s">
        <v>324</v>
      </c>
      <c r="F18" s="14"/>
      <c r="H18" s="13" t="s">
        <v>325</v>
      </c>
      <c r="I18" s="14">
        <v>119</v>
      </c>
      <c r="K18" s="13"/>
      <c r="L18" s="14"/>
      <c r="N18" s="13"/>
      <c r="O18" s="14"/>
      <c r="Q18" s="13"/>
      <c r="R18" s="14"/>
      <c r="T18" s="13"/>
      <c r="U18" s="14"/>
      <c r="W18" s="13"/>
      <c r="X18" s="14"/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/>
      <c r="BW18" s="14"/>
      <c r="BY18" s="13"/>
      <c r="BZ18" s="14"/>
      <c r="CB18" s="13"/>
      <c r="CC18" s="14"/>
      <c r="CE18" s="13"/>
      <c r="CF18" s="14"/>
      <c r="CH18" s="13"/>
      <c r="CI18" s="14"/>
      <c r="CK18" s="290"/>
      <c r="CL18" s="291"/>
      <c r="CN18" s="290"/>
      <c r="CO18" s="291"/>
      <c r="CQ18" s="396"/>
    </row>
    <row r="19" spans="1:96" ht="24.95" customHeight="1">
      <c r="A19" s="397" t="str">
        <f ca="1">IFERROR(IF(INDIRECT($A$14&amp;ROW())&lt;&gt;"",COUNTIF([2]Summary!$B$30:$B$1033,INDIRECT($A$14&amp;ROW())),""),"")</f>
        <v/>
      </c>
      <c r="B19" s="678" t="s">
        <v>326</v>
      </c>
      <c r="C19" s="679">
        <v>1</v>
      </c>
      <c r="E19" s="15" t="s">
        <v>325</v>
      </c>
      <c r="F19" s="16">
        <v>148</v>
      </c>
      <c r="H19" s="15" t="s">
        <v>326</v>
      </c>
      <c r="I19" s="16">
        <v>1</v>
      </c>
      <c r="K19" s="15"/>
      <c r="L19" s="16"/>
      <c r="N19" s="15"/>
      <c r="O19" s="16"/>
      <c r="Q19" s="15"/>
      <c r="R19" s="16"/>
      <c r="T19" s="15"/>
      <c r="U19" s="16"/>
      <c r="W19" s="15"/>
      <c r="X19" s="16"/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/>
      <c r="BW19" s="16"/>
      <c r="BY19" s="15"/>
      <c r="BZ19" s="16"/>
      <c r="CB19" s="15"/>
      <c r="CC19" s="16"/>
      <c r="CE19" s="15"/>
      <c r="CF19" s="16"/>
      <c r="CH19" s="15"/>
      <c r="CI19" s="16"/>
      <c r="CK19" s="292"/>
      <c r="CL19" s="293"/>
      <c r="CN19" s="292"/>
      <c r="CO19" s="293"/>
      <c r="CQ19" s="396"/>
    </row>
    <row r="20" spans="1:96" ht="24.95" customHeight="1">
      <c r="A20" s="397" t="str">
        <f ca="1">IFERROR(IF(INDIRECT($A$14&amp;ROW())&lt;&gt;"",COUNTIF([2]Summary!$B$30:$B$1033,INDIRECT($A$14&amp;ROW())),""),"")</f>
        <v/>
      </c>
      <c r="B20" s="678" t="s">
        <v>329</v>
      </c>
      <c r="C20" s="679">
        <v>41</v>
      </c>
      <c r="E20" s="15" t="s">
        <v>326</v>
      </c>
      <c r="F20" s="16">
        <v>3</v>
      </c>
      <c r="H20" s="15" t="s">
        <v>329</v>
      </c>
      <c r="I20" s="16">
        <v>108</v>
      </c>
      <c r="K20" s="15"/>
      <c r="L20" s="16"/>
      <c r="N20" s="15"/>
      <c r="O20" s="16"/>
      <c r="Q20" s="15"/>
      <c r="R20" s="16"/>
      <c r="T20" s="15"/>
      <c r="U20" s="16"/>
      <c r="W20" s="15"/>
      <c r="X20" s="16"/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/>
      <c r="BW20" s="16"/>
      <c r="BY20" s="15"/>
      <c r="BZ20" s="16"/>
      <c r="CB20" s="15"/>
      <c r="CC20" s="16"/>
      <c r="CE20" s="15"/>
      <c r="CF20" s="16"/>
      <c r="CH20" s="15"/>
      <c r="CI20" s="16"/>
      <c r="CK20" s="292"/>
      <c r="CL20" s="293"/>
      <c r="CN20" s="292"/>
      <c r="CO20" s="293"/>
      <c r="CQ20" s="396"/>
    </row>
    <row r="21" spans="1:96" ht="24.95" customHeight="1">
      <c r="A21" s="397" t="str">
        <f ca="1">IFERROR(IF(INDIRECT($A$14&amp;ROW())&lt;&gt;"",COUNTIF([2]Summary!$B$30:$B$1033,INDIRECT($A$14&amp;ROW())),""),"")</f>
        <v/>
      </c>
      <c r="B21" s="678" t="s">
        <v>330</v>
      </c>
      <c r="C21" s="679">
        <v>11</v>
      </c>
      <c r="E21" s="15" t="s">
        <v>327</v>
      </c>
      <c r="F21" s="16">
        <v>1</v>
      </c>
      <c r="H21" s="15" t="s">
        <v>330</v>
      </c>
      <c r="I21" s="16">
        <v>21</v>
      </c>
      <c r="K21" s="15"/>
      <c r="L21" s="16"/>
      <c r="N21" s="15"/>
      <c r="O21" s="16"/>
      <c r="Q21" s="15"/>
      <c r="R21" s="16"/>
      <c r="T21" s="15"/>
      <c r="U21" s="16"/>
      <c r="W21" s="15"/>
      <c r="X21" s="16"/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/>
      <c r="BW21" s="16"/>
      <c r="BY21" s="15"/>
      <c r="BZ21" s="16"/>
      <c r="CB21" s="15"/>
      <c r="CC21" s="16"/>
      <c r="CE21" s="15"/>
      <c r="CF21" s="16"/>
      <c r="CH21" s="15"/>
      <c r="CI21" s="16"/>
      <c r="CK21" s="292"/>
      <c r="CL21" s="293"/>
      <c r="CN21" s="292"/>
      <c r="CO21" s="293"/>
      <c r="CQ21" s="396"/>
    </row>
    <row r="22" spans="1:96" ht="24.95" customHeight="1">
      <c r="A22" s="397" t="str">
        <f ca="1">IFERROR(IF(INDIRECT($A$14&amp;ROW())&lt;&gt;"",COUNTIF([2]Summary!$B$30:$B$1033,INDIRECT($A$14&amp;ROW())),""),"")</f>
        <v/>
      </c>
      <c r="B22" s="678" t="s">
        <v>332</v>
      </c>
      <c r="C22" s="679">
        <v>44</v>
      </c>
      <c r="E22" s="15" t="s">
        <v>329</v>
      </c>
      <c r="F22" s="16">
        <v>79</v>
      </c>
      <c r="H22" s="15" t="s">
        <v>334</v>
      </c>
      <c r="I22" s="16">
        <v>4</v>
      </c>
      <c r="K22" s="15"/>
      <c r="L22" s="16"/>
      <c r="N22" s="15"/>
      <c r="O22" s="16"/>
      <c r="Q22" s="15"/>
      <c r="R22" s="16"/>
      <c r="T22" s="15"/>
      <c r="U22" s="16"/>
      <c r="W22" s="15"/>
      <c r="X22" s="16"/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/>
      <c r="BW22" s="16"/>
      <c r="BY22" s="15"/>
      <c r="BZ22" s="16"/>
      <c r="CB22" s="15"/>
      <c r="CC22" s="16"/>
      <c r="CE22" s="15"/>
      <c r="CF22" s="16"/>
      <c r="CH22" s="15"/>
      <c r="CI22" s="16"/>
      <c r="CK22" s="292"/>
      <c r="CL22" s="293"/>
      <c r="CN22" s="292"/>
      <c r="CO22" s="293"/>
      <c r="CQ22" s="396"/>
    </row>
    <row r="23" spans="1:96" ht="24.95" customHeight="1">
      <c r="A23" s="397" t="str">
        <f ca="1">IFERROR(IF(INDIRECT($A$14&amp;ROW())&lt;&gt;"",COUNTIF([2]Summary!$B$30:$B$1033,INDIRECT($A$14&amp;ROW())),""),"")</f>
        <v/>
      </c>
      <c r="B23" s="678" t="s">
        <v>337</v>
      </c>
      <c r="C23" s="679">
        <v>1</v>
      </c>
      <c r="E23" s="15" t="s">
        <v>330</v>
      </c>
      <c r="F23" s="16">
        <v>29</v>
      </c>
      <c r="H23" s="15" t="s">
        <v>335</v>
      </c>
      <c r="I23" s="16">
        <v>2</v>
      </c>
      <c r="K23" s="15"/>
      <c r="L23" s="16"/>
      <c r="N23" s="15"/>
      <c r="O23" s="16"/>
      <c r="Q23" s="15"/>
      <c r="R23" s="16"/>
      <c r="T23" s="15"/>
      <c r="U23" s="16"/>
      <c r="W23" s="15"/>
      <c r="X23" s="16"/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/>
      <c r="BW23" s="16"/>
      <c r="BY23" s="15"/>
      <c r="BZ23" s="16"/>
      <c r="CB23" s="15"/>
      <c r="CC23" s="16"/>
      <c r="CE23" s="15"/>
      <c r="CF23" s="16"/>
      <c r="CH23" s="15"/>
      <c r="CI23" s="16"/>
      <c r="CK23" s="292"/>
      <c r="CL23" s="293"/>
      <c r="CN23" s="292"/>
      <c r="CO23" s="293"/>
      <c r="CQ23" s="396"/>
    </row>
    <row r="24" spans="1:96" ht="24.95" customHeight="1">
      <c r="A24" s="397" t="str">
        <f ca="1">IFERROR(IF(INDIRECT($A$14&amp;ROW())&lt;&gt;"",COUNTIF([2]Summary!$B$30:$B$1033,INDIRECT($A$14&amp;ROW())),""),"")</f>
        <v/>
      </c>
      <c r="B24" s="678" t="s">
        <v>338</v>
      </c>
      <c r="C24" s="679">
        <v>1</v>
      </c>
      <c r="E24" s="15" t="s">
        <v>334</v>
      </c>
      <c r="F24" s="16">
        <v>5</v>
      </c>
      <c r="H24" s="15" t="s">
        <v>336</v>
      </c>
      <c r="I24" s="16">
        <v>2</v>
      </c>
      <c r="K24" s="15"/>
      <c r="L24" s="16"/>
      <c r="N24" s="15"/>
      <c r="O24" s="16"/>
      <c r="Q24" s="15"/>
      <c r="R24" s="16"/>
      <c r="T24" s="15"/>
      <c r="U24" s="16"/>
      <c r="W24" s="15"/>
      <c r="X24" s="16"/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/>
      <c r="BW24" s="16"/>
      <c r="BY24" s="15"/>
      <c r="BZ24" s="16"/>
      <c r="CB24" s="15"/>
      <c r="CC24" s="16"/>
      <c r="CE24" s="15"/>
      <c r="CF24" s="16"/>
      <c r="CH24" s="15"/>
      <c r="CI24" s="16"/>
      <c r="CK24" s="292"/>
      <c r="CL24" s="293"/>
      <c r="CN24" s="292"/>
      <c r="CO24" s="293"/>
      <c r="CQ24" s="396"/>
    </row>
    <row r="25" spans="1:96" ht="24.95" customHeight="1">
      <c r="A25" s="397" t="str">
        <f ca="1">IFERROR(IF(INDIRECT($A$14&amp;ROW())&lt;&gt;"",COUNTIF([2]Summary!$B$30:$B$1033,INDIRECT($A$14&amp;ROW())),""),"")</f>
        <v/>
      </c>
      <c r="B25" s="678" t="s">
        <v>340</v>
      </c>
      <c r="C25" s="679">
        <v>85</v>
      </c>
      <c r="E25" s="15" t="s">
        <v>335</v>
      </c>
      <c r="F25" s="16">
        <v>3</v>
      </c>
      <c r="H25" s="15" t="s">
        <v>338</v>
      </c>
      <c r="I25" s="16">
        <v>1</v>
      </c>
      <c r="K25" s="15"/>
      <c r="L25" s="16"/>
      <c r="N25" s="15"/>
      <c r="O25" s="16"/>
      <c r="Q25" s="15"/>
      <c r="R25" s="16"/>
      <c r="T25" s="15"/>
      <c r="U25" s="16"/>
      <c r="W25" s="15"/>
      <c r="X25" s="16"/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/>
      <c r="BW25" s="16"/>
      <c r="BY25" s="15"/>
      <c r="BZ25" s="16"/>
      <c r="CB25" s="15"/>
      <c r="CC25" s="16"/>
      <c r="CE25" s="15"/>
      <c r="CF25" s="16"/>
      <c r="CH25" s="15"/>
      <c r="CI25" s="16"/>
      <c r="CK25" s="292"/>
      <c r="CL25" s="293"/>
      <c r="CN25" s="292"/>
      <c r="CO25" s="293"/>
      <c r="CQ25" s="396"/>
    </row>
    <row r="26" spans="1:96" ht="24.95" customHeight="1">
      <c r="A26" s="397" t="str">
        <f ca="1">IFERROR(IF(INDIRECT($A$14&amp;ROW())&lt;&gt;"",COUNTIF([2]Summary!$B$30:$B$1033,INDIRECT($A$14&amp;ROW())),""),"")</f>
        <v/>
      </c>
      <c r="B26" s="678" t="s">
        <v>341</v>
      </c>
      <c r="C26" s="679">
        <v>72</v>
      </c>
      <c r="E26" s="15" t="s">
        <v>340</v>
      </c>
      <c r="F26" s="16">
        <v>124</v>
      </c>
      <c r="H26" s="15" t="s">
        <v>340</v>
      </c>
      <c r="I26" s="16">
        <v>78</v>
      </c>
      <c r="K26" s="15"/>
      <c r="L26" s="16"/>
      <c r="N26" s="15"/>
      <c r="O26" s="16"/>
      <c r="Q26" s="15"/>
      <c r="R26" s="16"/>
      <c r="T26" s="15"/>
      <c r="U26" s="16"/>
      <c r="W26" s="15"/>
      <c r="X26" s="16"/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/>
      <c r="BW26" s="16"/>
      <c r="BY26" s="15"/>
      <c r="BZ26" s="16"/>
      <c r="CB26" s="15"/>
      <c r="CC26" s="16"/>
      <c r="CE26" s="15"/>
      <c r="CF26" s="16"/>
      <c r="CH26" s="15"/>
      <c r="CI26" s="16"/>
      <c r="CK26" s="292"/>
      <c r="CL26" s="293"/>
      <c r="CN26" s="292"/>
      <c r="CO26" s="293"/>
      <c r="CQ26" s="396"/>
    </row>
    <row r="27" spans="1:96" ht="24.95" customHeight="1">
      <c r="A27" s="397" t="str">
        <f ca="1">IFERROR(IF(INDIRECT($A$14&amp;ROW())&lt;&gt;"",COUNTIF([2]Summary!$B$30:$B$1033,INDIRECT($A$14&amp;ROW())),""),"")</f>
        <v/>
      </c>
      <c r="B27" s="678" t="s">
        <v>343</v>
      </c>
      <c r="C27" s="679">
        <v>187</v>
      </c>
      <c r="E27" s="15" t="s">
        <v>341</v>
      </c>
      <c r="F27" s="16">
        <v>64</v>
      </c>
      <c r="H27" s="15" t="s">
        <v>341</v>
      </c>
      <c r="I27" s="16">
        <v>29</v>
      </c>
      <c r="K27" s="15"/>
      <c r="L27" s="16"/>
      <c r="N27" s="15"/>
      <c r="O27" s="16"/>
      <c r="Q27" s="15"/>
      <c r="R27" s="16"/>
      <c r="T27" s="15"/>
      <c r="U27" s="16"/>
      <c r="W27" s="15"/>
      <c r="X27" s="16"/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/>
      <c r="BW27" s="16"/>
      <c r="BY27" s="15"/>
      <c r="BZ27" s="16"/>
      <c r="CB27" s="15"/>
      <c r="CC27" s="16"/>
      <c r="CE27" s="15"/>
      <c r="CF27" s="16"/>
      <c r="CH27" s="15"/>
      <c r="CI27" s="16"/>
      <c r="CK27" s="292"/>
      <c r="CL27" s="293"/>
      <c r="CN27" s="292"/>
      <c r="CO27" s="293"/>
      <c r="CQ27" s="396"/>
    </row>
    <row r="28" spans="1:96" ht="24.95" customHeight="1">
      <c r="A28" s="397" t="str">
        <f ca="1">IFERROR(IF(INDIRECT($A$14&amp;ROW())&lt;&gt;"",COUNTIF([2]Summary!$B$30:$B$1033,INDIRECT($A$14&amp;ROW())),""),"")</f>
        <v/>
      </c>
      <c r="B28" s="678" t="s">
        <v>344</v>
      </c>
      <c r="C28" s="679">
        <v>5</v>
      </c>
      <c r="E28" s="15" t="s">
        <v>343</v>
      </c>
      <c r="F28" s="16">
        <v>131</v>
      </c>
      <c r="H28" s="15" t="s">
        <v>343</v>
      </c>
      <c r="I28" s="16">
        <v>82</v>
      </c>
      <c r="K28" s="15"/>
      <c r="L28" s="16"/>
      <c r="N28" s="15"/>
      <c r="O28" s="16"/>
      <c r="Q28" s="15"/>
      <c r="R28" s="16"/>
      <c r="T28" s="15"/>
      <c r="U28" s="16"/>
      <c r="W28" s="15"/>
      <c r="X28" s="16"/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/>
      <c r="BW28" s="16"/>
      <c r="BY28" s="15"/>
      <c r="BZ28" s="16"/>
      <c r="CB28" s="15"/>
      <c r="CC28" s="16"/>
      <c r="CE28" s="15"/>
      <c r="CF28" s="16"/>
      <c r="CH28" s="15"/>
      <c r="CI28" s="16"/>
      <c r="CK28" s="292"/>
      <c r="CL28" s="293"/>
      <c r="CN28" s="292"/>
      <c r="CO28" s="293"/>
      <c r="CQ28" s="396"/>
    </row>
    <row r="29" spans="1:96" ht="24.95" customHeight="1">
      <c r="A29" s="397" t="str">
        <f ca="1">IFERROR(IF(INDIRECT($A$14&amp;ROW())&lt;&gt;"",COUNTIF([2]Summary!$B$30:$B$1033,INDIRECT($A$14&amp;ROW())),""),"")</f>
        <v/>
      </c>
      <c r="B29" s="678" t="s">
        <v>345</v>
      </c>
      <c r="C29" s="679">
        <v>2</v>
      </c>
      <c r="E29" s="15" t="s">
        <v>344</v>
      </c>
      <c r="F29" s="16">
        <v>2</v>
      </c>
      <c r="H29" s="15" t="s">
        <v>345</v>
      </c>
      <c r="I29" s="16">
        <v>5</v>
      </c>
      <c r="K29" s="15"/>
      <c r="L29" s="16"/>
      <c r="N29" s="15"/>
      <c r="O29" s="16"/>
      <c r="Q29" s="15"/>
      <c r="R29" s="16"/>
      <c r="T29" s="15"/>
      <c r="U29" s="16"/>
      <c r="W29" s="15"/>
      <c r="X29" s="16"/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/>
      <c r="BW29" s="16"/>
      <c r="BY29" s="15"/>
      <c r="BZ29" s="16"/>
      <c r="CB29" s="15"/>
      <c r="CC29" s="16"/>
      <c r="CE29" s="15"/>
      <c r="CF29" s="16"/>
      <c r="CH29" s="15"/>
      <c r="CI29" s="16"/>
      <c r="CK29" s="292"/>
      <c r="CL29" s="293"/>
      <c r="CN29" s="292"/>
      <c r="CO29" s="293"/>
      <c r="CQ29" s="396"/>
    </row>
    <row r="30" spans="1:96" ht="24.95" customHeight="1">
      <c r="A30" s="397" t="str">
        <f ca="1">IFERROR(IF(INDIRECT($A$14&amp;ROW())&lt;&gt;"",COUNTIF([2]Summary!$B$30:$B$1033,INDIRECT($A$14&amp;ROW())),""),"")</f>
        <v/>
      </c>
      <c r="B30" s="678" t="s">
        <v>349</v>
      </c>
      <c r="C30" s="679">
        <v>12</v>
      </c>
      <c r="E30" s="15" t="s">
        <v>345</v>
      </c>
      <c r="F30" s="16">
        <v>4</v>
      </c>
      <c r="H30" s="15" t="s">
        <v>346</v>
      </c>
      <c r="I30" s="16">
        <v>3</v>
      </c>
      <c r="K30" s="15"/>
      <c r="L30" s="16"/>
      <c r="N30" s="15"/>
      <c r="O30" s="16"/>
      <c r="Q30" s="15"/>
      <c r="R30" s="16"/>
      <c r="T30" s="15"/>
      <c r="U30" s="16"/>
      <c r="W30" s="15"/>
      <c r="X30" s="16"/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/>
      <c r="BW30" s="16"/>
      <c r="BY30" s="15"/>
      <c r="BZ30" s="16"/>
      <c r="CB30" s="15"/>
      <c r="CC30" s="16"/>
      <c r="CE30" s="15"/>
      <c r="CF30" s="16"/>
      <c r="CH30" s="15"/>
      <c r="CI30" s="16"/>
      <c r="CK30" s="292"/>
      <c r="CL30" s="293"/>
      <c r="CN30" s="292"/>
      <c r="CO30" s="293"/>
      <c r="CQ30" s="396"/>
    </row>
    <row r="31" spans="1:96" ht="24.95" customHeight="1">
      <c r="A31" s="397" t="str">
        <f ca="1">IFERROR(IF(INDIRECT($A$14&amp;ROW())&lt;&gt;"",COUNTIF([2]Summary!$B$30:$B$1033,INDIRECT($A$14&amp;ROW())),""),"")</f>
        <v/>
      </c>
      <c r="B31" s="678" t="s">
        <v>350</v>
      </c>
      <c r="C31" s="679"/>
      <c r="E31" s="15" t="s">
        <v>348</v>
      </c>
      <c r="F31" s="16">
        <v>1</v>
      </c>
      <c r="H31" s="15" t="s">
        <v>349</v>
      </c>
      <c r="I31" s="16">
        <v>2</v>
      </c>
      <c r="K31" s="15"/>
      <c r="L31" s="16"/>
      <c r="N31" s="15"/>
      <c r="O31" s="16"/>
      <c r="Q31" s="15"/>
      <c r="R31" s="16"/>
      <c r="T31" s="15"/>
      <c r="U31" s="16"/>
      <c r="W31" s="15"/>
      <c r="X31" s="16"/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/>
      <c r="BW31" s="16"/>
      <c r="BY31" s="15"/>
      <c r="BZ31" s="16"/>
      <c r="CB31" s="15"/>
      <c r="CC31" s="16"/>
      <c r="CE31" s="15"/>
      <c r="CF31" s="16"/>
      <c r="CH31" s="15"/>
      <c r="CI31" s="16"/>
      <c r="CK31" s="292"/>
      <c r="CL31" s="293"/>
      <c r="CN31" s="292"/>
      <c r="CO31" s="293"/>
      <c r="CQ31" s="396"/>
    </row>
    <row r="32" spans="1:96" ht="24.95" customHeight="1">
      <c r="A32" s="397" t="str">
        <f ca="1">IFERROR(IF(INDIRECT($A$14&amp;ROW())&lt;&gt;"",COUNTIF([2]Summary!$B$30:$B$1033,INDIRECT($A$14&amp;ROW())),""),"")</f>
        <v/>
      </c>
      <c r="B32" s="678" t="s">
        <v>352</v>
      </c>
      <c r="C32" s="679">
        <v>44</v>
      </c>
      <c r="E32" s="15" t="s">
        <v>349</v>
      </c>
      <c r="F32" s="16">
        <v>6</v>
      </c>
      <c r="H32" s="15" t="s">
        <v>351</v>
      </c>
      <c r="I32" s="16">
        <v>2</v>
      </c>
      <c r="K32" s="15"/>
      <c r="L32" s="16"/>
      <c r="N32" s="15"/>
      <c r="O32" s="16"/>
      <c r="Q32" s="15"/>
      <c r="R32" s="16"/>
      <c r="T32" s="15"/>
      <c r="U32" s="16"/>
      <c r="W32" s="15"/>
      <c r="X32" s="16"/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/>
      <c r="BW32" s="16"/>
      <c r="BY32" s="15"/>
      <c r="BZ32" s="16"/>
      <c r="CB32" s="15"/>
      <c r="CC32" s="16"/>
      <c r="CE32" s="15"/>
      <c r="CF32" s="16"/>
      <c r="CH32" s="15"/>
      <c r="CI32" s="16"/>
      <c r="CK32" s="292"/>
      <c r="CL32" s="293"/>
      <c r="CN32" s="292"/>
      <c r="CO32" s="293"/>
      <c r="CQ32" s="396"/>
    </row>
    <row r="33" spans="1:95" ht="24.95" customHeight="1">
      <c r="A33" s="397" t="str">
        <f ca="1">IFERROR(IF(INDIRECT($A$14&amp;ROW())&lt;&gt;"",COUNTIF([2]Summary!$B$30:$B$1033,INDIRECT($A$14&amp;ROW())),""),"")</f>
        <v/>
      </c>
      <c r="B33" s="678" t="s">
        <v>353</v>
      </c>
      <c r="C33" s="679">
        <v>30</v>
      </c>
      <c r="E33" s="15" t="s">
        <v>352</v>
      </c>
      <c r="F33" s="16">
        <v>44</v>
      </c>
      <c r="H33" s="15" t="s">
        <v>352</v>
      </c>
      <c r="I33" s="16">
        <v>23</v>
      </c>
      <c r="K33" s="15"/>
      <c r="L33" s="16"/>
      <c r="N33" s="15"/>
      <c r="O33" s="16"/>
      <c r="Q33" s="15"/>
      <c r="R33" s="16"/>
      <c r="T33" s="15"/>
      <c r="U33" s="16"/>
      <c r="W33" s="15"/>
      <c r="X33" s="16"/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/>
      <c r="BW33" s="16"/>
      <c r="BY33" s="15"/>
      <c r="BZ33" s="16"/>
      <c r="CB33" s="15"/>
      <c r="CC33" s="16"/>
      <c r="CE33" s="15"/>
      <c r="CF33" s="16"/>
      <c r="CH33" s="15"/>
      <c r="CI33" s="16"/>
      <c r="CK33" s="292"/>
      <c r="CL33" s="293"/>
      <c r="CN33" s="292"/>
      <c r="CO33" s="293"/>
      <c r="CQ33" s="396"/>
    </row>
    <row r="34" spans="1:95" ht="24.95" customHeight="1">
      <c r="A34" s="397" t="str">
        <f ca="1">IFERROR(IF(INDIRECT($A$14&amp;ROW())&lt;&gt;"",COUNTIF([2]Summary!$B$30:$B$1033,INDIRECT($A$14&amp;ROW())),""),"")</f>
        <v/>
      </c>
      <c r="B34" s="678" t="s">
        <v>357</v>
      </c>
      <c r="C34" s="679">
        <v>1</v>
      </c>
      <c r="E34" s="15" t="s">
        <v>353</v>
      </c>
      <c r="F34" s="16">
        <v>6</v>
      </c>
      <c r="H34" s="15" t="s">
        <v>355</v>
      </c>
      <c r="I34" s="16">
        <v>44</v>
      </c>
      <c r="K34" s="15"/>
      <c r="L34" s="16"/>
      <c r="N34" s="15"/>
      <c r="O34" s="16"/>
      <c r="Q34" s="15"/>
      <c r="R34" s="16"/>
      <c r="T34" s="15"/>
      <c r="U34" s="16"/>
      <c r="W34" s="15"/>
      <c r="X34" s="16"/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/>
      <c r="BW34" s="16"/>
      <c r="BY34" s="15"/>
      <c r="BZ34" s="16"/>
      <c r="CB34" s="15"/>
      <c r="CC34" s="16"/>
      <c r="CE34" s="15"/>
      <c r="CF34" s="16"/>
      <c r="CH34" s="15"/>
      <c r="CI34" s="16"/>
      <c r="CK34" s="292"/>
      <c r="CL34" s="293"/>
      <c r="CN34" s="292"/>
      <c r="CO34" s="293"/>
      <c r="CQ34" s="396"/>
    </row>
    <row r="35" spans="1:95" ht="24.95" customHeight="1">
      <c r="A35" s="397" t="str">
        <f ca="1">IFERROR(IF(INDIRECT($A$14&amp;ROW())&lt;&gt;"",COUNTIF([2]Summary!$B$30:$B$1033,INDIRECT($A$14&amp;ROW())),""),"")</f>
        <v/>
      </c>
      <c r="B35" s="678" t="s">
        <v>584</v>
      </c>
      <c r="C35" s="679">
        <v>1</v>
      </c>
      <c r="E35" s="15" t="s">
        <v>357</v>
      </c>
      <c r="F35" s="16">
        <v>3</v>
      </c>
      <c r="H35" s="15" t="s">
        <v>356</v>
      </c>
      <c r="I35" s="16">
        <v>1</v>
      </c>
      <c r="K35" s="15"/>
      <c r="L35" s="16"/>
      <c r="N35" s="15"/>
      <c r="O35" s="16"/>
      <c r="Q35" s="15"/>
      <c r="R35" s="16"/>
      <c r="T35" s="15"/>
      <c r="U35" s="16"/>
      <c r="W35" s="15"/>
      <c r="X35" s="16"/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/>
      <c r="BW35" s="16"/>
      <c r="BY35" s="15"/>
      <c r="BZ35" s="16"/>
      <c r="CB35" s="15"/>
      <c r="CC35" s="16"/>
      <c r="CE35" s="15"/>
      <c r="CF35" s="16"/>
      <c r="CH35" s="15"/>
      <c r="CI35" s="16"/>
      <c r="CK35" s="292"/>
      <c r="CL35" s="293"/>
      <c r="CN35" s="292"/>
      <c r="CO35" s="293"/>
      <c r="CQ35" s="396"/>
    </row>
    <row r="36" spans="1:95" ht="24.95" customHeight="1">
      <c r="A36" s="397" t="str">
        <f ca="1">IFERROR(IF(INDIRECT($A$14&amp;ROW())&lt;&gt;"",COUNTIF([2]Summary!$B$30:$B$1033,INDIRECT($A$14&amp;ROW())),""),"")</f>
        <v/>
      </c>
      <c r="B36" s="678" t="s">
        <v>586</v>
      </c>
      <c r="C36" s="679">
        <v>1</v>
      </c>
      <c r="E36" s="15" t="s">
        <v>584</v>
      </c>
      <c r="F36" s="16">
        <v>2</v>
      </c>
      <c r="H36" s="15" t="s">
        <v>71</v>
      </c>
      <c r="I36" s="16">
        <v>1</v>
      </c>
      <c r="K36" s="15"/>
      <c r="L36" s="16"/>
      <c r="N36" s="15"/>
      <c r="O36" s="16"/>
      <c r="Q36" s="15"/>
      <c r="R36" s="16"/>
      <c r="T36" s="15"/>
      <c r="U36" s="16"/>
      <c r="W36" s="15"/>
      <c r="X36" s="16"/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/>
      <c r="BW36" s="16"/>
      <c r="BY36" s="15"/>
      <c r="BZ36" s="16"/>
      <c r="CB36" s="15"/>
      <c r="CC36" s="16"/>
      <c r="CE36" s="15"/>
      <c r="CF36" s="16"/>
      <c r="CH36" s="15"/>
      <c r="CI36" s="16"/>
      <c r="CK36" s="292"/>
      <c r="CL36" s="293"/>
      <c r="CN36" s="292"/>
      <c r="CO36" s="293"/>
      <c r="CQ36" s="396"/>
    </row>
    <row r="37" spans="1:95" ht="24.95" customHeight="1">
      <c r="A37" s="397" t="str">
        <f ca="1">IFERROR(IF(INDIRECT($A$14&amp;ROW())&lt;&gt;"",COUNTIF([2]Summary!$B$30:$B$1033,INDIRECT($A$14&amp;ROW())),""),"")</f>
        <v/>
      </c>
      <c r="B37" s="678" t="s">
        <v>73</v>
      </c>
      <c r="C37" s="679">
        <v>15</v>
      </c>
      <c r="E37" s="15" t="s">
        <v>71</v>
      </c>
      <c r="F37" s="16">
        <v>2</v>
      </c>
      <c r="H37" s="15" t="s">
        <v>73</v>
      </c>
      <c r="I37" s="16">
        <v>7</v>
      </c>
      <c r="K37" s="15"/>
      <c r="L37" s="16"/>
      <c r="N37" s="15"/>
      <c r="O37" s="16"/>
      <c r="Q37" s="15"/>
      <c r="R37" s="16"/>
      <c r="T37" s="15"/>
      <c r="U37" s="16"/>
      <c r="W37" s="15"/>
      <c r="X37" s="16"/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/>
      <c r="BW37" s="16"/>
      <c r="BY37" s="15"/>
      <c r="BZ37" s="16"/>
      <c r="CB37" s="15"/>
      <c r="CC37" s="16"/>
      <c r="CE37" s="15"/>
      <c r="CF37" s="16"/>
      <c r="CH37" s="15"/>
      <c r="CI37" s="16"/>
      <c r="CK37" s="292"/>
      <c r="CL37" s="293"/>
      <c r="CN37" s="292"/>
      <c r="CO37" s="293"/>
      <c r="CQ37" s="396"/>
    </row>
    <row r="38" spans="1:95" ht="24.95" customHeight="1">
      <c r="A38" s="397" t="str">
        <f ca="1">IFERROR(IF(INDIRECT($A$14&amp;ROW())&lt;&gt;"",COUNTIF([2]Summary!$B$30:$B$1033,INDIRECT($A$14&amp;ROW())),""),"")</f>
        <v/>
      </c>
      <c r="B38" s="678" t="s">
        <v>75</v>
      </c>
      <c r="C38" s="679">
        <v>6</v>
      </c>
      <c r="E38" s="15" t="s">
        <v>73</v>
      </c>
      <c r="F38" s="16">
        <v>12</v>
      </c>
      <c r="H38" s="15" t="s">
        <v>75</v>
      </c>
      <c r="I38" s="16">
        <v>2</v>
      </c>
      <c r="K38" s="15"/>
      <c r="L38" s="16"/>
      <c r="N38" s="15"/>
      <c r="O38" s="16"/>
      <c r="Q38" s="15"/>
      <c r="R38" s="16"/>
      <c r="T38" s="15"/>
      <c r="U38" s="16"/>
      <c r="W38" s="15"/>
      <c r="X38" s="16"/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/>
      <c r="BW38" s="16"/>
      <c r="BY38" s="15"/>
      <c r="BZ38" s="16"/>
      <c r="CB38" s="15"/>
      <c r="CC38" s="16"/>
      <c r="CE38" s="15"/>
      <c r="CF38" s="16"/>
      <c r="CH38" s="15"/>
      <c r="CI38" s="16"/>
      <c r="CK38" s="292"/>
      <c r="CL38" s="293"/>
      <c r="CN38" s="292"/>
      <c r="CO38" s="293"/>
      <c r="CQ38" s="396"/>
    </row>
    <row r="39" spans="1:95" ht="24.95" customHeight="1">
      <c r="A39" s="397" t="str">
        <f ca="1">IFERROR(IF(INDIRECT($A$14&amp;ROW())&lt;&gt;"",COUNTIF([2]Summary!$B$30:$B$1033,INDIRECT($A$14&amp;ROW())),""),"")</f>
        <v/>
      </c>
      <c r="B39" s="678" t="s">
        <v>77</v>
      </c>
      <c r="C39" s="679">
        <v>1</v>
      </c>
      <c r="E39" s="15" t="s">
        <v>75</v>
      </c>
      <c r="F39" s="16">
        <v>2</v>
      </c>
      <c r="H39" s="15" t="s">
        <v>77</v>
      </c>
      <c r="I39" s="16">
        <v>3</v>
      </c>
      <c r="K39" s="15"/>
      <c r="L39" s="16"/>
      <c r="N39" s="15"/>
      <c r="O39" s="16"/>
      <c r="Q39" s="15"/>
      <c r="R39" s="16"/>
      <c r="T39" s="15"/>
      <c r="U39" s="16"/>
      <c r="W39" s="15"/>
      <c r="X39" s="16"/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/>
      <c r="BW39" s="16"/>
      <c r="BY39" s="15"/>
      <c r="BZ39" s="16"/>
      <c r="CB39" s="15"/>
      <c r="CC39" s="16"/>
      <c r="CE39" s="15"/>
      <c r="CF39" s="16"/>
      <c r="CH39" s="15"/>
      <c r="CI39" s="16"/>
      <c r="CK39" s="292"/>
      <c r="CL39" s="293"/>
      <c r="CN39" s="292"/>
      <c r="CO39" s="293"/>
      <c r="CQ39" s="396"/>
    </row>
    <row r="40" spans="1:95" ht="24.95" customHeight="1">
      <c r="A40" s="397" t="str">
        <f ca="1">IFERROR(IF(INDIRECT($A$14&amp;ROW())&lt;&gt;"",COUNTIF([2]Summary!$B$30:$B$1033,INDIRECT($A$14&amp;ROW())),""),"")</f>
        <v/>
      </c>
      <c r="B40" s="678" t="s">
        <v>78</v>
      </c>
      <c r="C40" s="679">
        <v>1</v>
      </c>
      <c r="E40" s="15" t="s">
        <v>78</v>
      </c>
      <c r="F40" s="16">
        <v>1</v>
      </c>
      <c r="H40" s="15" t="s">
        <v>78</v>
      </c>
      <c r="I40" s="16">
        <v>1</v>
      </c>
      <c r="K40" s="15"/>
      <c r="L40" s="16"/>
      <c r="N40" s="15"/>
      <c r="O40" s="16"/>
      <c r="Q40" s="15"/>
      <c r="R40" s="16"/>
      <c r="T40" s="15"/>
      <c r="U40" s="16"/>
      <c r="W40" s="15"/>
      <c r="X40" s="16"/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/>
      <c r="BW40" s="16"/>
      <c r="BY40" s="15"/>
      <c r="BZ40" s="16"/>
      <c r="CB40" s="15"/>
      <c r="CC40" s="16"/>
      <c r="CE40" s="15"/>
      <c r="CF40" s="16"/>
      <c r="CH40" s="15"/>
      <c r="CI40" s="16"/>
      <c r="CK40" s="292"/>
      <c r="CL40" s="293"/>
      <c r="CN40" s="292"/>
      <c r="CO40" s="293"/>
      <c r="CQ40" s="396"/>
    </row>
    <row r="41" spans="1:95" ht="24.95" customHeight="1">
      <c r="A41" s="397" t="str">
        <f ca="1">IFERROR(IF(INDIRECT($A$14&amp;ROW())&lt;&gt;"",COUNTIF([2]Summary!$B$30:$B$1033,INDIRECT($A$14&amp;ROW())),""),"")</f>
        <v/>
      </c>
      <c r="B41" s="678" t="s">
        <v>79</v>
      </c>
      <c r="C41" s="679">
        <v>1</v>
      </c>
      <c r="E41" s="15" t="s">
        <v>81</v>
      </c>
      <c r="F41" s="16">
        <v>4</v>
      </c>
      <c r="H41" s="15" t="s">
        <v>84</v>
      </c>
      <c r="I41" s="16">
        <v>1</v>
      </c>
      <c r="K41" s="15"/>
      <c r="L41" s="16"/>
      <c r="N41" s="15"/>
      <c r="O41" s="16"/>
      <c r="Q41" s="15"/>
      <c r="R41" s="16"/>
      <c r="T41" s="15"/>
      <c r="U41" s="16"/>
      <c r="W41" s="15"/>
      <c r="X41" s="16"/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/>
      <c r="BW41" s="16"/>
      <c r="BY41" s="15"/>
      <c r="BZ41" s="16"/>
      <c r="CB41" s="15"/>
      <c r="CC41" s="16"/>
      <c r="CE41" s="15"/>
      <c r="CF41" s="16"/>
      <c r="CH41" s="15"/>
      <c r="CI41" s="16"/>
      <c r="CK41" s="292"/>
      <c r="CL41" s="293"/>
      <c r="CN41" s="292"/>
      <c r="CO41" s="293"/>
      <c r="CQ41" s="396"/>
    </row>
    <row r="42" spans="1:95" ht="24.95" customHeight="1">
      <c r="A42" s="397" t="str">
        <f ca="1">IFERROR(IF(INDIRECT($A$14&amp;ROW())&lt;&gt;"",COUNTIF([2]Summary!$B$30:$B$1033,INDIRECT($A$14&amp;ROW())),""),"")</f>
        <v/>
      </c>
      <c r="B42" s="678" t="s">
        <v>80</v>
      </c>
      <c r="C42" s="679">
        <v>3</v>
      </c>
      <c r="E42" s="15" t="s">
        <v>82</v>
      </c>
      <c r="F42" s="16">
        <v>2</v>
      </c>
      <c r="H42" s="15" t="s">
        <v>85</v>
      </c>
      <c r="I42" s="16">
        <v>6</v>
      </c>
      <c r="K42" s="15"/>
      <c r="L42" s="16"/>
      <c r="N42" s="15"/>
      <c r="O42" s="16"/>
      <c r="Q42" s="15"/>
      <c r="R42" s="16"/>
      <c r="T42" s="15"/>
      <c r="U42" s="16"/>
      <c r="W42" s="15"/>
      <c r="X42" s="16"/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/>
      <c r="BW42" s="16"/>
      <c r="BY42" s="15"/>
      <c r="BZ42" s="16"/>
      <c r="CB42" s="15"/>
      <c r="CC42" s="16"/>
      <c r="CE42" s="15"/>
      <c r="CF42" s="16"/>
      <c r="CH42" s="15"/>
      <c r="CI42" s="16"/>
      <c r="CK42" s="292"/>
      <c r="CL42" s="293"/>
      <c r="CN42" s="292"/>
      <c r="CO42" s="293"/>
      <c r="CQ42" s="396"/>
    </row>
    <row r="43" spans="1:95" ht="24.95" customHeight="1">
      <c r="A43" s="397" t="str">
        <f ca="1">IFERROR(IF(INDIRECT($A$14&amp;ROW())&lt;&gt;"",COUNTIF([2]Summary!$B$30:$B$1033,INDIRECT($A$14&amp;ROW())),""),"")</f>
        <v/>
      </c>
      <c r="B43" s="678" t="s">
        <v>81</v>
      </c>
      <c r="C43" s="679">
        <v>2</v>
      </c>
      <c r="E43" s="15" t="s">
        <v>84</v>
      </c>
      <c r="F43" s="16">
        <v>6</v>
      </c>
      <c r="H43" s="15" t="s">
        <v>582</v>
      </c>
      <c r="I43" s="16">
        <v>1</v>
      </c>
      <c r="K43" s="15"/>
      <c r="L43" s="16"/>
      <c r="N43" s="15"/>
      <c r="O43" s="16"/>
      <c r="Q43" s="15"/>
      <c r="R43" s="16"/>
      <c r="T43" s="15"/>
      <c r="U43" s="16"/>
      <c r="W43" s="15"/>
      <c r="X43" s="16"/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/>
      <c r="BW43" s="16"/>
      <c r="BY43" s="15"/>
      <c r="BZ43" s="16"/>
      <c r="CB43" s="15"/>
      <c r="CC43" s="16"/>
      <c r="CE43" s="15"/>
      <c r="CF43" s="16"/>
      <c r="CH43" s="15"/>
      <c r="CI43" s="16"/>
      <c r="CK43" s="292"/>
      <c r="CL43" s="293"/>
      <c r="CN43" s="292"/>
      <c r="CO43" s="293"/>
      <c r="CQ43" s="396"/>
    </row>
    <row r="44" spans="1:95" ht="24.95" customHeight="1">
      <c r="A44" s="397" t="str">
        <f ca="1">IFERROR(IF(INDIRECT($A$14&amp;ROW())&lt;&gt;"",COUNTIF([2]Summary!$B$30:$B$1033,INDIRECT($A$14&amp;ROW())),""),"")</f>
        <v/>
      </c>
      <c r="B44" s="678" t="s">
        <v>84</v>
      </c>
      <c r="C44" s="679">
        <v>4</v>
      </c>
      <c r="E44" s="15" t="s">
        <v>85</v>
      </c>
      <c r="F44" s="16">
        <v>6</v>
      </c>
      <c r="H44" s="15" t="s">
        <v>556</v>
      </c>
      <c r="I44" s="16">
        <v>2</v>
      </c>
      <c r="K44" s="15"/>
      <c r="L44" s="16"/>
      <c r="N44" s="15"/>
      <c r="O44" s="16"/>
      <c r="Q44" s="15"/>
      <c r="R44" s="16"/>
      <c r="T44" s="15"/>
      <c r="U44" s="16"/>
      <c r="W44" s="15"/>
      <c r="X44" s="16"/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/>
      <c r="BW44" s="16"/>
      <c r="BY44" s="15"/>
      <c r="BZ44" s="16"/>
      <c r="CB44" s="15"/>
      <c r="CC44" s="16"/>
      <c r="CE44" s="15"/>
      <c r="CF44" s="16"/>
      <c r="CH44" s="15"/>
      <c r="CI44" s="16"/>
      <c r="CK44" s="292"/>
      <c r="CL44" s="293"/>
      <c r="CN44" s="292"/>
      <c r="CO44" s="293"/>
      <c r="CQ44" s="396"/>
    </row>
    <row r="45" spans="1:95" ht="24.95" customHeight="1">
      <c r="A45" s="397" t="str">
        <f ca="1">IFERROR(IF(INDIRECT($A$14&amp;ROW())&lt;&gt;"",COUNTIF([2]Summary!$B$30:$B$1033,INDIRECT($A$14&amp;ROW())),""),"")</f>
        <v/>
      </c>
      <c r="B45" s="678" t="s">
        <v>85</v>
      </c>
      <c r="C45" s="679">
        <v>8</v>
      </c>
      <c r="E45" s="15" t="s">
        <v>94</v>
      </c>
      <c r="F45" s="16">
        <v>1</v>
      </c>
      <c r="H45" s="15" t="s">
        <v>587</v>
      </c>
      <c r="I45" s="16">
        <v>1</v>
      </c>
      <c r="K45" s="15"/>
      <c r="L45" s="16"/>
      <c r="N45" s="15"/>
      <c r="O45" s="16"/>
      <c r="Q45" s="15"/>
      <c r="R45" s="16"/>
      <c r="T45" s="15"/>
      <c r="U45" s="16"/>
      <c r="W45" s="15"/>
      <c r="X45" s="16"/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/>
      <c r="BW45" s="16"/>
      <c r="BY45" s="15"/>
      <c r="BZ45" s="16"/>
      <c r="CB45" s="15"/>
      <c r="CC45" s="16"/>
      <c r="CE45" s="15"/>
      <c r="CF45" s="16"/>
      <c r="CH45" s="15"/>
      <c r="CI45" s="16"/>
      <c r="CK45" s="292"/>
      <c r="CL45" s="293"/>
      <c r="CN45" s="292"/>
      <c r="CO45" s="293"/>
      <c r="CQ45" s="396"/>
    </row>
    <row r="46" spans="1:95" ht="24.95" customHeight="1">
      <c r="A46" s="397" t="str">
        <f ca="1">IFERROR(IF(INDIRECT($A$14&amp;ROW())&lt;&gt;"",COUNTIF([2]Summary!$B$30:$B$1033,INDIRECT($A$14&amp;ROW())),""),"")</f>
        <v/>
      </c>
      <c r="B46" s="678" t="s">
        <v>556</v>
      </c>
      <c r="C46" s="679">
        <v>1</v>
      </c>
      <c r="E46" s="15" t="s">
        <v>117</v>
      </c>
      <c r="F46" s="16">
        <v>2</v>
      </c>
      <c r="H46" s="15" t="s">
        <v>123</v>
      </c>
      <c r="I46" s="16">
        <v>1</v>
      </c>
      <c r="K46" s="15"/>
      <c r="L46" s="16"/>
      <c r="N46" s="15"/>
      <c r="O46" s="16"/>
      <c r="Q46" s="15"/>
      <c r="R46" s="16"/>
      <c r="T46" s="15"/>
      <c r="U46" s="16"/>
      <c r="W46" s="15"/>
      <c r="X46" s="16"/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/>
      <c r="BW46" s="16"/>
      <c r="BY46" s="15"/>
      <c r="BZ46" s="16"/>
      <c r="CB46" s="15"/>
      <c r="CC46" s="16"/>
      <c r="CE46" s="15"/>
      <c r="CF46" s="16"/>
      <c r="CH46" s="15"/>
      <c r="CI46" s="16"/>
      <c r="CK46" s="292"/>
      <c r="CL46" s="293"/>
      <c r="CN46" s="292"/>
      <c r="CO46" s="293"/>
      <c r="CQ46" s="396"/>
    </row>
    <row r="47" spans="1:95" ht="24.95" customHeight="1">
      <c r="A47" s="397" t="str">
        <f ca="1">IFERROR(IF(INDIRECT($A$14&amp;ROW())&lt;&gt;"",COUNTIF([2]Summary!$B$30:$B$1033,INDIRECT($A$14&amp;ROW())),""),"")</f>
        <v/>
      </c>
      <c r="B47" s="678" t="s">
        <v>587</v>
      </c>
      <c r="C47" s="679">
        <v>4</v>
      </c>
      <c r="E47" s="15" t="s">
        <v>119</v>
      </c>
      <c r="F47" s="16">
        <v>4</v>
      </c>
      <c r="H47" s="15" t="s">
        <v>129</v>
      </c>
      <c r="I47" s="16">
        <v>1</v>
      </c>
      <c r="K47" s="15"/>
      <c r="L47" s="16"/>
      <c r="N47" s="15"/>
      <c r="O47" s="16"/>
      <c r="Q47" s="15"/>
      <c r="R47" s="16"/>
      <c r="T47" s="15"/>
      <c r="U47" s="16"/>
      <c r="W47" s="15"/>
      <c r="X47" s="16"/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/>
      <c r="BW47" s="16"/>
      <c r="BY47" s="15"/>
      <c r="BZ47" s="16"/>
      <c r="CB47" s="15"/>
      <c r="CC47" s="16"/>
      <c r="CE47" s="15"/>
      <c r="CF47" s="16"/>
      <c r="CH47" s="15"/>
      <c r="CI47" s="16"/>
      <c r="CK47" s="292"/>
      <c r="CL47" s="293"/>
      <c r="CN47" s="292"/>
      <c r="CO47" s="293"/>
      <c r="CQ47" s="396"/>
    </row>
    <row r="48" spans="1:95" ht="24.95" customHeight="1">
      <c r="A48" s="397" t="str">
        <f ca="1">IFERROR(IF(INDIRECT($A$14&amp;ROW())&lt;&gt;"",COUNTIF([2]Summary!$B$30:$B$1033,INDIRECT($A$14&amp;ROW())),""),"")</f>
        <v/>
      </c>
      <c r="B48" s="678" t="s">
        <v>585</v>
      </c>
      <c r="C48" s="679">
        <v>1</v>
      </c>
      <c r="E48" s="15" t="s">
        <v>129</v>
      </c>
      <c r="F48" s="16">
        <v>1</v>
      </c>
      <c r="H48" s="15" t="s">
        <v>130</v>
      </c>
      <c r="I48" s="16">
        <v>1</v>
      </c>
      <c r="K48" s="15"/>
      <c r="L48" s="16"/>
      <c r="N48" s="15"/>
      <c r="O48" s="16"/>
      <c r="Q48" s="15"/>
      <c r="R48" s="16"/>
      <c r="T48" s="15"/>
      <c r="U48" s="16"/>
      <c r="W48" s="15"/>
      <c r="X48" s="16"/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/>
      <c r="BW48" s="16"/>
      <c r="BY48" s="15"/>
      <c r="BZ48" s="16"/>
      <c r="CB48" s="15"/>
      <c r="CC48" s="16"/>
      <c r="CE48" s="15"/>
      <c r="CF48" s="16"/>
      <c r="CH48" s="15"/>
      <c r="CI48" s="16"/>
      <c r="CK48" s="292"/>
      <c r="CL48" s="293"/>
      <c r="CN48" s="292"/>
      <c r="CO48" s="293"/>
      <c r="CQ48" s="396"/>
    </row>
    <row r="49" spans="1:93" ht="24.95" customHeight="1">
      <c r="A49" s="397" t="str">
        <f ca="1">IFERROR(IF(INDIRECT($A$14&amp;ROW())&lt;&gt;"",COUNTIF([2]Summary!$B$30:$B$1033,INDIRECT($A$14&amp;ROW())),""),"")</f>
        <v/>
      </c>
      <c r="B49" s="678" t="s">
        <v>94</v>
      </c>
      <c r="C49" s="679"/>
      <c r="E49" s="15" t="s">
        <v>143</v>
      </c>
      <c r="F49" s="16">
        <v>17</v>
      </c>
      <c r="H49" s="15" t="s">
        <v>143</v>
      </c>
      <c r="I49" s="16">
        <v>5</v>
      </c>
      <c r="K49" s="15"/>
      <c r="L49" s="16"/>
      <c r="N49" s="15"/>
      <c r="O49" s="16"/>
      <c r="Q49" s="15"/>
      <c r="R49" s="16"/>
      <c r="T49" s="15"/>
      <c r="U49" s="16"/>
      <c r="W49" s="15"/>
      <c r="X49" s="16"/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/>
      <c r="BW49" s="16"/>
      <c r="BY49" s="15"/>
      <c r="BZ49" s="16"/>
      <c r="CB49" s="15"/>
      <c r="CC49" s="16"/>
      <c r="CE49" s="15"/>
      <c r="CF49" s="16"/>
      <c r="CH49" s="15"/>
      <c r="CI49" s="16"/>
      <c r="CK49" s="292"/>
      <c r="CL49" s="293"/>
      <c r="CN49" s="292"/>
      <c r="CO49" s="293"/>
    </row>
    <row r="50" spans="1:93" ht="24.95" customHeight="1">
      <c r="A50" s="397" t="str">
        <f ca="1">IFERROR(IF(INDIRECT($A$14&amp;ROW())&lt;&gt;"",COUNTIF([2]Summary!$B$30:$B$1033,INDIRECT($A$14&amp;ROW())),""),"")</f>
        <v/>
      </c>
      <c r="B50" s="678" t="s">
        <v>114</v>
      </c>
      <c r="C50" s="679">
        <v>1</v>
      </c>
      <c r="E50" s="15" t="s">
        <v>144</v>
      </c>
      <c r="F50" s="16">
        <v>33</v>
      </c>
      <c r="H50" s="15" t="s">
        <v>144</v>
      </c>
      <c r="I50" s="16">
        <v>34</v>
      </c>
      <c r="K50" s="15"/>
      <c r="L50" s="16"/>
      <c r="N50" s="15"/>
      <c r="O50" s="16"/>
      <c r="Q50" s="15"/>
      <c r="R50" s="16"/>
      <c r="T50" s="15"/>
      <c r="U50" s="16"/>
      <c r="W50" s="15"/>
      <c r="X50" s="16"/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/>
      <c r="BW50" s="16"/>
      <c r="BY50" s="15"/>
      <c r="BZ50" s="16"/>
      <c r="CB50" s="15"/>
      <c r="CC50" s="16"/>
      <c r="CE50" s="15"/>
      <c r="CF50" s="16"/>
      <c r="CH50" s="15"/>
      <c r="CI50" s="16"/>
      <c r="CK50" s="292"/>
      <c r="CL50" s="293"/>
      <c r="CN50" s="292"/>
      <c r="CO50" s="293"/>
    </row>
    <row r="51" spans="1:93" ht="24.95" customHeight="1">
      <c r="A51" s="397" t="str">
        <f ca="1">IFERROR(IF(INDIRECT($A$14&amp;ROW())&lt;&gt;"",COUNTIF([2]Summary!$B$30:$B$1033,INDIRECT($A$14&amp;ROW())),""),"")</f>
        <v/>
      </c>
      <c r="B51" s="678" t="s">
        <v>119</v>
      </c>
      <c r="C51" s="679">
        <v>1</v>
      </c>
      <c r="E51" s="15" t="s">
        <v>146</v>
      </c>
      <c r="F51" s="16">
        <v>12</v>
      </c>
      <c r="H51" s="15" t="s">
        <v>146</v>
      </c>
      <c r="I51" s="16">
        <v>17</v>
      </c>
      <c r="K51" s="15"/>
      <c r="L51" s="16"/>
      <c r="N51" s="15"/>
      <c r="O51" s="16"/>
      <c r="Q51" s="15"/>
      <c r="R51" s="16"/>
      <c r="T51" s="15"/>
      <c r="U51" s="16"/>
      <c r="W51" s="15"/>
      <c r="X51" s="16"/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/>
      <c r="BW51" s="16"/>
      <c r="BY51" s="15"/>
      <c r="BZ51" s="16"/>
      <c r="CB51" s="15"/>
      <c r="CC51" s="16"/>
      <c r="CE51" s="15"/>
      <c r="CF51" s="16"/>
      <c r="CH51" s="15"/>
      <c r="CI51" s="16"/>
      <c r="CK51" s="292"/>
      <c r="CL51" s="293"/>
      <c r="CN51" s="292"/>
      <c r="CO51" s="293"/>
    </row>
    <row r="52" spans="1:93" ht="24.95" customHeight="1">
      <c r="A52" s="397" t="str">
        <f ca="1">IFERROR(IF(INDIRECT($A$14&amp;ROW())&lt;&gt;"",COUNTIF([2]Summary!$B$30:$B$1033,INDIRECT($A$14&amp;ROW())),""),"")</f>
        <v/>
      </c>
      <c r="B52" s="678" t="s">
        <v>123</v>
      </c>
      <c r="C52" s="679">
        <v>1</v>
      </c>
      <c r="E52" s="15" t="s">
        <v>147</v>
      </c>
      <c r="F52" s="16">
        <v>45</v>
      </c>
      <c r="H52" s="15" t="s">
        <v>147</v>
      </c>
      <c r="I52" s="16">
        <v>30</v>
      </c>
      <c r="K52" s="15"/>
      <c r="L52" s="16"/>
      <c r="N52" s="15"/>
      <c r="O52" s="16"/>
      <c r="Q52" s="15"/>
      <c r="R52" s="16"/>
      <c r="T52" s="15"/>
      <c r="U52" s="16"/>
      <c r="W52" s="15"/>
      <c r="X52" s="16"/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/>
      <c r="BW52" s="16"/>
      <c r="BY52" s="15"/>
      <c r="BZ52" s="16"/>
      <c r="CB52" s="15"/>
      <c r="CC52" s="16"/>
      <c r="CE52" s="15"/>
      <c r="CF52" s="16"/>
      <c r="CH52" s="15"/>
      <c r="CI52" s="16"/>
      <c r="CK52" s="292"/>
      <c r="CL52" s="293"/>
      <c r="CN52" s="292"/>
      <c r="CO52" s="293"/>
    </row>
    <row r="53" spans="1:93" ht="24.95" customHeight="1">
      <c r="A53" s="397" t="str">
        <f ca="1">IFERROR(IF(INDIRECT($A$14&amp;ROW())&lt;&gt;"",COUNTIF([2]Summary!$B$30:$B$1033,INDIRECT($A$14&amp;ROW())),""),"")</f>
        <v/>
      </c>
      <c r="B53" s="678" t="s">
        <v>124</v>
      </c>
      <c r="C53" s="679">
        <v>1</v>
      </c>
      <c r="E53" s="15" t="s">
        <v>148</v>
      </c>
      <c r="F53" s="16">
        <v>48</v>
      </c>
      <c r="H53" s="15" t="s">
        <v>148</v>
      </c>
      <c r="I53" s="16">
        <v>53</v>
      </c>
      <c r="K53" s="15"/>
      <c r="L53" s="16"/>
      <c r="N53" s="15"/>
      <c r="O53" s="16"/>
      <c r="Q53" s="15"/>
      <c r="R53" s="16"/>
      <c r="T53" s="15"/>
      <c r="U53" s="16"/>
      <c r="W53" s="15"/>
      <c r="X53" s="16"/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/>
      <c r="BW53" s="16"/>
      <c r="BY53" s="15"/>
      <c r="BZ53" s="16"/>
      <c r="CB53" s="15"/>
      <c r="CC53" s="16"/>
      <c r="CE53" s="15"/>
      <c r="CF53" s="16"/>
      <c r="CH53" s="15"/>
      <c r="CI53" s="16"/>
      <c r="CK53" s="292"/>
      <c r="CL53" s="293"/>
      <c r="CN53" s="292"/>
      <c r="CO53" s="293"/>
    </row>
    <row r="54" spans="1:93" ht="24.95" customHeight="1">
      <c r="A54" s="397" t="str">
        <f ca="1">IFERROR(IF(INDIRECT($A$14&amp;ROW())&lt;&gt;"",COUNTIF([2]Summary!$B$30:$B$1033,INDIRECT($A$14&amp;ROW())),""),"")</f>
        <v/>
      </c>
      <c r="B54" s="678" t="s">
        <v>125</v>
      </c>
      <c r="C54" s="679"/>
      <c r="E54" s="15" t="s">
        <v>150</v>
      </c>
      <c r="F54" s="16">
        <v>3</v>
      </c>
      <c r="H54" s="15" t="s">
        <v>152</v>
      </c>
      <c r="I54" s="16">
        <v>1</v>
      </c>
      <c r="K54" s="15"/>
      <c r="L54" s="16"/>
      <c r="N54" s="15"/>
      <c r="O54" s="16"/>
      <c r="Q54" s="15"/>
      <c r="R54" s="16"/>
      <c r="T54" s="15"/>
      <c r="U54" s="16"/>
      <c r="W54" s="15"/>
      <c r="X54" s="16"/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/>
      <c r="BW54" s="16"/>
      <c r="BY54" s="15"/>
      <c r="BZ54" s="16"/>
      <c r="CB54" s="15"/>
      <c r="CC54" s="16"/>
      <c r="CE54" s="15"/>
      <c r="CF54" s="16"/>
      <c r="CH54" s="15"/>
      <c r="CI54" s="16"/>
      <c r="CK54" s="292"/>
      <c r="CL54" s="293"/>
      <c r="CN54" s="292"/>
      <c r="CO54" s="293"/>
    </row>
    <row r="55" spans="1:93" ht="24.95" customHeight="1">
      <c r="A55" s="397" t="str">
        <f ca="1">IFERROR(IF(INDIRECT($A$14&amp;ROW())&lt;&gt;"",COUNTIF([2]Summary!$B$30:$B$1033,INDIRECT($A$14&amp;ROW())),""),"")</f>
        <v/>
      </c>
      <c r="B55" s="678" t="s">
        <v>129</v>
      </c>
      <c r="C55" s="679">
        <v>2</v>
      </c>
      <c r="E55" s="15" t="s">
        <v>152</v>
      </c>
      <c r="F55" s="16">
        <v>2</v>
      </c>
      <c r="H55" s="15" t="s">
        <v>153</v>
      </c>
      <c r="I55" s="16">
        <v>5</v>
      </c>
      <c r="K55" s="15"/>
      <c r="L55" s="16"/>
      <c r="N55" s="15"/>
      <c r="O55" s="16"/>
      <c r="Q55" s="15"/>
      <c r="R55" s="16"/>
      <c r="T55" s="15"/>
      <c r="U55" s="16"/>
      <c r="W55" s="15"/>
      <c r="X55" s="16"/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/>
      <c r="BW55" s="16"/>
      <c r="BY55" s="15"/>
      <c r="BZ55" s="16"/>
      <c r="CB55" s="15"/>
      <c r="CC55" s="16"/>
      <c r="CE55" s="15"/>
      <c r="CF55" s="16"/>
      <c r="CH55" s="15"/>
      <c r="CI55" s="16"/>
      <c r="CK55" s="292"/>
      <c r="CL55" s="293"/>
      <c r="CN55" s="292"/>
      <c r="CO55" s="293"/>
    </row>
    <row r="56" spans="1:93" ht="24.95" customHeight="1">
      <c r="A56" s="397" t="str">
        <f ca="1">IFERROR(IF(INDIRECT($A$14&amp;ROW())&lt;&gt;"",COUNTIF([2]Summary!$B$30:$B$1033,INDIRECT($A$14&amp;ROW())),""),"")</f>
        <v/>
      </c>
      <c r="B56" s="678" t="s">
        <v>131</v>
      </c>
      <c r="C56" s="679">
        <v>1</v>
      </c>
      <c r="E56" s="15" t="s">
        <v>153</v>
      </c>
      <c r="F56" s="16">
        <v>2</v>
      </c>
      <c r="H56" s="15" t="s">
        <v>154</v>
      </c>
      <c r="I56" s="16">
        <v>9</v>
      </c>
      <c r="K56" s="15"/>
      <c r="L56" s="16"/>
      <c r="N56" s="15"/>
      <c r="O56" s="16"/>
      <c r="Q56" s="15"/>
      <c r="R56" s="16"/>
      <c r="T56" s="15"/>
      <c r="U56" s="16"/>
      <c r="W56" s="15"/>
      <c r="X56" s="16"/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/>
      <c r="BW56" s="16"/>
      <c r="BY56" s="15"/>
      <c r="BZ56" s="16"/>
      <c r="CB56" s="15"/>
      <c r="CC56" s="16"/>
      <c r="CE56" s="15"/>
      <c r="CF56" s="16"/>
      <c r="CH56" s="15"/>
      <c r="CI56" s="16"/>
      <c r="CK56" s="292"/>
      <c r="CL56" s="293"/>
      <c r="CN56" s="292"/>
      <c r="CO56" s="293"/>
    </row>
    <row r="57" spans="1:93" ht="24.95" customHeight="1">
      <c r="A57" s="397" t="str">
        <f ca="1">IFERROR(IF(INDIRECT($A$14&amp;ROW())&lt;&gt;"",COUNTIF([2]Summary!$B$30:$B$1033,INDIRECT($A$14&amp;ROW())),""),"")</f>
        <v/>
      </c>
      <c r="B57" s="678" t="s">
        <v>136</v>
      </c>
      <c r="C57" s="679">
        <v>1</v>
      </c>
      <c r="E57" s="15" t="s">
        <v>154</v>
      </c>
      <c r="F57" s="16">
        <v>6</v>
      </c>
      <c r="H57" s="15" t="s">
        <v>155</v>
      </c>
      <c r="I57" s="16">
        <v>20</v>
      </c>
      <c r="K57" s="15"/>
      <c r="L57" s="16"/>
      <c r="N57" s="15"/>
      <c r="O57" s="16"/>
      <c r="Q57" s="15"/>
      <c r="R57" s="16"/>
      <c r="T57" s="15"/>
      <c r="U57" s="16"/>
      <c r="W57" s="15"/>
      <c r="X57" s="16"/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/>
      <c r="BW57" s="16"/>
      <c r="BY57" s="15"/>
      <c r="BZ57" s="16"/>
      <c r="CB57" s="15"/>
      <c r="CC57" s="16"/>
      <c r="CE57" s="15"/>
      <c r="CF57" s="16"/>
      <c r="CH57" s="15"/>
      <c r="CI57" s="16"/>
      <c r="CK57" s="292"/>
      <c r="CL57" s="293"/>
      <c r="CN57" s="292"/>
      <c r="CO57" s="293"/>
    </row>
    <row r="58" spans="1:93" ht="24.95" customHeight="1">
      <c r="A58" s="397" t="str">
        <f ca="1">IFERROR(IF(INDIRECT($A$14&amp;ROW())&lt;&gt;"",COUNTIF([2]Summary!$B$30:$B$1033,INDIRECT($A$14&amp;ROW())),""),"")</f>
        <v/>
      </c>
      <c r="B58" s="678" t="s">
        <v>143</v>
      </c>
      <c r="C58" s="679">
        <v>16</v>
      </c>
      <c r="E58" s="15" t="s">
        <v>155</v>
      </c>
      <c r="F58" s="16">
        <v>28</v>
      </c>
      <c r="H58" s="15" t="s">
        <v>156</v>
      </c>
      <c r="I58" s="16">
        <v>3</v>
      </c>
      <c r="K58" s="15"/>
      <c r="L58" s="16"/>
      <c r="N58" s="15"/>
      <c r="O58" s="16"/>
      <c r="Q58" s="15"/>
      <c r="R58" s="16"/>
      <c r="T58" s="15"/>
      <c r="U58" s="16"/>
      <c r="W58" s="15"/>
      <c r="X58" s="16"/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/>
      <c r="BW58" s="16"/>
      <c r="BY58" s="15"/>
      <c r="BZ58" s="16"/>
      <c r="CB58" s="15"/>
      <c r="CC58" s="16"/>
      <c r="CE58" s="15"/>
      <c r="CF58" s="16"/>
      <c r="CH58" s="15"/>
      <c r="CI58" s="16"/>
      <c r="CK58" s="292"/>
      <c r="CL58" s="293"/>
      <c r="CN58" s="292"/>
      <c r="CO58" s="293"/>
    </row>
    <row r="59" spans="1:93" ht="24.95" customHeight="1">
      <c r="A59" s="397" t="str">
        <f ca="1">IFERROR(IF(INDIRECT($A$14&amp;ROW())&lt;&gt;"",COUNTIF([2]Summary!$B$30:$B$1033,INDIRECT($A$14&amp;ROW())),""),"")</f>
        <v/>
      </c>
      <c r="B59" s="678" t="s">
        <v>144</v>
      </c>
      <c r="C59" s="679">
        <v>15</v>
      </c>
      <c r="E59" s="15" t="s">
        <v>156</v>
      </c>
      <c r="F59" s="16">
        <v>7</v>
      </c>
      <c r="H59" s="15" t="s">
        <v>157</v>
      </c>
      <c r="I59" s="16">
        <v>54</v>
      </c>
      <c r="K59" s="15"/>
      <c r="L59" s="16"/>
      <c r="N59" s="15"/>
      <c r="O59" s="16"/>
      <c r="Q59" s="15"/>
      <c r="R59" s="16"/>
      <c r="T59" s="15"/>
      <c r="U59" s="16"/>
      <c r="W59" s="15"/>
      <c r="X59" s="16"/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/>
      <c r="BW59" s="16"/>
      <c r="BY59" s="15"/>
      <c r="BZ59" s="16"/>
      <c r="CB59" s="15"/>
      <c r="CC59" s="16"/>
      <c r="CE59" s="15"/>
      <c r="CF59" s="16"/>
      <c r="CH59" s="15"/>
      <c r="CI59" s="16"/>
      <c r="CK59" s="292"/>
      <c r="CL59" s="293"/>
      <c r="CN59" s="292"/>
      <c r="CO59" s="293"/>
    </row>
    <row r="60" spans="1:93" ht="24.95" customHeight="1">
      <c r="A60" s="397" t="str">
        <f ca="1">IFERROR(IF(INDIRECT($A$14&amp;ROW())&lt;&gt;"",COUNTIF([2]Summary!$B$30:$B$1033,INDIRECT($A$14&amp;ROW())),""),"")</f>
        <v/>
      </c>
      <c r="B60" s="678" t="s">
        <v>146</v>
      </c>
      <c r="C60" s="679">
        <v>26</v>
      </c>
      <c r="E60" s="15" t="s">
        <v>157</v>
      </c>
      <c r="F60" s="16">
        <v>37</v>
      </c>
      <c r="H60" s="15" t="s">
        <v>158</v>
      </c>
      <c r="I60" s="16">
        <v>22</v>
      </c>
      <c r="K60" s="15"/>
      <c r="L60" s="16"/>
      <c r="N60" s="15"/>
      <c r="O60" s="16"/>
      <c r="Q60" s="15"/>
      <c r="R60" s="16"/>
      <c r="T60" s="15"/>
      <c r="U60" s="16"/>
      <c r="W60" s="15"/>
      <c r="X60" s="16"/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/>
      <c r="BW60" s="16"/>
      <c r="BY60" s="15"/>
      <c r="BZ60" s="16"/>
      <c r="CB60" s="15"/>
      <c r="CC60" s="16"/>
      <c r="CE60" s="15"/>
      <c r="CF60" s="16"/>
      <c r="CH60" s="15"/>
      <c r="CI60" s="16"/>
      <c r="CK60" s="292"/>
      <c r="CL60" s="293"/>
      <c r="CN60" s="292"/>
      <c r="CO60" s="293"/>
    </row>
    <row r="61" spans="1:93" ht="24.95" customHeight="1">
      <c r="A61" s="397" t="str">
        <f ca="1">IFERROR(IF(INDIRECT($A$14&amp;ROW())&lt;&gt;"",COUNTIF([2]Summary!$B$30:$B$1033,INDIRECT($A$14&amp;ROW())),""),"")</f>
        <v/>
      </c>
      <c r="B61" s="678" t="s">
        <v>147</v>
      </c>
      <c r="C61" s="679">
        <v>31</v>
      </c>
      <c r="E61" s="15" t="s">
        <v>158</v>
      </c>
      <c r="F61" s="16">
        <v>37</v>
      </c>
      <c r="H61" s="15" t="s">
        <v>159</v>
      </c>
      <c r="I61" s="16">
        <v>10</v>
      </c>
      <c r="K61" s="15"/>
      <c r="L61" s="16"/>
      <c r="N61" s="15"/>
      <c r="O61" s="16"/>
      <c r="Q61" s="15"/>
      <c r="R61" s="16"/>
      <c r="T61" s="15"/>
      <c r="U61" s="16"/>
      <c r="W61" s="15"/>
      <c r="X61" s="16"/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/>
      <c r="BW61" s="16"/>
      <c r="BY61" s="15"/>
      <c r="BZ61" s="16"/>
      <c r="CB61" s="15"/>
      <c r="CC61" s="16"/>
      <c r="CE61" s="15"/>
      <c r="CF61" s="16"/>
      <c r="CH61" s="15"/>
      <c r="CI61" s="16"/>
      <c r="CK61" s="292"/>
      <c r="CL61" s="293"/>
      <c r="CN61" s="292"/>
      <c r="CO61" s="293"/>
    </row>
    <row r="62" spans="1:93" ht="24.95" customHeight="1">
      <c r="A62" s="397" t="str">
        <f ca="1">IFERROR(IF(INDIRECT($A$14&amp;ROW())&lt;&gt;"",COUNTIF([2]Summary!$B$30:$B$1033,INDIRECT($A$14&amp;ROW())),""),"")</f>
        <v/>
      </c>
      <c r="B62" s="678" t="s">
        <v>148</v>
      </c>
      <c r="C62" s="679">
        <v>76</v>
      </c>
      <c r="E62" s="15" t="s">
        <v>159</v>
      </c>
      <c r="F62" s="16">
        <v>23</v>
      </c>
      <c r="H62" s="15" t="s">
        <v>160</v>
      </c>
      <c r="I62" s="16">
        <v>2</v>
      </c>
      <c r="K62" s="15"/>
      <c r="L62" s="16"/>
      <c r="N62" s="15"/>
      <c r="O62" s="16"/>
      <c r="Q62" s="15"/>
      <c r="R62" s="16"/>
      <c r="T62" s="15"/>
      <c r="U62" s="16"/>
      <c r="W62" s="15"/>
      <c r="X62" s="16"/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/>
      <c r="BW62" s="16"/>
      <c r="BY62" s="15"/>
      <c r="BZ62" s="16"/>
      <c r="CB62" s="15"/>
      <c r="CC62" s="16"/>
      <c r="CE62" s="15"/>
      <c r="CF62" s="16"/>
      <c r="CH62" s="15"/>
      <c r="CI62" s="16"/>
      <c r="CK62" s="292"/>
      <c r="CL62" s="293"/>
      <c r="CN62" s="292"/>
      <c r="CO62" s="293"/>
    </row>
    <row r="63" spans="1:93" ht="24.95" customHeight="1">
      <c r="A63" s="397" t="str">
        <f ca="1">IFERROR(IF(INDIRECT($A$14&amp;ROW())&lt;&gt;"",COUNTIF([2]Summary!$B$30:$B$1033,INDIRECT($A$14&amp;ROW())),""),"")</f>
        <v/>
      </c>
      <c r="B63" s="678" t="s">
        <v>150</v>
      </c>
      <c r="C63" s="679">
        <v>5</v>
      </c>
      <c r="E63" s="15" t="s">
        <v>160</v>
      </c>
      <c r="F63" s="16">
        <v>4</v>
      </c>
      <c r="H63" s="15" t="s">
        <v>161</v>
      </c>
      <c r="I63" s="16">
        <v>45</v>
      </c>
      <c r="K63" s="15"/>
      <c r="L63" s="16"/>
      <c r="N63" s="15"/>
      <c r="O63" s="16"/>
      <c r="Q63" s="15"/>
      <c r="R63" s="16"/>
      <c r="T63" s="15"/>
      <c r="U63" s="16"/>
      <c r="W63" s="15"/>
      <c r="X63" s="16"/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/>
      <c r="BW63" s="16"/>
      <c r="BY63" s="15"/>
      <c r="BZ63" s="16"/>
      <c r="CB63" s="15"/>
      <c r="CC63" s="16"/>
      <c r="CE63" s="15"/>
      <c r="CF63" s="16"/>
      <c r="CH63" s="15"/>
      <c r="CI63" s="16"/>
      <c r="CK63" s="292"/>
      <c r="CL63" s="293"/>
      <c r="CN63" s="292"/>
      <c r="CO63" s="293"/>
    </row>
    <row r="64" spans="1:93" ht="24.95" customHeight="1">
      <c r="A64" s="397" t="str">
        <f ca="1">IFERROR(IF(INDIRECT($A$14&amp;ROW())&lt;&gt;"",COUNTIF([2]Summary!$B$30:$B$1033,INDIRECT($A$14&amp;ROW())),""),"")</f>
        <v/>
      </c>
      <c r="B64" s="678" t="s">
        <v>152</v>
      </c>
      <c r="C64" s="679">
        <v>2</v>
      </c>
      <c r="E64" s="15" t="s">
        <v>161</v>
      </c>
      <c r="F64" s="16">
        <v>102</v>
      </c>
      <c r="H64" s="15" t="s">
        <v>162</v>
      </c>
      <c r="I64" s="16">
        <v>29</v>
      </c>
      <c r="K64" s="15"/>
      <c r="L64" s="16"/>
      <c r="N64" s="15"/>
      <c r="O64" s="16"/>
      <c r="Q64" s="15"/>
      <c r="R64" s="16"/>
      <c r="T64" s="15"/>
      <c r="U64" s="16"/>
      <c r="W64" s="15"/>
      <c r="X64" s="16"/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/>
      <c r="BW64" s="16"/>
      <c r="BY64" s="15"/>
      <c r="BZ64" s="16"/>
      <c r="CB64" s="15"/>
      <c r="CC64" s="16"/>
      <c r="CE64" s="15"/>
      <c r="CF64" s="16"/>
      <c r="CH64" s="15"/>
      <c r="CI64" s="16"/>
      <c r="CK64" s="292"/>
      <c r="CL64" s="293"/>
      <c r="CN64" s="292"/>
      <c r="CO64" s="293"/>
    </row>
    <row r="65" spans="1:93" ht="24.95" customHeight="1">
      <c r="A65" s="397" t="str">
        <f ca="1">IFERROR(IF(INDIRECT($A$14&amp;ROW())&lt;&gt;"",COUNTIF([2]Summary!$B$30:$B$1033,INDIRECT($A$14&amp;ROW())),""),"")</f>
        <v/>
      </c>
      <c r="B65" s="678" t="s">
        <v>153</v>
      </c>
      <c r="C65" s="679">
        <v>4</v>
      </c>
      <c r="E65" s="15" t="s">
        <v>162</v>
      </c>
      <c r="F65" s="16">
        <v>51</v>
      </c>
      <c r="H65" s="15" t="s">
        <v>163</v>
      </c>
      <c r="I65" s="16">
        <v>47</v>
      </c>
      <c r="K65" s="15"/>
      <c r="L65" s="16"/>
      <c r="N65" s="15"/>
      <c r="O65" s="16"/>
      <c r="Q65" s="15"/>
      <c r="R65" s="16"/>
      <c r="T65" s="15"/>
      <c r="U65" s="16"/>
      <c r="W65" s="15"/>
      <c r="X65" s="16"/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/>
      <c r="BW65" s="16"/>
      <c r="BY65" s="15"/>
      <c r="BZ65" s="16"/>
      <c r="CB65" s="15"/>
      <c r="CC65" s="16"/>
      <c r="CE65" s="15"/>
      <c r="CF65" s="16"/>
      <c r="CH65" s="15"/>
      <c r="CI65" s="16"/>
      <c r="CK65" s="292"/>
      <c r="CL65" s="293"/>
      <c r="CN65" s="292"/>
      <c r="CO65" s="293"/>
    </row>
    <row r="66" spans="1:93" ht="24.95" customHeight="1">
      <c r="A66" s="397" t="str">
        <f ca="1">IFERROR(IF(INDIRECT($A$14&amp;ROW())&lt;&gt;"",COUNTIF([2]Summary!$B$30:$B$1033,INDIRECT($A$14&amp;ROW())),""),"")</f>
        <v/>
      </c>
      <c r="B66" s="678" t="s">
        <v>154</v>
      </c>
      <c r="C66" s="679">
        <v>5</v>
      </c>
      <c r="E66" s="15" t="s">
        <v>163</v>
      </c>
      <c r="F66" s="16">
        <v>114</v>
      </c>
      <c r="H66" s="15" t="s">
        <v>164</v>
      </c>
      <c r="I66" s="16">
        <v>40</v>
      </c>
      <c r="K66" s="15"/>
      <c r="L66" s="16"/>
      <c r="N66" s="15"/>
      <c r="O66" s="16"/>
      <c r="Q66" s="15"/>
      <c r="R66" s="16"/>
      <c r="T66" s="15"/>
      <c r="U66" s="16"/>
      <c r="W66" s="15"/>
      <c r="X66" s="16"/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/>
      <c r="BW66" s="16"/>
      <c r="BY66" s="15"/>
      <c r="BZ66" s="16"/>
      <c r="CB66" s="15"/>
      <c r="CC66" s="16"/>
      <c r="CE66" s="15"/>
      <c r="CF66" s="16"/>
      <c r="CH66" s="15"/>
      <c r="CI66" s="16"/>
      <c r="CK66" s="292"/>
      <c r="CL66" s="293"/>
      <c r="CN66" s="292"/>
      <c r="CO66" s="293"/>
    </row>
    <row r="67" spans="1:93" ht="24.95" customHeight="1">
      <c r="A67" s="397" t="str">
        <f ca="1">IFERROR(IF(INDIRECT($A$14&amp;ROW())&lt;&gt;"",COUNTIF([2]Summary!$B$30:$B$1033,INDIRECT($A$14&amp;ROW())),""),"")</f>
        <v/>
      </c>
      <c r="B67" s="678" t="s">
        <v>155</v>
      </c>
      <c r="C67" s="679">
        <v>17</v>
      </c>
      <c r="E67" s="15" t="s">
        <v>164</v>
      </c>
      <c r="F67" s="16">
        <v>31</v>
      </c>
      <c r="H67" s="15" t="s">
        <v>165</v>
      </c>
      <c r="I67" s="16">
        <v>155</v>
      </c>
      <c r="K67" s="15"/>
      <c r="L67" s="16"/>
      <c r="N67" s="15"/>
      <c r="O67" s="16"/>
      <c r="Q67" s="15"/>
      <c r="R67" s="16"/>
      <c r="T67" s="15"/>
      <c r="U67" s="16"/>
      <c r="W67" s="15"/>
      <c r="X67" s="16"/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/>
      <c r="BW67" s="16"/>
      <c r="BY67" s="15"/>
      <c r="BZ67" s="16"/>
      <c r="CB67" s="15"/>
      <c r="CC67" s="16"/>
      <c r="CE67" s="15"/>
      <c r="CF67" s="16"/>
      <c r="CH67" s="15"/>
      <c r="CI67" s="16"/>
      <c r="CK67" s="292"/>
      <c r="CL67" s="293"/>
      <c r="CN67" s="292"/>
      <c r="CO67" s="293"/>
    </row>
    <row r="68" spans="1:93" ht="24.95" customHeight="1">
      <c r="A68" s="397" t="str">
        <f ca="1">IFERROR(IF(INDIRECT($A$14&amp;ROW())&lt;&gt;"",COUNTIF([2]Summary!$B$30:$B$1033,INDIRECT($A$14&amp;ROW())),""),"")</f>
        <v/>
      </c>
      <c r="B68" s="678" t="s">
        <v>156</v>
      </c>
      <c r="C68" s="679">
        <v>1</v>
      </c>
      <c r="E68" s="15" t="s">
        <v>165</v>
      </c>
      <c r="F68" s="16">
        <v>202</v>
      </c>
      <c r="H68" s="15" t="s">
        <v>166</v>
      </c>
      <c r="I68" s="16">
        <v>32</v>
      </c>
      <c r="K68" s="15"/>
      <c r="L68" s="16"/>
      <c r="N68" s="15"/>
      <c r="O68" s="16"/>
      <c r="Q68" s="15"/>
      <c r="R68" s="16"/>
      <c r="T68" s="15"/>
      <c r="U68" s="16"/>
      <c r="W68" s="15"/>
      <c r="X68" s="16"/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/>
      <c r="BW68" s="16"/>
      <c r="BY68" s="15"/>
      <c r="BZ68" s="16"/>
      <c r="CB68" s="15"/>
      <c r="CC68" s="16"/>
      <c r="CE68" s="15"/>
      <c r="CF68" s="16"/>
      <c r="CH68" s="15"/>
      <c r="CI68" s="16"/>
      <c r="CK68" s="292"/>
      <c r="CL68" s="293"/>
      <c r="CN68" s="292"/>
      <c r="CO68" s="293"/>
    </row>
    <row r="69" spans="1:93" ht="24.95" customHeight="1">
      <c r="A69" s="397" t="str">
        <f ca="1">IFERROR(IF(INDIRECT($A$14&amp;ROW())&lt;&gt;"",COUNTIF([2]Summary!$B$30:$B$1033,INDIRECT($A$14&amp;ROW())),""),"")</f>
        <v/>
      </c>
      <c r="B69" s="678" t="s">
        <v>157</v>
      </c>
      <c r="C69" s="679">
        <v>53</v>
      </c>
      <c r="E69" s="15" t="s">
        <v>166</v>
      </c>
      <c r="F69" s="16">
        <v>46</v>
      </c>
      <c r="H69" s="15" t="s">
        <v>167</v>
      </c>
      <c r="I69" s="16">
        <v>14</v>
      </c>
      <c r="K69" s="15"/>
      <c r="L69" s="16"/>
      <c r="N69" s="15"/>
      <c r="O69" s="16"/>
      <c r="Q69" s="15"/>
      <c r="R69" s="16"/>
      <c r="T69" s="15"/>
      <c r="U69" s="16"/>
      <c r="W69" s="15"/>
      <c r="X69" s="16"/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/>
      <c r="BW69" s="16"/>
      <c r="BY69" s="15"/>
      <c r="BZ69" s="16"/>
      <c r="CB69" s="15"/>
      <c r="CC69" s="16"/>
      <c r="CE69" s="15"/>
      <c r="CF69" s="16"/>
      <c r="CH69" s="15"/>
      <c r="CI69" s="16"/>
      <c r="CK69" s="292"/>
      <c r="CL69" s="293"/>
      <c r="CN69" s="292"/>
      <c r="CO69" s="293"/>
    </row>
    <row r="70" spans="1:93" ht="24.95" customHeight="1">
      <c r="A70" s="397" t="str">
        <f ca="1">IFERROR(IF(INDIRECT($A$14&amp;ROW())&lt;&gt;"",COUNTIF([2]Summary!$B$30:$B$1033,INDIRECT($A$14&amp;ROW())),""),"")</f>
        <v/>
      </c>
      <c r="B70" s="678" t="s">
        <v>158</v>
      </c>
      <c r="C70" s="679">
        <v>31</v>
      </c>
      <c r="E70" s="15" t="s">
        <v>167</v>
      </c>
      <c r="F70" s="16">
        <v>15</v>
      </c>
      <c r="H70" s="15" t="s">
        <v>168</v>
      </c>
      <c r="I70" s="16">
        <v>2</v>
      </c>
      <c r="K70" s="15"/>
      <c r="L70" s="16"/>
      <c r="N70" s="15"/>
      <c r="O70" s="16"/>
      <c r="Q70" s="15"/>
      <c r="R70" s="16"/>
      <c r="T70" s="15"/>
      <c r="U70" s="16"/>
      <c r="W70" s="15"/>
      <c r="X70" s="16"/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/>
      <c r="BW70" s="16"/>
      <c r="BY70" s="15"/>
      <c r="BZ70" s="16"/>
      <c r="CB70" s="15"/>
      <c r="CC70" s="16"/>
      <c r="CE70" s="15"/>
      <c r="CF70" s="16"/>
      <c r="CH70" s="15"/>
      <c r="CI70" s="16"/>
      <c r="CK70" s="292"/>
      <c r="CL70" s="293"/>
      <c r="CN70" s="292"/>
      <c r="CO70" s="293"/>
    </row>
    <row r="71" spans="1:93" ht="24.95" customHeight="1">
      <c r="A71" s="397" t="str">
        <f ca="1">IFERROR(IF(INDIRECT($A$14&amp;ROW())&lt;&gt;"",COUNTIF([2]Summary!$B$30:$B$1033,INDIRECT($A$14&amp;ROW())),""),"")</f>
        <v/>
      </c>
      <c r="B71" s="678" t="s">
        <v>159</v>
      </c>
      <c r="C71" s="679">
        <v>10</v>
      </c>
      <c r="E71" s="15" t="s">
        <v>168</v>
      </c>
      <c r="F71" s="16">
        <v>2</v>
      </c>
      <c r="H71" s="15" t="s">
        <v>169</v>
      </c>
      <c r="I71" s="16">
        <v>10</v>
      </c>
      <c r="K71" s="15"/>
      <c r="L71" s="16"/>
      <c r="N71" s="15"/>
      <c r="O71" s="16"/>
      <c r="Q71" s="15"/>
      <c r="R71" s="16"/>
      <c r="T71" s="15"/>
      <c r="U71" s="16"/>
      <c r="W71" s="15"/>
      <c r="X71" s="16"/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/>
      <c r="BW71" s="16"/>
      <c r="BY71" s="15"/>
      <c r="BZ71" s="16"/>
      <c r="CB71" s="15"/>
      <c r="CC71" s="16"/>
      <c r="CE71" s="15"/>
      <c r="CF71" s="16"/>
      <c r="CH71" s="15"/>
      <c r="CI71" s="16"/>
      <c r="CK71" s="292"/>
      <c r="CL71" s="293"/>
      <c r="CN71" s="292"/>
      <c r="CO71" s="293"/>
    </row>
    <row r="72" spans="1:93" ht="24.95" customHeight="1">
      <c r="A72" s="397" t="str">
        <f ca="1">IFERROR(IF(INDIRECT($A$14&amp;ROW())&lt;&gt;"",COUNTIF([2]Summary!$B$30:$B$1033,INDIRECT($A$14&amp;ROW())),""),"")</f>
        <v/>
      </c>
      <c r="B72" s="678" t="s">
        <v>160</v>
      </c>
      <c r="C72" s="679">
        <v>6</v>
      </c>
      <c r="E72" s="15" t="s">
        <v>169</v>
      </c>
      <c r="F72" s="16">
        <v>6</v>
      </c>
      <c r="H72" s="15" t="s">
        <v>170</v>
      </c>
      <c r="I72" s="16">
        <v>14</v>
      </c>
      <c r="K72" s="15"/>
      <c r="L72" s="16"/>
      <c r="N72" s="15"/>
      <c r="O72" s="16"/>
      <c r="Q72" s="15"/>
      <c r="R72" s="16"/>
      <c r="T72" s="15"/>
      <c r="U72" s="16"/>
      <c r="W72" s="15"/>
      <c r="X72" s="16"/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/>
      <c r="BW72" s="16"/>
      <c r="BY72" s="15"/>
      <c r="BZ72" s="16"/>
      <c r="CB72" s="15"/>
      <c r="CC72" s="16"/>
      <c r="CE72" s="15"/>
      <c r="CF72" s="16"/>
      <c r="CH72" s="15"/>
      <c r="CI72" s="16"/>
      <c r="CK72" s="292"/>
      <c r="CL72" s="293"/>
      <c r="CN72" s="292"/>
      <c r="CO72" s="293"/>
    </row>
    <row r="73" spans="1:93" ht="24.95" customHeight="1">
      <c r="A73" s="397" t="str">
        <f ca="1">IFERROR(IF(INDIRECT($A$14&amp;ROW())&lt;&gt;"",COUNTIF([2]Summary!$B$30:$B$1033,INDIRECT($A$14&amp;ROW())),""),"")</f>
        <v/>
      </c>
      <c r="B73" s="678" t="s">
        <v>161</v>
      </c>
      <c r="C73" s="679">
        <v>71</v>
      </c>
      <c r="E73" s="15" t="s">
        <v>170</v>
      </c>
      <c r="F73" s="16">
        <v>39</v>
      </c>
      <c r="H73" s="15" t="s">
        <v>171</v>
      </c>
      <c r="I73" s="16">
        <v>19</v>
      </c>
      <c r="K73" s="15"/>
      <c r="L73" s="16"/>
      <c r="N73" s="15"/>
      <c r="O73" s="16"/>
      <c r="Q73" s="15"/>
      <c r="R73" s="16"/>
      <c r="T73" s="15"/>
      <c r="U73" s="16"/>
      <c r="W73" s="15"/>
      <c r="X73" s="16"/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/>
      <c r="BW73" s="16"/>
      <c r="BY73" s="15"/>
      <c r="BZ73" s="16"/>
      <c r="CB73" s="15"/>
      <c r="CC73" s="16"/>
      <c r="CE73" s="15"/>
      <c r="CF73" s="16"/>
      <c r="CH73" s="15"/>
      <c r="CI73" s="16"/>
      <c r="CK73" s="292"/>
      <c r="CL73" s="293"/>
      <c r="CN73" s="292"/>
      <c r="CO73" s="293"/>
    </row>
    <row r="74" spans="1:93" ht="24.95" customHeight="1">
      <c r="A74" s="397" t="str">
        <f ca="1">IFERROR(IF(INDIRECT($A$14&amp;ROW())&lt;&gt;"",COUNTIF([2]Summary!$B$30:$B$1033,INDIRECT($A$14&amp;ROW())),""),"")</f>
        <v/>
      </c>
      <c r="B74" s="678" t="s">
        <v>162</v>
      </c>
      <c r="C74" s="679">
        <v>46</v>
      </c>
      <c r="E74" s="15" t="s">
        <v>171</v>
      </c>
      <c r="F74" s="16">
        <v>76</v>
      </c>
      <c r="H74" s="15" t="s">
        <v>172</v>
      </c>
      <c r="I74" s="16">
        <v>39</v>
      </c>
      <c r="K74" s="15"/>
      <c r="L74" s="16"/>
      <c r="N74" s="15"/>
      <c r="O74" s="16"/>
      <c r="Q74" s="15"/>
      <c r="R74" s="16"/>
      <c r="T74" s="15"/>
      <c r="U74" s="16"/>
      <c r="W74" s="15"/>
      <c r="X74" s="16"/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/>
      <c r="BW74" s="16"/>
      <c r="BY74" s="15"/>
      <c r="BZ74" s="16"/>
      <c r="CB74" s="15"/>
      <c r="CC74" s="16"/>
      <c r="CE74" s="15"/>
      <c r="CF74" s="16"/>
      <c r="CH74" s="15"/>
      <c r="CI74" s="16"/>
      <c r="CK74" s="292"/>
      <c r="CL74" s="293"/>
      <c r="CN74" s="292"/>
      <c r="CO74" s="293"/>
    </row>
    <row r="75" spans="1:93" ht="24.95" customHeight="1">
      <c r="A75" s="397" t="str">
        <f ca="1">IFERROR(IF(INDIRECT($A$14&amp;ROW())&lt;&gt;"",COUNTIF([2]Summary!$B$30:$B$1033,INDIRECT($A$14&amp;ROW())),""),"")</f>
        <v/>
      </c>
      <c r="B75" s="678" t="s">
        <v>163</v>
      </c>
      <c r="C75" s="679">
        <v>83</v>
      </c>
      <c r="E75" s="15" t="s">
        <v>172</v>
      </c>
      <c r="F75" s="16">
        <v>30</v>
      </c>
      <c r="H75" s="15" t="s">
        <v>173</v>
      </c>
      <c r="I75" s="16">
        <v>153</v>
      </c>
      <c r="K75" s="15"/>
      <c r="L75" s="16"/>
      <c r="N75" s="15"/>
      <c r="O75" s="16"/>
      <c r="Q75" s="15"/>
      <c r="R75" s="16"/>
      <c r="T75" s="15"/>
      <c r="U75" s="16"/>
      <c r="W75" s="15"/>
      <c r="X75" s="16"/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/>
      <c r="BW75" s="16"/>
      <c r="BY75" s="15"/>
      <c r="BZ75" s="16"/>
      <c r="CB75" s="15"/>
      <c r="CC75" s="16"/>
      <c r="CE75" s="15"/>
      <c r="CF75" s="16"/>
      <c r="CH75" s="15"/>
      <c r="CI75" s="16"/>
      <c r="CK75" s="292"/>
      <c r="CL75" s="293"/>
      <c r="CN75" s="292"/>
      <c r="CO75" s="293"/>
    </row>
    <row r="76" spans="1:93" ht="24.95" customHeight="1">
      <c r="A76" s="397" t="str">
        <f ca="1">IFERROR(IF(INDIRECT($A$14&amp;ROW())&lt;&gt;"",COUNTIF([2]Summary!$B$30:$B$1033,INDIRECT($A$14&amp;ROW())),""),"")</f>
        <v/>
      </c>
      <c r="B76" s="678" t="s">
        <v>164</v>
      </c>
      <c r="C76" s="679">
        <v>14</v>
      </c>
      <c r="E76" s="15" t="s">
        <v>173</v>
      </c>
      <c r="F76" s="16">
        <v>197</v>
      </c>
      <c r="H76" s="15" t="s">
        <v>174</v>
      </c>
      <c r="I76" s="16">
        <v>21</v>
      </c>
      <c r="K76" s="15"/>
      <c r="L76" s="16"/>
      <c r="N76" s="15"/>
      <c r="O76" s="16"/>
      <c r="Q76" s="15"/>
      <c r="R76" s="16"/>
      <c r="T76" s="15"/>
      <c r="U76" s="16"/>
      <c r="W76" s="15"/>
      <c r="X76" s="16"/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/>
      <c r="BW76" s="16"/>
      <c r="BY76" s="15"/>
      <c r="BZ76" s="16"/>
      <c r="CB76" s="15"/>
      <c r="CC76" s="16"/>
      <c r="CE76" s="15"/>
      <c r="CF76" s="16"/>
      <c r="CH76" s="15"/>
      <c r="CI76" s="16"/>
      <c r="CK76" s="292"/>
      <c r="CL76" s="293"/>
      <c r="CN76" s="292"/>
      <c r="CO76" s="293"/>
    </row>
    <row r="77" spans="1:93" ht="24.95" customHeight="1">
      <c r="A77" s="397" t="str">
        <f ca="1">IFERROR(IF(INDIRECT($A$14&amp;ROW())&lt;&gt;"",COUNTIF([2]Summary!$B$30:$B$1033,INDIRECT($A$14&amp;ROW())),""),"")</f>
        <v/>
      </c>
      <c r="B77" s="678" t="s">
        <v>165</v>
      </c>
      <c r="C77" s="679">
        <v>206</v>
      </c>
      <c r="E77" s="15" t="s">
        <v>174</v>
      </c>
      <c r="F77" s="16">
        <v>12</v>
      </c>
      <c r="H77" s="15" t="s">
        <v>176</v>
      </c>
      <c r="I77" s="16">
        <v>5</v>
      </c>
      <c r="K77" s="15"/>
      <c r="L77" s="16"/>
      <c r="N77" s="15"/>
      <c r="O77" s="16"/>
      <c r="Q77" s="15"/>
      <c r="R77" s="16"/>
      <c r="T77" s="15"/>
      <c r="U77" s="16"/>
      <c r="W77" s="15"/>
      <c r="X77" s="16"/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/>
      <c r="BW77" s="16"/>
      <c r="BY77" s="15"/>
      <c r="BZ77" s="16"/>
      <c r="CB77" s="15"/>
      <c r="CC77" s="16"/>
      <c r="CE77" s="15"/>
      <c r="CF77" s="16"/>
      <c r="CH77" s="15"/>
      <c r="CI77" s="16"/>
      <c r="CK77" s="292"/>
      <c r="CL77" s="293"/>
      <c r="CN77" s="292"/>
      <c r="CO77" s="293"/>
    </row>
    <row r="78" spans="1:93" ht="24.95" customHeight="1">
      <c r="A78" s="397" t="str">
        <f ca="1">IFERROR(IF(INDIRECT($A$14&amp;ROW())&lt;&gt;"",COUNTIF([2]Summary!$B$30:$B$1033,INDIRECT($A$14&amp;ROW())),""),"")</f>
        <v/>
      </c>
      <c r="B78" s="678" t="s">
        <v>166</v>
      </c>
      <c r="C78" s="679">
        <v>37</v>
      </c>
      <c r="E78" s="15" t="s">
        <v>176</v>
      </c>
      <c r="F78" s="16">
        <v>1</v>
      </c>
      <c r="H78" s="15" t="s">
        <v>178</v>
      </c>
      <c r="I78" s="16">
        <v>41</v>
      </c>
      <c r="K78" s="15"/>
      <c r="L78" s="16"/>
      <c r="N78" s="15"/>
      <c r="O78" s="16"/>
      <c r="Q78" s="15"/>
      <c r="R78" s="16"/>
      <c r="T78" s="15"/>
      <c r="U78" s="16"/>
      <c r="W78" s="15"/>
      <c r="X78" s="16"/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/>
      <c r="BW78" s="16"/>
      <c r="BY78" s="15"/>
      <c r="BZ78" s="16"/>
      <c r="CB78" s="15"/>
      <c r="CC78" s="16"/>
      <c r="CE78" s="15"/>
      <c r="CF78" s="16"/>
      <c r="CH78" s="15"/>
      <c r="CI78" s="16"/>
      <c r="CK78" s="292"/>
      <c r="CL78" s="293"/>
      <c r="CN78" s="292"/>
      <c r="CO78" s="293"/>
    </row>
    <row r="79" spans="1:93" ht="24.95" customHeight="1">
      <c r="A79" s="397" t="str">
        <f ca="1">IFERROR(IF(INDIRECT($A$14&amp;ROW())&lt;&gt;"",COUNTIF([2]Summary!$B$30:$B$1033,INDIRECT($A$14&amp;ROW())),""),"")</f>
        <v/>
      </c>
      <c r="B79" s="678" t="s">
        <v>167</v>
      </c>
      <c r="C79" s="679">
        <v>20</v>
      </c>
      <c r="E79" s="15" t="s">
        <v>178</v>
      </c>
      <c r="F79" s="16">
        <v>32</v>
      </c>
      <c r="H79" s="15" t="s">
        <v>180</v>
      </c>
      <c r="I79" s="16">
        <v>1</v>
      </c>
      <c r="K79" s="15"/>
      <c r="L79" s="16"/>
      <c r="N79" s="15"/>
      <c r="O79" s="16"/>
      <c r="Q79" s="15"/>
      <c r="R79" s="16"/>
      <c r="T79" s="15"/>
      <c r="U79" s="16"/>
      <c r="W79" s="15"/>
      <c r="X79" s="16"/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/>
      <c r="BW79" s="16"/>
      <c r="BY79" s="15"/>
      <c r="BZ79" s="16"/>
      <c r="CB79" s="15"/>
      <c r="CC79" s="16"/>
      <c r="CE79" s="15"/>
      <c r="CF79" s="16"/>
      <c r="CH79" s="15"/>
      <c r="CI79" s="16"/>
      <c r="CK79" s="292"/>
      <c r="CL79" s="293"/>
      <c r="CN79" s="292"/>
      <c r="CO79" s="293"/>
    </row>
    <row r="80" spans="1:93" ht="24.95" customHeight="1">
      <c r="A80" s="397" t="str">
        <f ca="1">IFERROR(IF(INDIRECT($A$14&amp;ROW())&lt;&gt;"",COUNTIF([2]Summary!$B$30:$B$1033,INDIRECT($A$14&amp;ROW())),""),"")</f>
        <v/>
      </c>
      <c r="B80" s="678" t="s">
        <v>168</v>
      </c>
      <c r="C80" s="679">
        <v>4</v>
      </c>
      <c r="E80" s="15" t="s">
        <v>179</v>
      </c>
      <c r="F80" s="16">
        <v>1</v>
      </c>
      <c r="H80" s="15" t="s">
        <v>182</v>
      </c>
      <c r="I80" s="16">
        <v>1</v>
      </c>
      <c r="K80" s="15"/>
      <c r="L80" s="16"/>
      <c r="N80" s="15"/>
      <c r="O80" s="16"/>
      <c r="Q80" s="15"/>
      <c r="R80" s="16"/>
      <c r="T80" s="15"/>
      <c r="U80" s="16"/>
      <c r="W80" s="15"/>
      <c r="X80" s="16"/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/>
      <c r="BW80" s="16"/>
      <c r="BY80" s="15"/>
      <c r="BZ80" s="16"/>
      <c r="CB80" s="15"/>
      <c r="CC80" s="16"/>
      <c r="CE80" s="15"/>
      <c r="CF80" s="16"/>
      <c r="CH80" s="15"/>
      <c r="CI80" s="16"/>
      <c r="CK80" s="292"/>
      <c r="CL80" s="293"/>
      <c r="CN80" s="292"/>
      <c r="CO80" s="293"/>
    </row>
    <row r="81" spans="1:93" ht="24.95" customHeight="1">
      <c r="A81" s="397" t="str">
        <f ca="1">IFERROR(IF(INDIRECT($A$14&amp;ROW())&lt;&gt;"",COUNTIF([2]Summary!$B$30:$B$1033,INDIRECT($A$14&amp;ROW())),""),"")</f>
        <v/>
      </c>
      <c r="B81" s="678" t="s">
        <v>169</v>
      </c>
      <c r="C81" s="679">
        <v>17</v>
      </c>
      <c r="E81" s="15" t="s">
        <v>181</v>
      </c>
      <c r="F81" s="16">
        <v>3</v>
      </c>
      <c r="H81" s="15" t="s">
        <v>183</v>
      </c>
      <c r="I81" s="16">
        <v>1</v>
      </c>
      <c r="K81" s="15"/>
      <c r="L81" s="16"/>
      <c r="N81" s="15"/>
      <c r="O81" s="16"/>
      <c r="Q81" s="15"/>
      <c r="R81" s="16"/>
      <c r="T81" s="15"/>
      <c r="U81" s="16"/>
      <c r="W81" s="15"/>
      <c r="X81" s="16"/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/>
      <c r="BW81" s="16"/>
      <c r="BY81" s="15"/>
      <c r="BZ81" s="16"/>
      <c r="CB81" s="15"/>
      <c r="CC81" s="16"/>
      <c r="CE81" s="15"/>
      <c r="CF81" s="16"/>
      <c r="CH81" s="15"/>
      <c r="CI81" s="16"/>
      <c r="CK81" s="292"/>
      <c r="CL81" s="293"/>
      <c r="CN81" s="292"/>
      <c r="CO81" s="293"/>
    </row>
    <row r="82" spans="1:93" ht="24.95" customHeight="1">
      <c r="A82" s="397" t="str">
        <f ca="1">IFERROR(IF(INDIRECT($A$14&amp;ROW())&lt;&gt;"",COUNTIF([2]Summary!$B$30:$B$1033,INDIRECT($A$14&amp;ROW())),""),"")</f>
        <v/>
      </c>
      <c r="B82" s="678" t="s">
        <v>170</v>
      </c>
      <c r="C82" s="679">
        <v>30</v>
      </c>
      <c r="E82" s="15" t="s">
        <v>182</v>
      </c>
      <c r="F82" s="16">
        <v>3</v>
      </c>
      <c r="H82" s="15" t="s">
        <v>184</v>
      </c>
      <c r="I82" s="16">
        <v>2</v>
      </c>
      <c r="K82" s="15"/>
      <c r="L82" s="16"/>
      <c r="N82" s="15"/>
      <c r="O82" s="16"/>
      <c r="Q82" s="15"/>
      <c r="R82" s="16"/>
      <c r="T82" s="15"/>
      <c r="U82" s="16"/>
      <c r="W82" s="15"/>
      <c r="X82" s="16"/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/>
      <c r="BW82" s="16"/>
      <c r="BY82" s="15"/>
      <c r="BZ82" s="16"/>
      <c r="CB82" s="15"/>
      <c r="CC82" s="16"/>
      <c r="CE82" s="15"/>
      <c r="CF82" s="16"/>
      <c r="CH82" s="15"/>
      <c r="CI82" s="16"/>
      <c r="CK82" s="292"/>
      <c r="CL82" s="293"/>
      <c r="CN82" s="292"/>
      <c r="CO82" s="293"/>
    </row>
    <row r="83" spans="1:93" ht="24.95" customHeight="1">
      <c r="A83" s="397" t="str">
        <f ca="1">IFERROR(IF(INDIRECT($A$14&amp;ROW())&lt;&gt;"",COUNTIF([2]Summary!$B$30:$B$1033,INDIRECT($A$14&amp;ROW())),""),"")</f>
        <v/>
      </c>
      <c r="B83" s="678" t="s">
        <v>171</v>
      </c>
      <c r="C83" s="679">
        <v>32</v>
      </c>
      <c r="E83" s="15" t="s">
        <v>183</v>
      </c>
      <c r="F83" s="16">
        <v>6</v>
      </c>
      <c r="H83" s="15" t="s">
        <v>185</v>
      </c>
      <c r="I83" s="16">
        <v>3</v>
      </c>
      <c r="K83" s="15"/>
      <c r="L83" s="16"/>
      <c r="N83" s="15"/>
      <c r="O83" s="16"/>
      <c r="Q83" s="15"/>
      <c r="R83" s="16"/>
      <c r="T83" s="15"/>
      <c r="U83" s="16"/>
      <c r="W83" s="15"/>
      <c r="X83" s="16"/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/>
      <c r="BW83" s="16"/>
      <c r="BY83" s="15"/>
      <c r="BZ83" s="16"/>
      <c r="CB83" s="15"/>
      <c r="CC83" s="16"/>
      <c r="CE83" s="15"/>
      <c r="CF83" s="16"/>
      <c r="CH83" s="15"/>
      <c r="CI83" s="16"/>
      <c r="CK83" s="292"/>
      <c r="CL83" s="293"/>
      <c r="CN83" s="292"/>
      <c r="CO83" s="293"/>
    </row>
    <row r="84" spans="1:93" ht="24.95" customHeight="1">
      <c r="A84" s="397" t="str">
        <f ca="1">IFERROR(IF(INDIRECT($A$14&amp;ROW())&lt;&gt;"",COUNTIF([2]Summary!$B$30:$B$1033,INDIRECT($A$14&amp;ROW())),""),"")</f>
        <v/>
      </c>
      <c r="B84" s="678" t="s">
        <v>172</v>
      </c>
      <c r="C84" s="679">
        <v>29</v>
      </c>
      <c r="E84" s="15" t="s">
        <v>186</v>
      </c>
      <c r="F84" s="16">
        <v>3</v>
      </c>
      <c r="H84" s="15" t="s">
        <v>186</v>
      </c>
      <c r="I84" s="16">
        <v>5</v>
      </c>
      <c r="K84" s="15"/>
      <c r="L84" s="16"/>
      <c r="N84" s="15"/>
      <c r="O84" s="16"/>
      <c r="Q84" s="15"/>
      <c r="R84" s="16"/>
      <c r="T84" s="15"/>
      <c r="U84" s="16"/>
      <c r="W84" s="15"/>
      <c r="X84" s="16"/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/>
      <c r="BW84" s="16"/>
      <c r="BY84" s="15"/>
      <c r="BZ84" s="16"/>
      <c r="CB84" s="15"/>
      <c r="CC84" s="16"/>
      <c r="CE84" s="15"/>
      <c r="CF84" s="16"/>
      <c r="CH84" s="15"/>
      <c r="CI84" s="16"/>
      <c r="CK84" s="292"/>
      <c r="CL84" s="293"/>
      <c r="CN84" s="292"/>
      <c r="CO84" s="293"/>
    </row>
    <row r="85" spans="1:93" ht="24.95" customHeight="1">
      <c r="A85" s="397" t="str">
        <f ca="1">IFERROR(IF(INDIRECT($A$14&amp;ROW())&lt;&gt;"",COUNTIF([2]Summary!$B$30:$B$1033,INDIRECT($A$14&amp;ROW())),""),"")</f>
        <v/>
      </c>
      <c r="B85" s="678" t="s">
        <v>173</v>
      </c>
      <c r="C85" s="679">
        <v>185</v>
      </c>
      <c r="E85" s="15" t="s">
        <v>187</v>
      </c>
      <c r="F85" s="16">
        <v>5</v>
      </c>
      <c r="H85" s="15" t="s">
        <v>187</v>
      </c>
      <c r="I85" s="16">
        <v>3</v>
      </c>
      <c r="K85" s="15"/>
      <c r="L85" s="16"/>
      <c r="N85" s="15"/>
      <c r="O85" s="16"/>
      <c r="Q85" s="15"/>
      <c r="R85" s="16"/>
      <c r="T85" s="15"/>
      <c r="U85" s="16"/>
      <c r="W85" s="15"/>
      <c r="X85" s="16"/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/>
      <c r="BW85" s="16"/>
      <c r="BY85" s="15"/>
      <c r="BZ85" s="16"/>
      <c r="CB85" s="15"/>
      <c r="CC85" s="16"/>
      <c r="CE85" s="15"/>
      <c r="CF85" s="16"/>
      <c r="CH85" s="15"/>
      <c r="CI85" s="16"/>
      <c r="CK85" s="292"/>
      <c r="CL85" s="293"/>
      <c r="CN85" s="292"/>
      <c r="CO85" s="293"/>
    </row>
    <row r="86" spans="1:93" ht="24.95" customHeight="1">
      <c r="A86" s="397" t="str">
        <f ca="1">IFERROR(IF(INDIRECT($A$14&amp;ROW())&lt;&gt;"",COUNTIF([2]Summary!$B$30:$B$1033,INDIRECT($A$14&amp;ROW())),""),"")</f>
        <v/>
      </c>
      <c r="B86" s="678" t="s">
        <v>174</v>
      </c>
      <c r="C86" s="679">
        <v>8</v>
      </c>
      <c r="E86" s="15" t="s">
        <v>189</v>
      </c>
      <c r="F86" s="16">
        <v>4</v>
      </c>
      <c r="H86" s="15" t="s">
        <v>188</v>
      </c>
      <c r="I86" s="16">
        <v>1</v>
      </c>
      <c r="K86" s="15"/>
      <c r="L86" s="16"/>
      <c r="N86" s="15"/>
      <c r="O86" s="16"/>
      <c r="Q86" s="15"/>
      <c r="R86" s="16"/>
      <c r="T86" s="15"/>
      <c r="U86" s="16"/>
      <c r="W86" s="15"/>
      <c r="X86" s="16"/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/>
      <c r="BW86" s="16"/>
      <c r="BY86" s="15"/>
      <c r="BZ86" s="16"/>
      <c r="CB86" s="15"/>
      <c r="CC86" s="16"/>
      <c r="CE86" s="15"/>
      <c r="CF86" s="16"/>
      <c r="CH86" s="15"/>
      <c r="CI86" s="16"/>
      <c r="CK86" s="292"/>
      <c r="CL86" s="293"/>
      <c r="CN86" s="292"/>
      <c r="CO86" s="293"/>
    </row>
    <row r="87" spans="1:93" ht="24.95" customHeight="1">
      <c r="A87" s="397" t="str">
        <f ca="1">IFERROR(IF(INDIRECT($A$14&amp;ROW())&lt;&gt;"",COUNTIF([2]Summary!$B$30:$B$1033,INDIRECT($A$14&amp;ROW())),""),"")</f>
        <v/>
      </c>
      <c r="B87" s="678" t="s">
        <v>175</v>
      </c>
      <c r="C87" s="679">
        <v>2</v>
      </c>
      <c r="E87" s="15" t="s">
        <v>190</v>
      </c>
      <c r="F87" s="16">
        <v>4</v>
      </c>
      <c r="H87" s="15" t="s">
        <v>190</v>
      </c>
      <c r="I87" s="16">
        <v>4</v>
      </c>
      <c r="K87" s="15"/>
      <c r="L87" s="16"/>
      <c r="N87" s="15"/>
      <c r="O87" s="16"/>
      <c r="Q87" s="15"/>
      <c r="R87" s="16"/>
      <c r="T87" s="15"/>
      <c r="U87" s="16"/>
      <c r="W87" s="15"/>
      <c r="X87" s="16"/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/>
      <c r="BW87" s="16"/>
      <c r="BY87" s="15"/>
      <c r="BZ87" s="16"/>
      <c r="CB87" s="15"/>
      <c r="CC87" s="16"/>
      <c r="CE87" s="15"/>
      <c r="CF87" s="16"/>
      <c r="CH87" s="15"/>
      <c r="CI87" s="16"/>
      <c r="CK87" s="292"/>
      <c r="CL87" s="293"/>
      <c r="CN87" s="292"/>
      <c r="CO87" s="293"/>
    </row>
    <row r="88" spans="1:93" ht="24.95" customHeight="1">
      <c r="A88" s="397" t="str">
        <f ca="1">IFERROR(IF(INDIRECT($A$14&amp;ROW())&lt;&gt;"",COUNTIF([2]Summary!$B$30:$B$1033,INDIRECT($A$14&amp;ROW())),""),"")</f>
        <v/>
      </c>
      <c r="B88" s="678" t="s">
        <v>176</v>
      </c>
      <c r="C88" s="679">
        <v>2</v>
      </c>
      <c r="E88" s="15" t="s">
        <v>191</v>
      </c>
      <c r="F88" s="16">
        <v>1</v>
      </c>
      <c r="H88" s="15" t="s">
        <v>191</v>
      </c>
      <c r="I88" s="16">
        <v>4</v>
      </c>
      <c r="K88" s="15"/>
      <c r="L88" s="16"/>
      <c r="N88" s="15"/>
      <c r="O88" s="16"/>
      <c r="Q88" s="15"/>
      <c r="R88" s="16"/>
      <c r="T88" s="15"/>
      <c r="U88" s="16"/>
      <c r="W88" s="15"/>
      <c r="X88" s="16"/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/>
      <c r="BW88" s="16"/>
      <c r="BY88" s="15"/>
      <c r="BZ88" s="16"/>
      <c r="CB88" s="15"/>
      <c r="CC88" s="16"/>
      <c r="CE88" s="15"/>
      <c r="CF88" s="16"/>
      <c r="CH88" s="15"/>
      <c r="CI88" s="16"/>
      <c r="CK88" s="292"/>
      <c r="CL88" s="293"/>
      <c r="CN88" s="292"/>
      <c r="CO88" s="293"/>
    </row>
    <row r="89" spans="1:93" ht="24.95" customHeight="1">
      <c r="A89" s="397" t="str">
        <f ca="1">IFERROR(IF(INDIRECT($A$14&amp;ROW())&lt;&gt;"",COUNTIF([2]Summary!$B$30:$B$1033,INDIRECT($A$14&amp;ROW())),""),"")</f>
        <v/>
      </c>
      <c r="B89" s="678" t="s">
        <v>178</v>
      </c>
      <c r="C89" s="679">
        <v>60</v>
      </c>
      <c r="E89" s="15" t="s">
        <v>192</v>
      </c>
      <c r="F89" s="16">
        <v>2</v>
      </c>
      <c r="H89" s="15" t="s">
        <v>311</v>
      </c>
      <c r="I89" s="16">
        <v>1</v>
      </c>
      <c r="K89" s="15"/>
      <c r="L89" s="16"/>
      <c r="N89" s="15"/>
      <c r="O89" s="16"/>
      <c r="Q89" s="15"/>
      <c r="R89" s="16"/>
      <c r="T89" s="15"/>
      <c r="U89" s="16"/>
      <c r="W89" s="15"/>
      <c r="X89" s="16"/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/>
      <c r="BW89" s="16"/>
      <c r="BY89" s="15"/>
      <c r="BZ89" s="16"/>
      <c r="CB89" s="15"/>
      <c r="CC89" s="16"/>
      <c r="CE89" s="15"/>
      <c r="CF89" s="16"/>
      <c r="CH89" s="15"/>
      <c r="CI89" s="16"/>
      <c r="CK89" s="292"/>
      <c r="CL89" s="293"/>
      <c r="CN89" s="292"/>
      <c r="CO89" s="293"/>
    </row>
    <row r="90" spans="1:93" ht="24.95" customHeight="1">
      <c r="A90" s="397" t="str">
        <f ca="1">IFERROR(IF(INDIRECT($A$14&amp;ROW())&lt;&gt;"",COUNTIF([2]Summary!$B$30:$B$1033,INDIRECT($A$14&amp;ROW())),""),"")</f>
        <v/>
      </c>
      <c r="B90" s="678" t="s">
        <v>179</v>
      </c>
      <c r="C90" s="679">
        <v>3</v>
      </c>
      <c r="E90" s="15" t="s">
        <v>193</v>
      </c>
      <c r="F90" s="16">
        <v>3</v>
      </c>
      <c r="H90" s="15" t="s">
        <v>193</v>
      </c>
      <c r="I90" s="16">
        <v>4</v>
      </c>
      <c r="K90" s="15"/>
      <c r="L90" s="16"/>
      <c r="N90" s="15"/>
      <c r="O90" s="16"/>
      <c r="Q90" s="15"/>
      <c r="R90" s="16"/>
      <c r="T90" s="15"/>
      <c r="U90" s="16"/>
      <c r="W90" s="15"/>
      <c r="X90" s="16"/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/>
      <c r="BW90" s="16"/>
      <c r="BY90" s="15"/>
      <c r="BZ90" s="16"/>
      <c r="CB90" s="15"/>
      <c r="CC90" s="16"/>
      <c r="CE90" s="15"/>
      <c r="CF90" s="16"/>
      <c r="CH90" s="15"/>
      <c r="CI90" s="16"/>
      <c r="CK90" s="292"/>
      <c r="CL90" s="293"/>
      <c r="CN90" s="292"/>
      <c r="CO90" s="293"/>
    </row>
    <row r="91" spans="1:93" ht="24.95" customHeight="1">
      <c r="A91" s="397" t="str">
        <f ca="1">IFERROR(IF(INDIRECT($A$14&amp;ROW())&lt;&gt;"",COUNTIF([2]Summary!$B$30:$B$1033,INDIRECT($A$14&amp;ROW())),""),"")</f>
        <v/>
      </c>
      <c r="B91" s="678" t="s">
        <v>183</v>
      </c>
      <c r="C91" s="679">
        <v>2</v>
      </c>
      <c r="E91" s="15" t="s">
        <v>194</v>
      </c>
      <c r="F91" s="16">
        <v>1</v>
      </c>
      <c r="H91" s="15" t="s">
        <v>194</v>
      </c>
      <c r="I91" s="16">
        <v>1</v>
      </c>
      <c r="K91" s="15"/>
      <c r="L91" s="16"/>
      <c r="N91" s="15"/>
      <c r="O91" s="16"/>
      <c r="Q91" s="15"/>
      <c r="R91" s="16"/>
      <c r="T91" s="15"/>
      <c r="U91" s="16"/>
      <c r="W91" s="15"/>
      <c r="X91" s="16"/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/>
      <c r="BW91" s="16"/>
      <c r="BY91" s="15"/>
      <c r="BZ91" s="16"/>
      <c r="CB91" s="15"/>
      <c r="CC91" s="16"/>
      <c r="CE91" s="15"/>
      <c r="CF91" s="16"/>
      <c r="CH91" s="15"/>
      <c r="CI91" s="16"/>
      <c r="CK91" s="292"/>
      <c r="CL91" s="293"/>
      <c r="CN91" s="292"/>
      <c r="CO91" s="293"/>
    </row>
    <row r="92" spans="1:93" ht="24.95" customHeight="1">
      <c r="A92" s="397" t="str">
        <f ca="1">IFERROR(IF(INDIRECT($A$14&amp;ROW())&lt;&gt;"",COUNTIF([2]Summary!$B$30:$B$1033,INDIRECT($A$14&amp;ROW())),""),"")</f>
        <v/>
      </c>
      <c r="B92" s="678" t="s">
        <v>184</v>
      </c>
      <c r="C92" s="679">
        <v>2</v>
      </c>
      <c r="E92" s="15" t="s">
        <v>195</v>
      </c>
      <c r="F92" s="16">
        <v>1</v>
      </c>
      <c r="H92" s="15" t="s">
        <v>195</v>
      </c>
      <c r="I92" s="16">
        <v>1</v>
      </c>
      <c r="K92" s="15"/>
      <c r="L92" s="16"/>
      <c r="N92" s="15"/>
      <c r="O92" s="16"/>
      <c r="Q92" s="15"/>
      <c r="R92" s="16"/>
      <c r="T92" s="15"/>
      <c r="U92" s="16"/>
      <c r="W92" s="15"/>
      <c r="X92" s="16"/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/>
      <c r="BW92" s="16"/>
      <c r="BY92" s="15"/>
      <c r="BZ92" s="16"/>
      <c r="CB92" s="15"/>
      <c r="CC92" s="16"/>
      <c r="CE92" s="15"/>
      <c r="CF92" s="16"/>
      <c r="CH92" s="15"/>
      <c r="CI92" s="16"/>
      <c r="CK92" s="292"/>
      <c r="CL92" s="293"/>
      <c r="CN92" s="292"/>
      <c r="CO92" s="293"/>
    </row>
    <row r="93" spans="1:93" ht="24.95" customHeight="1">
      <c r="A93" s="397" t="str">
        <f ca="1">IFERROR(IF(INDIRECT($A$14&amp;ROW())&lt;&gt;"",COUNTIF([2]Summary!$B$30:$B$1033,INDIRECT($A$14&amp;ROW())),""),"")</f>
        <v/>
      </c>
      <c r="B93" s="678" t="s">
        <v>186</v>
      </c>
      <c r="C93" s="679">
        <v>9</v>
      </c>
      <c r="E93" s="15" t="s">
        <v>196</v>
      </c>
      <c r="F93" s="16">
        <v>1</v>
      </c>
      <c r="H93" s="15" t="s">
        <v>197</v>
      </c>
      <c r="I93" s="16">
        <v>1</v>
      </c>
      <c r="K93" s="15"/>
      <c r="L93" s="16"/>
      <c r="N93" s="15"/>
      <c r="O93" s="16"/>
      <c r="Q93" s="15"/>
      <c r="R93" s="16"/>
      <c r="T93" s="15"/>
      <c r="U93" s="16"/>
      <c r="W93" s="15"/>
      <c r="X93" s="16"/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/>
      <c r="BW93" s="16"/>
      <c r="BY93" s="15"/>
      <c r="BZ93" s="16"/>
      <c r="CB93" s="15"/>
      <c r="CC93" s="16"/>
      <c r="CE93" s="15"/>
      <c r="CF93" s="16"/>
      <c r="CH93" s="15"/>
      <c r="CI93" s="16"/>
      <c r="CK93" s="292"/>
      <c r="CL93" s="293"/>
      <c r="CN93" s="292"/>
      <c r="CO93" s="293"/>
    </row>
    <row r="94" spans="1:93" ht="24.95" customHeight="1">
      <c r="A94" s="397" t="str">
        <f ca="1">IFERROR(IF(INDIRECT($A$14&amp;ROW())&lt;&gt;"",COUNTIF([2]Summary!$B$30:$B$1033,INDIRECT($A$14&amp;ROW())),""),"")</f>
        <v/>
      </c>
      <c r="B94" s="678" t="s">
        <v>187</v>
      </c>
      <c r="C94" s="679">
        <v>5</v>
      </c>
      <c r="E94" s="15" t="s">
        <v>197</v>
      </c>
      <c r="F94" s="16">
        <v>3</v>
      </c>
      <c r="H94" s="15" t="s">
        <v>201</v>
      </c>
      <c r="I94" s="16">
        <v>1</v>
      </c>
      <c r="K94" s="15"/>
      <c r="L94" s="16"/>
      <c r="N94" s="15"/>
      <c r="O94" s="16"/>
      <c r="Q94" s="15"/>
      <c r="R94" s="16"/>
      <c r="T94" s="15"/>
      <c r="U94" s="16"/>
      <c r="W94" s="15"/>
      <c r="X94" s="16"/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/>
      <c r="BW94" s="16"/>
      <c r="BY94" s="15"/>
      <c r="BZ94" s="16"/>
      <c r="CB94" s="15"/>
      <c r="CC94" s="16"/>
      <c r="CE94" s="15"/>
      <c r="CF94" s="16"/>
      <c r="CH94" s="15"/>
      <c r="CI94" s="16"/>
      <c r="CK94" s="292"/>
      <c r="CL94" s="293"/>
      <c r="CN94" s="292"/>
      <c r="CO94" s="293"/>
    </row>
    <row r="95" spans="1:93" ht="24.95" customHeight="1">
      <c r="A95" s="397" t="str">
        <f ca="1">IFERROR(IF(INDIRECT($A$14&amp;ROW())&lt;&gt;"",COUNTIF([2]Summary!$B$30:$B$1033,INDIRECT($A$14&amp;ROW())),""),"")</f>
        <v/>
      </c>
      <c r="B95" s="678" t="s">
        <v>188</v>
      </c>
      <c r="C95" s="679">
        <v>1</v>
      </c>
      <c r="E95" s="15" t="s">
        <v>198</v>
      </c>
      <c r="F95" s="16">
        <v>1</v>
      </c>
      <c r="H95" s="15" t="s">
        <v>202</v>
      </c>
      <c r="I95" s="16">
        <v>1</v>
      </c>
      <c r="K95" s="15"/>
      <c r="L95" s="16"/>
      <c r="N95" s="15"/>
      <c r="O95" s="16"/>
      <c r="Q95" s="15"/>
      <c r="R95" s="16"/>
      <c r="T95" s="15"/>
      <c r="U95" s="16"/>
      <c r="W95" s="15"/>
      <c r="X95" s="16"/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/>
      <c r="BW95" s="16"/>
      <c r="BY95" s="15"/>
      <c r="BZ95" s="16"/>
      <c r="CB95" s="15"/>
      <c r="CC95" s="16"/>
      <c r="CE95" s="15"/>
      <c r="CF95" s="16"/>
      <c r="CH95" s="15"/>
      <c r="CI95" s="16"/>
      <c r="CK95" s="292"/>
      <c r="CL95" s="293"/>
      <c r="CN95" s="292"/>
      <c r="CO95" s="293"/>
    </row>
    <row r="96" spans="1:93" ht="24.95" customHeight="1">
      <c r="A96" s="397" t="str">
        <f ca="1">IFERROR(IF(INDIRECT($A$14&amp;ROW())&lt;&gt;"",COUNTIF([2]Summary!$B$30:$B$1033,INDIRECT($A$14&amp;ROW())),""),"")</f>
        <v/>
      </c>
      <c r="B96" s="678" t="s">
        <v>189</v>
      </c>
      <c r="C96" s="679">
        <v>1</v>
      </c>
      <c r="E96" s="15" t="s">
        <v>199</v>
      </c>
      <c r="F96" s="16">
        <v>1</v>
      </c>
      <c r="H96" s="15" t="s">
        <v>206</v>
      </c>
      <c r="I96" s="16">
        <v>2</v>
      </c>
      <c r="K96" s="15"/>
      <c r="L96" s="16"/>
      <c r="N96" s="15"/>
      <c r="O96" s="16"/>
      <c r="Q96" s="15"/>
      <c r="R96" s="16"/>
      <c r="T96" s="15"/>
      <c r="U96" s="16"/>
      <c r="W96" s="15"/>
      <c r="X96" s="16"/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/>
      <c r="BW96" s="16"/>
      <c r="BY96" s="15"/>
      <c r="BZ96" s="16"/>
      <c r="CB96" s="15"/>
      <c r="CC96" s="16"/>
      <c r="CE96" s="15"/>
      <c r="CF96" s="16"/>
      <c r="CH96" s="15"/>
      <c r="CI96" s="16"/>
      <c r="CK96" s="292"/>
      <c r="CL96" s="293"/>
      <c r="CN96" s="292"/>
      <c r="CO96" s="293"/>
    </row>
    <row r="97" spans="1:93" ht="24.95" customHeight="1">
      <c r="A97" s="397" t="str">
        <f ca="1">IFERROR(IF(INDIRECT($A$14&amp;ROW())&lt;&gt;"",COUNTIF([2]Summary!$B$30:$B$1033,INDIRECT($A$14&amp;ROW())),""),"")</f>
        <v/>
      </c>
      <c r="B97" s="678" t="s">
        <v>190</v>
      </c>
      <c r="C97" s="679">
        <v>10</v>
      </c>
      <c r="E97" s="15" t="s">
        <v>202</v>
      </c>
      <c r="F97" s="16">
        <v>1</v>
      </c>
      <c r="H97" s="15" t="s">
        <v>209</v>
      </c>
      <c r="I97" s="16">
        <v>1</v>
      </c>
      <c r="K97" s="15"/>
      <c r="L97" s="16"/>
      <c r="N97" s="15"/>
      <c r="O97" s="16"/>
      <c r="Q97" s="15"/>
      <c r="R97" s="16"/>
      <c r="T97" s="15"/>
      <c r="U97" s="16"/>
      <c r="W97" s="15"/>
      <c r="X97" s="16"/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/>
      <c r="BW97" s="16"/>
      <c r="BY97" s="15"/>
      <c r="BZ97" s="16"/>
      <c r="CB97" s="15"/>
      <c r="CC97" s="16"/>
      <c r="CE97" s="15"/>
      <c r="CF97" s="16"/>
      <c r="CH97" s="15"/>
      <c r="CI97" s="16"/>
      <c r="CK97" s="292"/>
      <c r="CL97" s="293"/>
      <c r="CN97" s="292"/>
      <c r="CO97" s="293"/>
    </row>
    <row r="98" spans="1:93" ht="24.95" customHeight="1">
      <c r="A98" s="397" t="str">
        <f ca="1">IFERROR(IF(INDIRECT($A$14&amp;ROW())&lt;&gt;"",COUNTIF([2]Summary!$B$30:$B$1033,INDIRECT($A$14&amp;ROW())),""),"")</f>
        <v/>
      </c>
      <c r="B98" s="678" t="s">
        <v>191</v>
      </c>
      <c r="C98" s="679">
        <v>5</v>
      </c>
      <c r="E98" s="15" t="s">
        <v>203</v>
      </c>
      <c r="F98" s="16">
        <v>2</v>
      </c>
      <c r="H98" s="15" t="s">
        <v>210</v>
      </c>
      <c r="I98" s="16">
        <v>1</v>
      </c>
      <c r="K98" s="15"/>
      <c r="L98" s="16"/>
      <c r="N98" s="15"/>
      <c r="O98" s="16"/>
      <c r="Q98" s="15"/>
      <c r="R98" s="16"/>
      <c r="T98" s="15"/>
      <c r="U98" s="16"/>
      <c r="W98" s="15"/>
      <c r="X98" s="16"/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/>
      <c r="BW98" s="16"/>
      <c r="BY98" s="15"/>
      <c r="BZ98" s="16"/>
      <c r="CB98" s="15"/>
      <c r="CC98" s="16"/>
      <c r="CE98" s="15"/>
      <c r="CF98" s="16"/>
      <c r="CH98" s="15"/>
      <c r="CI98" s="16"/>
      <c r="CK98" s="292"/>
      <c r="CL98" s="293"/>
      <c r="CN98" s="292"/>
      <c r="CO98" s="293"/>
    </row>
    <row r="99" spans="1:93" ht="24.95" customHeight="1">
      <c r="A99" s="397" t="str">
        <f ca="1">IFERROR(IF(INDIRECT($A$14&amp;ROW())&lt;&gt;"",COUNTIF([2]Summary!$B$30:$B$1033,INDIRECT($A$14&amp;ROW())),""),"")</f>
        <v/>
      </c>
      <c r="B99" s="678" t="s">
        <v>311</v>
      </c>
      <c r="C99" s="679">
        <v>7</v>
      </c>
      <c r="E99" s="15" t="s">
        <v>206</v>
      </c>
      <c r="F99" s="16">
        <v>1</v>
      </c>
      <c r="H99" s="15" t="s">
        <v>211</v>
      </c>
      <c r="I99" s="16">
        <v>2</v>
      </c>
      <c r="K99" s="15"/>
      <c r="L99" s="16"/>
      <c r="N99" s="15"/>
      <c r="O99" s="16"/>
      <c r="Q99" s="15"/>
      <c r="R99" s="16"/>
      <c r="T99" s="15"/>
      <c r="U99" s="16"/>
      <c r="W99" s="15"/>
      <c r="X99" s="16"/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/>
      <c r="BW99" s="16"/>
      <c r="BY99" s="15"/>
      <c r="BZ99" s="16"/>
      <c r="CB99" s="15"/>
      <c r="CC99" s="16"/>
      <c r="CE99" s="15"/>
      <c r="CF99" s="16"/>
      <c r="CH99" s="15"/>
      <c r="CI99" s="16"/>
      <c r="CK99" s="292"/>
      <c r="CL99" s="293"/>
      <c r="CN99" s="292"/>
      <c r="CO99" s="293"/>
    </row>
    <row r="100" spans="1:93" ht="24.95" customHeight="1">
      <c r="A100" s="397" t="str">
        <f ca="1">IFERROR(IF(INDIRECT($A$14&amp;ROW())&lt;&gt;"",COUNTIF([2]Summary!$B$30:$B$1033,INDIRECT($A$14&amp;ROW())),""),"")</f>
        <v/>
      </c>
      <c r="B100" s="678" t="s">
        <v>193</v>
      </c>
      <c r="C100" s="679">
        <v>2</v>
      </c>
      <c r="E100" s="15" t="s">
        <v>210</v>
      </c>
      <c r="F100" s="16">
        <v>2</v>
      </c>
      <c r="H100" s="15" t="s">
        <v>215</v>
      </c>
      <c r="I100" s="16">
        <v>4</v>
      </c>
      <c r="K100" s="15"/>
      <c r="L100" s="16"/>
      <c r="N100" s="15"/>
      <c r="O100" s="16"/>
      <c r="Q100" s="15"/>
      <c r="R100" s="16"/>
      <c r="T100" s="15"/>
      <c r="U100" s="16"/>
      <c r="W100" s="15"/>
      <c r="X100" s="16"/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/>
      <c r="BW100" s="16"/>
      <c r="BY100" s="15"/>
      <c r="BZ100" s="16"/>
      <c r="CB100" s="15"/>
      <c r="CC100" s="16"/>
      <c r="CE100" s="15"/>
      <c r="CF100" s="16"/>
      <c r="CH100" s="15"/>
      <c r="CI100" s="16"/>
      <c r="CK100" s="292"/>
      <c r="CL100" s="293"/>
      <c r="CN100" s="292"/>
      <c r="CO100" s="293"/>
    </row>
    <row r="101" spans="1:93" ht="24.95" customHeight="1">
      <c r="A101" s="397" t="str">
        <f ca="1">IFERROR(IF(INDIRECT($A$14&amp;ROW())&lt;&gt;"",COUNTIF([2]Summary!$B$30:$B$1033,INDIRECT($A$14&amp;ROW())),""),"")</f>
        <v/>
      </c>
      <c r="B101" s="678" t="s">
        <v>194</v>
      </c>
      <c r="C101" s="679">
        <v>2</v>
      </c>
      <c r="E101" s="15" t="s">
        <v>211</v>
      </c>
      <c r="F101" s="16">
        <v>2</v>
      </c>
      <c r="H101" s="15" t="s">
        <v>216</v>
      </c>
      <c r="I101" s="16">
        <v>1</v>
      </c>
      <c r="K101" s="15"/>
      <c r="L101" s="16"/>
      <c r="N101" s="15"/>
      <c r="O101" s="16"/>
      <c r="Q101" s="15"/>
      <c r="R101" s="16"/>
      <c r="T101" s="15"/>
      <c r="U101" s="16"/>
      <c r="W101" s="15"/>
      <c r="X101" s="16"/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/>
      <c r="BW101" s="16"/>
      <c r="BY101" s="15"/>
      <c r="BZ101" s="16"/>
      <c r="CB101" s="15"/>
      <c r="CC101" s="16"/>
      <c r="CE101" s="15"/>
      <c r="CF101" s="16"/>
      <c r="CH101" s="15"/>
      <c r="CI101" s="16"/>
      <c r="CK101" s="292"/>
      <c r="CL101" s="293"/>
      <c r="CN101" s="292"/>
      <c r="CO101" s="293"/>
    </row>
    <row r="102" spans="1:93" ht="24.95" customHeight="1">
      <c r="A102" s="397" t="str">
        <f ca="1">IFERROR(IF(INDIRECT($A$14&amp;ROW())&lt;&gt;"",COUNTIF([2]Summary!$B$30:$B$1033,INDIRECT($A$14&amp;ROW())),""),"")</f>
        <v/>
      </c>
      <c r="B102" s="678" t="s">
        <v>197</v>
      </c>
      <c r="C102" s="679">
        <v>1</v>
      </c>
      <c r="E102" s="15" t="s">
        <v>215</v>
      </c>
      <c r="F102" s="16">
        <v>1</v>
      </c>
      <c r="H102" s="15" t="s">
        <v>359</v>
      </c>
      <c r="I102" s="16">
        <v>10</v>
      </c>
      <c r="K102" s="15"/>
      <c r="L102" s="16"/>
      <c r="N102" s="15"/>
      <c r="O102" s="16"/>
      <c r="Q102" s="15"/>
      <c r="R102" s="16"/>
      <c r="T102" s="15"/>
      <c r="U102" s="16"/>
      <c r="W102" s="15"/>
      <c r="X102" s="16"/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/>
      <c r="BW102" s="16"/>
      <c r="BY102" s="15"/>
      <c r="BZ102" s="16"/>
      <c r="CB102" s="15"/>
      <c r="CC102" s="16"/>
      <c r="CE102" s="15"/>
      <c r="CF102" s="16"/>
      <c r="CH102" s="15"/>
      <c r="CI102" s="16"/>
      <c r="CK102" s="292"/>
      <c r="CL102" s="293"/>
      <c r="CN102" s="292"/>
      <c r="CO102" s="293"/>
    </row>
    <row r="103" spans="1:93" ht="24.95" customHeight="1">
      <c r="A103" s="397" t="str">
        <f ca="1">IFERROR(IF(INDIRECT($A$14&amp;ROW())&lt;&gt;"",COUNTIF([2]Summary!$B$30:$B$1033,INDIRECT($A$14&amp;ROW())),""),"")</f>
        <v/>
      </c>
      <c r="B103" s="678" t="s">
        <v>198</v>
      </c>
      <c r="C103" s="679">
        <v>3</v>
      </c>
      <c r="E103" s="15" t="s">
        <v>216</v>
      </c>
      <c r="F103" s="16">
        <v>1</v>
      </c>
      <c r="H103" s="15" t="s">
        <v>360</v>
      </c>
      <c r="I103" s="16">
        <v>3</v>
      </c>
      <c r="K103" s="15"/>
      <c r="L103" s="16"/>
      <c r="N103" s="15"/>
      <c r="O103" s="16"/>
      <c r="Q103" s="15"/>
      <c r="R103" s="16"/>
      <c r="T103" s="15"/>
      <c r="U103" s="16"/>
      <c r="W103" s="15"/>
      <c r="X103" s="16"/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/>
      <c r="BW103" s="16"/>
      <c r="BY103" s="15"/>
      <c r="BZ103" s="16"/>
      <c r="CB103" s="15"/>
      <c r="CC103" s="16"/>
      <c r="CE103" s="15"/>
      <c r="CF103" s="16"/>
      <c r="CH103" s="15"/>
      <c r="CI103" s="16"/>
      <c r="CK103" s="292"/>
      <c r="CL103" s="293"/>
      <c r="CN103" s="292"/>
      <c r="CO103" s="293"/>
    </row>
    <row r="104" spans="1:93" ht="24.95" customHeight="1">
      <c r="A104" s="397" t="str">
        <f ca="1">IFERROR(IF(INDIRECT($A$14&amp;ROW())&lt;&gt;"",COUNTIF([2]Summary!$B$30:$B$1033,INDIRECT($A$14&amp;ROW())),""),"")</f>
        <v/>
      </c>
      <c r="B104" s="678" t="s">
        <v>199</v>
      </c>
      <c r="C104" s="679">
        <v>2</v>
      </c>
      <c r="E104" s="15" t="s">
        <v>359</v>
      </c>
      <c r="F104" s="16">
        <v>11</v>
      </c>
      <c r="H104" s="15" t="s">
        <v>226</v>
      </c>
      <c r="I104" s="16">
        <v>16</v>
      </c>
      <c r="K104" s="15"/>
      <c r="L104" s="16"/>
      <c r="N104" s="15"/>
      <c r="O104" s="16"/>
      <c r="Q104" s="15"/>
      <c r="R104" s="16"/>
      <c r="T104" s="15"/>
      <c r="U104" s="16"/>
      <c r="W104" s="15"/>
      <c r="X104" s="16"/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/>
      <c r="BW104" s="16"/>
      <c r="BY104" s="15"/>
      <c r="BZ104" s="16"/>
      <c r="CB104" s="15"/>
      <c r="CC104" s="16"/>
      <c r="CE104" s="15"/>
      <c r="CF104" s="16"/>
      <c r="CH104" s="15"/>
      <c r="CI104" s="16"/>
      <c r="CK104" s="292"/>
      <c r="CL104" s="293"/>
      <c r="CN104" s="292"/>
      <c r="CO104" s="293"/>
    </row>
    <row r="105" spans="1:93" ht="24.95" customHeight="1">
      <c r="A105" s="397" t="str">
        <f ca="1">IFERROR(IF(INDIRECT($A$14&amp;ROW())&lt;&gt;"",COUNTIF([2]Summary!$B$30:$B$1033,INDIRECT($A$14&amp;ROW())),""),"")</f>
        <v/>
      </c>
      <c r="B105" s="678" t="s">
        <v>205</v>
      </c>
      <c r="C105" s="679">
        <v>1</v>
      </c>
      <c r="E105" s="15" t="s">
        <v>360</v>
      </c>
      <c r="F105" s="16">
        <v>10</v>
      </c>
      <c r="H105" s="15" t="s">
        <v>228</v>
      </c>
      <c r="I105" s="16">
        <v>7</v>
      </c>
      <c r="K105" s="15"/>
      <c r="L105" s="16"/>
      <c r="N105" s="15"/>
      <c r="O105" s="16"/>
      <c r="Q105" s="15"/>
      <c r="R105" s="16"/>
      <c r="T105" s="15"/>
      <c r="U105" s="16"/>
      <c r="W105" s="15"/>
      <c r="X105" s="16"/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/>
      <c r="BW105" s="16"/>
      <c r="BY105" s="15"/>
      <c r="BZ105" s="16"/>
      <c r="CB105" s="15"/>
      <c r="CC105" s="16"/>
      <c r="CE105" s="15"/>
      <c r="CF105" s="16"/>
      <c r="CH105" s="15"/>
      <c r="CI105" s="16"/>
      <c r="CK105" s="292"/>
      <c r="CL105" s="293"/>
      <c r="CN105" s="292"/>
      <c r="CO105" s="293"/>
    </row>
    <row r="106" spans="1:93" ht="24.95" customHeight="1">
      <c r="A106" s="397" t="str">
        <f ca="1">IFERROR(IF(INDIRECT($A$14&amp;ROW())&lt;&gt;"",COUNTIF([2]Summary!$B$30:$B$1033,INDIRECT($A$14&amp;ROW())),""),"")</f>
        <v/>
      </c>
      <c r="B106" s="678" t="s">
        <v>210</v>
      </c>
      <c r="C106" s="679">
        <v>1</v>
      </c>
      <c r="E106" s="15" t="s">
        <v>220</v>
      </c>
      <c r="F106" s="16">
        <v>1</v>
      </c>
      <c r="H106" s="15" t="s">
        <v>230</v>
      </c>
      <c r="I106" s="16">
        <v>1</v>
      </c>
      <c r="K106" s="15"/>
      <c r="L106" s="16"/>
      <c r="N106" s="15"/>
      <c r="O106" s="16"/>
      <c r="Q106" s="15"/>
      <c r="R106" s="16"/>
      <c r="T106" s="15"/>
      <c r="U106" s="16"/>
      <c r="W106" s="15"/>
      <c r="X106" s="16"/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/>
      <c r="BW106" s="16"/>
      <c r="BY106" s="15"/>
      <c r="BZ106" s="16"/>
      <c r="CB106" s="15"/>
      <c r="CC106" s="16"/>
      <c r="CE106" s="15"/>
      <c r="CF106" s="16"/>
      <c r="CH106" s="15"/>
      <c r="CI106" s="16"/>
      <c r="CK106" s="292"/>
      <c r="CL106" s="293"/>
      <c r="CN106" s="292"/>
      <c r="CO106" s="293"/>
    </row>
    <row r="107" spans="1:93" ht="24.95" customHeight="1">
      <c r="A107" s="397" t="str">
        <f ca="1">IFERROR(IF(INDIRECT($A$14&amp;ROW())&lt;&gt;"",COUNTIF([2]Summary!$B$30:$B$1033,INDIRECT($A$14&amp;ROW())),""),"")</f>
        <v/>
      </c>
      <c r="B107" s="678" t="s">
        <v>215</v>
      </c>
      <c r="C107" s="679">
        <v>1</v>
      </c>
      <c r="E107" s="15" t="s">
        <v>222</v>
      </c>
      <c r="F107" s="16">
        <v>4</v>
      </c>
      <c r="H107" s="15" t="s">
        <v>233</v>
      </c>
      <c r="I107" s="16">
        <v>2</v>
      </c>
      <c r="K107" s="15"/>
      <c r="L107" s="16"/>
      <c r="N107" s="15"/>
      <c r="O107" s="16"/>
      <c r="Q107" s="15"/>
      <c r="R107" s="16"/>
      <c r="T107" s="15"/>
      <c r="U107" s="16"/>
      <c r="W107" s="15"/>
      <c r="X107" s="16"/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/>
      <c r="BW107" s="16"/>
      <c r="BY107" s="15"/>
      <c r="BZ107" s="16"/>
      <c r="CB107" s="15"/>
      <c r="CC107" s="16"/>
      <c r="CE107" s="15"/>
      <c r="CF107" s="16"/>
      <c r="CH107" s="15"/>
      <c r="CI107" s="16"/>
      <c r="CK107" s="292"/>
      <c r="CL107" s="293"/>
      <c r="CN107" s="292"/>
      <c r="CO107" s="293"/>
    </row>
    <row r="108" spans="1:93" ht="24.95" customHeight="1">
      <c r="A108" s="397" t="str">
        <f ca="1">IFERROR(IF(INDIRECT($A$14&amp;ROW())&lt;&gt;"",COUNTIF([2]Summary!$B$30:$B$1033,INDIRECT($A$14&amp;ROW())),""),"")</f>
        <v/>
      </c>
      <c r="B108" s="678" t="s">
        <v>216</v>
      </c>
      <c r="C108" s="679">
        <v>2</v>
      </c>
      <c r="E108" s="15" t="s">
        <v>226</v>
      </c>
      <c r="F108" s="16">
        <v>14</v>
      </c>
      <c r="H108" s="15" t="s">
        <v>234</v>
      </c>
      <c r="I108" s="16">
        <v>1</v>
      </c>
      <c r="K108" s="15"/>
      <c r="L108" s="16"/>
      <c r="N108" s="15"/>
      <c r="O108" s="16"/>
      <c r="Q108" s="15"/>
      <c r="R108" s="16"/>
      <c r="T108" s="15"/>
      <c r="U108" s="16"/>
      <c r="W108" s="15"/>
      <c r="X108" s="16"/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/>
      <c r="BW108" s="16"/>
      <c r="BY108" s="15"/>
      <c r="BZ108" s="16"/>
      <c r="CB108" s="15"/>
      <c r="CC108" s="16"/>
      <c r="CE108" s="15"/>
      <c r="CF108" s="16"/>
      <c r="CH108" s="15"/>
      <c r="CI108" s="16"/>
      <c r="CK108" s="292"/>
      <c r="CL108" s="293"/>
      <c r="CN108" s="292"/>
      <c r="CO108" s="293"/>
    </row>
    <row r="109" spans="1:93" ht="24.95" customHeight="1">
      <c r="A109" s="397" t="str">
        <f ca="1">IFERROR(IF(INDIRECT($A$14&amp;ROW())&lt;&gt;"",COUNTIF([2]Summary!$B$30:$B$1033,INDIRECT($A$14&amp;ROW())),""),"")</f>
        <v/>
      </c>
      <c r="B109" s="678" t="s">
        <v>359</v>
      </c>
      <c r="C109" s="679">
        <v>10</v>
      </c>
      <c r="E109" s="15" t="s">
        <v>228</v>
      </c>
      <c r="F109" s="16">
        <v>8</v>
      </c>
      <c r="H109" s="15" t="s">
        <v>236</v>
      </c>
      <c r="I109" s="16">
        <v>19</v>
      </c>
      <c r="K109" s="15"/>
      <c r="L109" s="16"/>
      <c r="N109" s="15"/>
      <c r="O109" s="16"/>
      <c r="Q109" s="15"/>
      <c r="R109" s="16"/>
      <c r="T109" s="15"/>
      <c r="U109" s="16"/>
      <c r="W109" s="15"/>
      <c r="X109" s="16"/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/>
      <c r="BW109" s="16"/>
      <c r="BY109" s="15"/>
      <c r="BZ109" s="16"/>
      <c r="CB109" s="15"/>
      <c r="CC109" s="16"/>
      <c r="CE109" s="15"/>
      <c r="CF109" s="16"/>
      <c r="CH109" s="15"/>
      <c r="CI109" s="16"/>
      <c r="CK109" s="292"/>
      <c r="CL109" s="293"/>
      <c r="CN109" s="292"/>
      <c r="CO109" s="293"/>
    </row>
    <row r="110" spans="1:93" ht="24.95" customHeight="1">
      <c r="A110" s="397" t="str">
        <f ca="1">IFERROR(IF(INDIRECT($A$14&amp;ROW())&lt;&gt;"",COUNTIF([2]Summary!$B$30:$B$1033,INDIRECT($A$14&amp;ROW())),""),"")</f>
        <v/>
      </c>
      <c r="B110" s="678" t="s">
        <v>360</v>
      </c>
      <c r="C110" s="679">
        <v>10</v>
      </c>
      <c r="E110" s="15" t="s">
        <v>233</v>
      </c>
      <c r="F110" s="16">
        <v>14</v>
      </c>
      <c r="H110" s="15" t="s">
        <v>237</v>
      </c>
      <c r="I110" s="16">
        <v>3</v>
      </c>
      <c r="K110" s="15"/>
      <c r="L110" s="16"/>
      <c r="N110" s="15"/>
      <c r="O110" s="16"/>
      <c r="Q110" s="15"/>
      <c r="R110" s="16"/>
      <c r="T110" s="15"/>
      <c r="U110" s="16"/>
      <c r="W110" s="15"/>
      <c r="X110" s="16"/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/>
      <c r="BW110" s="16"/>
      <c r="BY110" s="15"/>
      <c r="BZ110" s="16"/>
      <c r="CB110" s="15"/>
      <c r="CC110" s="16"/>
      <c r="CE110" s="15"/>
      <c r="CF110" s="16"/>
      <c r="CH110" s="15"/>
      <c r="CI110" s="16"/>
      <c r="CK110" s="292"/>
      <c r="CL110" s="293"/>
      <c r="CN110" s="292"/>
      <c r="CO110" s="293"/>
    </row>
    <row r="111" spans="1:93" ht="24.95" customHeight="1">
      <c r="A111" s="397" t="str">
        <f ca="1">IFERROR(IF(INDIRECT($A$14&amp;ROW())&lt;&gt;"",COUNTIF([2]Summary!$B$30:$B$1033,INDIRECT($A$14&amp;ROW())),""),"")</f>
        <v/>
      </c>
      <c r="B111" s="678" t="s">
        <v>220</v>
      </c>
      <c r="C111" s="679">
        <v>1</v>
      </c>
      <c r="E111" s="15" t="s">
        <v>234</v>
      </c>
      <c r="F111" s="16">
        <v>1</v>
      </c>
      <c r="H111" s="15" t="s">
        <v>238</v>
      </c>
      <c r="I111" s="16">
        <v>27</v>
      </c>
      <c r="K111" s="15"/>
      <c r="L111" s="16"/>
      <c r="N111" s="15"/>
      <c r="O111" s="16"/>
      <c r="Q111" s="15"/>
      <c r="R111" s="16"/>
      <c r="T111" s="15"/>
      <c r="U111" s="16"/>
      <c r="W111" s="15"/>
      <c r="X111" s="16"/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/>
      <c r="BW111" s="16"/>
      <c r="BY111" s="15"/>
      <c r="BZ111" s="16"/>
      <c r="CB111" s="15"/>
      <c r="CC111" s="16"/>
      <c r="CE111" s="15"/>
      <c r="CF111" s="16"/>
      <c r="CH111" s="15"/>
      <c r="CI111" s="16"/>
      <c r="CK111" s="292"/>
      <c r="CL111" s="293"/>
      <c r="CN111" s="292"/>
      <c r="CO111" s="293"/>
    </row>
    <row r="112" spans="1:93" ht="24.95" customHeight="1">
      <c r="A112" s="397" t="str">
        <f ca="1">IFERROR(IF(INDIRECT($A$14&amp;ROW())&lt;&gt;"",COUNTIF([2]Summary!$B$30:$B$1033,INDIRECT($A$14&amp;ROW())),""),"")</f>
        <v/>
      </c>
      <c r="B112" s="678" t="s">
        <v>222</v>
      </c>
      <c r="C112" s="679">
        <v>2</v>
      </c>
      <c r="E112" s="15" t="s">
        <v>236</v>
      </c>
      <c r="F112" s="16">
        <v>30</v>
      </c>
      <c r="H112" s="15" t="s">
        <v>239</v>
      </c>
      <c r="I112" s="16">
        <v>14</v>
      </c>
      <c r="K112" s="15"/>
      <c r="L112" s="16"/>
      <c r="N112" s="15"/>
      <c r="O112" s="16"/>
      <c r="Q112" s="15"/>
      <c r="R112" s="16"/>
      <c r="T112" s="15"/>
      <c r="U112" s="16"/>
      <c r="W112" s="15"/>
      <c r="X112" s="16"/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/>
      <c r="BW112" s="16"/>
      <c r="BY112" s="15"/>
      <c r="BZ112" s="16"/>
      <c r="CB112" s="15"/>
      <c r="CC112" s="16"/>
      <c r="CE112" s="15"/>
      <c r="CF112" s="16"/>
      <c r="CH112" s="15"/>
      <c r="CI112" s="16"/>
      <c r="CK112" s="292"/>
      <c r="CL112" s="293"/>
      <c r="CN112" s="292"/>
      <c r="CO112" s="293"/>
    </row>
    <row r="113" spans="1:93" ht="24.95" customHeight="1">
      <c r="A113" s="397" t="str">
        <f ca="1">IFERROR(IF(INDIRECT($A$14&amp;ROW())&lt;&gt;"",COUNTIF([2]Summary!$B$30:$B$1033,INDIRECT($A$14&amp;ROW())),""),"")</f>
        <v/>
      </c>
      <c r="B113" s="678" t="s">
        <v>226</v>
      </c>
      <c r="C113" s="679">
        <v>19</v>
      </c>
      <c r="E113" s="15" t="s">
        <v>237</v>
      </c>
      <c r="F113" s="16">
        <v>4</v>
      </c>
      <c r="H113" s="15" t="s">
        <v>240</v>
      </c>
      <c r="I113" s="16">
        <v>25</v>
      </c>
      <c r="K113" s="15"/>
      <c r="L113" s="16"/>
      <c r="N113" s="15"/>
      <c r="O113" s="16"/>
      <c r="Q113" s="15"/>
      <c r="R113" s="16"/>
      <c r="T113" s="15"/>
      <c r="U113" s="16"/>
      <c r="W113" s="15"/>
      <c r="X113" s="16"/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/>
      <c r="BW113" s="16"/>
      <c r="BY113" s="15"/>
      <c r="BZ113" s="16"/>
      <c r="CB113" s="15"/>
      <c r="CC113" s="16"/>
      <c r="CE113" s="15"/>
      <c r="CF113" s="16"/>
      <c r="CH113" s="15"/>
      <c r="CI113" s="16"/>
      <c r="CK113" s="292"/>
      <c r="CL113" s="293"/>
      <c r="CN113" s="292"/>
      <c r="CO113" s="293"/>
    </row>
    <row r="114" spans="1:93" ht="24.95" customHeight="1">
      <c r="A114" s="397" t="str">
        <f ca="1">IFERROR(IF(INDIRECT($A$14&amp;ROW())&lt;&gt;"",COUNTIF([2]Summary!$B$30:$B$1033,INDIRECT($A$14&amp;ROW())),""),"")</f>
        <v/>
      </c>
      <c r="B114" s="678" t="s">
        <v>228</v>
      </c>
      <c r="C114" s="679">
        <v>14</v>
      </c>
      <c r="E114" s="15" t="s">
        <v>238</v>
      </c>
      <c r="F114" s="16">
        <v>32</v>
      </c>
      <c r="H114" s="15" t="s">
        <v>241</v>
      </c>
      <c r="I114" s="16">
        <v>10</v>
      </c>
      <c r="K114" s="15"/>
      <c r="L114" s="16"/>
      <c r="N114" s="15"/>
      <c r="O114" s="16"/>
      <c r="Q114" s="15"/>
      <c r="R114" s="16"/>
      <c r="T114" s="15"/>
      <c r="U114" s="16"/>
      <c r="W114" s="15"/>
      <c r="X114" s="16"/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/>
      <c r="BW114" s="16"/>
      <c r="BY114" s="15"/>
      <c r="BZ114" s="16"/>
      <c r="CB114" s="15"/>
      <c r="CC114" s="16"/>
      <c r="CE114" s="15"/>
      <c r="CF114" s="16"/>
      <c r="CH114" s="15"/>
      <c r="CI114" s="16"/>
      <c r="CK114" s="292"/>
      <c r="CL114" s="293"/>
      <c r="CN114" s="292"/>
      <c r="CO114" s="293"/>
    </row>
    <row r="115" spans="1:93" ht="24.95" customHeight="1">
      <c r="A115" s="397" t="str">
        <f ca="1">IFERROR(IF(INDIRECT($A$14&amp;ROW())&lt;&gt;"",COUNTIF([2]Summary!$B$30:$B$1033,INDIRECT($A$14&amp;ROW())),""),"")</f>
        <v/>
      </c>
      <c r="B115" s="678" t="s">
        <v>233</v>
      </c>
      <c r="C115" s="679">
        <v>2</v>
      </c>
      <c r="E115" s="15" t="s">
        <v>239</v>
      </c>
      <c r="F115" s="16">
        <v>26</v>
      </c>
      <c r="H115" s="15" t="s">
        <v>242</v>
      </c>
      <c r="I115" s="16">
        <v>9</v>
      </c>
      <c r="K115" s="15"/>
      <c r="L115" s="16"/>
      <c r="N115" s="15"/>
      <c r="O115" s="16"/>
      <c r="Q115" s="15"/>
      <c r="R115" s="16"/>
      <c r="T115" s="15"/>
      <c r="U115" s="16"/>
      <c r="W115" s="15"/>
      <c r="X115" s="16"/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/>
      <c r="BW115" s="16"/>
      <c r="BY115" s="15"/>
      <c r="BZ115" s="16"/>
      <c r="CB115" s="15"/>
      <c r="CC115" s="16"/>
      <c r="CE115" s="15"/>
      <c r="CF115" s="16"/>
      <c r="CH115" s="15"/>
      <c r="CI115" s="16"/>
      <c r="CK115" s="292"/>
      <c r="CL115" s="293"/>
      <c r="CN115" s="292"/>
      <c r="CO115" s="293"/>
    </row>
    <row r="116" spans="1:93" ht="24.95" customHeight="1">
      <c r="A116" s="397" t="str">
        <f ca="1">IFERROR(IF(INDIRECT($A$14&amp;ROW())&lt;&gt;"",COUNTIF([2]Summary!$B$30:$B$1033,INDIRECT($A$14&amp;ROW())),""),"")</f>
        <v/>
      </c>
      <c r="B116" s="678" t="s">
        <v>234</v>
      </c>
      <c r="C116" s="679">
        <v>4</v>
      </c>
      <c r="E116" s="15" t="s">
        <v>240</v>
      </c>
      <c r="F116" s="16">
        <v>44</v>
      </c>
      <c r="H116" s="15" t="s">
        <v>243</v>
      </c>
      <c r="I116" s="16">
        <v>6</v>
      </c>
      <c r="K116" s="15"/>
      <c r="L116" s="16"/>
      <c r="N116" s="15"/>
      <c r="O116" s="16"/>
      <c r="Q116" s="15"/>
      <c r="R116" s="16"/>
      <c r="T116" s="15"/>
      <c r="U116" s="16"/>
      <c r="W116" s="15"/>
      <c r="X116" s="16"/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/>
      <c r="BW116" s="16"/>
      <c r="BY116" s="15"/>
      <c r="BZ116" s="16"/>
      <c r="CB116" s="15"/>
      <c r="CC116" s="16"/>
      <c r="CE116" s="15"/>
      <c r="CF116" s="16"/>
      <c r="CH116" s="15"/>
      <c r="CI116" s="16"/>
      <c r="CK116" s="292"/>
      <c r="CL116" s="293"/>
      <c r="CN116" s="292"/>
      <c r="CO116" s="293"/>
    </row>
    <row r="117" spans="1:93" ht="24.95" customHeight="1">
      <c r="A117" s="397" t="str">
        <f ca="1">IFERROR(IF(INDIRECT($A$14&amp;ROW())&lt;&gt;"",COUNTIF([2]Summary!$B$30:$B$1033,INDIRECT($A$14&amp;ROW())),""),"")</f>
        <v/>
      </c>
      <c r="B117" s="678" t="s">
        <v>236</v>
      </c>
      <c r="C117" s="679">
        <v>25</v>
      </c>
      <c r="E117" s="15" t="s">
        <v>241</v>
      </c>
      <c r="F117" s="16">
        <v>16</v>
      </c>
      <c r="H117" s="15" t="s">
        <v>244</v>
      </c>
      <c r="I117" s="16">
        <v>12</v>
      </c>
      <c r="K117" s="15"/>
      <c r="L117" s="16"/>
      <c r="N117" s="15"/>
      <c r="O117" s="16"/>
      <c r="Q117" s="15"/>
      <c r="R117" s="16"/>
      <c r="T117" s="15"/>
      <c r="U117" s="16"/>
      <c r="W117" s="15"/>
      <c r="X117" s="16"/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/>
      <c r="BW117" s="16"/>
      <c r="BY117" s="15"/>
      <c r="BZ117" s="16"/>
      <c r="CB117" s="15"/>
      <c r="CC117" s="16"/>
      <c r="CE117" s="15"/>
      <c r="CF117" s="16"/>
      <c r="CH117" s="15"/>
      <c r="CI117" s="16"/>
      <c r="CK117" s="292"/>
      <c r="CL117" s="293"/>
      <c r="CN117" s="292"/>
      <c r="CO117" s="293"/>
    </row>
    <row r="118" spans="1:93" ht="24.95" customHeight="1">
      <c r="A118" s="397" t="str">
        <f ca="1">IFERROR(IF(INDIRECT($A$14&amp;ROW())&lt;&gt;"",COUNTIF([2]Summary!$B$30:$B$1033,INDIRECT($A$14&amp;ROW())),""),"")</f>
        <v/>
      </c>
      <c r="B118" s="678" t="s">
        <v>237</v>
      </c>
      <c r="C118" s="679">
        <v>3</v>
      </c>
      <c r="E118" s="15" t="s">
        <v>242</v>
      </c>
      <c r="F118" s="16">
        <v>8</v>
      </c>
      <c r="H118" s="15" t="s">
        <v>245</v>
      </c>
      <c r="I118" s="16">
        <v>3</v>
      </c>
      <c r="K118" s="15"/>
      <c r="L118" s="16"/>
      <c r="N118" s="15"/>
      <c r="O118" s="16"/>
      <c r="Q118" s="15"/>
      <c r="R118" s="16"/>
      <c r="T118" s="15"/>
      <c r="U118" s="16"/>
      <c r="W118" s="15"/>
      <c r="X118" s="16"/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/>
      <c r="BW118" s="16"/>
      <c r="BY118" s="15"/>
      <c r="BZ118" s="16"/>
      <c r="CB118" s="15"/>
      <c r="CC118" s="16"/>
      <c r="CE118" s="15"/>
      <c r="CF118" s="16"/>
      <c r="CH118" s="15"/>
      <c r="CI118" s="16"/>
      <c r="CK118" s="292"/>
      <c r="CL118" s="293"/>
      <c r="CN118" s="292"/>
      <c r="CO118" s="293"/>
    </row>
    <row r="119" spans="1:93" ht="24.95" customHeight="1">
      <c r="A119" s="397" t="str">
        <f ca="1">IFERROR(IF(INDIRECT($A$14&amp;ROW())&lt;&gt;"",COUNTIF([2]Summary!$B$30:$B$1033,INDIRECT($A$14&amp;ROW())),""),"")</f>
        <v/>
      </c>
      <c r="B119" s="678" t="s">
        <v>238</v>
      </c>
      <c r="C119" s="679">
        <v>29</v>
      </c>
      <c r="E119" s="15" t="s">
        <v>243</v>
      </c>
      <c r="F119" s="16">
        <v>8</v>
      </c>
      <c r="H119" s="15" t="s">
        <v>246</v>
      </c>
      <c r="I119" s="16">
        <v>4</v>
      </c>
      <c r="K119" s="15"/>
      <c r="L119" s="16"/>
      <c r="N119" s="15"/>
      <c r="O119" s="16"/>
      <c r="Q119" s="15"/>
      <c r="R119" s="16"/>
      <c r="T119" s="15"/>
      <c r="U119" s="16"/>
      <c r="W119" s="15"/>
      <c r="X119" s="16"/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/>
      <c r="BW119" s="16"/>
      <c r="BY119" s="15"/>
      <c r="BZ119" s="16"/>
      <c r="CB119" s="15"/>
      <c r="CC119" s="16"/>
      <c r="CE119" s="15"/>
      <c r="CF119" s="16"/>
      <c r="CH119" s="15"/>
      <c r="CI119" s="16"/>
      <c r="CK119" s="292"/>
      <c r="CL119" s="293"/>
      <c r="CN119" s="292"/>
      <c r="CO119" s="293"/>
    </row>
    <row r="120" spans="1:93" ht="24.95" customHeight="1">
      <c r="A120" s="397" t="str">
        <f ca="1">IFERROR(IF(INDIRECT($A$14&amp;ROW())&lt;&gt;"",COUNTIF([2]Summary!$B$30:$B$1033,INDIRECT($A$14&amp;ROW())),""),"")</f>
        <v/>
      </c>
      <c r="B120" s="678" t="s">
        <v>239</v>
      </c>
      <c r="C120" s="679">
        <v>21</v>
      </c>
      <c r="E120" s="15" t="s">
        <v>244</v>
      </c>
      <c r="F120" s="16">
        <v>12</v>
      </c>
      <c r="H120" s="15" t="s">
        <v>247</v>
      </c>
      <c r="I120" s="16">
        <v>13</v>
      </c>
      <c r="K120" s="15"/>
      <c r="L120" s="16"/>
      <c r="N120" s="15"/>
      <c r="O120" s="16"/>
      <c r="Q120" s="15"/>
      <c r="R120" s="16"/>
      <c r="T120" s="15"/>
      <c r="U120" s="16"/>
      <c r="W120" s="15"/>
      <c r="X120" s="16"/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/>
      <c r="BW120" s="16"/>
      <c r="BY120" s="15"/>
      <c r="BZ120" s="16"/>
      <c r="CB120" s="15"/>
      <c r="CC120" s="16"/>
      <c r="CE120" s="15"/>
      <c r="CF120" s="16"/>
      <c r="CH120" s="15"/>
      <c r="CI120" s="16"/>
      <c r="CK120" s="292"/>
      <c r="CL120" s="293"/>
      <c r="CN120" s="292"/>
      <c r="CO120" s="293"/>
    </row>
    <row r="121" spans="1:93" ht="24.95" customHeight="1">
      <c r="A121" s="397" t="str">
        <f ca="1">IFERROR(IF(INDIRECT($A$14&amp;ROW())&lt;&gt;"",COUNTIF([2]Summary!$B$30:$B$1033,INDIRECT($A$14&amp;ROW())),""),"")</f>
        <v/>
      </c>
      <c r="B121" s="678" t="s">
        <v>240</v>
      </c>
      <c r="C121" s="679">
        <v>33</v>
      </c>
      <c r="E121" s="15" t="s">
        <v>245</v>
      </c>
      <c r="F121" s="16">
        <v>6</v>
      </c>
      <c r="H121" s="15" t="s">
        <v>248</v>
      </c>
      <c r="I121" s="16">
        <v>5</v>
      </c>
      <c r="K121" s="15"/>
      <c r="L121" s="16"/>
      <c r="N121" s="15"/>
      <c r="O121" s="16"/>
      <c r="Q121" s="15"/>
      <c r="R121" s="16"/>
      <c r="T121" s="15"/>
      <c r="U121" s="16"/>
      <c r="W121" s="15"/>
      <c r="X121" s="16"/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/>
      <c r="BW121" s="16"/>
      <c r="BY121" s="15"/>
      <c r="BZ121" s="16"/>
      <c r="CB121" s="15"/>
      <c r="CC121" s="16"/>
      <c r="CE121" s="15"/>
      <c r="CF121" s="16"/>
      <c r="CH121" s="15"/>
      <c r="CI121" s="16"/>
      <c r="CK121" s="292"/>
      <c r="CL121" s="293"/>
      <c r="CN121" s="292"/>
      <c r="CO121" s="293"/>
    </row>
    <row r="122" spans="1:93" ht="24.95" customHeight="1">
      <c r="A122" s="397" t="str">
        <f ca="1">IFERROR(IF(INDIRECT($A$14&amp;ROW())&lt;&gt;"",COUNTIF([2]Summary!$B$30:$B$1033,INDIRECT($A$14&amp;ROW())),""),"")</f>
        <v/>
      </c>
      <c r="B122" s="678" t="s">
        <v>241</v>
      </c>
      <c r="C122" s="679">
        <v>8</v>
      </c>
      <c r="E122" s="15" t="s">
        <v>246</v>
      </c>
      <c r="F122" s="16">
        <v>6</v>
      </c>
      <c r="H122" s="15" t="s">
        <v>249</v>
      </c>
      <c r="I122" s="16">
        <v>6</v>
      </c>
      <c r="K122" s="15"/>
      <c r="L122" s="16"/>
      <c r="N122" s="15"/>
      <c r="O122" s="16"/>
      <c r="Q122" s="15"/>
      <c r="R122" s="16"/>
      <c r="T122" s="15"/>
      <c r="U122" s="16"/>
      <c r="W122" s="15"/>
      <c r="X122" s="16"/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/>
      <c r="BW122" s="16"/>
      <c r="BY122" s="15"/>
      <c r="BZ122" s="16"/>
      <c r="CB122" s="15"/>
      <c r="CC122" s="16"/>
      <c r="CE122" s="15"/>
      <c r="CF122" s="16"/>
      <c r="CH122" s="15"/>
      <c r="CI122" s="16"/>
      <c r="CK122" s="292"/>
      <c r="CL122" s="293"/>
      <c r="CN122" s="292"/>
      <c r="CO122" s="293"/>
    </row>
    <row r="123" spans="1:93" ht="24.95" customHeight="1">
      <c r="A123" s="397" t="str">
        <f ca="1">IFERROR(IF(INDIRECT($A$14&amp;ROW())&lt;&gt;"",COUNTIF([2]Summary!$B$30:$B$1033,INDIRECT($A$14&amp;ROW())),""),"")</f>
        <v/>
      </c>
      <c r="B123" s="678" t="s">
        <v>242</v>
      </c>
      <c r="C123" s="679">
        <v>13</v>
      </c>
      <c r="E123" s="15" t="s">
        <v>247</v>
      </c>
      <c r="F123" s="16">
        <v>19</v>
      </c>
      <c r="H123" s="15" t="s">
        <v>251</v>
      </c>
      <c r="I123" s="16">
        <v>2</v>
      </c>
      <c r="K123" s="15"/>
      <c r="L123" s="16"/>
      <c r="N123" s="15"/>
      <c r="O123" s="16"/>
      <c r="Q123" s="15"/>
      <c r="R123" s="16"/>
      <c r="T123" s="15"/>
      <c r="U123" s="16"/>
      <c r="W123" s="15"/>
      <c r="X123" s="16"/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/>
      <c r="BW123" s="16"/>
      <c r="BY123" s="15"/>
      <c r="BZ123" s="16"/>
      <c r="CB123" s="15"/>
      <c r="CC123" s="16"/>
      <c r="CE123" s="15"/>
      <c r="CF123" s="16"/>
      <c r="CH123" s="15"/>
      <c r="CI123" s="16"/>
      <c r="CK123" s="292"/>
      <c r="CL123" s="293"/>
      <c r="CN123" s="292"/>
      <c r="CO123" s="293"/>
    </row>
    <row r="124" spans="1:93" ht="24.95" customHeight="1">
      <c r="A124" s="397" t="str">
        <f ca="1">IFERROR(IF(INDIRECT($A$14&amp;ROW())&lt;&gt;"",COUNTIF([2]Summary!$B$30:$B$1033,INDIRECT($A$14&amp;ROW())),""),"")</f>
        <v/>
      </c>
      <c r="B124" s="678" t="s">
        <v>243</v>
      </c>
      <c r="C124" s="679">
        <v>11</v>
      </c>
      <c r="E124" s="15" t="s">
        <v>248</v>
      </c>
      <c r="F124" s="16">
        <v>6</v>
      </c>
      <c r="H124" s="15" t="s">
        <v>252</v>
      </c>
      <c r="I124" s="16">
        <v>3</v>
      </c>
      <c r="K124" s="15"/>
      <c r="L124" s="16"/>
      <c r="N124" s="15"/>
      <c r="O124" s="16"/>
      <c r="Q124" s="15"/>
      <c r="R124" s="16"/>
      <c r="T124" s="15"/>
      <c r="U124" s="16"/>
      <c r="W124" s="15"/>
      <c r="X124" s="16"/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/>
      <c r="BW124" s="16"/>
      <c r="BY124" s="15"/>
      <c r="BZ124" s="16"/>
      <c r="CB124" s="15"/>
      <c r="CC124" s="16"/>
      <c r="CE124" s="15"/>
      <c r="CF124" s="16"/>
      <c r="CH124" s="15"/>
      <c r="CI124" s="16"/>
      <c r="CK124" s="292"/>
      <c r="CL124" s="293"/>
      <c r="CN124" s="292"/>
      <c r="CO124" s="293"/>
    </row>
    <row r="125" spans="1:93" ht="24.95" customHeight="1">
      <c r="A125" s="397" t="str">
        <f ca="1">IFERROR(IF(INDIRECT($A$14&amp;ROW())&lt;&gt;"",COUNTIF([2]Summary!$B$30:$B$1033,INDIRECT($A$14&amp;ROW())),""),"")</f>
        <v/>
      </c>
      <c r="B125" s="678" t="s">
        <v>244</v>
      </c>
      <c r="C125" s="679">
        <v>19</v>
      </c>
      <c r="E125" s="15" t="s">
        <v>249</v>
      </c>
      <c r="F125" s="16">
        <v>10</v>
      </c>
      <c r="H125" s="15" t="s">
        <v>253</v>
      </c>
      <c r="I125" s="16">
        <v>7</v>
      </c>
      <c r="K125" s="15"/>
      <c r="L125" s="16"/>
      <c r="N125" s="15"/>
      <c r="O125" s="16"/>
      <c r="Q125" s="15"/>
      <c r="R125" s="16"/>
      <c r="T125" s="15"/>
      <c r="U125" s="16"/>
      <c r="W125" s="15"/>
      <c r="X125" s="16"/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/>
      <c r="BW125" s="16"/>
      <c r="BY125" s="15"/>
      <c r="BZ125" s="16"/>
      <c r="CB125" s="15"/>
      <c r="CC125" s="16"/>
      <c r="CE125" s="15"/>
      <c r="CF125" s="16"/>
      <c r="CH125" s="15"/>
      <c r="CI125" s="16"/>
      <c r="CK125" s="292"/>
      <c r="CL125" s="293"/>
      <c r="CN125" s="292"/>
      <c r="CO125" s="293"/>
    </row>
    <row r="126" spans="1:93" ht="24.95" customHeight="1">
      <c r="A126" s="397" t="str">
        <f ca="1">IFERROR(IF(INDIRECT($A$14&amp;ROW())&lt;&gt;"",COUNTIF([2]Summary!$B$30:$B$1033,INDIRECT($A$14&amp;ROW())),""),"")</f>
        <v/>
      </c>
      <c r="B126" s="678" t="s">
        <v>245</v>
      </c>
      <c r="C126" s="679">
        <v>3</v>
      </c>
      <c r="E126" s="15" t="s">
        <v>250</v>
      </c>
      <c r="F126" s="16">
        <v>2</v>
      </c>
      <c r="H126" s="15" t="s">
        <v>254</v>
      </c>
      <c r="I126" s="16">
        <v>6</v>
      </c>
      <c r="K126" s="15"/>
      <c r="L126" s="16"/>
      <c r="N126" s="15"/>
      <c r="O126" s="16"/>
      <c r="Q126" s="15"/>
      <c r="R126" s="16"/>
      <c r="T126" s="15"/>
      <c r="U126" s="16"/>
      <c r="W126" s="15"/>
      <c r="X126" s="16"/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/>
      <c r="BW126" s="16"/>
      <c r="BY126" s="15"/>
      <c r="BZ126" s="16"/>
      <c r="CB126" s="15"/>
      <c r="CC126" s="16"/>
      <c r="CE126" s="15"/>
      <c r="CF126" s="16"/>
      <c r="CH126" s="15"/>
      <c r="CI126" s="16"/>
      <c r="CK126" s="292"/>
      <c r="CL126" s="293"/>
      <c r="CN126" s="292"/>
      <c r="CO126" s="293"/>
    </row>
    <row r="127" spans="1:93" ht="24.95" customHeight="1">
      <c r="A127" s="397" t="str">
        <f ca="1">IFERROR(IF(INDIRECT($A$14&amp;ROW())&lt;&gt;"",COUNTIF([2]Summary!$B$30:$B$1033,INDIRECT($A$14&amp;ROW())),""),"")</f>
        <v/>
      </c>
      <c r="B127" s="678" t="s">
        <v>246</v>
      </c>
      <c r="C127" s="679">
        <v>8</v>
      </c>
      <c r="E127" s="15" t="s">
        <v>251</v>
      </c>
      <c r="F127" s="16">
        <v>10</v>
      </c>
      <c r="H127" s="15" t="s">
        <v>255</v>
      </c>
      <c r="I127" s="16">
        <v>1</v>
      </c>
      <c r="K127" s="15"/>
      <c r="L127" s="16"/>
      <c r="N127" s="15"/>
      <c r="O127" s="16"/>
      <c r="Q127" s="15"/>
      <c r="R127" s="16"/>
      <c r="T127" s="15"/>
      <c r="U127" s="16"/>
      <c r="W127" s="15"/>
      <c r="X127" s="16"/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/>
      <c r="BW127" s="16"/>
      <c r="BY127" s="15"/>
      <c r="BZ127" s="16"/>
      <c r="CB127" s="15"/>
      <c r="CC127" s="16"/>
      <c r="CE127" s="15"/>
      <c r="CF127" s="16"/>
      <c r="CH127" s="15"/>
      <c r="CI127" s="16"/>
      <c r="CK127" s="292"/>
      <c r="CL127" s="293"/>
      <c r="CN127" s="292"/>
      <c r="CO127" s="293"/>
    </row>
    <row r="128" spans="1:93" ht="24.95" customHeight="1">
      <c r="A128" s="397" t="str">
        <f ca="1">IFERROR(IF(INDIRECT($A$14&amp;ROW())&lt;&gt;"",COUNTIF([2]Summary!$B$30:$B$1033,INDIRECT($A$14&amp;ROW())),""),"")</f>
        <v/>
      </c>
      <c r="B128" s="678" t="s">
        <v>247</v>
      </c>
      <c r="C128" s="679">
        <v>32</v>
      </c>
      <c r="E128" s="15" t="s">
        <v>252</v>
      </c>
      <c r="F128" s="16">
        <v>1</v>
      </c>
      <c r="H128" s="15" t="s">
        <v>256</v>
      </c>
      <c r="I128" s="16">
        <v>2</v>
      </c>
      <c r="K128" s="15"/>
      <c r="L128" s="16"/>
      <c r="N128" s="15"/>
      <c r="O128" s="16"/>
      <c r="Q128" s="15"/>
      <c r="R128" s="16"/>
      <c r="T128" s="15"/>
      <c r="U128" s="16"/>
      <c r="W128" s="15"/>
      <c r="X128" s="16"/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/>
      <c r="BW128" s="16"/>
      <c r="BY128" s="15"/>
      <c r="BZ128" s="16"/>
      <c r="CB128" s="15"/>
      <c r="CC128" s="16"/>
      <c r="CE128" s="15"/>
      <c r="CF128" s="16"/>
      <c r="CH128" s="15"/>
      <c r="CI128" s="16"/>
      <c r="CK128" s="292"/>
      <c r="CL128" s="293"/>
      <c r="CN128" s="292"/>
      <c r="CO128" s="293"/>
    </row>
    <row r="129" spans="1:93" ht="24.95" customHeight="1">
      <c r="A129" s="397" t="str">
        <f ca="1">IFERROR(IF(INDIRECT($A$14&amp;ROW())&lt;&gt;"",COUNTIF([2]Summary!$B$30:$B$1033,INDIRECT($A$14&amp;ROW())),""),"")</f>
        <v/>
      </c>
      <c r="B129" s="678" t="s">
        <v>248</v>
      </c>
      <c r="C129" s="679">
        <v>6</v>
      </c>
      <c r="E129" s="15" t="s">
        <v>253</v>
      </c>
      <c r="F129" s="16">
        <v>4</v>
      </c>
      <c r="H129" s="15" t="s">
        <v>257</v>
      </c>
      <c r="I129" s="16">
        <v>4</v>
      </c>
      <c r="K129" s="15"/>
      <c r="L129" s="16"/>
      <c r="N129" s="15"/>
      <c r="O129" s="16"/>
      <c r="Q129" s="15"/>
      <c r="R129" s="16"/>
      <c r="T129" s="15"/>
      <c r="U129" s="16"/>
      <c r="W129" s="15"/>
      <c r="X129" s="16"/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/>
      <c r="BW129" s="16"/>
      <c r="BY129" s="15"/>
      <c r="BZ129" s="16"/>
      <c r="CB129" s="15"/>
      <c r="CC129" s="16"/>
      <c r="CE129" s="15"/>
      <c r="CF129" s="16"/>
      <c r="CH129" s="15"/>
      <c r="CI129" s="16"/>
      <c r="CK129" s="292"/>
      <c r="CL129" s="293"/>
      <c r="CN129" s="292"/>
      <c r="CO129" s="293"/>
    </row>
    <row r="130" spans="1:93" ht="24.95" customHeight="1">
      <c r="A130" s="397" t="str">
        <f ca="1">IFERROR(IF(INDIRECT($A$14&amp;ROW())&lt;&gt;"",COUNTIF([2]Summary!$B$30:$B$1033,INDIRECT($A$14&amp;ROW())),""),"")</f>
        <v/>
      </c>
      <c r="B130" s="678" t="s">
        <v>249</v>
      </c>
      <c r="C130" s="679">
        <v>6</v>
      </c>
      <c r="E130" s="15" t="s">
        <v>254</v>
      </c>
      <c r="F130" s="16">
        <v>9</v>
      </c>
      <c r="H130" s="15" t="s">
        <v>258</v>
      </c>
      <c r="I130" s="16">
        <v>1</v>
      </c>
      <c r="K130" s="15"/>
      <c r="L130" s="16"/>
      <c r="N130" s="15"/>
      <c r="O130" s="16"/>
      <c r="Q130" s="15"/>
      <c r="R130" s="16"/>
      <c r="T130" s="15"/>
      <c r="U130" s="16"/>
      <c r="W130" s="15"/>
      <c r="X130" s="16"/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/>
      <c r="BW130" s="16"/>
      <c r="BY130" s="15"/>
      <c r="BZ130" s="16"/>
      <c r="CB130" s="15"/>
      <c r="CC130" s="16"/>
      <c r="CE130" s="15"/>
      <c r="CF130" s="16"/>
      <c r="CH130" s="15"/>
      <c r="CI130" s="16"/>
      <c r="CK130" s="292"/>
      <c r="CL130" s="293"/>
      <c r="CN130" s="292"/>
      <c r="CO130" s="293"/>
    </row>
    <row r="131" spans="1:93" ht="24.95" customHeight="1">
      <c r="A131" s="397" t="str">
        <f ca="1">IFERROR(IF(INDIRECT($A$14&amp;ROW())&lt;&gt;"",COUNTIF([2]Summary!$B$30:$B$1033,INDIRECT($A$14&amp;ROW())),""),"")</f>
        <v/>
      </c>
      <c r="B131" s="678" t="s">
        <v>250</v>
      </c>
      <c r="C131" s="679">
        <v>5</v>
      </c>
      <c r="E131" s="15" t="s">
        <v>256</v>
      </c>
      <c r="F131" s="16">
        <v>4</v>
      </c>
      <c r="H131" s="15" t="s">
        <v>259</v>
      </c>
      <c r="I131" s="16">
        <v>2</v>
      </c>
      <c r="K131" s="15"/>
      <c r="L131" s="16"/>
      <c r="N131" s="15"/>
      <c r="O131" s="16"/>
      <c r="Q131" s="15"/>
      <c r="R131" s="16"/>
      <c r="T131" s="15"/>
      <c r="U131" s="16"/>
      <c r="W131" s="15"/>
      <c r="X131" s="16"/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/>
      <c r="BW131" s="16"/>
      <c r="BY131" s="15"/>
      <c r="BZ131" s="16"/>
      <c r="CB131" s="15"/>
      <c r="CC131" s="16"/>
      <c r="CE131" s="15"/>
      <c r="CF131" s="16"/>
      <c r="CH131" s="15"/>
      <c r="CI131" s="16"/>
      <c r="CK131" s="292"/>
      <c r="CL131" s="293"/>
      <c r="CN131" s="292"/>
      <c r="CO131" s="293"/>
    </row>
    <row r="132" spans="1:93" ht="24.95" customHeight="1">
      <c r="A132" s="397" t="str">
        <f ca="1">IFERROR(IF(INDIRECT($A$14&amp;ROW())&lt;&gt;"",COUNTIF([2]Summary!$B$30:$B$1033,INDIRECT($A$14&amp;ROW())),""),"")</f>
        <v/>
      </c>
      <c r="B132" s="678" t="s">
        <v>251</v>
      </c>
      <c r="C132" s="679">
        <v>10</v>
      </c>
      <c r="E132" s="15" t="s">
        <v>257</v>
      </c>
      <c r="F132" s="16">
        <v>1</v>
      </c>
      <c r="H132" s="15" t="s">
        <v>260</v>
      </c>
      <c r="I132" s="16">
        <v>1</v>
      </c>
      <c r="K132" s="15"/>
      <c r="L132" s="16"/>
      <c r="N132" s="15"/>
      <c r="O132" s="16"/>
      <c r="Q132" s="15"/>
      <c r="R132" s="16"/>
      <c r="T132" s="15"/>
      <c r="U132" s="16"/>
      <c r="W132" s="15"/>
      <c r="X132" s="16"/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/>
      <c r="BW132" s="16"/>
      <c r="BY132" s="15"/>
      <c r="BZ132" s="16"/>
      <c r="CB132" s="15"/>
      <c r="CC132" s="16"/>
      <c r="CE132" s="15"/>
      <c r="CF132" s="16"/>
      <c r="CH132" s="15"/>
      <c r="CI132" s="16"/>
      <c r="CK132" s="292"/>
      <c r="CL132" s="293"/>
      <c r="CN132" s="292"/>
      <c r="CO132" s="293"/>
    </row>
    <row r="133" spans="1:93" ht="24.95" customHeight="1">
      <c r="A133" s="397" t="str">
        <f ca="1">IFERROR(IF(INDIRECT($A$14&amp;ROW())&lt;&gt;"",COUNTIF([2]Summary!$B$30:$B$1033,INDIRECT($A$14&amp;ROW())),""),"")</f>
        <v/>
      </c>
      <c r="B133" s="678" t="s">
        <v>252</v>
      </c>
      <c r="C133" s="679">
        <v>4</v>
      </c>
      <c r="E133" s="15" t="s">
        <v>258</v>
      </c>
      <c r="F133" s="16">
        <v>2</v>
      </c>
      <c r="H133" s="15" t="s">
        <v>263</v>
      </c>
      <c r="I133" s="16">
        <v>1</v>
      </c>
      <c r="K133" s="15"/>
      <c r="L133" s="16"/>
      <c r="N133" s="15"/>
      <c r="O133" s="16"/>
      <c r="Q133" s="15"/>
      <c r="R133" s="16"/>
      <c r="T133" s="15"/>
      <c r="U133" s="16"/>
      <c r="W133" s="15"/>
      <c r="X133" s="16"/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/>
      <c r="BW133" s="16"/>
      <c r="BY133" s="15"/>
      <c r="BZ133" s="16"/>
      <c r="CB133" s="15"/>
      <c r="CC133" s="16"/>
      <c r="CE133" s="15"/>
      <c r="CF133" s="16"/>
      <c r="CH133" s="15"/>
      <c r="CI133" s="16"/>
      <c r="CK133" s="292"/>
      <c r="CL133" s="293"/>
      <c r="CN133" s="292"/>
      <c r="CO133" s="293"/>
    </row>
    <row r="134" spans="1:93" ht="24.95" customHeight="1">
      <c r="A134" s="397" t="str">
        <f ca="1">IFERROR(IF(INDIRECT($A$14&amp;ROW())&lt;&gt;"",COUNTIF([2]Summary!$B$30:$B$1033,INDIRECT($A$14&amp;ROW())),""),"")</f>
        <v/>
      </c>
      <c r="B134" s="678" t="s">
        <v>253</v>
      </c>
      <c r="C134" s="679">
        <v>1</v>
      </c>
      <c r="E134" s="15" t="s">
        <v>259</v>
      </c>
      <c r="F134" s="16">
        <v>1</v>
      </c>
      <c r="H134" s="15" t="s">
        <v>264</v>
      </c>
      <c r="I134" s="16">
        <v>1</v>
      </c>
      <c r="K134" s="15"/>
      <c r="L134" s="16"/>
      <c r="N134" s="15"/>
      <c r="O134" s="16"/>
      <c r="Q134" s="15"/>
      <c r="R134" s="16"/>
      <c r="T134" s="15"/>
      <c r="U134" s="16"/>
      <c r="W134" s="15"/>
      <c r="X134" s="16"/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/>
      <c r="BW134" s="16"/>
      <c r="BY134" s="15"/>
      <c r="BZ134" s="16"/>
      <c r="CB134" s="15"/>
      <c r="CC134" s="16"/>
      <c r="CE134" s="15"/>
      <c r="CF134" s="16"/>
      <c r="CH134" s="15"/>
      <c r="CI134" s="16"/>
      <c r="CK134" s="292"/>
      <c r="CL134" s="293"/>
      <c r="CN134" s="292"/>
      <c r="CO134" s="293"/>
    </row>
    <row r="135" spans="1:93" ht="24.95" customHeight="1">
      <c r="A135" s="397" t="str">
        <f ca="1">IFERROR(IF(INDIRECT($A$14&amp;ROW())&lt;&gt;"",COUNTIF([2]Summary!$B$30:$B$1033,INDIRECT($A$14&amp;ROW())),""),"")</f>
        <v/>
      </c>
      <c r="B135" s="678" t="s">
        <v>254</v>
      </c>
      <c r="C135" s="679">
        <v>5</v>
      </c>
      <c r="E135" s="15" t="s">
        <v>260</v>
      </c>
      <c r="F135" s="16">
        <v>2</v>
      </c>
      <c r="H135" s="15" t="s">
        <v>267</v>
      </c>
      <c r="I135" s="16">
        <v>1</v>
      </c>
      <c r="K135" s="15"/>
      <c r="L135" s="16"/>
      <c r="N135" s="15"/>
      <c r="O135" s="16"/>
      <c r="Q135" s="15"/>
      <c r="R135" s="16"/>
      <c r="T135" s="15"/>
      <c r="U135" s="16"/>
      <c r="W135" s="15"/>
      <c r="X135" s="16"/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/>
      <c r="BW135" s="16"/>
      <c r="BY135" s="15"/>
      <c r="BZ135" s="16"/>
      <c r="CB135" s="15"/>
      <c r="CC135" s="16"/>
      <c r="CE135" s="15"/>
      <c r="CF135" s="16"/>
      <c r="CH135" s="15"/>
      <c r="CI135" s="16"/>
      <c r="CK135" s="292"/>
      <c r="CL135" s="293"/>
      <c r="CN135" s="292"/>
      <c r="CO135" s="293"/>
    </row>
    <row r="136" spans="1:93" ht="24.95" customHeight="1">
      <c r="A136" s="397" t="str">
        <f ca="1">IFERROR(IF(INDIRECT($A$14&amp;ROW())&lt;&gt;"",COUNTIF([2]Summary!$B$30:$B$1033,INDIRECT($A$14&amp;ROW())),""),"")</f>
        <v/>
      </c>
      <c r="B136" s="678" t="s">
        <v>255</v>
      </c>
      <c r="C136" s="679">
        <v>2</v>
      </c>
      <c r="E136" s="15" t="s">
        <v>261</v>
      </c>
      <c r="F136" s="16">
        <v>1</v>
      </c>
      <c r="H136" s="15" t="s">
        <v>268</v>
      </c>
      <c r="I136" s="16">
        <v>5</v>
      </c>
      <c r="K136" s="15"/>
      <c r="L136" s="16"/>
      <c r="N136" s="15"/>
      <c r="O136" s="16"/>
      <c r="Q136" s="15"/>
      <c r="R136" s="16"/>
      <c r="T136" s="15"/>
      <c r="U136" s="16"/>
      <c r="W136" s="15"/>
      <c r="X136" s="16"/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92"/>
      <c r="CL136" s="293"/>
      <c r="CN136" s="292"/>
      <c r="CO136" s="293"/>
    </row>
    <row r="137" spans="1:93" ht="24.95" customHeight="1">
      <c r="A137" s="397" t="str">
        <f ca="1">IFERROR(IF(INDIRECT($A$14&amp;ROW())&lt;&gt;"",COUNTIF([2]Summary!$B$30:$B$1033,INDIRECT($A$14&amp;ROW())),""),"")</f>
        <v/>
      </c>
      <c r="B137" s="678" t="s">
        <v>256</v>
      </c>
      <c r="C137" s="679">
        <v>3</v>
      </c>
      <c r="E137" s="15" t="s">
        <v>264</v>
      </c>
      <c r="F137" s="16">
        <v>2</v>
      </c>
      <c r="H137" s="15" t="s">
        <v>269</v>
      </c>
      <c r="I137" s="16">
        <v>5</v>
      </c>
      <c r="K137" s="15"/>
      <c r="L137" s="16"/>
      <c r="N137" s="15"/>
      <c r="O137" s="16"/>
      <c r="Q137" s="15"/>
      <c r="R137" s="16"/>
      <c r="T137" s="15"/>
      <c r="U137" s="16"/>
      <c r="W137" s="15"/>
      <c r="X137" s="16"/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92"/>
      <c r="CL137" s="293"/>
      <c r="CN137" s="292"/>
      <c r="CO137" s="293"/>
    </row>
    <row r="138" spans="1:93" ht="24.95" customHeight="1">
      <c r="A138" s="397" t="str">
        <f ca="1">IFERROR(IF(INDIRECT($A$14&amp;ROW())&lt;&gt;"",COUNTIF([2]Summary!$B$30:$B$1033,INDIRECT($A$14&amp;ROW())),""),"")</f>
        <v/>
      </c>
      <c r="B138" s="678" t="s">
        <v>257</v>
      </c>
      <c r="C138" s="679">
        <v>3</v>
      </c>
      <c r="E138" s="15" t="s">
        <v>267</v>
      </c>
      <c r="F138" s="16">
        <v>1</v>
      </c>
      <c r="H138" s="15" t="s">
        <v>271</v>
      </c>
      <c r="I138" s="16">
        <v>1</v>
      </c>
      <c r="K138" s="15"/>
      <c r="L138" s="16"/>
      <c r="N138" s="15"/>
      <c r="O138" s="16"/>
      <c r="Q138" s="15"/>
      <c r="R138" s="16"/>
      <c r="T138" s="15"/>
      <c r="U138" s="16"/>
      <c r="W138" s="15"/>
      <c r="X138" s="16"/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92"/>
      <c r="CL138" s="293"/>
      <c r="CN138" s="292"/>
      <c r="CO138" s="293"/>
    </row>
    <row r="139" spans="1:93" ht="24.95" customHeight="1">
      <c r="A139" s="397" t="str">
        <f ca="1">IFERROR(IF(INDIRECT($A$14&amp;ROW())&lt;&gt;"",COUNTIF([2]Summary!$B$30:$B$1033,INDIRECT($A$14&amp;ROW())),""),"")</f>
        <v/>
      </c>
      <c r="B139" s="678" t="s">
        <v>258</v>
      </c>
      <c r="C139" s="679">
        <v>1</v>
      </c>
      <c r="E139" s="15" t="s">
        <v>268</v>
      </c>
      <c r="F139" s="16">
        <v>4</v>
      </c>
      <c r="H139" s="15" t="s">
        <v>363</v>
      </c>
      <c r="I139" s="16">
        <v>5</v>
      </c>
      <c r="K139" s="15"/>
      <c r="L139" s="16"/>
      <c r="N139" s="15"/>
      <c r="O139" s="16"/>
      <c r="Q139" s="15"/>
      <c r="R139" s="16"/>
      <c r="T139" s="15"/>
      <c r="U139" s="16"/>
      <c r="W139" s="15"/>
      <c r="X139" s="16"/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92"/>
      <c r="CL139" s="293"/>
      <c r="CN139" s="292"/>
      <c r="CO139" s="293"/>
    </row>
    <row r="140" spans="1:93" ht="24.95" customHeight="1">
      <c r="A140" s="397" t="str">
        <f ca="1">IFERROR(IF(INDIRECT($A$14&amp;ROW())&lt;&gt;"",COUNTIF([2]Summary!$B$30:$B$1033,INDIRECT($A$14&amp;ROW())),""),"")</f>
        <v/>
      </c>
      <c r="B140" s="678" t="s">
        <v>259</v>
      </c>
      <c r="C140" s="679">
        <v>10</v>
      </c>
      <c r="E140" s="15" t="s">
        <v>269</v>
      </c>
      <c r="F140" s="16">
        <v>7</v>
      </c>
      <c r="H140" s="15" t="s">
        <v>364</v>
      </c>
      <c r="I140" s="16">
        <v>2</v>
      </c>
      <c r="K140" s="15"/>
      <c r="L140" s="16"/>
      <c r="N140" s="15"/>
      <c r="O140" s="16"/>
      <c r="Q140" s="15"/>
      <c r="R140" s="16"/>
      <c r="T140" s="15"/>
      <c r="U140" s="16"/>
      <c r="W140" s="15"/>
      <c r="X140" s="16"/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92"/>
      <c r="CL140" s="293"/>
      <c r="CN140" s="292"/>
      <c r="CO140" s="293"/>
    </row>
    <row r="141" spans="1:93" ht="24.95" customHeight="1">
      <c r="A141" s="397" t="str">
        <f ca="1">IFERROR(IF(INDIRECT($A$14&amp;ROW())&lt;&gt;"",COUNTIF([2]Summary!$B$30:$B$1033,INDIRECT($A$14&amp;ROW())),""),"")</f>
        <v/>
      </c>
      <c r="B141" s="678" t="s">
        <v>260</v>
      </c>
      <c r="C141" s="679">
        <v>1</v>
      </c>
      <c r="E141" s="15" t="s">
        <v>363</v>
      </c>
      <c r="F141" s="16">
        <v>1</v>
      </c>
      <c r="H141" s="15" t="s">
        <v>365</v>
      </c>
      <c r="I141" s="16">
        <v>6</v>
      </c>
      <c r="K141" s="15"/>
      <c r="L141" s="16"/>
      <c r="N141" s="15"/>
      <c r="O141" s="16"/>
      <c r="Q141" s="15"/>
      <c r="R141" s="16"/>
      <c r="T141" s="15"/>
      <c r="U141" s="16"/>
      <c r="W141" s="15"/>
      <c r="X141" s="16"/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92"/>
      <c r="CL141" s="293"/>
      <c r="CN141" s="292"/>
      <c r="CO141" s="293"/>
    </row>
    <row r="142" spans="1:93" ht="24.95" customHeight="1">
      <c r="A142" s="397" t="str">
        <f ca="1">IFERROR(IF(INDIRECT($A$14&amp;ROW())&lt;&gt;"",COUNTIF([2]Summary!$B$30:$B$1033,INDIRECT($A$14&amp;ROW())),""),"")</f>
        <v/>
      </c>
      <c r="B142" s="678" t="s">
        <v>264</v>
      </c>
      <c r="C142" s="679">
        <v>2</v>
      </c>
      <c r="E142" s="15" t="s">
        <v>364</v>
      </c>
      <c r="F142" s="16">
        <v>1</v>
      </c>
      <c r="H142" s="15" t="s">
        <v>367</v>
      </c>
      <c r="I142" s="16">
        <v>7</v>
      </c>
      <c r="K142" s="15"/>
      <c r="L142" s="16"/>
      <c r="N142" s="15"/>
      <c r="O142" s="16"/>
      <c r="Q142" s="15"/>
      <c r="R142" s="16"/>
      <c r="T142" s="15"/>
      <c r="U142" s="16"/>
      <c r="W142" s="15"/>
      <c r="X142" s="16"/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92"/>
      <c r="CL142" s="293"/>
      <c r="CN142" s="292"/>
      <c r="CO142" s="293"/>
    </row>
    <row r="143" spans="1:93" ht="24.95" customHeight="1">
      <c r="A143" s="397" t="str">
        <f ca="1">IFERROR(IF(INDIRECT($A$14&amp;ROW())&lt;&gt;"",COUNTIF([2]Summary!$B$30:$B$1033,INDIRECT($A$14&amp;ROW())),""),"")</f>
        <v/>
      </c>
      <c r="B143" s="764" t="s">
        <v>268</v>
      </c>
      <c r="C143" s="763">
        <v>3</v>
      </c>
      <c r="E143" s="15" t="s">
        <v>365</v>
      </c>
      <c r="F143" s="16">
        <v>5</v>
      </c>
      <c r="H143" s="15" t="s">
        <v>275</v>
      </c>
      <c r="I143" s="16">
        <v>2</v>
      </c>
      <c r="K143" s="15"/>
      <c r="L143" s="16"/>
      <c r="N143" s="15"/>
      <c r="O143" s="16"/>
      <c r="Q143" s="15"/>
      <c r="R143" s="16"/>
      <c r="T143" s="15"/>
      <c r="U143" s="16"/>
      <c r="W143" s="15"/>
      <c r="X143" s="16"/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92"/>
      <c r="CL143" s="293"/>
      <c r="CN143" s="292"/>
      <c r="CO143" s="293"/>
    </row>
    <row r="144" spans="1:93" ht="24.95" customHeight="1">
      <c r="A144" s="397" t="str">
        <f ca="1">IFERROR(IF(INDIRECT($A$14&amp;ROW())&lt;&gt;"",COUNTIF([2]Summary!$B$30:$B$1033,INDIRECT($A$14&amp;ROW())),""),"")</f>
        <v/>
      </c>
      <c r="B144" s="764" t="s">
        <v>269</v>
      </c>
      <c r="C144" s="763">
        <v>3</v>
      </c>
      <c r="E144" s="15" t="s">
        <v>583</v>
      </c>
      <c r="F144" s="16">
        <v>1</v>
      </c>
      <c r="H144" s="15" t="s">
        <v>277</v>
      </c>
      <c r="I144" s="16">
        <v>1</v>
      </c>
      <c r="K144" s="15"/>
      <c r="L144" s="16"/>
      <c r="N144" s="15"/>
      <c r="O144" s="16"/>
      <c r="Q144" s="15"/>
      <c r="R144" s="16"/>
      <c r="T144" s="15"/>
      <c r="U144" s="16"/>
      <c r="W144" s="15"/>
      <c r="X144" s="16"/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92"/>
      <c r="CL144" s="293"/>
      <c r="CN144" s="292"/>
      <c r="CO144" s="293"/>
    </row>
    <row r="145" spans="1:93" ht="24.95" customHeight="1">
      <c r="A145" s="397" t="str">
        <f ca="1">IFERROR(IF(INDIRECT($A$14&amp;ROW())&lt;&gt;"",COUNTIF([2]Summary!$B$30:$B$1033,INDIRECT($A$14&amp;ROW())),""),"")</f>
        <v/>
      </c>
      <c r="B145" s="764" t="s">
        <v>362</v>
      </c>
      <c r="C145" s="763">
        <v>1</v>
      </c>
      <c r="E145" s="15" t="s">
        <v>367</v>
      </c>
      <c r="F145" s="16">
        <v>7</v>
      </c>
      <c r="H145" s="15" t="s">
        <v>281</v>
      </c>
      <c r="I145" s="16">
        <v>2</v>
      </c>
      <c r="K145" s="15"/>
      <c r="L145" s="16"/>
      <c r="N145" s="15"/>
      <c r="O145" s="16"/>
      <c r="Q145" s="15"/>
      <c r="R145" s="16"/>
      <c r="T145" s="15"/>
      <c r="U145" s="16"/>
      <c r="W145" s="15"/>
      <c r="X145" s="16"/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92"/>
      <c r="CL145" s="293"/>
      <c r="CN145" s="292"/>
      <c r="CO145" s="293"/>
    </row>
    <row r="146" spans="1:93" ht="24.95" customHeight="1">
      <c r="A146" s="397" t="str">
        <f ca="1">IFERROR(IF(INDIRECT($A$14&amp;ROW())&lt;&gt;"",COUNTIF([2]Summary!$B$30:$B$1033,INDIRECT($A$14&amp;ROW())),""),"")</f>
        <v/>
      </c>
      <c r="B146" s="764" t="s">
        <v>363</v>
      </c>
      <c r="C146" s="763">
        <v>8</v>
      </c>
      <c r="E146" s="15" t="s">
        <v>275</v>
      </c>
      <c r="F146" s="16">
        <v>5</v>
      </c>
      <c r="H146" s="15" t="s">
        <v>440</v>
      </c>
      <c r="I146" s="16">
        <v>8</v>
      </c>
      <c r="K146" s="15"/>
      <c r="L146" s="16"/>
      <c r="N146" s="15"/>
      <c r="O146" s="16"/>
      <c r="Q146" s="15"/>
      <c r="R146" s="16"/>
      <c r="T146" s="15"/>
      <c r="U146" s="16"/>
      <c r="W146" s="15"/>
      <c r="X146" s="16"/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92"/>
      <c r="CL146" s="293"/>
      <c r="CN146" s="292"/>
      <c r="CO146" s="293"/>
    </row>
    <row r="147" spans="1:93" ht="24.95" customHeight="1">
      <c r="A147" s="397" t="str">
        <f ca="1">IFERROR(IF(INDIRECT($A$14&amp;ROW())&lt;&gt;"",COUNTIF([2]Summary!$B$30:$B$1033,INDIRECT($A$14&amp;ROW())),""),"")</f>
        <v/>
      </c>
      <c r="B147" s="764" t="s">
        <v>588</v>
      </c>
      <c r="C147" s="763">
        <v>1</v>
      </c>
      <c r="E147" s="15" t="s">
        <v>276</v>
      </c>
      <c r="F147" s="16">
        <v>2</v>
      </c>
      <c r="H147" s="15" t="s">
        <v>313</v>
      </c>
      <c r="I147" s="16">
        <v>1</v>
      </c>
      <c r="K147" s="15"/>
      <c r="L147" s="16"/>
      <c r="N147" s="15"/>
      <c r="O147" s="16"/>
      <c r="Q147" s="15"/>
      <c r="R147" s="16"/>
      <c r="T147" s="15"/>
      <c r="U147" s="16"/>
      <c r="W147" s="15"/>
      <c r="X147" s="16"/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92"/>
      <c r="CL147" s="293"/>
      <c r="CN147" s="292"/>
      <c r="CO147" s="293"/>
    </row>
    <row r="148" spans="1:93" ht="24.95" customHeight="1">
      <c r="A148" s="397" t="str">
        <f ca="1">IFERROR(IF(INDIRECT($A$14&amp;ROW())&lt;&gt;"",COUNTIF([2]Summary!$B$30:$B$1033,INDIRECT($A$14&amp;ROW())),""),"")</f>
        <v/>
      </c>
      <c r="B148" s="764" t="s">
        <v>365</v>
      </c>
      <c r="C148" s="763">
        <v>2</v>
      </c>
      <c r="E148" s="15" t="s">
        <v>281</v>
      </c>
      <c r="F148" s="16">
        <v>2</v>
      </c>
      <c r="H148" s="15" t="s">
        <v>314</v>
      </c>
      <c r="I148" s="16">
        <v>6</v>
      </c>
      <c r="K148" s="15"/>
      <c r="L148" s="16"/>
      <c r="N148" s="15"/>
      <c r="O148" s="16"/>
      <c r="Q148" s="15"/>
      <c r="R148" s="16"/>
      <c r="T148" s="15"/>
      <c r="U148" s="16"/>
      <c r="W148" s="15"/>
      <c r="X148" s="16"/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92"/>
      <c r="CL148" s="293"/>
      <c r="CN148" s="292"/>
      <c r="CO148" s="293"/>
    </row>
    <row r="149" spans="1:93" ht="24.95" customHeight="1">
      <c r="A149" s="397" t="str">
        <f ca="1">IFERROR(IF(INDIRECT($A$14&amp;ROW())&lt;&gt;"",COUNTIF([2]Summary!$B$30:$B$1033,INDIRECT($A$14&amp;ROW())),""),"")</f>
        <v/>
      </c>
      <c r="B149" s="764" t="s">
        <v>366</v>
      </c>
      <c r="C149" s="763">
        <v>1</v>
      </c>
      <c r="E149" s="15" t="s">
        <v>368</v>
      </c>
      <c r="F149" s="16">
        <v>1</v>
      </c>
      <c r="H149" s="15" t="s">
        <v>315</v>
      </c>
      <c r="I149" s="16">
        <v>2</v>
      </c>
      <c r="K149" s="15"/>
      <c r="L149" s="16"/>
      <c r="N149" s="15"/>
      <c r="O149" s="16"/>
      <c r="Q149" s="15"/>
      <c r="R149" s="16"/>
      <c r="T149" s="15"/>
      <c r="U149" s="16"/>
      <c r="W149" s="15"/>
      <c r="X149" s="16"/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92"/>
      <c r="CL149" s="293"/>
      <c r="CN149" s="292"/>
      <c r="CO149" s="293"/>
    </row>
    <row r="150" spans="1:93" ht="24.95" customHeight="1">
      <c r="A150" s="397" t="str">
        <f ca="1">IFERROR(IF(INDIRECT($A$14&amp;ROW())&lt;&gt;"",COUNTIF([2]Summary!$B$30:$B$1033,INDIRECT($A$14&amp;ROW())),""),"")</f>
        <v/>
      </c>
      <c r="B150" s="764" t="s">
        <v>367</v>
      </c>
      <c r="C150" s="763">
        <v>2</v>
      </c>
      <c r="E150" s="15" t="s">
        <v>369</v>
      </c>
      <c r="F150" s="16">
        <v>3</v>
      </c>
      <c r="H150" s="15" t="s">
        <v>316</v>
      </c>
      <c r="I150" s="16">
        <v>3</v>
      </c>
      <c r="K150" s="15"/>
      <c r="L150" s="16"/>
      <c r="N150" s="15"/>
      <c r="O150" s="16"/>
      <c r="Q150" s="15"/>
      <c r="R150" s="16"/>
      <c r="T150" s="15"/>
      <c r="U150" s="16"/>
      <c r="W150" s="15"/>
      <c r="X150" s="16"/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92"/>
      <c r="CL150" s="293"/>
      <c r="CN150" s="292"/>
      <c r="CO150" s="293"/>
    </row>
    <row r="151" spans="1:93" ht="24.95" customHeight="1">
      <c r="A151" s="397" t="str">
        <f ca="1">IFERROR(IF(INDIRECT($A$14&amp;ROW())&lt;&gt;"",COUNTIF([2]Summary!$B$30:$B$1033,INDIRECT($A$14&amp;ROW())),""),"")</f>
        <v/>
      </c>
      <c r="B151" s="764" t="s">
        <v>277</v>
      </c>
      <c r="C151" s="763">
        <v>1</v>
      </c>
      <c r="E151" s="15" t="s">
        <v>440</v>
      </c>
      <c r="F151" s="16">
        <v>14</v>
      </c>
      <c r="H151" s="15" t="s">
        <v>370</v>
      </c>
      <c r="I151" s="16">
        <v>1</v>
      </c>
      <c r="K151" s="15"/>
      <c r="L151" s="16"/>
      <c r="N151" s="15"/>
      <c r="O151" s="16"/>
      <c r="Q151" s="15"/>
      <c r="R151" s="16"/>
      <c r="T151" s="15"/>
      <c r="U151" s="16"/>
      <c r="W151" s="15"/>
      <c r="X151" s="16"/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92"/>
      <c r="CL151" s="293"/>
      <c r="CN151" s="292"/>
      <c r="CO151" s="293"/>
    </row>
    <row r="152" spans="1:93" ht="24.95" customHeight="1">
      <c r="A152" s="397" t="str">
        <f ca="1">IFERROR(IF(INDIRECT($A$14&amp;ROW())&lt;&gt;"",COUNTIF([2]Summary!$B$30:$B$1033,INDIRECT($A$14&amp;ROW())),""),"")</f>
        <v/>
      </c>
      <c r="B152" s="764" t="s">
        <v>281</v>
      </c>
      <c r="C152" s="763">
        <v>6</v>
      </c>
      <c r="E152" s="15" t="s">
        <v>314</v>
      </c>
      <c r="F152" s="16">
        <v>8</v>
      </c>
      <c r="H152" s="15" t="s">
        <v>317</v>
      </c>
      <c r="I152" s="16">
        <v>6</v>
      </c>
      <c r="K152" s="15"/>
      <c r="L152" s="16"/>
      <c r="N152" s="15"/>
      <c r="O152" s="16"/>
      <c r="Q152" s="15"/>
      <c r="R152" s="16"/>
      <c r="T152" s="15"/>
      <c r="U152" s="16"/>
      <c r="W152" s="15"/>
      <c r="X152" s="16"/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92"/>
      <c r="CL152" s="293"/>
      <c r="CN152" s="292"/>
      <c r="CO152" s="293"/>
    </row>
    <row r="153" spans="1:93" ht="24.95" customHeight="1">
      <c r="A153" s="397" t="str">
        <f ca="1">IFERROR(IF(INDIRECT($A$14&amp;ROW())&lt;&gt;"",COUNTIF([2]Summary!$B$30:$B$1033,INDIRECT($A$14&amp;ROW())),""),"")</f>
        <v/>
      </c>
      <c r="B153" s="764" t="s">
        <v>440</v>
      </c>
      <c r="C153" s="763">
        <v>14</v>
      </c>
      <c r="E153" s="15" t="s">
        <v>315</v>
      </c>
      <c r="F153" s="16">
        <v>3</v>
      </c>
      <c r="H153" s="15" t="s">
        <v>318</v>
      </c>
      <c r="I153" s="16">
        <v>1</v>
      </c>
      <c r="K153" s="15"/>
      <c r="L153" s="16"/>
      <c r="N153" s="15"/>
      <c r="O153" s="16"/>
      <c r="Q153" s="15"/>
      <c r="R153" s="16"/>
      <c r="T153" s="15"/>
      <c r="U153" s="16"/>
      <c r="W153" s="15"/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92"/>
      <c r="CL153" s="293"/>
      <c r="CN153" s="292"/>
      <c r="CO153" s="293"/>
    </row>
    <row r="154" spans="1:93" ht="24.95" customHeight="1">
      <c r="A154" s="397" t="str">
        <f ca="1">IFERROR(IF(INDIRECT($A$14&amp;ROW())&lt;&gt;"",COUNTIF([2]Summary!$B$30:$B$1033,INDIRECT($A$14&amp;ROW())),""),"")</f>
        <v/>
      </c>
      <c r="B154" s="764" t="s">
        <v>313</v>
      </c>
      <c r="C154" s="763">
        <v>1</v>
      </c>
      <c r="E154" s="15" t="s">
        <v>316</v>
      </c>
      <c r="F154" s="16">
        <v>3</v>
      </c>
      <c r="H154" s="15" t="s">
        <v>371</v>
      </c>
      <c r="I154" s="16">
        <v>1</v>
      </c>
      <c r="K154" s="15"/>
      <c r="L154" s="16"/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92"/>
      <c r="CL154" s="293"/>
      <c r="CN154" s="292"/>
      <c r="CO154" s="293"/>
    </row>
    <row r="155" spans="1:93" ht="24.95" customHeight="1">
      <c r="A155" s="397" t="str">
        <f ca="1">IFERROR(IF(INDIRECT($A$14&amp;ROW())&lt;&gt;"",COUNTIF([2]Summary!$B$30:$B$1033,INDIRECT($A$14&amp;ROW())),""),"")</f>
        <v/>
      </c>
      <c r="B155" s="764" t="s">
        <v>314</v>
      </c>
      <c r="C155" s="763">
        <v>8</v>
      </c>
      <c r="E155" s="15" t="s">
        <v>317</v>
      </c>
      <c r="F155" s="16">
        <v>4</v>
      </c>
      <c r="H155" s="15" t="s">
        <v>319</v>
      </c>
      <c r="I155" s="16">
        <v>1</v>
      </c>
      <c r="K155" s="15"/>
      <c r="L155" s="16"/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92"/>
      <c r="CL155" s="293"/>
      <c r="CN155" s="292"/>
      <c r="CO155" s="293"/>
    </row>
    <row r="156" spans="1:93" ht="24.95" customHeight="1">
      <c r="A156" s="397" t="str">
        <f ca="1">IFERROR(IF(INDIRECT($A$14&amp;ROW())&lt;&gt;"",COUNTIF([2]Summary!$B$30:$B$1033,INDIRECT($A$14&amp;ROW())),""),"")</f>
        <v/>
      </c>
      <c r="B156" s="764" t="s">
        <v>315</v>
      </c>
      <c r="C156" s="763">
        <v>4</v>
      </c>
      <c r="E156" s="15" t="s">
        <v>318</v>
      </c>
      <c r="F156" s="16">
        <v>4</v>
      </c>
      <c r="H156" s="15" t="s">
        <v>320</v>
      </c>
      <c r="I156" s="16">
        <v>4</v>
      </c>
      <c r="K156" s="15"/>
      <c r="L156" s="16"/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92"/>
      <c r="CL156" s="293"/>
      <c r="CN156" s="292"/>
      <c r="CO156" s="293"/>
    </row>
    <row r="157" spans="1:93" ht="24.95" customHeight="1">
      <c r="A157" s="397" t="str">
        <f ca="1">IFERROR(IF(INDIRECT($A$14&amp;ROW())&lt;&gt;"",COUNTIF([2]Summary!$B$30:$B$1033,INDIRECT($A$14&amp;ROW())),""),"")</f>
        <v/>
      </c>
      <c r="B157" s="764" t="s">
        <v>317</v>
      </c>
      <c r="C157" s="763">
        <v>3</v>
      </c>
      <c r="E157" s="15" t="s">
        <v>371</v>
      </c>
      <c r="F157" s="16">
        <v>4</v>
      </c>
      <c r="H157" s="15" t="s">
        <v>441</v>
      </c>
      <c r="I157" s="16">
        <v>4</v>
      </c>
      <c r="K157" s="15"/>
      <c r="L157" s="16"/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92"/>
      <c r="CL157" s="293"/>
      <c r="CN157" s="292"/>
      <c r="CO157" s="293"/>
    </row>
    <row r="158" spans="1:93" ht="24.95" customHeight="1">
      <c r="A158" s="397" t="str">
        <f ca="1">IFERROR(IF(INDIRECT($A$14&amp;ROW())&lt;&gt;"",COUNTIF([2]Summary!$B$30:$B$1033,INDIRECT($A$14&amp;ROW())),""),"")</f>
        <v/>
      </c>
      <c r="B158" s="764" t="s">
        <v>318</v>
      </c>
      <c r="C158" s="763">
        <v>4</v>
      </c>
      <c r="E158" s="15" t="s">
        <v>319</v>
      </c>
      <c r="F158" s="16">
        <v>6</v>
      </c>
      <c r="H158" s="15" t="s">
        <v>442</v>
      </c>
      <c r="I158" s="16">
        <v>6</v>
      </c>
      <c r="K158" s="15"/>
      <c r="L158" s="16"/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92"/>
      <c r="CL158" s="293"/>
      <c r="CN158" s="292"/>
      <c r="CO158" s="293"/>
    </row>
    <row r="159" spans="1:93" ht="24.95" customHeight="1">
      <c r="A159" s="397" t="str">
        <f ca="1">IFERROR(IF(INDIRECT($A$14&amp;ROW())&lt;&gt;"",COUNTIF([2]Summary!$B$30:$B$1033,INDIRECT($A$14&amp;ROW())),""),"")</f>
        <v/>
      </c>
      <c r="B159" s="764" t="s">
        <v>371</v>
      </c>
      <c r="C159" s="763">
        <v>1</v>
      </c>
      <c r="E159" s="15" t="s">
        <v>320</v>
      </c>
      <c r="F159" s="16">
        <v>7</v>
      </c>
      <c r="H159" s="15" t="s">
        <v>443</v>
      </c>
      <c r="I159" s="16">
        <v>15</v>
      </c>
      <c r="K159" s="15"/>
      <c r="L159" s="16"/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92"/>
      <c r="CL159" s="293"/>
      <c r="CN159" s="292"/>
      <c r="CO159" s="293"/>
    </row>
    <row r="160" spans="1:93" ht="24.95" customHeight="1">
      <c r="A160" s="397" t="str">
        <f ca="1">IFERROR(IF(INDIRECT($A$14&amp;ROW())&lt;&gt;"",COUNTIF([2]Summary!$B$30:$B$1033,INDIRECT($A$14&amp;ROW())),""),"")</f>
        <v/>
      </c>
      <c r="B160" s="764" t="s">
        <v>319</v>
      </c>
      <c r="C160" s="763">
        <v>8</v>
      </c>
      <c r="E160" s="15" t="s">
        <v>321</v>
      </c>
      <c r="F160" s="16">
        <v>1</v>
      </c>
      <c r="H160" s="15" t="s">
        <v>444</v>
      </c>
      <c r="I160" s="16">
        <v>24</v>
      </c>
      <c r="K160" s="15"/>
      <c r="L160" s="16"/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92"/>
      <c r="CL160" s="293"/>
      <c r="CN160" s="292"/>
      <c r="CO160" s="293"/>
    </row>
    <row r="161" spans="1:93" ht="24.95" customHeight="1">
      <c r="A161" s="397" t="str">
        <f ca="1">IFERROR(IF(INDIRECT($A$14&amp;ROW())&lt;&gt;"",COUNTIF([2]Summary!$B$30:$B$1033,INDIRECT($A$14&amp;ROW())),""),"")</f>
        <v/>
      </c>
      <c r="B161" s="764" t="s">
        <v>320</v>
      </c>
      <c r="C161" s="763">
        <v>7</v>
      </c>
      <c r="E161" s="15" t="s">
        <v>322</v>
      </c>
      <c r="F161" s="16">
        <v>2</v>
      </c>
      <c r="H161" s="15" t="s">
        <v>446</v>
      </c>
      <c r="I161" s="16">
        <v>20</v>
      </c>
      <c r="K161" s="15"/>
      <c r="L161" s="16"/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92"/>
      <c r="CL161" s="293"/>
      <c r="CN161" s="292"/>
      <c r="CO161" s="293"/>
    </row>
    <row r="162" spans="1:93" ht="24.95" customHeight="1">
      <c r="A162" s="397" t="str">
        <f ca="1">IFERROR(IF(INDIRECT($A$14&amp;ROW())&lt;&gt;"",COUNTIF([2]Summary!$B$30:$B$1033,INDIRECT($A$14&amp;ROW())),""),"")</f>
        <v/>
      </c>
      <c r="B162" s="764" t="s">
        <v>321</v>
      </c>
      <c r="C162" s="763">
        <v>1</v>
      </c>
      <c r="E162" s="15" t="s">
        <v>441</v>
      </c>
      <c r="F162" s="16">
        <v>1</v>
      </c>
      <c r="H162" s="15" t="s">
        <v>447</v>
      </c>
      <c r="I162" s="16">
        <v>1</v>
      </c>
      <c r="K162" s="15"/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92"/>
      <c r="CL162" s="293"/>
      <c r="CN162" s="292"/>
      <c r="CO162" s="293"/>
    </row>
    <row r="163" spans="1:93" ht="24.95" customHeight="1">
      <c r="A163" s="397" t="str">
        <f ca="1">IFERROR(IF(INDIRECT($A$14&amp;ROW())&lt;&gt;"",COUNTIF([2]Summary!$B$30:$B$1033,INDIRECT($A$14&amp;ROW())),""),"")</f>
        <v/>
      </c>
      <c r="B163" s="764" t="s">
        <v>322</v>
      </c>
      <c r="C163" s="763">
        <v>3</v>
      </c>
      <c r="E163" s="15" t="s">
        <v>442</v>
      </c>
      <c r="F163" s="16">
        <v>8</v>
      </c>
      <c r="H163" s="15" t="s">
        <v>451</v>
      </c>
      <c r="I163" s="16">
        <v>41</v>
      </c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92"/>
      <c r="CL163" s="293"/>
      <c r="CN163" s="292"/>
      <c r="CO163" s="293"/>
    </row>
    <row r="164" spans="1:93" ht="24.95" customHeight="1">
      <c r="A164" s="397" t="str">
        <f ca="1">IFERROR(IF(INDIRECT($A$14&amp;ROW())&lt;&gt;"",COUNTIF([2]Summary!$B$30:$B$1033,INDIRECT($A$14&amp;ROW())),""),"")</f>
        <v/>
      </c>
      <c r="B164" s="764" t="s">
        <v>441</v>
      </c>
      <c r="C164" s="763">
        <v>4</v>
      </c>
      <c r="E164" s="15" t="s">
        <v>443</v>
      </c>
      <c r="F164" s="16">
        <v>14</v>
      </c>
      <c r="H164" s="15" t="s">
        <v>592</v>
      </c>
      <c r="I164" s="16">
        <v>11</v>
      </c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92"/>
      <c r="CL164" s="293"/>
      <c r="CN164" s="292"/>
      <c r="CO164" s="293"/>
    </row>
    <row r="165" spans="1:93" ht="24.95" customHeight="1">
      <c r="A165" s="397" t="str">
        <f ca="1">IFERROR(IF(INDIRECT($A$14&amp;ROW())&lt;&gt;"",COUNTIF([2]Summary!$B$30:$B$1033,INDIRECT($A$14&amp;ROW())),""),"")</f>
        <v/>
      </c>
      <c r="B165" s="764" t="s">
        <v>442</v>
      </c>
      <c r="C165" s="763">
        <v>8</v>
      </c>
      <c r="E165" s="15" t="s">
        <v>444</v>
      </c>
      <c r="F165" s="16">
        <v>63</v>
      </c>
      <c r="H165" s="15" t="s">
        <v>455</v>
      </c>
      <c r="I165" s="16">
        <v>4</v>
      </c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92"/>
      <c r="CL165" s="293"/>
      <c r="CN165" s="292"/>
      <c r="CO165" s="293"/>
    </row>
    <row r="166" spans="1:93" ht="24.95" customHeight="1">
      <c r="A166" s="397" t="str">
        <f ca="1">IFERROR(IF(INDIRECT($A$14&amp;ROW())&lt;&gt;"",COUNTIF([2]Summary!$B$30:$B$1033,INDIRECT($A$14&amp;ROW())),""),"")</f>
        <v/>
      </c>
      <c r="B166" s="764" t="s">
        <v>443</v>
      </c>
      <c r="C166" s="763">
        <v>26</v>
      </c>
      <c r="E166" s="15" t="s">
        <v>445</v>
      </c>
      <c r="F166" s="16">
        <v>1</v>
      </c>
      <c r="H166" s="15" t="s">
        <v>456</v>
      </c>
      <c r="I166" s="16">
        <v>4</v>
      </c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303"/>
      <c r="CL166" s="293"/>
      <c r="CN166" s="303"/>
      <c r="CO166" s="293"/>
    </row>
    <row r="167" spans="1:93" ht="24.95" customHeight="1">
      <c r="A167" s="397" t="str">
        <f ca="1">IFERROR(IF(INDIRECT($A$14&amp;ROW())&lt;&gt;"",COUNTIF([2]Summary!$B$30:$B$1033,INDIRECT($A$14&amp;ROW())),""),"")</f>
        <v/>
      </c>
      <c r="B167" s="764" t="s">
        <v>444</v>
      </c>
      <c r="C167" s="763">
        <v>30</v>
      </c>
      <c r="E167" s="15" t="s">
        <v>446</v>
      </c>
      <c r="F167" s="16">
        <v>13</v>
      </c>
      <c r="H167" s="15" t="s">
        <v>457</v>
      </c>
      <c r="I167" s="16">
        <v>7</v>
      </c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92"/>
      <c r="CL167" s="293"/>
      <c r="CN167" s="292"/>
      <c r="CO167" s="293"/>
    </row>
    <row r="168" spans="1:93" ht="24.95" customHeight="1">
      <c r="A168" s="397" t="str">
        <f ca="1">IFERROR(IF(INDIRECT($A$14&amp;ROW())&lt;&gt;"",COUNTIF([2]Summary!$B$30:$B$1033,INDIRECT($A$14&amp;ROW())),""),"")</f>
        <v/>
      </c>
      <c r="B168" s="764" t="s">
        <v>446</v>
      </c>
      <c r="C168" s="763">
        <v>23</v>
      </c>
      <c r="E168" s="15" t="s">
        <v>447</v>
      </c>
      <c r="F168" s="16">
        <v>4</v>
      </c>
      <c r="H168" s="15" t="s">
        <v>593</v>
      </c>
      <c r="I168" s="16">
        <v>1</v>
      </c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92"/>
      <c r="CL168" s="293"/>
      <c r="CN168" s="292"/>
      <c r="CO168" s="293"/>
    </row>
    <row r="169" spans="1:93" ht="24.95" customHeight="1">
      <c r="A169" s="397" t="str">
        <f ca="1">IFERROR(IF(INDIRECT($A$14&amp;ROW())&lt;&gt;"",COUNTIF([2]Summary!$B$30:$B$1033,INDIRECT($A$14&amp;ROW())),""),"")</f>
        <v/>
      </c>
      <c r="B169" s="764" t="s">
        <v>447</v>
      </c>
      <c r="C169" s="763">
        <v>2</v>
      </c>
      <c r="E169" s="15" t="s">
        <v>451</v>
      </c>
      <c r="F169" s="16">
        <v>17</v>
      </c>
      <c r="H169" s="15" t="s">
        <v>464</v>
      </c>
      <c r="I169" s="16">
        <v>1</v>
      </c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92"/>
      <c r="CL169" s="293"/>
      <c r="CN169" s="292"/>
      <c r="CO169" s="293"/>
    </row>
    <row r="170" spans="1:93" ht="24.95" customHeight="1">
      <c r="A170" s="397" t="str">
        <f ca="1">IFERROR(IF(INDIRECT($A$14&amp;ROW())&lt;&gt;"",COUNTIF([2]Summary!$B$30:$B$1033,INDIRECT($A$14&amp;ROW())),""),"")</f>
        <v/>
      </c>
      <c r="B170" s="764" t="s">
        <v>451</v>
      </c>
      <c r="C170" s="763">
        <v>21</v>
      </c>
      <c r="E170" s="15" t="s">
        <v>591</v>
      </c>
      <c r="F170" s="16">
        <v>13</v>
      </c>
      <c r="H170" s="15" t="s">
        <v>590</v>
      </c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92"/>
      <c r="CL170" s="293"/>
      <c r="CN170" s="292"/>
      <c r="CO170" s="293"/>
    </row>
    <row r="171" spans="1:93" ht="24.95" customHeight="1">
      <c r="A171" s="397" t="str">
        <f ca="1">IFERROR(IF(INDIRECT($A$14&amp;ROW())&lt;&gt;"",COUNTIF([2]Summary!$B$30:$B$1033,INDIRECT($A$14&amp;ROW())),""),"")</f>
        <v/>
      </c>
      <c r="B171" s="764" t="s">
        <v>452</v>
      </c>
      <c r="C171" s="763">
        <v>2</v>
      </c>
      <c r="E171" s="15" t="s">
        <v>455</v>
      </c>
      <c r="F171" s="16">
        <v>2</v>
      </c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92"/>
      <c r="CL171" s="293"/>
      <c r="CN171" s="292"/>
      <c r="CO171" s="293"/>
    </row>
    <row r="172" spans="1:93" ht="24.95" customHeight="1">
      <c r="A172" s="397" t="str">
        <f ca="1">IFERROR(IF(INDIRECT($A$14&amp;ROW())&lt;&gt;"",COUNTIF([2]Summary!$B$30:$B$1033,INDIRECT($A$14&amp;ROW())),""),"")</f>
        <v/>
      </c>
      <c r="B172" s="764" t="s">
        <v>589</v>
      </c>
      <c r="C172" s="763">
        <v>8</v>
      </c>
      <c r="E172" s="15" t="s">
        <v>456</v>
      </c>
      <c r="F172" s="16">
        <v>1</v>
      </c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92"/>
      <c r="CL172" s="293"/>
      <c r="CN172" s="292"/>
      <c r="CO172" s="293"/>
    </row>
    <row r="173" spans="1:93" ht="24.95" customHeight="1">
      <c r="A173" s="397" t="str">
        <f ca="1">IFERROR(IF(INDIRECT($A$14&amp;ROW())&lt;&gt;"",COUNTIF([2]Summary!$B$30:$B$1033,INDIRECT($A$14&amp;ROW())),""),"")</f>
        <v/>
      </c>
      <c r="B173" s="764" t="s">
        <v>456</v>
      </c>
      <c r="C173" s="763">
        <v>1</v>
      </c>
      <c r="E173" s="15" t="s">
        <v>457</v>
      </c>
      <c r="F173" s="16">
        <v>14</v>
      </c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92"/>
      <c r="CL173" s="293"/>
      <c r="CN173" s="292"/>
      <c r="CO173" s="293"/>
    </row>
    <row r="174" spans="1:93" ht="24.95" customHeight="1">
      <c r="A174" s="397" t="str">
        <f ca="1">IFERROR(IF(INDIRECT($A$14&amp;ROW())&lt;&gt;"",COUNTIF([2]Summary!$B$30:$B$1033,INDIRECT($A$14&amp;ROW())),""),"")</f>
        <v/>
      </c>
      <c r="B174" s="764" t="s">
        <v>457</v>
      </c>
      <c r="C174" s="763">
        <v>10</v>
      </c>
      <c r="E174" s="15" t="s">
        <v>459</v>
      </c>
      <c r="F174" s="16">
        <v>1</v>
      </c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92"/>
      <c r="CL174" s="293"/>
      <c r="CN174" s="292"/>
      <c r="CO174" s="293"/>
    </row>
    <row r="175" spans="1:93" ht="24.95" customHeight="1">
      <c r="A175" s="397" t="str">
        <f ca="1">IFERROR(IF(INDIRECT($A$14&amp;ROW())&lt;&gt;"",COUNTIF([2]Summary!$B$30:$B$1033,INDIRECT($A$14&amp;ROW())),""),"")</f>
        <v/>
      </c>
      <c r="B175" s="764" t="s">
        <v>463</v>
      </c>
      <c r="C175" s="763">
        <v>2</v>
      </c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92"/>
      <c r="CL175" s="293"/>
      <c r="CN175" s="292"/>
      <c r="CO175" s="293"/>
    </row>
    <row r="176" spans="1:93" ht="24.95" customHeight="1">
      <c r="A176" s="397" t="str">
        <f ca="1">IFERROR(IF(INDIRECT($A$14&amp;ROW())&lt;&gt;"",COUNTIF([2]Summary!$B$30:$B$1033,INDIRECT($A$14&amp;ROW())),""),"")</f>
        <v/>
      </c>
      <c r="B176" s="764" t="s">
        <v>590</v>
      </c>
      <c r="C176" s="763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92"/>
      <c r="CL176" s="293"/>
      <c r="CN176" s="292"/>
      <c r="CO176" s="293"/>
    </row>
    <row r="177" spans="1:93" ht="24.95" customHeight="1">
      <c r="A177" s="397" t="str">
        <f ca="1">IFERROR(IF(INDIRECT($A$14&amp;ROW())&lt;&gt;"",COUNTIF([2]Summary!$B$30:$B$1033,INDIRECT($A$14&amp;ROW())),""),"")</f>
        <v/>
      </c>
      <c r="B177" s="680"/>
      <c r="C177" s="681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92"/>
      <c r="CL177" s="293"/>
      <c r="CN177" s="292"/>
      <c r="CO177" s="293"/>
    </row>
    <row r="178" spans="1:93" ht="24.95" customHeight="1">
      <c r="A178" s="397" t="str">
        <f ca="1">IFERROR(IF(INDIRECT($A$14&amp;ROW())&lt;&gt;"",COUNTIF([2]Summary!$B$30:$B$1033,INDIRECT($A$14&amp;ROW())),""),"")</f>
        <v/>
      </c>
      <c r="B178" s="680"/>
      <c r="C178" s="681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92"/>
      <c r="CL178" s="293"/>
      <c r="CN178" s="292"/>
      <c r="CO178" s="293"/>
    </row>
    <row r="179" spans="1:93" ht="24.95" customHeight="1">
      <c r="A179" s="397" t="str">
        <f ca="1">IFERROR(IF(INDIRECT($A$14&amp;ROW())&lt;&gt;"",COUNTIF([2]Summary!$B$30:$B$1033,INDIRECT($A$14&amp;ROW())),""),"")</f>
        <v/>
      </c>
      <c r="B179" s="680"/>
      <c r="C179" s="681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92"/>
      <c r="CL179" s="293"/>
      <c r="CN179" s="292"/>
      <c r="CO179" s="293"/>
    </row>
    <row r="180" spans="1:93" ht="24.95" customHeight="1">
      <c r="A180" s="397" t="str">
        <f ca="1">IFERROR(IF(INDIRECT($A$14&amp;ROW())&lt;&gt;"",COUNTIF([2]Summary!$B$30:$B$1033,INDIRECT($A$14&amp;ROW())),""),"")</f>
        <v/>
      </c>
      <c r="B180" s="680"/>
      <c r="C180" s="681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92"/>
      <c r="CL180" s="293"/>
      <c r="CN180" s="292"/>
      <c r="CO180" s="293"/>
    </row>
    <row r="181" spans="1:93" ht="24.95" customHeight="1">
      <c r="A181" s="397" t="str">
        <f ca="1">IFERROR(IF(INDIRECT($A$14&amp;ROW())&lt;&gt;"",COUNTIF([2]Summary!$B$30:$B$1033,INDIRECT($A$14&amp;ROW())),""),"")</f>
        <v/>
      </c>
      <c r="B181" s="680"/>
      <c r="C181" s="681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92"/>
      <c r="CL181" s="293"/>
      <c r="CN181" s="292"/>
      <c r="CO181" s="293"/>
    </row>
    <row r="182" spans="1:93" ht="24.95" customHeight="1">
      <c r="A182" s="397" t="str">
        <f ca="1">IFERROR(IF(INDIRECT($A$14&amp;ROW())&lt;&gt;"",COUNTIF([2]Summary!$B$30:$B$1033,INDIRECT($A$14&amp;ROW())),""),"")</f>
        <v/>
      </c>
      <c r="B182" s="680"/>
      <c r="C182" s="681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92"/>
      <c r="CL182" s="293"/>
      <c r="CN182" s="292"/>
      <c r="CO182" s="293"/>
    </row>
    <row r="183" spans="1:93" ht="24.95" customHeight="1">
      <c r="A183" s="397" t="str">
        <f ca="1">IFERROR(IF(INDIRECT($A$14&amp;ROW())&lt;&gt;"",COUNTIF([2]Summary!$B$30:$B$1033,INDIRECT($A$14&amp;ROW())),""),"")</f>
        <v/>
      </c>
      <c r="B183" s="680"/>
      <c r="C183" s="681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92"/>
      <c r="CL183" s="293"/>
      <c r="CN183" s="292"/>
      <c r="CO183" s="293"/>
    </row>
    <row r="184" spans="1:93" ht="24.95" customHeight="1">
      <c r="A184" s="397" t="str">
        <f ca="1">IFERROR(IF(INDIRECT($A$14&amp;ROW())&lt;&gt;"",COUNTIF([2]Summary!$B$30:$B$1033,INDIRECT($A$14&amp;ROW())),""),"")</f>
        <v/>
      </c>
      <c r="B184" s="680"/>
      <c r="C184" s="681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92"/>
      <c r="CL184" s="293"/>
      <c r="CN184" s="292"/>
      <c r="CO184" s="293"/>
    </row>
    <row r="185" spans="1:93" ht="24.95" customHeight="1">
      <c r="A185" s="397" t="str">
        <f ca="1">IFERROR(IF(INDIRECT($A$14&amp;ROW())&lt;&gt;"",COUNTIF([2]Summary!$B$30:$B$1033,INDIRECT($A$14&amp;ROW())),""),"")</f>
        <v/>
      </c>
      <c r="B185" s="680"/>
      <c r="C185" s="681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92"/>
      <c r="CL185" s="293"/>
      <c r="CN185" s="292"/>
      <c r="CO185" s="293"/>
    </row>
    <row r="186" spans="1:93" ht="24.95" customHeight="1">
      <c r="A186" s="397" t="str">
        <f ca="1">IFERROR(IF(INDIRECT($A$14&amp;ROW())&lt;&gt;"",COUNTIF([2]Summary!$B$30:$B$1033,INDIRECT($A$14&amp;ROW())),""),"")</f>
        <v/>
      </c>
      <c r="B186" s="680"/>
      <c r="C186" s="681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92"/>
      <c r="CL186" s="293"/>
      <c r="CN186" s="292"/>
      <c r="CO186" s="293"/>
    </row>
    <row r="187" spans="1:93" ht="24.95" customHeight="1">
      <c r="A187" s="397" t="str">
        <f ca="1">IFERROR(IF(INDIRECT($A$14&amp;ROW())&lt;&gt;"",COUNTIF([2]Summary!$B$30:$B$1033,INDIRECT($A$14&amp;ROW())),""),"")</f>
        <v/>
      </c>
      <c r="B187" s="680"/>
      <c r="C187" s="681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92"/>
      <c r="CL187" s="293"/>
      <c r="CN187" s="292"/>
      <c r="CO187" s="293"/>
    </row>
    <row r="188" spans="1:93" ht="24.95" customHeight="1">
      <c r="A188" s="397" t="str">
        <f ca="1">IFERROR(IF(INDIRECT($A$14&amp;ROW())&lt;&gt;"",COUNTIF([2]Summary!$B$30:$B$1033,INDIRECT($A$14&amp;ROW())),""),"")</f>
        <v/>
      </c>
      <c r="B188" s="680"/>
      <c r="C188" s="681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92"/>
      <c r="CL188" s="293"/>
      <c r="CN188" s="292"/>
      <c r="CO188" s="293"/>
    </row>
    <row r="189" spans="1:93" ht="24.95" customHeight="1">
      <c r="A189" s="397" t="str">
        <f ca="1">IFERROR(IF(INDIRECT($A$14&amp;ROW())&lt;&gt;"",COUNTIF([2]Summary!$B$30:$B$1033,INDIRECT($A$14&amp;ROW())),""),"")</f>
        <v/>
      </c>
      <c r="B189" s="680"/>
      <c r="C189" s="681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92"/>
      <c r="CL189" s="293"/>
      <c r="CN189" s="292"/>
      <c r="CO189" s="293"/>
    </row>
    <row r="190" spans="1:93" ht="24.95" customHeight="1">
      <c r="A190" s="397" t="str">
        <f ca="1">IFERROR(IF(INDIRECT($A$14&amp;ROW())&lt;&gt;"",COUNTIF([2]Summary!$B$30:$B$1033,INDIRECT($A$14&amp;ROW())),""),"")</f>
        <v/>
      </c>
      <c r="B190" s="680"/>
      <c r="C190" s="681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92"/>
      <c r="CL190" s="293"/>
      <c r="CN190" s="292"/>
      <c r="CO190" s="293"/>
    </row>
    <row r="191" spans="1:93" ht="24.95" customHeight="1">
      <c r="A191" s="397" t="str">
        <f ca="1">IFERROR(IF(INDIRECT($A$14&amp;ROW())&lt;&gt;"",COUNTIF([2]Summary!$B$30:$B$1033,INDIRECT($A$14&amp;ROW())),""),"")</f>
        <v/>
      </c>
      <c r="B191" s="680"/>
      <c r="C191" s="681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92"/>
      <c r="CL191" s="293"/>
      <c r="CN191" s="292"/>
      <c r="CO191" s="293"/>
    </row>
    <row r="192" spans="1:93" ht="24.95" customHeight="1">
      <c r="A192" s="397" t="str">
        <f ca="1">IFERROR(IF(INDIRECT($A$14&amp;ROW())&lt;&gt;"",COUNTIF([2]Summary!$B$30:$B$1033,INDIRECT($A$14&amp;ROW())),""),"")</f>
        <v/>
      </c>
      <c r="B192" s="680"/>
      <c r="C192" s="681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92"/>
      <c r="CL192" s="293"/>
      <c r="CN192" s="292"/>
      <c r="CO192" s="293"/>
    </row>
    <row r="193" spans="1:93" ht="24.95" customHeight="1">
      <c r="A193" s="397" t="str">
        <f ca="1">IFERROR(IF(INDIRECT($A$14&amp;ROW())&lt;&gt;"",COUNTIF([2]Summary!$B$30:$B$1033,INDIRECT($A$14&amp;ROW())),""),"")</f>
        <v/>
      </c>
      <c r="B193" s="680"/>
      <c r="C193" s="681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92"/>
      <c r="CL193" s="293"/>
      <c r="CN193" s="292"/>
      <c r="CO193" s="293"/>
    </row>
    <row r="194" spans="1:93" ht="24.95" customHeight="1">
      <c r="A194" s="397" t="str">
        <f ca="1">IFERROR(IF(INDIRECT($A$14&amp;ROW())&lt;&gt;"",COUNTIF([2]Summary!$B$30:$B$1033,INDIRECT($A$14&amp;ROW())),""),"")</f>
        <v/>
      </c>
      <c r="B194" s="680"/>
      <c r="C194" s="681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92"/>
      <c r="CL194" s="293"/>
      <c r="CN194" s="292"/>
      <c r="CO194" s="293"/>
    </row>
    <row r="195" spans="1:93" ht="24.95" customHeight="1">
      <c r="A195" s="397" t="str">
        <f ca="1">IFERROR(IF(INDIRECT($A$14&amp;ROW())&lt;&gt;"",COUNTIF([2]Summary!$B$30:$B$1033,INDIRECT($A$14&amp;ROW())),""),"")</f>
        <v/>
      </c>
      <c r="B195" s="680"/>
      <c r="C195" s="681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92"/>
      <c r="CL195" s="293"/>
      <c r="CN195" s="292"/>
      <c r="CO195" s="293"/>
    </row>
    <row r="196" spans="1:93" ht="24.95" customHeight="1">
      <c r="A196" s="397" t="str">
        <f ca="1">IFERROR(IF(INDIRECT($A$14&amp;ROW())&lt;&gt;"",COUNTIF([2]Summary!$B$30:$B$1033,INDIRECT($A$14&amp;ROW())),""),"")</f>
        <v/>
      </c>
      <c r="B196" s="680"/>
      <c r="C196" s="681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92"/>
      <c r="CL196" s="293"/>
      <c r="CN196" s="292"/>
      <c r="CO196" s="293"/>
    </row>
    <row r="197" spans="1:93" ht="24.95" customHeight="1">
      <c r="A197" s="397" t="str">
        <f ca="1">IFERROR(IF(INDIRECT($A$14&amp;ROW())&lt;&gt;"",COUNTIF([2]Summary!$B$30:$B$1033,INDIRECT($A$14&amp;ROW())),""),"")</f>
        <v/>
      </c>
      <c r="B197" s="680"/>
      <c r="C197" s="681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92"/>
      <c r="CL197" s="293"/>
      <c r="CN197" s="292"/>
      <c r="CO197" s="293"/>
    </row>
    <row r="198" spans="1:93" ht="24.95" customHeight="1">
      <c r="A198" s="397" t="str">
        <f ca="1">IFERROR(IF(INDIRECT($A$14&amp;ROW())&lt;&gt;"",COUNTIF([2]Summary!$B$30:$B$1033,INDIRECT($A$14&amp;ROW())),""),"")</f>
        <v/>
      </c>
      <c r="B198" s="680"/>
      <c r="C198" s="681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92"/>
      <c r="CL198" s="293"/>
      <c r="CN198" s="292"/>
      <c r="CO198" s="293"/>
    </row>
    <row r="199" spans="1:93" ht="24.95" customHeight="1">
      <c r="A199" s="397" t="str">
        <f ca="1">IFERROR(IF(INDIRECT($A$14&amp;ROW())&lt;&gt;"",COUNTIF([2]Summary!$B$30:$B$1033,INDIRECT($A$14&amp;ROW())),""),"")</f>
        <v/>
      </c>
      <c r="B199" s="680"/>
      <c r="C199" s="681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92"/>
      <c r="CL199" s="293"/>
      <c r="CN199" s="292"/>
      <c r="CO199" s="293"/>
    </row>
    <row r="200" spans="1:93" ht="24.95" customHeight="1">
      <c r="A200" s="397" t="str">
        <f ca="1">IFERROR(IF(INDIRECT($A$14&amp;ROW())&lt;&gt;"",COUNTIF([2]Summary!$B$30:$B$1033,INDIRECT($A$14&amp;ROW())),""),"")</f>
        <v/>
      </c>
      <c r="B200" s="680"/>
      <c r="C200" s="681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92"/>
      <c r="CL200" s="293"/>
      <c r="CN200" s="292"/>
      <c r="CO200" s="293"/>
    </row>
    <row r="201" spans="1:93" ht="24.95" customHeight="1">
      <c r="A201" s="397" t="str">
        <f ca="1">IFERROR(IF(INDIRECT($A$14&amp;ROW())&lt;&gt;"",COUNTIF([2]Summary!$B$30:$B$1033,INDIRECT($A$14&amp;ROW())),""),"")</f>
        <v/>
      </c>
      <c r="B201" s="680"/>
      <c r="C201" s="681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92"/>
      <c r="CL201" s="293"/>
      <c r="CN201" s="292"/>
      <c r="CO201" s="293"/>
    </row>
    <row r="202" spans="1:93" ht="24.95" customHeight="1">
      <c r="A202" s="397" t="str">
        <f ca="1">IFERROR(IF(INDIRECT($A$14&amp;ROW())&lt;&gt;"",COUNTIF([2]Summary!$B$30:$B$1033,INDIRECT($A$14&amp;ROW())),""),"")</f>
        <v/>
      </c>
      <c r="B202" s="680"/>
      <c r="C202" s="681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92"/>
      <c r="CL202" s="293"/>
      <c r="CN202" s="292"/>
      <c r="CO202" s="293"/>
    </row>
    <row r="203" spans="1:93" ht="24.95" customHeight="1">
      <c r="A203" s="397" t="str">
        <f ca="1">IFERROR(IF(INDIRECT($A$14&amp;ROW())&lt;&gt;"",COUNTIF([2]Summary!$B$30:$B$1033,INDIRECT($A$14&amp;ROW())),""),"")</f>
        <v/>
      </c>
      <c r="B203" s="680"/>
      <c r="C203" s="681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92"/>
      <c r="CL203" s="293"/>
      <c r="CN203" s="292"/>
      <c r="CO203" s="293"/>
    </row>
    <row r="204" spans="1:93" ht="24.95" customHeight="1">
      <c r="A204" s="397" t="str">
        <f ca="1">IFERROR(IF(INDIRECT($A$14&amp;ROW())&lt;&gt;"",COUNTIF([2]Summary!$B$30:$B$1033,INDIRECT($A$14&amp;ROW())),""),"")</f>
        <v/>
      </c>
      <c r="B204" s="680"/>
      <c r="C204" s="681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92"/>
      <c r="CL204" s="293"/>
      <c r="CN204" s="292"/>
      <c r="CO204" s="293"/>
    </row>
    <row r="205" spans="1:93" ht="24.95" customHeight="1">
      <c r="A205" s="397" t="str">
        <f ca="1">IFERROR(IF(INDIRECT($A$14&amp;ROW())&lt;&gt;"",COUNTIF([2]Summary!$B$30:$B$1033,INDIRECT($A$14&amp;ROW())),""),"")</f>
        <v/>
      </c>
      <c r="B205" s="680"/>
      <c r="C205" s="681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92"/>
      <c r="CL205" s="293"/>
      <c r="CN205" s="292"/>
      <c r="CO205" s="293"/>
    </row>
    <row r="206" spans="1:93" ht="24.95" customHeight="1">
      <c r="A206" s="397" t="str">
        <f ca="1">IFERROR(IF(INDIRECT($A$14&amp;ROW())&lt;&gt;"",COUNTIF([2]Summary!$B$30:$B$1033,INDIRECT($A$14&amp;ROW())),""),"")</f>
        <v/>
      </c>
      <c r="B206" s="680"/>
      <c r="C206" s="681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92"/>
      <c r="CL206" s="293"/>
      <c r="CN206" s="292"/>
      <c r="CO206" s="293"/>
    </row>
    <row r="207" spans="1:93" ht="24.95" customHeight="1">
      <c r="A207" s="397" t="str">
        <f ca="1">IFERROR(IF(INDIRECT($A$14&amp;ROW())&lt;&gt;"",COUNTIF([2]Summary!$B$30:$B$1033,INDIRECT($A$14&amp;ROW())),""),"")</f>
        <v/>
      </c>
      <c r="B207" s="680"/>
      <c r="C207" s="681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92"/>
      <c r="CL207" s="293"/>
      <c r="CN207" s="292"/>
      <c r="CO207" s="293"/>
    </row>
    <row r="208" spans="1:93" ht="24.95" customHeight="1">
      <c r="A208" s="397" t="str">
        <f ca="1">IFERROR(IF(INDIRECT($A$14&amp;ROW())&lt;&gt;"",COUNTIF([2]Summary!$B$30:$B$1033,INDIRECT($A$14&amp;ROW())),""),"")</f>
        <v/>
      </c>
      <c r="B208" s="680"/>
      <c r="C208" s="681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92"/>
      <c r="CL208" s="293"/>
      <c r="CN208" s="292"/>
      <c r="CO208" s="293"/>
    </row>
    <row r="209" spans="1:93" ht="24.95" customHeight="1">
      <c r="A209" s="397" t="str">
        <f ca="1">IFERROR(IF(INDIRECT($A$14&amp;ROW())&lt;&gt;"",COUNTIF([2]Summary!$B$30:$B$1033,INDIRECT($A$14&amp;ROW())),""),"")</f>
        <v/>
      </c>
      <c r="B209" s="680"/>
      <c r="C209" s="681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92"/>
      <c r="CL209" s="293"/>
      <c r="CN209" s="292"/>
      <c r="CO209" s="293"/>
    </row>
    <row r="210" spans="1:93" ht="24.95" customHeight="1">
      <c r="A210" s="397" t="str">
        <f ca="1">IFERROR(IF(INDIRECT($A$14&amp;ROW())&lt;&gt;"",COUNTIF([2]Summary!$B$30:$B$1033,INDIRECT($A$14&amp;ROW())),""),"")</f>
        <v/>
      </c>
      <c r="B210" s="680"/>
      <c r="C210" s="681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92"/>
      <c r="CL210" s="293"/>
      <c r="CN210" s="292"/>
      <c r="CO210" s="293"/>
    </row>
    <row r="211" spans="1:93" ht="24.95" customHeight="1">
      <c r="A211" s="397" t="str">
        <f ca="1">IFERROR(IF(INDIRECT($A$14&amp;ROW())&lt;&gt;"",COUNTIF([2]Summary!$B$30:$B$1033,INDIRECT($A$14&amp;ROW())),""),"")</f>
        <v/>
      </c>
      <c r="B211" s="680"/>
      <c r="C211" s="681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92"/>
      <c r="CL211" s="293"/>
      <c r="CN211" s="292"/>
      <c r="CO211" s="293"/>
    </row>
    <row r="212" spans="1:93" ht="24.95" customHeight="1">
      <c r="A212" s="397" t="str">
        <f ca="1">IFERROR(IF(INDIRECT($A$14&amp;ROW())&lt;&gt;"",COUNTIF([2]Summary!$B$30:$B$1033,INDIRECT($A$14&amp;ROW())),""),"")</f>
        <v/>
      </c>
      <c r="B212" s="680"/>
      <c r="C212" s="681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92"/>
      <c r="CL212" s="293"/>
      <c r="CN212" s="292"/>
      <c r="CO212" s="293"/>
    </row>
    <row r="213" spans="1:93" ht="24.95" customHeight="1">
      <c r="A213" s="397" t="str">
        <f ca="1">IFERROR(IF(INDIRECT($A$14&amp;ROW())&lt;&gt;"",COUNTIF([2]Summary!$B$30:$B$1033,INDIRECT($A$14&amp;ROW())),""),"")</f>
        <v/>
      </c>
      <c r="B213" s="682"/>
      <c r="C213" s="683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92"/>
      <c r="CL213" s="293"/>
      <c r="CN213" s="292"/>
      <c r="CO213" s="293"/>
    </row>
    <row r="214" spans="1:93" ht="24.95" customHeight="1">
      <c r="A214" s="397" t="str">
        <f ca="1">IFERROR(IF(INDIRECT($A$14&amp;ROW())&lt;&gt;"",COUNTIF([2]Summary!$B$30:$B$1033,INDIRECT($A$14&amp;ROW())),""),"")</f>
        <v/>
      </c>
      <c r="B214" s="33"/>
      <c r="C214" s="684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92"/>
      <c r="CL214" s="293"/>
      <c r="CN214" s="292"/>
      <c r="CO214" s="293"/>
    </row>
    <row r="215" spans="1:93" ht="24.95" customHeight="1">
      <c r="A215" s="397" t="str">
        <f ca="1">IFERROR(IF(INDIRECT($A$14&amp;ROW())&lt;&gt;"",COUNTIF([2]Summary!$B$30:$B$1033,INDIRECT($A$14&amp;ROW())),""),"")</f>
        <v/>
      </c>
      <c r="B215" s="33"/>
      <c r="C215" s="684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92"/>
      <c r="CL215" s="293"/>
      <c r="CN215" s="292"/>
      <c r="CO215" s="293"/>
    </row>
    <row r="216" spans="1:93" ht="24.95" customHeight="1">
      <c r="A216" s="397" t="str">
        <f ca="1">IFERROR(IF(INDIRECT($A$14&amp;ROW())&lt;&gt;"",COUNTIF([2]Summary!$B$30:$B$1033,INDIRECT($A$14&amp;ROW())),""),"")</f>
        <v/>
      </c>
      <c r="B216" s="33"/>
      <c r="C216" s="684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92"/>
      <c r="CL216" s="293"/>
      <c r="CN216" s="292"/>
      <c r="CO216" s="293"/>
    </row>
    <row r="217" spans="1:93" ht="24.95" customHeight="1">
      <c r="A217" s="397" t="str">
        <f ca="1">IFERROR(IF(INDIRECT($A$14&amp;ROW())&lt;&gt;"",COUNTIF([2]Summary!$B$30:$B$1033,INDIRECT($A$14&amp;ROW())),""),"")</f>
        <v/>
      </c>
      <c r="B217" s="33"/>
      <c r="C217" s="684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92"/>
      <c r="CL217" s="293"/>
      <c r="CN217" s="292"/>
      <c r="CO217" s="293"/>
    </row>
    <row r="218" spans="1:93" ht="24.95" customHeight="1">
      <c r="A218" s="397" t="str">
        <f ca="1">IFERROR(IF(INDIRECT($A$14&amp;ROW())&lt;&gt;"",COUNTIF([2]Summary!$B$30:$B$1033,INDIRECT($A$14&amp;ROW())),""),"")</f>
        <v/>
      </c>
      <c r="B218" s="33"/>
      <c r="C218" s="684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92"/>
      <c r="CL218" s="293"/>
      <c r="CN218" s="292"/>
      <c r="CO218" s="293"/>
    </row>
    <row r="219" spans="1:93" ht="24.95" customHeight="1">
      <c r="A219" s="397" t="str">
        <f ca="1">IFERROR(IF(INDIRECT($A$14&amp;ROW())&lt;&gt;"",COUNTIF([2]Summary!$B$30:$B$1033,INDIRECT($A$14&amp;ROW())),""),"")</f>
        <v/>
      </c>
      <c r="B219" s="33"/>
      <c r="C219" s="684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92"/>
      <c r="CL219" s="293"/>
      <c r="CN219" s="292"/>
      <c r="CO219" s="293"/>
    </row>
    <row r="220" spans="1:93" ht="24.95" customHeight="1">
      <c r="A220" s="397" t="str">
        <f ca="1">IFERROR(IF(INDIRECT($A$14&amp;ROW())&lt;&gt;"",COUNTIF([2]Summary!$B$30:$B$1033,INDIRECT($A$14&amp;ROW())),""),"")</f>
        <v/>
      </c>
      <c r="B220" s="33"/>
      <c r="C220" s="684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92"/>
      <c r="CL220" s="293"/>
      <c r="CN220" s="292"/>
      <c r="CO220" s="293"/>
    </row>
    <row r="221" spans="1:93" ht="24.95" customHeight="1">
      <c r="A221" s="397" t="str">
        <f ca="1">IFERROR(IF(INDIRECT($A$14&amp;ROW())&lt;&gt;"",COUNTIF([2]Summary!$B$30:$B$1033,INDIRECT($A$14&amp;ROW())),""),"")</f>
        <v/>
      </c>
      <c r="B221" s="33"/>
      <c r="C221" s="684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92"/>
      <c r="CL221" s="293"/>
      <c r="CN221" s="292"/>
      <c r="CO221" s="293"/>
    </row>
    <row r="222" spans="1:93" ht="24.95" customHeight="1">
      <c r="A222" s="397" t="str">
        <f ca="1">IFERROR(IF(INDIRECT($A$14&amp;ROW())&lt;&gt;"",COUNTIF([2]Summary!$B$30:$B$1033,INDIRECT($A$14&amp;ROW())),""),"")</f>
        <v/>
      </c>
      <c r="B222" s="33"/>
      <c r="C222" s="684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92"/>
      <c r="CL222" s="293"/>
      <c r="CN222" s="292"/>
      <c r="CO222" s="293"/>
    </row>
    <row r="223" spans="1:93" ht="24.95" customHeight="1">
      <c r="A223" s="397" t="str">
        <f ca="1">IFERROR(IF(INDIRECT($A$14&amp;ROW())&lt;&gt;"",COUNTIF([2]Summary!$B$30:$B$1033,INDIRECT($A$14&amp;ROW())),""),"")</f>
        <v/>
      </c>
      <c r="B223" s="33"/>
      <c r="C223" s="684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92"/>
      <c r="CL223" s="293"/>
      <c r="CN223" s="292"/>
      <c r="CO223" s="293"/>
    </row>
    <row r="224" spans="1:93" ht="24.95" customHeight="1">
      <c r="A224" s="397" t="str">
        <f ca="1">IFERROR(IF(INDIRECT($A$14&amp;ROW())&lt;&gt;"",COUNTIF([2]Summary!$B$30:$B$1033,INDIRECT($A$14&amp;ROW())),""),"")</f>
        <v/>
      </c>
      <c r="B224" s="33"/>
      <c r="C224" s="684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92"/>
      <c r="CL224" s="293"/>
      <c r="CN224" s="292"/>
      <c r="CO224" s="293"/>
    </row>
    <row r="225" spans="1:93" ht="24.95" customHeight="1">
      <c r="A225" s="397" t="str">
        <f ca="1">IFERROR(IF(INDIRECT($A$14&amp;ROW())&lt;&gt;"",COUNTIF([2]Summary!$B$30:$B$1033,INDIRECT($A$14&amp;ROW())),""),"")</f>
        <v/>
      </c>
      <c r="B225" s="33"/>
      <c r="C225" s="684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92"/>
      <c r="CL225" s="293"/>
      <c r="CN225" s="292"/>
      <c r="CO225" s="293"/>
    </row>
    <row r="226" spans="1:93" ht="24.95" customHeight="1">
      <c r="A226" s="397" t="str">
        <f ca="1">IFERROR(IF(INDIRECT($A$14&amp;ROW())&lt;&gt;"",COUNTIF([2]Summary!$B$30:$B$1033,INDIRECT($A$14&amp;ROW())),""),"")</f>
        <v/>
      </c>
      <c r="B226" s="33"/>
      <c r="C226" s="684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92"/>
      <c r="CL226" s="293"/>
      <c r="CN226" s="292"/>
      <c r="CO226" s="293"/>
    </row>
    <row r="227" spans="1:93" ht="24.95" customHeight="1">
      <c r="A227" s="397" t="str">
        <f ca="1">IFERROR(IF(INDIRECT($A$14&amp;ROW())&lt;&gt;"",COUNTIF([2]Summary!$B$30:$B$1033,INDIRECT($A$14&amp;ROW())),""),"")</f>
        <v/>
      </c>
      <c r="B227" s="33"/>
      <c r="C227" s="684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92"/>
      <c r="CL227" s="293"/>
      <c r="CN227" s="292"/>
      <c r="CO227" s="293"/>
    </row>
    <row r="228" spans="1:93" ht="24.95" customHeight="1">
      <c r="A228" s="397" t="str">
        <f ca="1">IFERROR(IF(INDIRECT($A$14&amp;ROW())&lt;&gt;"",COUNTIF([2]Summary!$B$30:$B$1033,INDIRECT($A$14&amp;ROW())),""),"")</f>
        <v/>
      </c>
      <c r="B228" s="33"/>
      <c r="C228" s="684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92"/>
      <c r="CL228" s="293"/>
      <c r="CN228" s="292"/>
      <c r="CO228" s="293"/>
    </row>
    <row r="229" spans="1:93" ht="24.95" customHeight="1">
      <c r="A229" s="397" t="str">
        <f ca="1">IFERROR(IF(INDIRECT($A$14&amp;ROW())&lt;&gt;"",COUNTIF([2]Summary!$B$30:$B$1033,INDIRECT($A$14&amp;ROW())),""),"")</f>
        <v/>
      </c>
      <c r="B229" s="33"/>
      <c r="C229" s="684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92"/>
      <c r="CL229" s="293"/>
      <c r="CN229" s="292"/>
      <c r="CO229" s="293"/>
    </row>
    <row r="230" spans="1:93" ht="24.95" customHeight="1">
      <c r="A230" s="397" t="str">
        <f ca="1">IFERROR(IF(INDIRECT($A$14&amp;ROW())&lt;&gt;"",COUNTIF([2]Summary!$B$30:$B$1033,INDIRECT($A$14&amp;ROW())),""),"")</f>
        <v/>
      </c>
      <c r="B230" s="33"/>
      <c r="C230" s="684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92"/>
      <c r="CL230" s="293"/>
      <c r="CN230" s="292"/>
      <c r="CO230" s="293"/>
    </row>
    <row r="231" spans="1:93" ht="24.95" customHeight="1">
      <c r="A231" s="397" t="str">
        <f ca="1">IFERROR(IF(INDIRECT($A$14&amp;ROW())&lt;&gt;"",COUNTIF([2]Summary!$B$30:$B$1033,INDIRECT($A$14&amp;ROW())),""),"")</f>
        <v/>
      </c>
      <c r="B231" s="33"/>
      <c r="C231" s="684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92"/>
      <c r="CL231" s="293"/>
      <c r="CN231" s="292"/>
      <c r="CO231" s="293"/>
    </row>
    <row r="232" spans="1:93" ht="24.95" customHeight="1">
      <c r="A232" s="397" t="str">
        <f ca="1">IFERROR(IF(INDIRECT($A$14&amp;ROW())&lt;&gt;"",COUNTIF([2]Summary!$B$30:$B$1033,INDIRECT($A$14&amp;ROW())),""),"")</f>
        <v/>
      </c>
      <c r="B232" s="33"/>
      <c r="C232" s="684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92"/>
      <c r="CL232" s="293"/>
      <c r="CN232" s="292"/>
      <c r="CO232" s="293"/>
    </row>
    <row r="233" spans="1:93" ht="24.95" customHeight="1">
      <c r="A233" s="397" t="str">
        <f ca="1">IFERROR(IF(INDIRECT($A$14&amp;ROW())&lt;&gt;"",COUNTIF([2]Summary!$B$30:$B$1033,INDIRECT($A$14&amp;ROW())),""),"")</f>
        <v/>
      </c>
      <c r="B233" s="33"/>
      <c r="C233" s="684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92"/>
      <c r="CL233" s="293"/>
      <c r="CN233" s="292"/>
      <c r="CO233" s="293"/>
    </row>
    <row r="234" spans="1:93" ht="24.95" customHeight="1">
      <c r="A234" s="397" t="str">
        <f ca="1">IFERROR(IF(INDIRECT($A$14&amp;ROW())&lt;&gt;"",COUNTIF([2]Summary!$B$30:$B$1033,INDIRECT($A$14&amp;ROW())),""),"")</f>
        <v/>
      </c>
      <c r="B234" s="33"/>
      <c r="C234" s="684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92"/>
      <c r="CL234" s="293"/>
      <c r="CN234" s="292"/>
      <c r="CO234" s="293"/>
    </row>
    <row r="235" spans="1:93" ht="24.95" customHeight="1">
      <c r="A235" s="397" t="str">
        <f ca="1">IFERROR(IF(INDIRECT($A$14&amp;ROW())&lt;&gt;"",COUNTIF([2]Summary!$B$30:$B$1033,INDIRECT($A$14&amp;ROW())),""),"")</f>
        <v/>
      </c>
      <c r="B235" s="33"/>
      <c r="C235" s="684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92"/>
      <c r="CL235" s="293"/>
      <c r="CN235" s="292"/>
      <c r="CO235" s="293"/>
    </row>
    <row r="236" spans="1:93" ht="24.95" customHeight="1">
      <c r="A236" s="397" t="str">
        <f ca="1">IFERROR(IF(INDIRECT($A$14&amp;ROW())&lt;&gt;"",COUNTIF([2]Summary!$B$30:$B$1033,INDIRECT($A$14&amp;ROW())),""),"")</f>
        <v/>
      </c>
      <c r="B236" s="33"/>
      <c r="C236" s="684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92"/>
      <c r="CL236" s="293"/>
      <c r="CN236" s="292"/>
      <c r="CO236" s="293"/>
    </row>
    <row r="237" spans="1:93" ht="24.95" customHeight="1">
      <c r="A237" s="397" t="str">
        <f ca="1">IFERROR(IF(INDIRECT($A$14&amp;ROW())&lt;&gt;"",COUNTIF([2]Summary!$B$30:$B$1033,INDIRECT($A$14&amp;ROW())),""),"")</f>
        <v/>
      </c>
      <c r="B237" s="33"/>
      <c r="C237" s="684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92"/>
      <c r="CL237" s="293"/>
      <c r="CN237" s="292"/>
      <c r="CO237" s="293"/>
    </row>
    <row r="238" spans="1:93" ht="24.95" customHeight="1">
      <c r="A238" s="397" t="str">
        <f ca="1">IFERROR(IF(INDIRECT($A$14&amp;ROW())&lt;&gt;"",COUNTIF([2]Summary!$B$30:$B$1033,INDIRECT($A$14&amp;ROW())),""),"")</f>
        <v/>
      </c>
      <c r="B238" s="33"/>
      <c r="C238" s="684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92"/>
      <c r="CL238" s="293"/>
      <c r="CN238" s="292"/>
      <c r="CO238" s="293"/>
    </row>
    <row r="239" spans="1:93" ht="24.95" customHeight="1">
      <c r="A239" s="397" t="str">
        <f ca="1">IFERROR(IF(INDIRECT($A$14&amp;ROW())&lt;&gt;"",COUNTIF([2]Summary!$B$30:$B$1033,INDIRECT($A$14&amp;ROW())),""),"")</f>
        <v/>
      </c>
      <c r="B239" s="33"/>
      <c r="C239" s="684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92"/>
      <c r="CL239" s="293"/>
      <c r="CN239" s="292"/>
      <c r="CO239" s="293"/>
    </row>
    <row r="240" spans="1:93" ht="24.95" customHeight="1">
      <c r="A240" s="397" t="str">
        <f ca="1">IFERROR(IF(INDIRECT($A$14&amp;ROW())&lt;&gt;"",COUNTIF([2]Summary!$B$30:$B$1033,INDIRECT($A$14&amp;ROW())),""),"")</f>
        <v/>
      </c>
      <c r="B240" s="33"/>
      <c r="C240" s="684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92"/>
      <c r="CL240" s="293"/>
      <c r="CN240" s="292"/>
      <c r="CO240" s="293"/>
    </row>
    <row r="241" spans="1:93" ht="24.95" customHeight="1">
      <c r="A241" s="397" t="str">
        <f ca="1">IFERROR(IF(INDIRECT($A$14&amp;ROW())&lt;&gt;"",COUNTIF([2]Summary!$B$30:$B$1033,INDIRECT($A$14&amp;ROW())),""),"")</f>
        <v/>
      </c>
      <c r="B241" s="33"/>
      <c r="C241" s="684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92"/>
      <c r="CL241" s="293"/>
      <c r="CN241" s="292"/>
      <c r="CO241" s="293"/>
    </row>
    <row r="242" spans="1:93" ht="24.95" customHeight="1">
      <c r="A242" s="397" t="str">
        <f ca="1">IFERROR(IF(INDIRECT($A$14&amp;ROW())&lt;&gt;"",COUNTIF([2]Summary!$B$30:$B$1033,INDIRECT($A$14&amp;ROW())),""),"")</f>
        <v/>
      </c>
      <c r="B242" s="33"/>
      <c r="C242" s="684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45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92"/>
      <c r="CL242" s="293"/>
      <c r="CN242" s="292"/>
      <c r="CO242" s="293"/>
    </row>
    <row r="243" spans="1:93" ht="24.95" customHeight="1">
      <c r="A243" s="397" t="str">
        <f ca="1">IFERROR(IF(INDIRECT($A$14&amp;ROW())&lt;&gt;"",COUNTIF([2]Summary!$B$30:$B$1033,INDIRECT($A$14&amp;ROW())),""),"")</f>
        <v/>
      </c>
      <c r="B243" s="33"/>
      <c r="C243" s="684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45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92"/>
      <c r="CL243" s="293"/>
      <c r="CN243" s="292"/>
      <c r="CO243" s="293"/>
    </row>
    <row r="244" spans="1:93" ht="24.95" customHeight="1">
      <c r="A244" s="397" t="str">
        <f ca="1">IFERROR(IF(INDIRECT($A$14&amp;ROW())&lt;&gt;"",COUNTIF([2]Summary!$B$30:$B$1033,INDIRECT($A$14&amp;ROW())),""),"")</f>
        <v/>
      </c>
      <c r="B244" s="33"/>
      <c r="C244" s="684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45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92"/>
      <c r="CL244" s="293"/>
      <c r="CN244" s="292"/>
      <c r="CO244" s="293"/>
    </row>
    <row r="245" spans="1:93" ht="24.95" customHeight="1">
      <c r="A245" s="397" t="str">
        <f ca="1">IFERROR(IF(INDIRECT($A$14&amp;ROW())&lt;&gt;"",COUNTIF([2]Summary!$B$30:$B$1033,INDIRECT($A$14&amp;ROW())),""),"")</f>
        <v/>
      </c>
      <c r="B245" s="33"/>
      <c r="C245" s="684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45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92"/>
      <c r="CL245" s="293"/>
      <c r="CN245" s="292"/>
      <c r="CO245" s="293"/>
    </row>
    <row r="246" spans="1:93" ht="24.95" customHeight="1">
      <c r="A246" s="397" t="str">
        <f ca="1">IFERROR(IF(INDIRECT($A$14&amp;ROW())&lt;&gt;"",COUNTIF([2]Summary!$B$30:$B$1033,INDIRECT($A$14&amp;ROW())),""),"")</f>
        <v/>
      </c>
      <c r="B246" s="33"/>
      <c r="C246" s="684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45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92"/>
      <c r="CL246" s="293"/>
      <c r="CN246" s="292"/>
      <c r="CO246" s="293"/>
    </row>
    <row r="247" spans="1:93" ht="24.95" customHeight="1">
      <c r="A247" s="397" t="str">
        <f ca="1">IFERROR(IF(INDIRECT($A$14&amp;ROW())&lt;&gt;"",COUNTIF([2]Summary!$B$30:$B$1033,INDIRECT($A$14&amp;ROW())),""),"")</f>
        <v/>
      </c>
      <c r="B247" s="33"/>
      <c r="C247" s="684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45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92"/>
      <c r="CL247" s="293"/>
      <c r="CN247" s="292"/>
      <c r="CO247" s="293"/>
    </row>
    <row r="248" spans="1:93" ht="24.95" customHeight="1">
      <c r="A248" s="397" t="str">
        <f ca="1">IFERROR(IF(INDIRECT($A$14&amp;ROW())&lt;&gt;"",COUNTIF([2]Summary!$B$30:$B$1033,INDIRECT($A$14&amp;ROW())),""),"")</f>
        <v/>
      </c>
      <c r="B248" s="33"/>
      <c r="C248" s="684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45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92"/>
      <c r="CL248" s="293"/>
      <c r="CN248" s="292"/>
      <c r="CO248" s="293"/>
    </row>
    <row r="249" spans="1:93" ht="24.95" customHeight="1">
      <c r="A249" s="397" t="str">
        <f ca="1">IFERROR(IF(INDIRECT($A$14&amp;ROW())&lt;&gt;"",COUNTIF([2]Summary!$B$30:$B$1033,INDIRECT($A$14&amp;ROW())),""),"")</f>
        <v/>
      </c>
      <c r="B249" s="33"/>
      <c r="C249" s="684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45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92"/>
      <c r="CL249" s="293"/>
      <c r="CN249" s="292"/>
      <c r="CO249" s="293"/>
    </row>
    <row r="250" spans="1:93" ht="24.95" customHeight="1">
      <c r="A250" s="397" t="str">
        <f ca="1">IFERROR(IF(INDIRECT($A$14&amp;ROW())&lt;&gt;"",COUNTIF([2]Summary!$B$30:$B$1033,INDIRECT($A$14&amp;ROW())),""),"")</f>
        <v/>
      </c>
      <c r="B250" s="33"/>
      <c r="C250" s="684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45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92"/>
      <c r="CL250" s="293"/>
      <c r="CN250" s="292"/>
      <c r="CO250" s="293"/>
    </row>
    <row r="251" spans="1:93" ht="24.95" customHeight="1">
      <c r="A251" s="397" t="str">
        <f ca="1">IFERROR(IF(INDIRECT($A$14&amp;ROW())&lt;&gt;"",COUNTIF([2]Summary!$B$30:$B$1033,INDIRECT($A$14&amp;ROW())),""),"")</f>
        <v/>
      </c>
      <c r="B251" s="33"/>
      <c r="C251" s="684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45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92"/>
      <c r="CL251" s="293"/>
      <c r="CN251" s="292"/>
      <c r="CO251" s="293"/>
    </row>
    <row r="252" spans="1:93" ht="24.95" customHeight="1">
      <c r="A252" s="397" t="str">
        <f ca="1">IFERROR(IF(INDIRECT($A$14&amp;ROW())&lt;&gt;"",COUNTIF([2]Summary!$B$30:$B$1033,INDIRECT($A$14&amp;ROW())),""),"")</f>
        <v/>
      </c>
      <c r="B252" s="33"/>
      <c r="C252" s="684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45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92"/>
      <c r="CL252" s="293"/>
      <c r="CN252" s="292"/>
      <c r="CO252" s="293"/>
    </row>
    <row r="253" spans="1:93" ht="24.95" customHeight="1">
      <c r="A253" s="397" t="str">
        <f ca="1">IFERROR(IF(INDIRECT($A$14&amp;ROW())&lt;&gt;"",COUNTIF([2]Summary!$B$30:$B$1033,INDIRECT($A$14&amp;ROW())),""),"")</f>
        <v/>
      </c>
      <c r="B253" s="33"/>
      <c r="C253" s="684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45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92"/>
      <c r="CL253" s="293"/>
      <c r="CN253" s="292"/>
      <c r="CO253" s="293"/>
    </row>
    <row r="254" spans="1:93" ht="24.95" customHeight="1">
      <c r="A254" s="397" t="str">
        <f ca="1">IFERROR(IF(INDIRECT($A$14&amp;ROW())&lt;&gt;"",COUNTIF([2]Summary!$B$30:$B$1033,INDIRECT($A$14&amp;ROW())),""),"")</f>
        <v/>
      </c>
      <c r="B254" s="33"/>
      <c r="C254" s="684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45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92"/>
      <c r="CL254" s="293"/>
      <c r="CN254" s="292"/>
      <c r="CO254" s="293"/>
    </row>
    <row r="255" spans="1:93" ht="24.95" customHeight="1">
      <c r="A255" s="397" t="str">
        <f ca="1">IFERROR(IF(INDIRECT($A$14&amp;ROW())&lt;&gt;"",COUNTIF([2]Summary!$B$30:$B$1033,INDIRECT($A$14&amp;ROW())),""),"")</f>
        <v/>
      </c>
      <c r="B255" s="33"/>
      <c r="C255" s="684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45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92"/>
      <c r="CL255" s="293"/>
      <c r="CN255" s="292"/>
      <c r="CO255" s="293"/>
    </row>
    <row r="256" spans="1:93" ht="24.95" customHeight="1">
      <c r="A256" s="397" t="str">
        <f ca="1">IFERROR(IF(INDIRECT($A$14&amp;ROW())&lt;&gt;"",COUNTIF([2]Summary!$B$30:$B$1033,INDIRECT($A$14&amp;ROW())),""),"")</f>
        <v/>
      </c>
      <c r="B256" s="33"/>
      <c r="C256" s="684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45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92"/>
      <c r="CL256" s="293"/>
      <c r="CN256" s="292"/>
      <c r="CO256" s="293"/>
    </row>
    <row r="257" spans="1:93" ht="24.95" customHeight="1">
      <c r="A257" s="397" t="str">
        <f ca="1">IFERROR(IF(INDIRECT($A$14&amp;ROW())&lt;&gt;"",COUNTIF([2]Summary!$B$30:$B$1033,INDIRECT($A$14&amp;ROW())),""),"")</f>
        <v/>
      </c>
      <c r="B257" s="33"/>
      <c r="C257" s="684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45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92"/>
      <c r="CL257" s="293"/>
      <c r="CN257" s="292"/>
      <c r="CO257" s="293"/>
    </row>
    <row r="258" spans="1:93" ht="24.95" customHeight="1">
      <c r="A258" s="397" t="str">
        <f ca="1">IFERROR(IF(INDIRECT($A$14&amp;ROW())&lt;&gt;"",COUNTIF([2]Summary!$B$30:$B$1033,INDIRECT($A$14&amp;ROW())),""),"")</f>
        <v/>
      </c>
      <c r="B258" s="33"/>
      <c r="C258" s="684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45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92"/>
      <c r="CL258" s="293"/>
      <c r="CN258" s="292"/>
      <c r="CO258" s="293"/>
    </row>
    <row r="259" spans="1:93" ht="24.95" customHeight="1">
      <c r="A259" s="397" t="str">
        <f ca="1">IFERROR(IF(INDIRECT($A$14&amp;ROW())&lt;&gt;"",COUNTIF([2]Summary!$B$30:$B$1033,INDIRECT($A$14&amp;ROW())),""),"")</f>
        <v/>
      </c>
      <c r="B259" s="33"/>
      <c r="C259" s="684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45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92"/>
      <c r="CL259" s="293"/>
      <c r="CN259" s="292"/>
      <c r="CO259" s="293"/>
    </row>
    <row r="260" spans="1:93" ht="24.95" customHeight="1">
      <c r="A260" s="397" t="str">
        <f ca="1">IFERROR(IF(INDIRECT($A$14&amp;ROW())&lt;&gt;"",COUNTIF([2]Summary!$B$30:$B$1033,INDIRECT($A$14&amp;ROW())),""),"")</f>
        <v/>
      </c>
      <c r="B260" s="33"/>
      <c r="C260" s="684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45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92"/>
      <c r="CL260" s="293"/>
      <c r="CN260" s="292"/>
      <c r="CO260" s="293"/>
    </row>
    <row r="261" spans="1:93" ht="24.95" customHeight="1">
      <c r="A261" s="397" t="str">
        <f ca="1">IFERROR(IF(INDIRECT($A$14&amp;ROW())&lt;&gt;"",COUNTIF([2]Summary!$B$30:$B$1033,INDIRECT($A$14&amp;ROW())),""),"")</f>
        <v/>
      </c>
      <c r="B261" s="33"/>
      <c r="C261" s="684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45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92"/>
      <c r="CL261" s="293"/>
      <c r="CN261" s="292"/>
      <c r="CO261" s="293"/>
    </row>
    <row r="262" spans="1:93" ht="24.95" customHeight="1">
      <c r="A262" s="397" t="str">
        <f ca="1">IFERROR(IF(INDIRECT($A$14&amp;ROW())&lt;&gt;"",COUNTIF([2]Summary!$B$30:$B$1033,INDIRECT($A$14&amp;ROW())),""),"")</f>
        <v/>
      </c>
      <c r="B262" s="33"/>
      <c r="C262" s="684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45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92"/>
      <c r="CL262" s="293"/>
      <c r="CN262" s="292"/>
      <c r="CO262" s="293"/>
    </row>
    <row r="263" spans="1:93" ht="24.95" customHeight="1">
      <c r="A263" s="397" t="str">
        <f ca="1">IFERROR(IF(INDIRECT($A$14&amp;ROW())&lt;&gt;"",COUNTIF([2]Summary!$B$30:$B$1033,INDIRECT($A$14&amp;ROW())),""),"")</f>
        <v/>
      </c>
      <c r="B263" s="33"/>
      <c r="C263" s="684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45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92"/>
      <c r="CL263" s="293"/>
      <c r="CN263" s="292"/>
      <c r="CO263" s="293"/>
    </row>
    <row r="264" spans="1:93" ht="24.95" customHeight="1">
      <c r="A264" s="397" t="str">
        <f ca="1">IFERROR(IF(INDIRECT($A$14&amp;ROW())&lt;&gt;"",COUNTIF([2]Summary!$B$30:$B$1033,INDIRECT($A$14&amp;ROW())),""),"")</f>
        <v/>
      </c>
      <c r="B264" s="33"/>
      <c r="C264" s="684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45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92"/>
      <c r="CL264" s="293"/>
      <c r="CN264" s="292"/>
      <c r="CO264" s="293"/>
    </row>
    <row r="265" spans="1:93" ht="24.95" customHeight="1">
      <c r="A265" s="397" t="str">
        <f ca="1">IFERROR(IF(INDIRECT($A$14&amp;ROW())&lt;&gt;"",COUNTIF([2]Summary!$B$30:$B$1033,INDIRECT($A$14&amp;ROW())),""),"")</f>
        <v/>
      </c>
      <c r="B265" s="33"/>
      <c r="C265" s="684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45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92"/>
      <c r="CL265" s="293"/>
      <c r="CN265" s="292"/>
      <c r="CO265" s="293"/>
    </row>
    <row r="266" spans="1:93" ht="24.95" customHeight="1">
      <c r="A266" s="397" t="str">
        <f ca="1">IFERROR(IF(INDIRECT($A$14&amp;ROW())&lt;&gt;"",COUNTIF([2]Summary!$B$30:$B$1033,INDIRECT($A$14&amp;ROW())),""),"")</f>
        <v/>
      </c>
      <c r="B266" s="33"/>
      <c r="C266" s="684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45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92"/>
      <c r="CL266" s="293"/>
      <c r="CN266" s="292"/>
      <c r="CO266" s="293"/>
    </row>
    <row r="267" spans="1:93" ht="24.95" customHeight="1">
      <c r="A267" s="397" t="str">
        <f ca="1">IFERROR(IF(INDIRECT($A$14&amp;ROW())&lt;&gt;"",COUNTIF([2]Summary!$B$30:$B$1033,INDIRECT($A$14&amp;ROW())),""),"")</f>
        <v/>
      </c>
      <c r="B267" s="33"/>
      <c r="C267" s="684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45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92"/>
      <c r="CL267" s="293"/>
      <c r="CN267" s="292"/>
      <c r="CO267" s="293"/>
    </row>
    <row r="268" spans="1:93" ht="24.95" customHeight="1">
      <c r="A268" s="397" t="str">
        <f ca="1">IFERROR(IF(INDIRECT($A$14&amp;ROW())&lt;&gt;"",COUNTIF([2]Summary!$B$30:$B$1033,INDIRECT($A$14&amp;ROW())),""),"")</f>
        <v/>
      </c>
      <c r="B268" s="33"/>
      <c r="C268" s="684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45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92"/>
      <c r="CL268" s="293"/>
      <c r="CN268" s="292"/>
      <c r="CO268" s="293"/>
    </row>
    <row r="269" spans="1:93" ht="24.95" customHeight="1">
      <c r="A269" s="397" t="str">
        <f ca="1">IFERROR(IF(INDIRECT($A$14&amp;ROW())&lt;&gt;"",COUNTIF([2]Summary!$B$30:$B$1033,INDIRECT($A$14&amp;ROW())),""),"")</f>
        <v/>
      </c>
      <c r="B269" s="33"/>
      <c r="C269" s="684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45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92"/>
      <c r="CL269" s="293"/>
      <c r="CN269" s="292"/>
      <c r="CO269" s="293"/>
    </row>
    <row r="270" spans="1:93" ht="24.95" customHeight="1">
      <c r="A270" s="397" t="str">
        <f ca="1">IFERROR(IF(INDIRECT($A$14&amp;ROW())&lt;&gt;"",COUNTIF([2]Summary!$B$30:$B$1033,INDIRECT($A$14&amp;ROW())),""),"")</f>
        <v/>
      </c>
      <c r="B270" s="33"/>
      <c r="C270" s="684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45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92"/>
      <c r="CL270" s="293"/>
      <c r="CN270" s="292"/>
      <c r="CO270" s="293"/>
    </row>
    <row r="271" spans="1:93" ht="24.95" customHeight="1">
      <c r="A271" s="397" t="str">
        <f ca="1">IFERROR(IF(INDIRECT($A$14&amp;ROW())&lt;&gt;"",COUNTIF([2]Summary!$B$30:$B$1033,INDIRECT($A$14&amp;ROW())),""),"")</f>
        <v/>
      </c>
      <c r="B271" s="33"/>
      <c r="C271" s="684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45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92"/>
      <c r="CL271" s="293"/>
      <c r="CN271" s="292"/>
      <c r="CO271" s="293"/>
    </row>
    <row r="272" spans="1:93" ht="24.95" customHeight="1">
      <c r="A272" s="397" t="str">
        <f ca="1">IFERROR(IF(INDIRECT($A$14&amp;ROW())&lt;&gt;"",COUNTIF([2]Summary!$B$30:$B$1033,INDIRECT($A$14&amp;ROW())),""),"")</f>
        <v/>
      </c>
      <c r="B272" s="33"/>
      <c r="C272" s="684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45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92"/>
      <c r="CL272" s="293"/>
      <c r="CN272" s="292"/>
      <c r="CO272" s="293"/>
    </row>
    <row r="273" spans="1:93" ht="24.95" customHeight="1">
      <c r="A273" s="397" t="str">
        <f ca="1">IFERROR(IF(INDIRECT($A$14&amp;ROW())&lt;&gt;"",COUNTIF([2]Summary!$B$30:$B$1033,INDIRECT($A$14&amp;ROW())),""),"")</f>
        <v/>
      </c>
      <c r="B273" s="33"/>
      <c r="C273" s="684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45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92"/>
      <c r="CL273" s="293"/>
      <c r="CN273" s="292"/>
      <c r="CO273" s="293"/>
    </row>
    <row r="274" spans="1:93" ht="24.95" customHeight="1">
      <c r="A274" s="397" t="str">
        <f ca="1">IFERROR(IF(INDIRECT($A$14&amp;ROW())&lt;&gt;"",COUNTIF([2]Summary!$B$30:$B$1033,INDIRECT($A$14&amp;ROW())),""),"")</f>
        <v/>
      </c>
      <c r="B274" s="33"/>
      <c r="C274" s="684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45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92"/>
      <c r="CL274" s="293"/>
      <c r="CN274" s="292"/>
      <c r="CO274" s="293"/>
    </row>
    <row r="275" spans="1:93" ht="24.95" customHeight="1">
      <c r="A275" s="397" t="str">
        <f ca="1">IFERROR(IF(INDIRECT($A$14&amp;ROW())&lt;&gt;"",COUNTIF([2]Summary!$B$30:$B$1033,INDIRECT($A$14&amp;ROW())),""),"")</f>
        <v/>
      </c>
      <c r="B275" s="33"/>
      <c r="C275" s="684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45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92"/>
      <c r="CL275" s="293"/>
      <c r="CN275" s="292"/>
      <c r="CO275" s="293"/>
    </row>
    <row r="276" spans="1:93" ht="24.95" customHeight="1">
      <c r="A276" s="397" t="str">
        <f ca="1">IFERROR(IF(INDIRECT($A$14&amp;ROW())&lt;&gt;"",COUNTIF([2]Summary!$B$30:$B$1033,INDIRECT($A$14&amp;ROW())),""),"")</f>
        <v/>
      </c>
      <c r="B276" s="33"/>
      <c r="C276" s="684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45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92"/>
      <c r="CL276" s="293"/>
      <c r="CN276" s="292"/>
      <c r="CO276" s="293"/>
    </row>
    <row r="277" spans="1:93" ht="24.95" customHeight="1">
      <c r="A277" s="397" t="str">
        <f ca="1">IFERROR(IF(INDIRECT($A$14&amp;ROW())&lt;&gt;"",COUNTIF([2]Summary!$B$30:$B$1033,INDIRECT($A$14&amp;ROW())),""),"")</f>
        <v/>
      </c>
      <c r="B277" s="33"/>
      <c r="C277" s="684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45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92"/>
      <c r="CL277" s="293"/>
      <c r="CN277" s="292"/>
      <c r="CO277" s="293"/>
    </row>
    <row r="278" spans="1:93" ht="24.95" customHeight="1">
      <c r="A278" s="397" t="str">
        <f ca="1">IFERROR(IF(INDIRECT($A$14&amp;ROW())&lt;&gt;"",COUNTIF([2]Summary!$B$30:$B$1033,INDIRECT($A$14&amp;ROW())),""),"")</f>
        <v/>
      </c>
      <c r="B278" s="33"/>
      <c r="C278" s="684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45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92"/>
      <c r="CL278" s="293"/>
      <c r="CN278" s="292"/>
      <c r="CO278" s="293"/>
    </row>
    <row r="279" spans="1:93" ht="24.95" customHeight="1">
      <c r="A279" s="397" t="str">
        <f ca="1">IFERROR(IF(INDIRECT($A$14&amp;ROW())&lt;&gt;"",COUNTIF([2]Summary!$B$30:$B$1033,INDIRECT($A$14&amp;ROW())),""),"")</f>
        <v/>
      </c>
      <c r="B279" s="33"/>
      <c r="C279" s="684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45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92"/>
      <c r="CL279" s="293"/>
      <c r="CN279" s="292"/>
      <c r="CO279" s="293"/>
    </row>
    <row r="280" spans="1:93" ht="24.95" customHeight="1">
      <c r="A280" s="397" t="str">
        <f ca="1">IFERROR(IF(INDIRECT($A$14&amp;ROW())&lt;&gt;"",COUNTIF([2]Summary!$B$30:$B$1033,INDIRECT($A$14&amp;ROW())),""),"")</f>
        <v/>
      </c>
      <c r="B280" s="33"/>
      <c r="C280" s="684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45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92"/>
      <c r="CL280" s="293"/>
      <c r="CN280" s="292"/>
      <c r="CO280" s="293"/>
    </row>
    <row r="281" spans="1:93" ht="24.95" customHeight="1">
      <c r="A281" s="397" t="str">
        <f ca="1">IFERROR(IF(INDIRECT($A$14&amp;ROW())&lt;&gt;"",COUNTIF([2]Summary!$B$30:$B$1033,INDIRECT($A$14&amp;ROW())),""),"")</f>
        <v/>
      </c>
      <c r="B281" s="33"/>
      <c r="C281" s="684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45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92"/>
      <c r="CL281" s="293"/>
      <c r="CN281" s="292"/>
      <c r="CO281" s="293"/>
    </row>
    <row r="282" spans="1:93" ht="24.95" customHeight="1">
      <c r="A282" s="397" t="str">
        <f ca="1">IFERROR(IF(INDIRECT($A$14&amp;ROW())&lt;&gt;"",COUNTIF([2]Summary!$B$30:$B$1033,INDIRECT($A$14&amp;ROW())),""),"")</f>
        <v/>
      </c>
      <c r="B282" s="33"/>
      <c r="C282" s="684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45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92"/>
      <c r="CL282" s="293"/>
      <c r="CN282" s="292"/>
      <c r="CO282" s="293"/>
    </row>
    <row r="283" spans="1:93" ht="24.95" customHeight="1">
      <c r="A283" s="397" t="str">
        <f ca="1">IFERROR(IF(INDIRECT($A$14&amp;ROW())&lt;&gt;"",COUNTIF([2]Summary!$B$30:$B$1033,INDIRECT($A$14&amp;ROW())),""),"")</f>
        <v/>
      </c>
      <c r="B283" s="33"/>
      <c r="C283" s="684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45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92"/>
      <c r="CL283" s="293"/>
      <c r="CN283" s="292"/>
      <c r="CO283" s="293"/>
    </row>
    <row r="284" spans="1:93" ht="24.95" customHeight="1">
      <c r="A284" s="397" t="str">
        <f ca="1">IFERROR(IF(INDIRECT($A$14&amp;ROW())&lt;&gt;"",COUNTIF([2]Summary!$B$30:$B$1033,INDIRECT($A$14&amp;ROW())),""),"")</f>
        <v/>
      </c>
      <c r="B284" s="33"/>
      <c r="C284" s="684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45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92"/>
      <c r="CL284" s="293"/>
      <c r="CN284" s="292"/>
      <c r="CO284" s="293"/>
    </row>
    <row r="285" spans="1:93" ht="24.95" customHeight="1">
      <c r="A285" s="397" t="str">
        <f ca="1">IFERROR(IF(INDIRECT($A$14&amp;ROW())&lt;&gt;"",COUNTIF([2]Summary!$B$30:$B$1033,INDIRECT($A$14&amp;ROW())),""),"")</f>
        <v/>
      </c>
      <c r="B285" s="33"/>
      <c r="C285" s="684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45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92"/>
      <c r="CL285" s="293"/>
      <c r="CN285" s="292"/>
      <c r="CO285" s="293"/>
    </row>
    <row r="286" spans="1:93" ht="24.95" customHeight="1">
      <c r="A286" s="397" t="str">
        <f ca="1">IFERROR(IF(INDIRECT($A$14&amp;ROW())&lt;&gt;"",COUNTIF([2]Summary!$B$30:$B$1033,INDIRECT($A$14&amp;ROW())),""),"")</f>
        <v/>
      </c>
      <c r="B286" s="33"/>
      <c r="C286" s="684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45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92"/>
      <c r="CL286" s="293"/>
      <c r="CN286" s="292"/>
      <c r="CO286" s="293"/>
    </row>
    <row r="287" spans="1:93" ht="24.95" customHeight="1">
      <c r="A287" s="397" t="str">
        <f ca="1">IFERROR(IF(INDIRECT($A$14&amp;ROW())&lt;&gt;"",COUNTIF([2]Summary!$B$30:$B$1033,INDIRECT($A$14&amp;ROW())),""),"")</f>
        <v/>
      </c>
      <c r="B287" s="33"/>
      <c r="C287" s="684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45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92"/>
      <c r="CL287" s="293"/>
      <c r="CN287" s="292"/>
      <c r="CO287" s="293"/>
    </row>
    <row r="288" spans="1:93" ht="24.95" customHeight="1">
      <c r="A288" s="397" t="str">
        <f ca="1">IFERROR(IF(INDIRECT($A$14&amp;ROW())&lt;&gt;"",COUNTIF([2]Summary!$B$30:$B$1033,INDIRECT($A$14&amp;ROW())),""),"")</f>
        <v/>
      </c>
      <c r="B288" s="33"/>
      <c r="C288" s="684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45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92"/>
      <c r="CL288" s="293"/>
      <c r="CN288" s="292"/>
      <c r="CO288" s="293"/>
    </row>
    <row r="289" spans="1:93" ht="24.95" customHeight="1">
      <c r="A289" s="397" t="str">
        <f ca="1">IFERROR(IF(INDIRECT($A$14&amp;ROW())&lt;&gt;"",COUNTIF([2]Summary!$B$30:$B$1033,INDIRECT($A$14&amp;ROW())),""),"")</f>
        <v/>
      </c>
      <c r="B289" s="33"/>
      <c r="C289" s="684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45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92"/>
      <c r="CL289" s="293"/>
      <c r="CN289" s="292"/>
      <c r="CO289" s="293"/>
    </row>
    <row r="290" spans="1:93" ht="24.95" customHeight="1">
      <c r="A290" s="397" t="str">
        <f ca="1">IFERROR(IF(INDIRECT($A$14&amp;ROW())&lt;&gt;"",COUNTIF([2]Summary!$B$30:$B$1033,INDIRECT($A$14&amp;ROW())),""),"")</f>
        <v/>
      </c>
      <c r="B290" s="33"/>
      <c r="C290" s="684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45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92"/>
      <c r="CL290" s="293"/>
      <c r="CN290" s="292"/>
      <c r="CO290" s="293"/>
    </row>
    <row r="291" spans="1:93" ht="24.95" customHeight="1">
      <c r="A291" s="397" t="str">
        <f ca="1">IFERROR(IF(INDIRECT($A$14&amp;ROW())&lt;&gt;"",COUNTIF([2]Summary!$B$30:$B$1033,INDIRECT($A$14&amp;ROW())),""),"")</f>
        <v/>
      </c>
      <c r="B291" s="33"/>
      <c r="C291" s="684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45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92"/>
      <c r="CL291" s="293"/>
      <c r="CN291" s="292"/>
      <c r="CO291" s="293"/>
    </row>
    <row r="292" spans="1:93" ht="24.95" customHeight="1">
      <c r="A292" s="397" t="str">
        <f ca="1">IFERROR(IF(INDIRECT($A$14&amp;ROW())&lt;&gt;"",COUNTIF([2]Summary!$B$30:$B$1033,INDIRECT($A$14&amp;ROW())),""),"")</f>
        <v/>
      </c>
      <c r="B292" s="33"/>
      <c r="C292" s="684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45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92"/>
      <c r="CL292" s="293"/>
      <c r="CN292" s="292"/>
      <c r="CO292" s="293"/>
    </row>
    <row r="293" spans="1:93" ht="24.95" customHeight="1">
      <c r="A293" s="397" t="str">
        <f ca="1">IFERROR(IF(INDIRECT($A$14&amp;ROW())&lt;&gt;"",COUNTIF([2]Summary!$B$30:$B$1033,INDIRECT($A$14&amp;ROW())),""),"")</f>
        <v/>
      </c>
      <c r="B293" s="33"/>
      <c r="C293" s="684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45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92"/>
      <c r="CL293" s="293"/>
      <c r="CN293" s="292"/>
      <c r="CO293" s="293"/>
    </row>
    <row r="294" spans="1:93" ht="24.95" customHeight="1">
      <c r="A294" s="397" t="str">
        <f ca="1">IFERROR(IF(INDIRECT($A$14&amp;ROW())&lt;&gt;"",COUNTIF([2]Summary!$B$30:$B$1033,INDIRECT($A$14&amp;ROW())),""),"")</f>
        <v/>
      </c>
      <c r="B294" s="33"/>
      <c r="C294" s="684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45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92"/>
      <c r="CL294" s="293"/>
      <c r="CN294" s="292"/>
      <c r="CO294" s="293"/>
    </row>
    <row r="295" spans="1:93" ht="24.95" customHeight="1">
      <c r="A295" s="397" t="str">
        <f ca="1">IFERROR(IF(INDIRECT($A$14&amp;ROW())&lt;&gt;"",COUNTIF([2]Summary!$B$30:$B$1033,INDIRECT($A$14&amp;ROW())),""),"")</f>
        <v/>
      </c>
      <c r="B295" s="33"/>
      <c r="C295" s="684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45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92"/>
      <c r="CL295" s="293"/>
      <c r="CN295" s="292"/>
      <c r="CO295" s="293"/>
    </row>
    <row r="296" spans="1:93" ht="24.95" customHeight="1">
      <c r="A296" s="397" t="str">
        <f ca="1">IFERROR(IF(INDIRECT($A$14&amp;ROW())&lt;&gt;"",COUNTIF([2]Summary!$B$30:$B$1033,INDIRECT($A$14&amp;ROW())),""),"")</f>
        <v/>
      </c>
      <c r="B296" s="33"/>
      <c r="C296" s="684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45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92"/>
      <c r="CL296" s="293"/>
      <c r="CN296" s="292"/>
      <c r="CO296" s="293"/>
    </row>
    <row r="297" spans="1:93" ht="24.95" customHeight="1">
      <c r="A297" s="397" t="str">
        <f ca="1">IFERROR(IF(INDIRECT($A$14&amp;ROW())&lt;&gt;"",COUNTIF([2]Summary!$B$30:$B$1033,INDIRECT($A$14&amp;ROW())),""),"")</f>
        <v/>
      </c>
      <c r="B297" s="33"/>
      <c r="C297" s="684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45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92"/>
      <c r="CL297" s="293"/>
      <c r="CN297" s="292"/>
      <c r="CO297" s="293"/>
    </row>
    <row r="298" spans="1:93" ht="24.95" customHeight="1">
      <c r="A298" s="397" t="str">
        <f ca="1">IFERROR(IF(INDIRECT($A$14&amp;ROW())&lt;&gt;"",COUNTIF([2]Summary!$B$30:$B$1033,INDIRECT($A$14&amp;ROW())),""),"")</f>
        <v/>
      </c>
      <c r="B298" s="33"/>
      <c r="C298" s="684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45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92"/>
      <c r="CL298" s="293"/>
      <c r="CN298" s="292"/>
      <c r="CO298" s="293"/>
    </row>
    <row r="299" spans="1:93" ht="24.95" customHeight="1">
      <c r="A299" s="397" t="str">
        <f ca="1">IFERROR(IF(INDIRECT($A$14&amp;ROW())&lt;&gt;"",COUNTIF([2]Summary!$B$30:$B$1033,INDIRECT($A$14&amp;ROW())),""),"")</f>
        <v/>
      </c>
      <c r="B299" s="33"/>
      <c r="C299" s="684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45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92"/>
      <c r="CL299" s="293"/>
      <c r="CN299" s="292"/>
      <c r="CO299" s="293"/>
    </row>
    <row r="300" spans="1:93" ht="24.95" customHeight="1">
      <c r="A300" s="397" t="str">
        <f ca="1">IFERROR(IF(INDIRECT($A$14&amp;ROW())&lt;&gt;"",COUNTIF([2]Summary!$B$30:$B$1033,INDIRECT($A$14&amp;ROW())),""),"")</f>
        <v/>
      </c>
      <c r="B300" s="33"/>
      <c r="C300" s="684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45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92"/>
      <c r="CL300" s="293"/>
      <c r="CN300" s="292"/>
      <c r="CO300" s="293"/>
    </row>
    <row r="301" spans="1:93" ht="24.95" customHeight="1">
      <c r="A301" s="397" t="str">
        <f ca="1">IFERROR(IF(INDIRECT($A$14&amp;ROW())&lt;&gt;"",COUNTIF([2]Summary!$B$30:$B$1033,INDIRECT($A$14&amp;ROW())),""),"")</f>
        <v/>
      </c>
      <c r="B301" s="33"/>
      <c r="C301" s="684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45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92"/>
      <c r="CL301" s="293"/>
      <c r="CN301" s="292"/>
      <c r="CO301" s="293"/>
    </row>
    <row r="302" spans="1:93" ht="24.95" customHeight="1">
      <c r="A302" s="397" t="str">
        <f ca="1">IFERROR(IF(INDIRECT($A$14&amp;ROW())&lt;&gt;"",COUNTIF([2]Summary!$B$30:$B$1033,INDIRECT($A$14&amp;ROW())),""),"")</f>
        <v/>
      </c>
      <c r="B302" s="33"/>
      <c r="C302" s="684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45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92"/>
      <c r="CL302" s="293"/>
      <c r="CN302" s="292"/>
      <c r="CO302" s="293"/>
    </row>
    <row r="303" spans="1:93" ht="24.95" customHeight="1">
      <c r="A303" s="397" t="str">
        <f ca="1">IFERROR(IF(INDIRECT($A$14&amp;ROW())&lt;&gt;"",COUNTIF([2]Summary!$B$30:$B$1033,INDIRECT($A$14&amp;ROW())),""),"")</f>
        <v/>
      </c>
      <c r="B303" s="33"/>
      <c r="C303" s="684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45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92"/>
      <c r="CL303" s="293"/>
      <c r="CN303" s="292"/>
      <c r="CO303" s="293"/>
    </row>
    <row r="304" spans="1:93" ht="24.95" customHeight="1">
      <c r="A304" s="397" t="str">
        <f ca="1">IFERROR(IF(INDIRECT($A$14&amp;ROW())&lt;&gt;"",COUNTIF([2]Summary!$B$30:$B$1033,INDIRECT($A$14&amp;ROW())),""),"")</f>
        <v/>
      </c>
      <c r="B304" s="33"/>
      <c r="C304" s="684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45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92"/>
      <c r="CL304" s="293"/>
      <c r="CN304" s="292"/>
      <c r="CO304" s="293"/>
    </row>
    <row r="305" spans="1:93" ht="24.95" customHeight="1">
      <c r="A305" s="397" t="str">
        <f ca="1">IFERROR(IF(INDIRECT($A$14&amp;ROW())&lt;&gt;"",COUNTIF([2]Summary!$B$30:$B$1033,INDIRECT($A$14&amp;ROW())),""),"")</f>
        <v/>
      </c>
      <c r="B305" s="33"/>
      <c r="C305" s="684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45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92"/>
      <c r="CL305" s="293"/>
      <c r="CN305" s="292"/>
      <c r="CO305" s="293"/>
    </row>
    <row r="306" spans="1:93" ht="24.95" customHeight="1">
      <c r="A306" s="397" t="str">
        <f ca="1">IFERROR(IF(INDIRECT($A$14&amp;ROW())&lt;&gt;"",COUNTIF([2]Summary!$B$30:$B$1033,INDIRECT($A$14&amp;ROW())),""),"")</f>
        <v/>
      </c>
      <c r="B306" s="33"/>
      <c r="C306" s="684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45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92"/>
      <c r="CL306" s="293"/>
      <c r="CN306" s="292"/>
      <c r="CO306" s="293"/>
    </row>
    <row r="307" spans="1:93" ht="24.95" customHeight="1">
      <c r="A307" s="397" t="str">
        <f ca="1">IFERROR(IF(INDIRECT($A$14&amp;ROW())&lt;&gt;"",COUNTIF([2]Summary!$B$30:$B$1033,INDIRECT($A$14&amp;ROW())),""),"")</f>
        <v/>
      </c>
      <c r="B307" s="33"/>
      <c r="C307" s="684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45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92"/>
      <c r="CL307" s="293"/>
      <c r="CN307" s="292"/>
      <c r="CO307" s="293"/>
    </row>
    <row r="308" spans="1:93" ht="24.95" customHeight="1">
      <c r="A308" s="397" t="str">
        <f ca="1">IFERROR(IF(INDIRECT($A$14&amp;ROW())&lt;&gt;"",COUNTIF([2]Summary!$B$30:$B$1033,INDIRECT($A$14&amp;ROW())),""),"")</f>
        <v/>
      </c>
      <c r="B308" s="33"/>
      <c r="C308" s="684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45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92"/>
      <c r="CL308" s="293"/>
      <c r="CN308" s="292"/>
      <c r="CO308" s="293"/>
    </row>
    <row r="309" spans="1:93" ht="24.95" customHeight="1">
      <c r="A309" s="397" t="str">
        <f ca="1">IFERROR(IF(INDIRECT($A$14&amp;ROW())&lt;&gt;"",COUNTIF([2]Summary!$B$30:$B$1033,INDIRECT($A$14&amp;ROW())),""),"")</f>
        <v/>
      </c>
      <c r="B309" s="33"/>
      <c r="C309" s="684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45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92"/>
      <c r="CL309" s="293"/>
      <c r="CN309" s="292"/>
      <c r="CO309" s="293"/>
    </row>
    <row r="310" spans="1:93" ht="24.95" customHeight="1">
      <c r="A310" s="397" t="str">
        <f ca="1">IFERROR(IF(INDIRECT($A$14&amp;ROW())&lt;&gt;"",COUNTIF([2]Summary!$B$30:$B$1033,INDIRECT($A$14&amp;ROW())),""),"")</f>
        <v/>
      </c>
      <c r="B310" s="33"/>
      <c r="C310" s="684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45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92"/>
      <c r="CL310" s="293"/>
      <c r="CN310" s="292"/>
      <c r="CO310" s="293"/>
    </row>
    <row r="311" spans="1:93" ht="24.95" customHeight="1">
      <c r="A311" s="397" t="str">
        <f ca="1">IFERROR(IF(INDIRECT($A$14&amp;ROW())&lt;&gt;"",COUNTIF([2]Summary!$B$30:$B$1033,INDIRECT($A$14&amp;ROW())),""),"")</f>
        <v/>
      </c>
      <c r="B311" s="33"/>
      <c r="C311" s="684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45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92"/>
      <c r="CL311" s="293"/>
      <c r="CN311" s="292"/>
      <c r="CO311" s="293"/>
    </row>
    <row r="312" spans="1:93" ht="24.95" customHeight="1">
      <c r="A312" s="397" t="str">
        <f ca="1">IFERROR(IF(INDIRECT($A$14&amp;ROW())&lt;&gt;"",COUNTIF([2]Summary!$B$30:$B$1033,INDIRECT($A$14&amp;ROW())),""),"")</f>
        <v/>
      </c>
      <c r="B312" s="33"/>
      <c r="C312" s="684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45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92"/>
      <c r="CL312" s="293"/>
      <c r="CN312" s="292"/>
      <c r="CO312" s="293"/>
    </row>
    <row r="313" spans="1:93" ht="24.95" customHeight="1">
      <c r="A313" s="397" t="str">
        <f ca="1">IFERROR(IF(INDIRECT($A$14&amp;ROW())&lt;&gt;"",COUNTIF([2]Summary!$B$30:$B$1033,INDIRECT($A$14&amp;ROW())),""),"")</f>
        <v/>
      </c>
      <c r="B313" s="33"/>
      <c r="C313" s="684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45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92"/>
      <c r="CL313" s="293"/>
      <c r="CN313" s="292"/>
      <c r="CO313" s="293"/>
    </row>
    <row r="314" spans="1:93" ht="24.95" customHeight="1">
      <c r="A314" s="397" t="str">
        <f ca="1">IFERROR(IF(INDIRECT($A$14&amp;ROW())&lt;&gt;"",COUNTIF([2]Summary!$B$30:$B$1033,INDIRECT($A$14&amp;ROW())),""),"")</f>
        <v/>
      </c>
      <c r="B314" s="33"/>
      <c r="C314" s="684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45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92"/>
      <c r="CL314" s="293"/>
      <c r="CN314" s="292"/>
      <c r="CO314" s="293"/>
    </row>
    <row r="315" spans="1:93" ht="24.95" customHeight="1">
      <c r="A315" s="397" t="str">
        <f ca="1">IFERROR(IF(INDIRECT($A$14&amp;ROW())&lt;&gt;"",COUNTIF([2]Summary!$B$30:$B$1033,INDIRECT($A$14&amp;ROW())),""),"")</f>
        <v/>
      </c>
      <c r="B315" s="33"/>
      <c r="C315" s="684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45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92"/>
      <c r="CL315" s="293"/>
      <c r="CN315" s="292"/>
      <c r="CO315" s="293"/>
    </row>
    <row r="316" spans="1:93" ht="24.95" customHeight="1">
      <c r="A316" s="397" t="str">
        <f ca="1">IFERROR(IF(INDIRECT($A$14&amp;ROW())&lt;&gt;"",COUNTIF([2]Summary!$B$30:$B$1033,INDIRECT($A$14&amp;ROW())),""),"")</f>
        <v/>
      </c>
      <c r="B316" s="33"/>
      <c r="C316" s="684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45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92"/>
      <c r="CL316" s="293"/>
      <c r="CN316" s="292"/>
      <c r="CO316" s="293"/>
    </row>
    <row r="317" spans="1:93" ht="24.95" customHeight="1">
      <c r="A317" s="397" t="str">
        <f ca="1">IFERROR(IF(INDIRECT($A$14&amp;ROW())&lt;&gt;"",COUNTIF([2]Summary!$B$30:$B$1033,INDIRECT($A$14&amp;ROW())),""),"")</f>
        <v/>
      </c>
      <c r="B317" s="33"/>
      <c r="C317" s="684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45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92"/>
      <c r="CL317" s="293"/>
      <c r="CN317" s="292"/>
      <c r="CO317" s="293"/>
    </row>
    <row r="318" spans="1:93" ht="24.95" customHeight="1">
      <c r="A318" s="397" t="str">
        <f ca="1">IFERROR(IF(INDIRECT($A$14&amp;ROW())&lt;&gt;"",COUNTIF([2]Summary!$B$30:$B$1033,INDIRECT($A$14&amp;ROW())),""),"")</f>
        <v/>
      </c>
      <c r="B318" s="33"/>
      <c r="C318" s="684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45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92"/>
      <c r="CL318" s="293"/>
      <c r="CN318" s="292"/>
      <c r="CO318" s="293"/>
    </row>
    <row r="319" spans="1:93" ht="24.95" customHeight="1">
      <c r="A319" s="397" t="str">
        <f ca="1">IFERROR(IF(INDIRECT($A$14&amp;ROW())&lt;&gt;"",COUNTIF([2]Summary!$B$30:$B$1033,INDIRECT($A$14&amp;ROW())),""),"")</f>
        <v/>
      </c>
      <c r="B319" s="33"/>
      <c r="C319" s="684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45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92"/>
      <c r="CL319" s="293"/>
      <c r="CN319" s="292"/>
      <c r="CO319" s="293"/>
    </row>
    <row r="320" spans="1:93" ht="24.95" customHeight="1">
      <c r="A320" s="397" t="str">
        <f ca="1">IFERROR(IF(INDIRECT($A$14&amp;ROW())&lt;&gt;"",COUNTIF([2]Summary!$B$30:$B$1033,INDIRECT($A$14&amp;ROW())),""),"")</f>
        <v/>
      </c>
      <c r="B320" s="33"/>
      <c r="C320" s="684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45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92"/>
      <c r="CL320" s="293"/>
      <c r="CN320" s="292"/>
      <c r="CO320" s="293"/>
    </row>
    <row r="321" spans="1:93" ht="24.95" customHeight="1">
      <c r="A321" s="397" t="str">
        <f ca="1">IFERROR(IF(INDIRECT($A$14&amp;ROW())&lt;&gt;"",COUNTIF([2]Summary!$B$30:$B$1033,INDIRECT($A$14&amp;ROW())),""),"")</f>
        <v/>
      </c>
      <c r="B321" s="33"/>
      <c r="C321" s="684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45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92"/>
      <c r="CL321" s="293"/>
      <c r="CN321" s="292"/>
      <c r="CO321" s="293"/>
    </row>
    <row r="322" spans="1:93" ht="24.95" customHeight="1">
      <c r="A322" s="397" t="str">
        <f ca="1">IFERROR(IF(INDIRECT($A$14&amp;ROW())&lt;&gt;"",COUNTIF([2]Summary!$B$30:$B$1033,INDIRECT($A$14&amp;ROW())),""),"")</f>
        <v/>
      </c>
      <c r="B322" s="33"/>
      <c r="C322" s="684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45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92"/>
      <c r="CL322" s="293"/>
      <c r="CN322" s="292"/>
      <c r="CO322" s="293"/>
    </row>
    <row r="323" spans="1:93" ht="24.95" customHeight="1">
      <c r="A323" s="397" t="str">
        <f ca="1">IFERROR(IF(INDIRECT($A$14&amp;ROW())&lt;&gt;"",COUNTIF([2]Summary!$B$30:$B$1033,INDIRECT($A$14&amp;ROW())),""),"")</f>
        <v/>
      </c>
      <c r="B323" s="33"/>
      <c r="C323" s="684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45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92"/>
      <c r="CL323" s="293"/>
      <c r="CN323" s="292"/>
      <c r="CO323" s="293"/>
    </row>
    <row r="324" spans="1:93" ht="24.95" customHeight="1">
      <c r="A324" s="397" t="str">
        <f ca="1">IFERROR(IF(INDIRECT($A$14&amp;ROW())&lt;&gt;"",COUNTIF([2]Summary!$B$30:$B$1033,INDIRECT($A$14&amp;ROW())),""),"")</f>
        <v/>
      </c>
      <c r="B324" s="33"/>
      <c r="C324" s="684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45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92"/>
      <c r="CL324" s="293"/>
      <c r="CN324" s="292"/>
      <c r="CO324" s="293"/>
    </row>
    <row r="325" spans="1:93" ht="24.95" customHeight="1">
      <c r="A325" s="397" t="str">
        <f ca="1">IFERROR(IF(INDIRECT($A$14&amp;ROW())&lt;&gt;"",COUNTIF([2]Summary!$B$30:$B$1033,INDIRECT($A$14&amp;ROW())),""),"")</f>
        <v/>
      </c>
      <c r="B325" s="33"/>
      <c r="C325" s="684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45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92"/>
      <c r="CL325" s="293"/>
      <c r="CN325" s="292"/>
      <c r="CO325" s="293"/>
    </row>
    <row r="326" spans="1:93" ht="24.95" customHeight="1">
      <c r="A326" s="397" t="str">
        <f ca="1">IFERROR(IF(INDIRECT($A$14&amp;ROW())&lt;&gt;"",COUNTIF([2]Summary!$B$30:$B$1033,INDIRECT($A$14&amp;ROW())),""),"")</f>
        <v/>
      </c>
      <c r="B326" s="33"/>
      <c r="C326" s="684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45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92"/>
      <c r="CL326" s="293"/>
      <c r="CN326" s="292"/>
      <c r="CO326" s="293"/>
    </row>
    <row r="327" spans="1:93" ht="24.95" customHeight="1">
      <c r="A327" s="397" t="str">
        <f ca="1">IFERROR(IF(INDIRECT($A$14&amp;ROW())&lt;&gt;"",COUNTIF([2]Summary!$B$30:$B$1033,INDIRECT($A$14&amp;ROW())),""),"")</f>
        <v/>
      </c>
      <c r="B327" s="33"/>
      <c r="C327" s="684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45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92"/>
      <c r="CL327" s="293"/>
      <c r="CN327" s="292"/>
      <c r="CO327" s="293"/>
    </row>
    <row r="328" spans="1:93" ht="24.95" customHeight="1">
      <c r="A328" s="397" t="str">
        <f ca="1">IFERROR(IF(INDIRECT($A$14&amp;ROW())&lt;&gt;"",COUNTIF([2]Summary!$B$30:$B$1033,INDIRECT($A$14&amp;ROW())),""),"")</f>
        <v/>
      </c>
      <c r="B328" s="33"/>
      <c r="C328" s="684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45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92"/>
      <c r="CL328" s="293"/>
      <c r="CN328" s="292"/>
      <c r="CO328" s="293"/>
    </row>
    <row r="329" spans="1:93" ht="24.95" customHeight="1">
      <c r="A329" s="397" t="str">
        <f ca="1">IFERROR(IF(INDIRECT($A$14&amp;ROW())&lt;&gt;"",COUNTIF([2]Summary!$B$30:$B$1033,INDIRECT($A$14&amp;ROW())),""),"")</f>
        <v/>
      </c>
      <c r="B329" s="33"/>
      <c r="C329" s="684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45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92"/>
      <c r="CL329" s="293"/>
      <c r="CN329" s="292"/>
      <c r="CO329" s="293"/>
    </row>
    <row r="330" spans="1:93" ht="24.95" customHeight="1">
      <c r="A330" s="397" t="str">
        <f ca="1">IFERROR(IF(INDIRECT($A$14&amp;ROW())&lt;&gt;"",COUNTIF([2]Summary!$B$30:$B$1033,INDIRECT($A$14&amp;ROW())),""),"")</f>
        <v/>
      </c>
      <c r="B330" s="33"/>
      <c r="C330" s="684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45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92"/>
      <c r="CL330" s="293"/>
      <c r="CN330" s="292"/>
      <c r="CO330" s="293"/>
    </row>
    <row r="331" spans="1:93" ht="24.95" customHeight="1">
      <c r="A331" s="397" t="str">
        <f ca="1">IFERROR(IF(INDIRECT($A$14&amp;ROW())&lt;&gt;"",COUNTIF([2]Summary!$B$30:$B$1033,INDIRECT($A$14&amp;ROW())),""),"")</f>
        <v/>
      </c>
      <c r="B331" s="33"/>
      <c r="C331" s="684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45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92"/>
      <c r="CL331" s="293"/>
      <c r="CN331" s="292"/>
      <c r="CO331" s="293"/>
    </row>
    <row r="332" spans="1:93" ht="24.95" customHeight="1">
      <c r="A332" s="397" t="str">
        <f ca="1">IFERROR(IF(INDIRECT($A$14&amp;ROW())&lt;&gt;"",COUNTIF([2]Summary!$B$30:$B$1033,INDIRECT($A$14&amp;ROW())),""),"")</f>
        <v/>
      </c>
      <c r="B332" s="33"/>
      <c r="C332" s="684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45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92"/>
      <c r="CL332" s="293"/>
      <c r="CN332" s="292"/>
      <c r="CO332" s="293"/>
    </row>
    <row r="333" spans="1:93" ht="24.95" customHeight="1">
      <c r="A333" s="397" t="str">
        <f ca="1">IFERROR(IF(INDIRECT($A$14&amp;ROW())&lt;&gt;"",COUNTIF([2]Summary!$B$30:$B$1033,INDIRECT($A$14&amp;ROW())),""),"")</f>
        <v/>
      </c>
      <c r="B333" s="33"/>
      <c r="C333" s="684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45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92"/>
      <c r="CL333" s="293"/>
      <c r="CN333" s="292"/>
      <c r="CO333" s="293"/>
    </row>
    <row r="334" spans="1:93" ht="24.95" customHeight="1">
      <c r="A334" s="397" t="str">
        <f ca="1">IFERROR(IF(INDIRECT($A$14&amp;ROW())&lt;&gt;"",COUNTIF([2]Summary!$B$30:$B$1033,INDIRECT($A$14&amp;ROW())),""),"")</f>
        <v/>
      </c>
      <c r="B334" s="33"/>
      <c r="C334" s="684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45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92"/>
      <c r="CL334" s="293"/>
      <c r="CN334" s="292"/>
      <c r="CO334" s="293"/>
    </row>
    <row r="335" spans="1:93" ht="24.95" customHeight="1">
      <c r="A335" s="397" t="str">
        <f ca="1">IFERROR(IF(INDIRECT($A$14&amp;ROW())&lt;&gt;"",COUNTIF([2]Summary!$B$30:$B$1033,INDIRECT($A$14&amp;ROW())),""),"")</f>
        <v/>
      </c>
      <c r="B335" s="33"/>
      <c r="C335" s="684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45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92"/>
      <c r="CL335" s="293"/>
      <c r="CN335" s="292"/>
      <c r="CO335" s="293"/>
    </row>
    <row r="336" spans="1:93" ht="24.95" customHeight="1">
      <c r="A336" s="397" t="str">
        <f ca="1">IFERROR(IF(INDIRECT($A$14&amp;ROW())&lt;&gt;"",COUNTIF([2]Summary!$B$30:$B$1033,INDIRECT($A$14&amp;ROW())),""),"")</f>
        <v/>
      </c>
      <c r="B336" s="33"/>
      <c r="C336" s="684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45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92"/>
      <c r="CL336" s="293"/>
      <c r="CN336" s="292"/>
      <c r="CO336" s="293"/>
    </row>
    <row r="337" spans="1:93" ht="24.95" customHeight="1">
      <c r="A337" s="397" t="str">
        <f ca="1">IFERROR(IF(INDIRECT($A$14&amp;ROW())&lt;&gt;"",COUNTIF([2]Summary!$B$30:$B$1033,INDIRECT($A$14&amp;ROW())),""),"")</f>
        <v/>
      </c>
      <c r="B337" s="33"/>
      <c r="C337" s="684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45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92"/>
      <c r="CL337" s="293"/>
      <c r="CN337" s="292"/>
      <c r="CO337" s="293"/>
    </row>
    <row r="338" spans="1:93" ht="24.95" customHeight="1">
      <c r="A338" s="397" t="str">
        <f ca="1">IFERROR(IF(INDIRECT($A$14&amp;ROW())&lt;&gt;"",COUNTIF([2]Summary!$B$30:$B$1033,INDIRECT($A$14&amp;ROW())),""),"")</f>
        <v/>
      </c>
      <c r="B338" s="33"/>
      <c r="C338" s="684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45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92"/>
      <c r="CL338" s="293"/>
      <c r="CN338" s="292"/>
      <c r="CO338" s="293"/>
    </row>
    <row r="339" spans="1:93" ht="24.95" customHeight="1">
      <c r="A339" s="397" t="str">
        <f ca="1">IFERROR(IF(INDIRECT($A$14&amp;ROW())&lt;&gt;"",COUNTIF([2]Summary!$B$30:$B$1033,INDIRECT($A$14&amp;ROW())),""),"")</f>
        <v/>
      </c>
      <c r="B339" s="33"/>
      <c r="C339" s="684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45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92"/>
      <c r="CL339" s="293"/>
      <c r="CN339" s="292"/>
      <c r="CO339" s="293"/>
    </row>
    <row r="340" spans="1:93" ht="24.95" customHeight="1">
      <c r="A340" s="397" t="str">
        <f ca="1">IFERROR(IF(INDIRECT($A$14&amp;ROW())&lt;&gt;"",COUNTIF([2]Summary!$B$30:$B$1033,INDIRECT($A$14&amp;ROW())),""),"")</f>
        <v/>
      </c>
      <c r="B340" s="33"/>
      <c r="C340" s="684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45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92"/>
      <c r="CL340" s="293"/>
      <c r="CN340" s="292"/>
      <c r="CO340" s="293"/>
    </row>
    <row r="341" spans="1:93" ht="24.95" customHeight="1">
      <c r="A341" s="397" t="str">
        <f ca="1">IFERROR(IF(INDIRECT($A$14&amp;ROW())&lt;&gt;"",COUNTIF([2]Summary!$B$30:$B$1033,INDIRECT($A$14&amp;ROW())),""),"")</f>
        <v/>
      </c>
      <c r="B341" s="33"/>
      <c r="C341" s="684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45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92"/>
      <c r="CL341" s="293"/>
      <c r="CN341" s="292"/>
      <c r="CO341" s="293"/>
    </row>
    <row r="342" spans="1:93" ht="24.95" customHeight="1">
      <c r="A342" s="397" t="str">
        <f ca="1">IFERROR(IF(INDIRECT($A$14&amp;ROW())&lt;&gt;"",COUNTIF([2]Summary!$B$30:$B$1033,INDIRECT($A$14&amp;ROW())),""),"")</f>
        <v/>
      </c>
      <c r="B342" s="33"/>
      <c r="C342" s="684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45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92"/>
      <c r="CL342" s="293"/>
      <c r="CN342" s="292"/>
      <c r="CO342" s="293"/>
    </row>
    <row r="343" spans="1:93" ht="24.95" customHeight="1">
      <c r="A343" s="397" t="str">
        <f ca="1">IFERROR(IF(INDIRECT($A$14&amp;ROW())&lt;&gt;"",COUNTIF([2]Summary!$B$30:$B$1033,INDIRECT($A$14&amp;ROW())),""),"")</f>
        <v/>
      </c>
      <c r="B343" s="33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45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92"/>
      <c r="CL343" s="293"/>
      <c r="CN343" s="292"/>
      <c r="CO343" s="293"/>
    </row>
    <row r="344" spans="1:93" ht="24.95" customHeight="1">
      <c r="A344" s="397" t="str">
        <f ca="1">IFERROR(IF(INDIRECT($A$14&amp;ROW())&lt;&gt;"",COUNTIF([2]Summary!$B$30:$B$1033,INDIRECT($A$14&amp;ROW())),""),"")</f>
        <v/>
      </c>
      <c r="B344" s="33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45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92"/>
      <c r="CL344" s="293"/>
      <c r="CN344" s="292"/>
      <c r="CO344" s="293"/>
    </row>
    <row r="345" spans="1:93" ht="24.95" customHeight="1">
      <c r="A345" s="397" t="str">
        <f ca="1">IFERROR(IF(INDIRECT($A$14&amp;ROW())&lt;&gt;"",COUNTIF([2]Summary!$B$30:$B$1033,INDIRECT($A$14&amp;ROW())),""),"")</f>
        <v/>
      </c>
      <c r="B345" s="33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45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92"/>
      <c r="CL345" s="293"/>
      <c r="CN345" s="292"/>
      <c r="CO345" s="293"/>
    </row>
    <row r="346" spans="1:93" ht="24.95" customHeight="1">
      <c r="A346" s="397" t="str">
        <f ca="1">IFERROR(IF(INDIRECT($A$14&amp;ROW())&lt;&gt;"",COUNTIF([2]Summary!$B$30:$B$1033,INDIRECT($A$14&amp;ROW())),""),"")</f>
        <v/>
      </c>
      <c r="B346" s="33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45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92"/>
      <c r="CL346" s="293"/>
      <c r="CN346" s="292"/>
      <c r="CO346" s="293"/>
    </row>
    <row r="347" spans="1:93" ht="24.95" customHeight="1">
      <c r="A347" s="397" t="str">
        <f ca="1">IFERROR(IF(INDIRECT($A$14&amp;ROW())&lt;&gt;"",COUNTIF([2]Summary!$B$30:$B$1033,INDIRECT($A$14&amp;ROW())),""),"")</f>
        <v/>
      </c>
      <c r="B347" s="33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45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92"/>
      <c r="CL347" s="293"/>
      <c r="CN347" s="292"/>
      <c r="CO347" s="293"/>
    </row>
    <row r="348" spans="1:93" ht="24.95" customHeight="1">
      <c r="A348" s="397" t="str">
        <f ca="1">IFERROR(IF(INDIRECT($A$14&amp;ROW())&lt;&gt;"",COUNTIF([2]Summary!$B$30:$B$1033,INDIRECT($A$14&amp;ROW())),""),"")</f>
        <v/>
      </c>
      <c r="B348" s="33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45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92"/>
      <c r="CL348" s="293"/>
      <c r="CN348" s="292"/>
      <c r="CO348" s="293"/>
    </row>
    <row r="349" spans="1:93" ht="24.95" customHeight="1">
      <c r="A349" s="397" t="str">
        <f ca="1">IFERROR(IF(INDIRECT($A$14&amp;ROW())&lt;&gt;"",COUNTIF([2]Summary!$B$30:$B$1033,INDIRECT($A$14&amp;ROW())),""),"")</f>
        <v/>
      </c>
      <c r="B349" s="33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45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92"/>
      <c r="CL349" s="293"/>
      <c r="CN349" s="292"/>
      <c r="CO349" s="293"/>
    </row>
    <row r="350" spans="1:93" ht="24.95" customHeight="1">
      <c r="A350" s="397" t="str">
        <f ca="1">IFERROR(IF(INDIRECT($A$14&amp;ROW())&lt;&gt;"",COUNTIF([2]Summary!$B$30:$B$1033,INDIRECT($A$14&amp;ROW())),""),"")</f>
        <v/>
      </c>
      <c r="B350" s="33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45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92"/>
      <c r="CL350" s="293"/>
      <c r="CN350" s="292"/>
      <c r="CO350" s="293"/>
    </row>
    <row r="351" spans="1:93" ht="24.95" customHeight="1">
      <c r="A351" s="397" t="str">
        <f ca="1">IFERROR(IF(INDIRECT($A$14&amp;ROW())&lt;&gt;"",COUNTIF([2]Summary!$B$30:$B$1033,INDIRECT($A$14&amp;ROW())),""),"")</f>
        <v/>
      </c>
      <c r="B351" s="33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45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92"/>
      <c r="CL351" s="293"/>
      <c r="CN351" s="292"/>
      <c r="CO351" s="293"/>
    </row>
    <row r="352" spans="1:93" ht="24.95" customHeight="1">
      <c r="A352" s="397" t="str">
        <f ca="1">IFERROR(IF(INDIRECT($A$14&amp;ROW())&lt;&gt;"",COUNTIF([2]Summary!$B$30:$B$1033,INDIRECT($A$14&amp;ROW())),""),"")</f>
        <v/>
      </c>
      <c r="B352" s="33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45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92"/>
      <c r="CL352" s="293"/>
      <c r="CN352" s="292"/>
      <c r="CO352" s="293"/>
    </row>
    <row r="353" spans="1:93" ht="24.95" customHeight="1">
      <c r="A353" s="397" t="str">
        <f ca="1">IFERROR(IF(INDIRECT($A$14&amp;ROW())&lt;&gt;"",COUNTIF([2]Summary!$B$30:$B$1033,INDIRECT($A$14&amp;ROW())),""),"")</f>
        <v/>
      </c>
      <c r="B353" s="33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45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92"/>
      <c r="CL353" s="293"/>
      <c r="CN353" s="292"/>
      <c r="CO353" s="293"/>
    </row>
    <row r="354" spans="1:93" ht="24.95" customHeight="1">
      <c r="A354" s="397" t="str">
        <f ca="1">IFERROR(IF(INDIRECT($A$14&amp;ROW())&lt;&gt;"",COUNTIF([2]Summary!$B$30:$B$1033,INDIRECT($A$14&amp;ROW())),""),"")</f>
        <v/>
      </c>
      <c r="B354" s="33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45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92"/>
      <c r="CL354" s="293"/>
      <c r="CN354" s="292"/>
      <c r="CO354" s="293"/>
    </row>
    <row r="355" spans="1:93" ht="24.95" customHeight="1">
      <c r="A355" s="397" t="str">
        <f ca="1">IFERROR(IF(INDIRECT($A$14&amp;ROW())&lt;&gt;"",COUNTIF([2]Summary!$B$30:$B$1033,INDIRECT($A$14&amp;ROW())),""),"")</f>
        <v/>
      </c>
      <c r="B355" s="33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45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92"/>
      <c r="CL355" s="293"/>
      <c r="CN355" s="292"/>
      <c r="CO355" s="293"/>
    </row>
    <row r="356" spans="1:93" ht="24.95" customHeight="1">
      <c r="A356" s="397" t="str">
        <f ca="1">IFERROR(IF(INDIRECT($A$14&amp;ROW())&lt;&gt;"",COUNTIF([2]Summary!$B$30:$B$1033,INDIRECT($A$14&amp;ROW())),""),"")</f>
        <v/>
      </c>
      <c r="B356" s="33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45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92"/>
      <c r="CL356" s="293"/>
      <c r="CN356" s="292"/>
      <c r="CO356" s="293"/>
    </row>
    <row r="357" spans="1:93" ht="24.95" customHeight="1">
      <c r="A357" s="397" t="str">
        <f ca="1">IFERROR(IF(INDIRECT($A$14&amp;ROW())&lt;&gt;"",COUNTIF([2]Summary!$B$30:$B$1033,INDIRECT($A$14&amp;ROW())),""),"")</f>
        <v/>
      </c>
      <c r="B357" s="33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45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92"/>
      <c r="CL357" s="293"/>
      <c r="CN357" s="292"/>
      <c r="CO357" s="293"/>
    </row>
    <row r="358" spans="1:93" ht="24.95" customHeight="1">
      <c r="A358" s="397" t="str">
        <f ca="1">IFERROR(IF(INDIRECT($A$14&amp;ROW())&lt;&gt;"",COUNTIF([2]Summary!$B$30:$B$1033,INDIRECT($A$14&amp;ROW())),""),"")</f>
        <v/>
      </c>
      <c r="B358" s="33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45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92"/>
      <c r="CL358" s="293"/>
      <c r="CN358" s="292"/>
      <c r="CO358" s="293"/>
    </row>
    <row r="359" spans="1:93" ht="24.95" customHeight="1">
      <c r="A359" s="397" t="str">
        <f ca="1">IFERROR(IF(INDIRECT($A$14&amp;ROW())&lt;&gt;"",COUNTIF([2]Summary!$B$30:$B$1033,INDIRECT($A$14&amp;ROW())),""),"")</f>
        <v/>
      </c>
      <c r="B359" s="33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45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92"/>
      <c r="CL359" s="293"/>
      <c r="CN359" s="292"/>
      <c r="CO359" s="293"/>
    </row>
    <row r="360" spans="1:93" ht="24.95" customHeight="1">
      <c r="A360" s="397" t="str">
        <f ca="1">IFERROR(IF(INDIRECT($A$14&amp;ROW())&lt;&gt;"",COUNTIF([2]Summary!$B$30:$B$1033,INDIRECT($A$14&amp;ROW())),""),"")</f>
        <v/>
      </c>
      <c r="B360" s="33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45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92"/>
      <c r="CL360" s="293"/>
      <c r="CN360" s="292"/>
      <c r="CO360" s="293"/>
    </row>
    <row r="361" spans="1:93" ht="24.95" customHeight="1">
      <c r="A361" s="397" t="str">
        <f ca="1">IFERROR(IF(INDIRECT($A$14&amp;ROW())&lt;&gt;"",COUNTIF([2]Summary!$B$30:$B$1033,INDIRECT($A$14&amp;ROW())),""),"")</f>
        <v/>
      </c>
      <c r="B361" s="33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45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92"/>
      <c r="CL361" s="293"/>
      <c r="CN361" s="292"/>
      <c r="CO361" s="293"/>
    </row>
    <row r="362" spans="1:93" ht="24.95" customHeight="1">
      <c r="A362" s="397" t="str">
        <f ca="1">IFERROR(IF(INDIRECT($A$14&amp;ROW())&lt;&gt;"",COUNTIF([2]Summary!$B$30:$B$1033,INDIRECT($A$14&amp;ROW())),""),"")</f>
        <v/>
      </c>
      <c r="B362" s="33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45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92"/>
      <c r="CL362" s="293"/>
      <c r="CN362" s="292"/>
      <c r="CO362" s="293"/>
    </row>
    <row r="363" spans="1:93" ht="24.95" customHeight="1">
      <c r="A363" s="397" t="str">
        <f ca="1">IFERROR(IF(INDIRECT($A$14&amp;ROW())&lt;&gt;"",COUNTIF([2]Summary!$B$30:$B$1033,INDIRECT($A$14&amp;ROW())),""),"")</f>
        <v/>
      </c>
      <c r="B363" s="33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45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92"/>
      <c r="CL363" s="293"/>
      <c r="CN363" s="292"/>
      <c r="CO363" s="293"/>
    </row>
    <row r="364" spans="1:93" ht="24.95" customHeight="1">
      <c r="A364" s="397" t="str">
        <f ca="1">IFERROR(IF(INDIRECT($A$14&amp;ROW())&lt;&gt;"",COUNTIF([2]Summary!$B$30:$B$1033,INDIRECT($A$14&amp;ROW())),""),"")</f>
        <v/>
      </c>
      <c r="B364" s="33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45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92"/>
      <c r="CL364" s="293"/>
      <c r="CN364" s="292"/>
      <c r="CO364" s="293"/>
    </row>
    <row r="365" spans="1:93" ht="24.95" customHeight="1">
      <c r="A365" s="397" t="str">
        <f ca="1">IFERROR(IF(INDIRECT($A$14&amp;ROW())&lt;&gt;"",COUNTIF([2]Summary!$B$30:$B$1033,INDIRECT($A$14&amp;ROW())),""),"")</f>
        <v/>
      </c>
      <c r="B365" s="33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45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92"/>
      <c r="CL365" s="293"/>
      <c r="CN365" s="292"/>
      <c r="CO365" s="293"/>
    </row>
    <row r="366" spans="1:93" ht="24.95" customHeight="1">
      <c r="A366" s="397" t="str">
        <f ca="1">IFERROR(IF(INDIRECT($A$14&amp;ROW())&lt;&gt;"",COUNTIF([2]Summary!$B$30:$B$1033,INDIRECT($A$14&amp;ROW())),""),"")</f>
        <v/>
      </c>
      <c r="B366" s="33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45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92"/>
      <c r="CL366" s="293"/>
      <c r="CN366" s="292"/>
      <c r="CO366" s="293"/>
    </row>
    <row r="367" spans="1:93" ht="24.95" customHeight="1">
      <c r="A367" s="397" t="str">
        <f ca="1">IFERROR(IF(INDIRECT($A$14&amp;ROW())&lt;&gt;"",COUNTIF([2]Summary!$B$30:$B$1033,INDIRECT($A$14&amp;ROW())),""),"")</f>
        <v/>
      </c>
      <c r="B367" s="33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45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92"/>
      <c r="CL367" s="293"/>
      <c r="CN367" s="292"/>
      <c r="CO367" s="293"/>
    </row>
    <row r="368" spans="1:93" ht="24.95" customHeight="1">
      <c r="A368" s="397" t="str">
        <f ca="1">IFERROR(IF(INDIRECT($A$14&amp;ROW())&lt;&gt;"",COUNTIF([2]Summary!$B$30:$B$1033,INDIRECT($A$14&amp;ROW())),""),"")</f>
        <v/>
      </c>
      <c r="B368" s="33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45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92"/>
      <c r="CL368" s="293"/>
      <c r="CN368" s="292"/>
      <c r="CO368" s="293"/>
    </row>
    <row r="369" spans="1:93" ht="24.95" customHeight="1">
      <c r="A369" s="397" t="str">
        <f ca="1">IFERROR(IF(INDIRECT($A$14&amp;ROW())&lt;&gt;"",COUNTIF([2]Summary!$B$30:$B$1033,INDIRECT($A$14&amp;ROW())),""),"")</f>
        <v/>
      </c>
      <c r="B369" s="33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45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92"/>
      <c r="CL369" s="293"/>
      <c r="CN369" s="292"/>
      <c r="CO369" s="293"/>
    </row>
    <row r="370" spans="1:93" ht="24.95" customHeight="1">
      <c r="A370" s="397" t="str">
        <f ca="1">IFERROR(IF(INDIRECT($A$14&amp;ROW())&lt;&gt;"",COUNTIF([2]Summary!$B$30:$B$1033,INDIRECT($A$14&amp;ROW())),""),"")</f>
        <v/>
      </c>
      <c r="B370" s="33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45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92"/>
      <c r="CL370" s="293"/>
      <c r="CN370" s="292"/>
      <c r="CO370" s="293"/>
    </row>
    <row r="371" spans="1:93" ht="24.95" customHeight="1">
      <c r="A371" s="397" t="str">
        <f ca="1">IFERROR(IF(INDIRECT($A$14&amp;ROW())&lt;&gt;"",COUNTIF([2]Summary!$B$30:$B$1033,INDIRECT($A$14&amp;ROW())),""),"")</f>
        <v/>
      </c>
      <c r="B371" s="33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45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92"/>
      <c r="CL371" s="293"/>
      <c r="CN371" s="292"/>
      <c r="CO371" s="293"/>
    </row>
    <row r="372" spans="1:93" ht="24.95" customHeight="1">
      <c r="A372" s="397" t="str">
        <f ca="1">IFERROR(IF(INDIRECT($A$14&amp;ROW())&lt;&gt;"",COUNTIF([2]Summary!$B$30:$B$1033,INDIRECT($A$14&amp;ROW())),""),"")</f>
        <v/>
      </c>
      <c r="B372" s="33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45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92"/>
      <c r="CL372" s="293"/>
      <c r="CN372" s="292"/>
      <c r="CO372" s="293"/>
    </row>
    <row r="373" spans="1:93" ht="24.95" customHeight="1">
      <c r="A373" s="397" t="str">
        <f ca="1">IFERROR(IF(INDIRECT($A$14&amp;ROW())&lt;&gt;"",COUNTIF([2]Summary!$B$30:$B$1033,INDIRECT($A$14&amp;ROW())),""),"")</f>
        <v/>
      </c>
      <c r="B373" s="33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45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92"/>
      <c r="CL373" s="293"/>
      <c r="CN373" s="292"/>
      <c r="CO373" s="293"/>
    </row>
    <row r="374" spans="1:93" ht="24.95" customHeight="1">
      <c r="A374" s="397" t="str">
        <f ca="1">IFERROR(IF(INDIRECT($A$14&amp;ROW())&lt;&gt;"",COUNTIF([2]Summary!$B$30:$B$1033,INDIRECT($A$14&amp;ROW())),""),"")</f>
        <v/>
      </c>
      <c r="B374" s="33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45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92"/>
      <c r="CL374" s="293"/>
      <c r="CN374" s="292"/>
      <c r="CO374" s="293"/>
    </row>
    <row r="375" spans="1:93" ht="24.95" customHeight="1">
      <c r="A375" s="397" t="str">
        <f ca="1">IFERROR(IF(INDIRECT($A$14&amp;ROW())&lt;&gt;"",COUNTIF([2]Summary!$B$30:$B$1033,INDIRECT($A$14&amp;ROW())),""),"")</f>
        <v/>
      </c>
      <c r="B375" s="33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45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92"/>
      <c r="CL375" s="293"/>
      <c r="CN375" s="292"/>
      <c r="CO375" s="293"/>
    </row>
    <row r="376" spans="1:93" ht="24.95" customHeight="1">
      <c r="A376" s="397" t="str">
        <f ca="1">IFERROR(IF(INDIRECT($A$14&amp;ROW())&lt;&gt;"",COUNTIF([2]Summary!$B$30:$B$1033,INDIRECT($A$14&amp;ROW())),""),"")</f>
        <v/>
      </c>
      <c r="B376" s="33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45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92"/>
      <c r="CL376" s="293"/>
      <c r="CN376" s="292"/>
      <c r="CO376" s="293"/>
    </row>
    <row r="377" spans="1:93" ht="24.95" customHeight="1">
      <c r="A377" s="397" t="str">
        <f ca="1">IFERROR(IF(INDIRECT($A$14&amp;ROW())&lt;&gt;"",COUNTIF([2]Summary!$B$30:$B$1033,INDIRECT($A$14&amp;ROW())),""),"")</f>
        <v/>
      </c>
      <c r="B377" s="33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45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92"/>
      <c r="CL377" s="293"/>
      <c r="CN377" s="292"/>
      <c r="CO377" s="293"/>
    </row>
    <row r="378" spans="1:93" ht="24.95" customHeight="1">
      <c r="A378" s="397" t="str">
        <f ca="1">IFERROR(IF(INDIRECT($A$14&amp;ROW())&lt;&gt;"",COUNTIF([2]Summary!$B$30:$B$1033,INDIRECT($A$14&amp;ROW())),""),"")</f>
        <v/>
      </c>
      <c r="B378" s="33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45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92"/>
      <c r="CL378" s="293"/>
      <c r="CN378" s="292"/>
      <c r="CO378" s="293"/>
    </row>
    <row r="379" spans="1:93" ht="24.95" customHeight="1">
      <c r="A379" s="397" t="str">
        <f ca="1">IFERROR(IF(INDIRECT($A$14&amp;ROW())&lt;&gt;"",COUNTIF([2]Summary!$B$30:$B$1033,INDIRECT($A$14&amp;ROW())),""),"")</f>
        <v/>
      </c>
      <c r="B379" s="33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45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92"/>
      <c r="CL379" s="293"/>
      <c r="CN379" s="292"/>
      <c r="CO379" s="293"/>
    </row>
    <row r="380" spans="1:93" ht="24.95" customHeight="1">
      <c r="A380" s="397" t="str">
        <f ca="1">IFERROR(IF(INDIRECT($A$14&amp;ROW())&lt;&gt;"",COUNTIF([2]Summary!$B$30:$B$1033,INDIRECT($A$14&amp;ROW())),""),"")</f>
        <v/>
      </c>
      <c r="B380" s="33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45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92"/>
      <c r="CL380" s="293"/>
      <c r="CN380" s="292"/>
      <c r="CO380" s="293"/>
    </row>
    <row r="381" spans="1:93" ht="24.95" customHeight="1">
      <c r="A381" s="397" t="str">
        <f ca="1">IFERROR(IF(INDIRECT($A$14&amp;ROW())&lt;&gt;"",COUNTIF([2]Summary!$B$30:$B$1033,INDIRECT($A$14&amp;ROW())),""),"")</f>
        <v/>
      </c>
      <c r="B381" s="33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45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92"/>
      <c r="CL381" s="293"/>
      <c r="CN381" s="292"/>
      <c r="CO381" s="293"/>
    </row>
    <row r="382" spans="1:93" ht="24.95" customHeight="1">
      <c r="A382" s="397" t="str">
        <f ca="1">IFERROR(IF(INDIRECT($A$14&amp;ROW())&lt;&gt;"",COUNTIF([2]Summary!$B$30:$B$1033,INDIRECT($A$14&amp;ROW())),""),"")</f>
        <v/>
      </c>
      <c r="B382" s="33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45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92"/>
      <c r="CL382" s="293"/>
      <c r="CN382" s="292"/>
      <c r="CO382" s="293"/>
    </row>
    <row r="383" spans="1:93" ht="24.95" customHeight="1">
      <c r="A383" s="397" t="str">
        <f ca="1">IFERROR(IF(INDIRECT($A$14&amp;ROW())&lt;&gt;"",COUNTIF([2]Summary!$B$30:$B$1033,INDIRECT($A$14&amp;ROW())),""),"")</f>
        <v/>
      </c>
      <c r="B383" s="33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45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92"/>
      <c r="CL383" s="293"/>
      <c r="CN383" s="292"/>
      <c r="CO383" s="293"/>
    </row>
    <row r="384" spans="1:93" ht="24.95" customHeight="1">
      <c r="A384" s="397" t="str">
        <f ca="1">IFERROR(IF(INDIRECT($A$14&amp;ROW())&lt;&gt;"",COUNTIF([2]Summary!$B$30:$B$1033,INDIRECT($A$14&amp;ROW())),""),"")</f>
        <v/>
      </c>
      <c r="B384" s="33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45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92"/>
      <c r="CL384" s="293"/>
      <c r="CN384" s="292"/>
      <c r="CO384" s="293"/>
    </row>
    <row r="385" spans="1:93" ht="24.95" customHeight="1">
      <c r="A385" s="397" t="str">
        <f ca="1">IFERROR(IF(INDIRECT($A$14&amp;ROW())&lt;&gt;"",COUNTIF([2]Summary!$B$30:$B$1033,INDIRECT($A$14&amp;ROW())),""),"")</f>
        <v/>
      </c>
      <c r="B385" s="33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45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92"/>
      <c r="CL385" s="293"/>
      <c r="CN385" s="292"/>
      <c r="CO385" s="293"/>
    </row>
    <row r="386" spans="1:93" ht="24.95" customHeight="1">
      <c r="A386" s="397" t="str">
        <f ca="1">IFERROR(IF(INDIRECT($A$14&amp;ROW())&lt;&gt;"",COUNTIF([2]Summary!$B$30:$B$1033,INDIRECT($A$14&amp;ROW())),""),"")</f>
        <v/>
      </c>
      <c r="B386" s="33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45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92"/>
      <c r="CL386" s="293"/>
      <c r="CN386" s="292"/>
      <c r="CO386" s="293"/>
    </row>
    <row r="387" spans="1:93" ht="24.95" customHeight="1">
      <c r="A387" s="397" t="str">
        <f ca="1">IFERROR(IF(INDIRECT($A$14&amp;ROW())&lt;&gt;"",COUNTIF([2]Summary!$B$30:$B$1033,INDIRECT($A$14&amp;ROW())),""),"")</f>
        <v/>
      </c>
      <c r="B387" s="33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45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92"/>
      <c r="CL387" s="293"/>
      <c r="CN387" s="292"/>
      <c r="CO387" s="293"/>
    </row>
    <row r="388" spans="1:93" ht="24.95" customHeight="1">
      <c r="A388" s="397" t="str">
        <f ca="1">IFERROR(IF(INDIRECT($A$14&amp;ROW())&lt;&gt;"",COUNTIF([2]Summary!$B$30:$B$1033,INDIRECT($A$14&amp;ROW())),""),"")</f>
        <v/>
      </c>
      <c r="B388" s="33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45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92"/>
      <c r="CL388" s="293"/>
      <c r="CN388" s="292"/>
      <c r="CO388" s="293"/>
    </row>
    <row r="389" spans="1:93" ht="24.95" customHeight="1">
      <c r="A389" s="397" t="str">
        <f ca="1">IFERROR(IF(INDIRECT($A$14&amp;ROW())&lt;&gt;"",COUNTIF([2]Summary!$B$30:$B$1033,INDIRECT($A$14&amp;ROW())),""),"")</f>
        <v/>
      </c>
      <c r="B389" s="33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45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92"/>
      <c r="CL389" s="293"/>
      <c r="CN389" s="292"/>
      <c r="CO389" s="293"/>
    </row>
    <row r="390" spans="1:93" ht="24.95" customHeight="1">
      <c r="A390" s="397" t="str">
        <f ca="1">IFERROR(IF(INDIRECT($A$14&amp;ROW())&lt;&gt;"",COUNTIF([2]Summary!$B$30:$B$1033,INDIRECT($A$14&amp;ROW())),""),"")</f>
        <v/>
      </c>
      <c r="B390" s="33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45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92"/>
      <c r="CL390" s="293"/>
      <c r="CN390" s="292"/>
      <c r="CO390" s="293"/>
    </row>
    <row r="391" spans="1:93" ht="24.95" customHeight="1">
      <c r="A391" s="397" t="str">
        <f ca="1">IFERROR(IF(INDIRECT($A$14&amp;ROW())&lt;&gt;"",COUNTIF([2]Summary!$B$30:$B$1033,INDIRECT($A$14&amp;ROW())),""),"")</f>
        <v/>
      </c>
      <c r="B391" s="33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45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92"/>
      <c r="CL391" s="293"/>
      <c r="CN391" s="292"/>
      <c r="CO391" s="293"/>
    </row>
    <row r="392" spans="1:93" ht="24.95" customHeight="1">
      <c r="A392" s="397" t="str">
        <f ca="1">IFERROR(IF(INDIRECT($A$14&amp;ROW())&lt;&gt;"",COUNTIF([2]Summary!$B$30:$B$1033,INDIRECT($A$14&amp;ROW())),""),"")</f>
        <v/>
      </c>
      <c r="B392" s="33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45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92"/>
      <c r="CL392" s="293"/>
      <c r="CN392" s="292"/>
      <c r="CO392" s="293"/>
    </row>
    <row r="393" spans="1:93" ht="24.95" customHeight="1">
      <c r="A393" s="397" t="str">
        <f ca="1">IFERROR(IF(INDIRECT($A$14&amp;ROW())&lt;&gt;"",COUNTIF([2]Summary!$B$30:$B$1033,INDIRECT($A$14&amp;ROW())),""),"")</f>
        <v/>
      </c>
      <c r="B393" s="33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45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92"/>
      <c r="CL393" s="293"/>
      <c r="CN393" s="292"/>
      <c r="CO393" s="293"/>
    </row>
    <row r="394" spans="1:93" ht="24.95" customHeight="1">
      <c r="A394" s="397" t="str">
        <f ca="1">IFERROR(IF(INDIRECT($A$14&amp;ROW())&lt;&gt;"",COUNTIF([2]Summary!$B$30:$B$1033,INDIRECT($A$14&amp;ROW())),""),"")</f>
        <v/>
      </c>
      <c r="B394" s="33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45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92"/>
      <c r="CL394" s="293"/>
      <c r="CN394" s="292"/>
      <c r="CO394" s="293"/>
    </row>
    <row r="395" spans="1:93" ht="24.95" customHeight="1">
      <c r="A395" s="397" t="str">
        <f ca="1">IFERROR(IF(INDIRECT($A$14&amp;ROW())&lt;&gt;"",COUNTIF([2]Summary!$B$30:$B$1033,INDIRECT($A$14&amp;ROW())),""),"")</f>
        <v/>
      </c>
      <c r="B395" s="33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45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92"/>
      <c r="CL395" s="293"/>
      <c r="CN395" s="292"/>
      <c r="CO395" s="293"/>
    </row>
    <row r="396" spans="1:93" ht="24.95" customHeight="1">
      <c r="A396" s="397" t="str">
        <f ca="1">IFERROR(IF(INDIRECT($A$14&amp;ROW())&lt;&gt;"",COUNTIF([2]Summary!$B$30:$B$1033,INDIRECT($A$14&amp;ROW())),""),"")</f>
        <v/>
      </c>
      <c r="B396" s="33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45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92"/>
      <c r="CL396" s="293"/>
      <c r="CN396" s="292"/>
      <c r="CO396" s="293"/>
    </row>
    <row r="397" spans="1:93" ht="24.95" customHeight="1">
      <c r="A397" s="397" t="str">
        <f ca="1">IFERROR(IF(INDIRECT($A$14&amp;ROW())&lt;&gt;"",COUNTIF([2]Summary!$B$30:$B$1033,INDIRECT($A$14&amp;ROW())),""),"")</f>
        <v/>
      </c>
      <c r="B397" s="33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45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92"/>
      <c r="CL397" s="293"/>
      <c r="CN397" s="292"/>
      <c r="CO397" s="293"/>
    </row>
    <row r="398" spans="1:93" ht="24.95" customHeight="1">
      <c r="A398" s="397" t="str">
        <f ca="1">IFERROR(IF(INDIRECT($A$14&amp;ROW())&lt;&gt;"",COUNTIF([2]Summary!$B$30:$B$1033,INDIRECT($A$14&amp;ROW())),""),"")</f>
        <v/>
      </c>
      <c r="B398" s="33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45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92"/>
      <c r="CL398" s="293"/>
      <c r="CN398" s="292"/>
      <c r="CO398" s="293"/>
    </row>
    <row r="399" spans="1:93" ht="24.95" customHeight="1">
      <c r="A399" s="397" t="str">
        <f ca="1">IFERROR(IF(INDIRECT($A$14&amp;ROW())&lt;&gt;"",COUNTIF([2]Summary!$B$30:$B$1033,INDIRECT($A$14&amp;ROW())),""),"")</f>
        <v/>
      </c>
      <c r="B399" s="33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45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92"/>
      <c r="CL399" s="293"/>
      <c r="CN399" s="292"/>
      <c r="CO399" s="293"/>
    </row>
    <row r="400" spans="1:93" ht="24.95" customHeight="1">
      <c r="A400" s="397" t="str">
        <f ca="1">IFERROR(IF(INDIRECT($A$14&amp;ROW())&lt;&gt;"",COUNTIF([2]Summary!$B$30:$B$1033,INDIRECT($A$14&amp;ROW())),""),"")</f>
        <v/>
      </c>
      <c r="B400" s="33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45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92"/>
      <c r="CL400" s="293"/>
      <c r="CN400" s="292"/>
      <c r="CO400" s="293"/>
    </row>
    <row r="401" spans="1:93" ht="24.95" customHeight="1">
      <c r="A401" s="397" t="str">
        <f ca="1">IFERROR(IF(INDIRECT($A$14&amp;ROW())&lt;&gt;"",COUNTIF([2]Summary!$B$30:$B$1033,INDIRECT($A$14&amp;ROW())),""),"")</f>
        <v/>
      </c>
      <c r="B401" s="33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45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92"/>
      <c r="CL401" s="293"/>
      <c r="CN401" s="292"/>
      <c r="CO401" s="293"/>
    </row>
    <row r="402" spans="1:93" ht="24.95" customHeight="1">
      <c r="A402" s="397" t="str">
        <f ca="1">IFERROR(IF(INDIRECT($A$14&amp;ROW())&lt;&gt;"",COUNTIF([2]Summary!$B$30:$B$1033,INDIRECT($A$14&amp;ROW())),""),"")</f>
        <v/>
      </c>
      <c r="B402" s="33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45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92"/>
      <c r="CL402" s="293"/>
      <c r="CN402" s="292"/>
      <c r="CO402" s="293"/>
    </row>
    <row r="403" spans="1:93" ht="24.95" customHeight="1">
      <c r="A403" s="397" t="str">
        <f ca="1">IFERROR(IF(INDIRECT($A$14&amp;ROW())&lt;&gt;"",COUNTIF([2]Summary!$B$30:$B$1033,INDIRECT($A$14&amp;ROW())),""),"")</f>
        <v/>
      </c>
      <c r="B403" s="33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45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92"/>
      <c r="CL403" s="293"/>
      <c r="CN403" s="292"/>
      <c r="CO403" s="293"/>
    </row>
    <row r="404" spans="1:93" ht="24.95" customHeight="1">
      <c r="A404" s="397" t="str">
        <f ca="1">IFERROR(IF(INDIRECT($A$14&amp;ROW())&lt;&gt;"",COUNTIF([2]Summary!$B$30:$B$1033,INDIRECT($A$14&amp;ROW())),""),"")</f>
        <v/>
      </c>
      <c r="B404" s="33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45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92"/>
      <c r="CL404" s="293"/>
      <c r="CN404" s="292"/>
      <c r="CO404" s="293"/>
    </row>
    <row r="405" spans="1:93" ht="24.95" customHeight="1">
      <c r="A405" s="397" t="str">
        <f ca="1">IFERROR(IF(INDIRECT($A$14&amp;ROW())&lt;&gt;"",COUNTIF([2]Summary!$B$30:$B$1033,INDIRECT($A$14&amp;ROW())),""),"")</f>
        <v/>
      </c>
      <c r="B405" s="33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45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92"/>
      <c r="CL405" s="293"/>
      <c r="CN405" s="292"/>
      <c r="CO405" s="293"/>
    </row>
    <row r="406" spans="1:93" ht="24.95" customHeight="1">
      <c r="A406" s="397" t="str">
        <f ca="1">IFERROR(IF(INDIRECT($A$14&amp;ROW())&lt;&gt;"",COUNTIF([2]Summary!$B$30:$B$1033,INDIRECT($A$14&amp;ROW())),""),"")</f>
        <v/>
      </c>
      <c r="B406" s="33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45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92"/>
      <c r="CL406" s="293"/>
      <c r="CN406" s="292"/>
      <c r="CO406" s="293"/>
    </row>
    <row r="407" spans="1:93" ht="24.95" customHeight="1">
      <c r="A407" s="397" t="str">
        <f ca="1">IFERROR(IF(INDIRECT($A$14&amp;ROW())&lt;&gt;"",COUNTIF([2]Summary!$B$30:$B$1033,INDIRECT($A$14&amp;ROW())),""),"")</f>
        <v/>
      </c>
      <c r="B407" s="33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45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92"/>
      <c r="CL407" s="293"/>
      <c r="CN407" s="292"/>
      <c r="CO407" s="293"/>
    </row>
    <row r="408" spans="1:93" ht="24.95" customHeight="1">
      <c r="A408" s="397" t="str">
        <f ca="1">IFERROR(IF(INDIRECT($A$14&amp;ROW())&lt;&gt;"",COUNTIF([2]Summary!$B$30:$B$1033,INDIRECT($A$14&amp;ROW())),""),"")</f>
        <v/>
      </c>
      <c r="B408" s="33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45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92"/>
      <c r="CL408" s="293"/>
      <c r="CN408" s="292"/>
      <c r="CO408" s="293"/>
    </row>
    <row r="409" spans="1:93" ht="24.95" customHeight="1">
      <c r="A409" s="397" t="str">
        <f ca="1">IFERROR(IF(INDIRECT($A$14&amp;ROW())&lt;&gt;"",COUNTIF([2]Summary!$B$30:$B$1033,INDIRECT($A$14&amp;ROW())),""),"")</f>
        <v/>
      </c>
      <c r="B409" s="33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45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92"/>
      <c r="CL409" s="293"/>
      <c r="CN409" s="292"/>
      <c r="CO409" s="293"/>
    </row>
    <row r="410" spans="1:93" ht="24.95" customHeight="1">
      <c r="A410" s="397" t="str">
        <f ca="1">IFERROR(IF(INDIRECT($A$14&amp;ROW())&lt;&gt;"",COUNTIF([2]Summary!$B$30:$B$1033,INDIRECT($A$14&amp;ROW())),""),"")</f>
        <v/>
      </c>
      <c r="B410" s="33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45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92"/>
      <c r="CL410" s="293"/>
      <c r="CN410" s="292"/>
      <c r="CO410" s="293"/>
    </row>
    <row r="411" spans="1:93" ht="24.95" customHeight="1">
      <c r="A411" s="397" t="str">
        <f ca="1">IFERROR(IF(INDIRECT($A$14&amp;ROW())&lt;&gt;"",COUNTIF([2]Summary!$B$30:$B$1033,INDIRECT($A$14&amp;ROW())),""),"")</f>
        <v/>
      </c>
      <c r="B411" s="33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45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92"/>
      <c r="CL411" s="293"/>
      <c r="CN411" s="292"/>
      <c r="CO411" s="293"/>
    </row>
    <row r="412" spans="1:93" ht="24.95" customHeight="1">
      <c r="A412" s="397" t="str">
        <f ca="1">IFERROR(IF(INDIRECT($A$14&amp;ROW())&lt;&gt;"",COUNTIF([2]Summary!$B$30:$B$1033,INDIRECT($A$14&amp;ROW())),""),"")</f>
        <v/>
      </c>
      <c r="B412" s="33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45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92"/>
      <c r="CL412" s="293"/>
      <c r="CN412" s="292"/>
      <c r="CO412" s="293"/>
    </row>
    <row r="413" spans="1:93" ht="24.95" customHeight="1">
      <c r="A413" s="397" t="str">
        <f ca="1">IFERROR(IF(INDIRECT($A$14&amp;ROW())&lt;&gt;"",COUNTIF([2]Summary!$B$30:$B$1033,INDIRECT($A$14&amp;ROW())),""),"")</f>
        <v/>
      </c>
      <c r="B413" s="33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45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92"/>
      <c r="CL413" s="293"/>
      <c r="CN413" s="292"/>
      <c r="CO413" s="293"/>
    </row>
    <row r="414" spans="1:93" ht="24.95" customHeight="1">
      <c r="A414" s="397" t="str">
        <f ca="1">IFERROR(IF(INDIRECT($A$14&amp;ROW())&lt;&gt;"",COUNTIF([2]Summary!$B$30:$B$1033,INDIRECT($A$14&amp;ROW())),""),"")</f>
        <v/>
      </c>
      <c r="B414" s="33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45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92"/>
      <c r="CL414" s="293"/>
      <c r="CN414" s="292"/>
      <c r="CO414" s="293"/>
    </row>
    <row r="415" spans="1:93" ht="24.95" customHeight="1">
      <c r="A415" s="397" t="str">
        <f ca="1">IFERROR(IF(INDIRECT($A$14&amp;ROW())&lt;&gt;"",COUNTIF([2]Summary!$B$30:$B$1033,INDIRECT($A$14&amp;ROW())),""),"")</f>
        <v/>
      </c>
      <c r="B415" s="33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45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92"/>
      <c r="CL415" s="293"/>
      <c r="CN415" s="292"/>
      <c r="CO415" s="293"/>
    </row>
    <row r="416" spans="1:93" ht="24.95" customHeight="1">
      <c r="A416" s="397" t="str">
        <f ca="1">IFERROR(IF(INDIRECT($A$14&amp;ROW())&lt;&gt;"",COUNTIF([2]Summary!$B$30:$B$1033,INDIRECT($A$14&amp;ROW())),""),"")</f>
        <v/>
      </c>
      <c r="B416" s="33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45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92"/>
      <c r="CL416" s="293"/>
      <c r="CN416" s="292"/>
      <c r="CO416" s="293"/>
    </row>
    <row r="417" spans="1:93" ht="24.95" customHeight="1">
      <c r="A417" s="397" t="str">
        <f ca="1">IFERROR(IF(INDIRECT($A$14&amp;ROW())&lt;&gt;"",COUNTIF([2]Summary!$B$30:$B$1033,INDIRECT($A$14&amp;ROW())),""),"")</f>
        <v/>
      </c>
      <c r="B417" s="33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45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92"/>
      <c r="CL417" s="293"/>
      <c r="CN417" s="292"/>
      <c r="CO417" s="293"/>
    </row>
    <row r="418" spans="1:93" ht="24.95" customHeight="1">
      <c r="A418" s="397" t="str">
        <f ca="1">IFERROR(IF(INDIRECT($A$14&amp;ROW())&lt;&gt;"",COUNTIF([2]Summary!$B$30:$B$1033,INDIRECT($A$14&amp;ROW())),""),"")</f>
        <v/>
      </c>
      <c r="B418" s="33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45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92"/>
      <c r="CL418" s="293"/>
      <c r="CN418" s="292"/>
      <c r="CO418" s="293"/>
    </row>
    <row r="419" spans="1:93" ht="24.95" customHeight="1">
      <c r="A419" s="397" t="str">
        <f ca="1">IFERROR(IF(INDIRECT($A$14&amp;ROW())&lt;&gt;"",COUNTIF([2]Summary!$B$30:$B$1033,INDIRECT($A$14&amp;ROW())),""),"")</f>
        <v/>
      </c>
      <c r="B419" s="33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45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92"/>
      <c r="CL419" s="293"/>
      <c r="CN419" s="292"/>
      <c r="CO419" s="293"/>
    </row>
    <row r="420" spans="1:93" ht="24.95" customHeight="1">
      <c r="A420" s="397" t="str">
        <f ca="1">IFERROR(IF(INDIRECT($A$14&amp;ROW())&lt;&gt;"",COUNTIF([2]Summary!$B$30:$B$1033,INDIRECT($A$14&amp;ROW())),""),"")</f>
        <v/>
      </c>
      <c r="B420" s="33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45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92"/>
      <c r="CL420" s="293"/>
      <c r="CN420" s="292"/>
      <c r="CO420" s="293"/>
    </row>
    <row r="421" spans="1:93" ht="24.95" customHeight="1">
      <c r="A421" s="397" t="str">
        <f ca="1">IFERROR(IF(INDIRECT($A$14&amp;ROW())&lt;&gt;"",COUNTIF([2]Summary!$B$30:$B$1033,INDIRECT($A$14&amp;ROW())),""),"")</f>
        <v/>
      </c>
      <c r="B421" s="33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45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92"/>
      <c r="CL421" s="293"/>
      <c r="CN421" s="292"/>
      <c r="CO421" s="293"/>
    </row>
    <row r="422" spans="1:93" ht="24.95" customHeight="1">
      <c r="A422" s="397" t="str">
        <f ca="1">IFERROR(IF(INDIRECT($A$14&amp;ROW())&lt;&gt;"",COUNTIF([2]Summary!$B$30:$B$1033,INDIRECT($A$14&amp;ROW())),""),"")</f>
        <v/>
      </c>
      <c r="B422" s="33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45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92"/>
      <c r="CL422" s="293"/>
      <c r="CN422" s="292"/>
      <c r="CO422" s="293"/>
    </row>
    <row r="423" spans="1:93" ht="24.95" customHeight="1">
      <c r="A423" s="397" t="str">
        <f ca="1">IFERROR(IF(INDIRECT($A$14&amp;ROW())&lt;&gt;"",COUNTIF([2]Summary!$B$30:$B$1033,INDIRECT($A$14&amp;ROW())),""),"")</f>
        <v/>
      </c>
      <c r="B423" s="33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45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92"/>
      <c r="CL423" s="293"/>
      <c r="CN423" s="292"/>
      <c r="CO423" s="293"/>
    </row>
    <row r="424" spans="1:93" ht="24.95" customHeight="1">
      <c r="A424" s="397" t="str">
        <f ca="1">IFERROR(IF(INDIRECT($A$14&amp;ROW())&lt;&gt;"",COUNTIF([2]Summary!$B$30:$B$1033,INDIRECT($A$14&amp;ROW())),""),"")</f>
        <v/>
      </c>
      <c r="B424" s="33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45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92"/>
      <c r="CL424" s="293"/>
      <c r="CN424" s="292"/>
      <c r="CO424" s="293"/>
    </row>
    <row r="425" spans="1:93" ht="24.95" customHeight="1">
      <c r="A425" s="397" t="str">
        <f ca="1">IFERROR(IF(INDIRECT($A$14&amp;ROW())&lt;&gt;"",COUNTIF([2]Summary!$B$30:$B$1033,INDIRECT($A$14&amp;ROW())),""),"")</f>
        <v/>
      </c>
      <c r="B425" s="33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45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92"/>
      <c r="CL425" s="293"/>
      <c r="CN425" s="292"/>
      <c r="CO425" s="293"/>
    </row>
    <row r="426" spans="1:93" ht="24.95" customHeight="1">
      <c r="A426" s="397" t="str">
        <f ca="1">IFERROR(IF(INDIRECT($A$14&amp;ROW())&lt;&gt;"",COUNTIF([2]Summary!$B$30:$B$1033,INDIRECT($A$14&amp;ROW())),""),"")</f>
        <v/>
      </c>
      <c r="B426" s="33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45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92"/>
      <c r="CL426" s="293"/>
      <c r="CN426" s="292"/>
      <c r="CO426" s="293"/>
    </row>
    <row r="427" spans="1:93" ht="24.95" customHeight="1">
      <c r="A427" s="397" t="str">
        <f ca="1">IFERROR(IF(INDIRECT($A$14&amp;ROW())&lt;&gt;"",COUNTIF([2]Summary!$B$30:$B$1033,INDIRECT($A$14&amp;ROW())),""),"")</f>
        <v/>
      </c>
      <c r="B427" s="33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45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92"/>
      <c r="CL427" s="293"/>
      <c r="CN427" s="292"/>
      <c r="CO427" s="293"/>
    </row>
    <row r="428" spans="1:93" ht="24.95" customHeight="1">
      <c r="A428" s="397" t="str">
        <f ca="1">IFERROR(IF(INDIRECT($A$14&amp;ROW())&lt;&gt;"",COUNTIF([2]Summary!$B$30:$B$1033,INDIRECT($A$14&amp;ROW())),""),"")</f>
        <v/>
      </c>
      <c r="B428" s="33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45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92"/>
      <c r="CL428" s="293"/>
      <c r="CN428" s="292"/>
      <c r="CO428" s="293"/>
    </row>
    <row r="429" spans="1:93" ht="24.95" customHeight="1">
      <c r="A429" s="397" t="str">
        <f ca="1">IFERROR(IF(INDIRECT($A$14&amp;ROW())&lt;&gt;"",COUNTIF([2]Summary!$B$30:$B$1033,INDIRECT($A$14&amp;ROW())),""),"")</f>
        <v/>
      </c>
      <c r="B429" s="33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45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92"/>
      <c r="CL429" s="293"/>
      <c r="CN429" s="292"/>
      <c r="CO429" s="293"/>
    </row>
    <row r="430" spans="1:93" ht="24.95" customHeight="1">
      <c r="A430" s="397" t="str">
        <f ca="1">IFERROR(IF(INDIRECT($A$14&amp;ROW())&lt;&gt;"",COUNTIF([2]Summary!$B$30:$B$1033,INDIRECT($A$14&amp;ROW())),""),"")</f>
        <v/>
      </c>
      <c r="B430" s="33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45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92"/>
      <c r="CL430" s="293"/>
      <c r="CN430" s="292"/>
      <c r="CO430" s="293"/>
    </row>
    <row r="431" spans="1:93" ht="24.95" customHeight="1">
      <c r="A431" s="397" t="str">
        <f ca="1">IFERROR(IF(INDIRECT($A$14&amp;ROW())&lt;&gt;"",COUNTIF([2]Summary!$B$30:$B$1033,INDIRECT($A$14&amp;ROW())),""),"")</f>
        <v/>
      </c>
      <c r="B431" s="33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45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92"/>
      <c r="CL431" s="293"/>
      <c r="CN431" s="292"/>
      <c r="CO431" s="293"/>
    </row>
    <row r="432" spans="1:93" ht="24.95" customHeight="1">
      <c r="A432" s="397" t="str">
        <f ca="1">IFERROR(IF(INDIRECT($A$14&amp;ROW())&lt;&gt;"",COUNTIF([2]Summary!$B$30:$B$1033,INDIRECT($A$14&amp;ROW())),""),"")</f>
        <v/>
      </c>
      <c r="B432" s="33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45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92"/>
      <c r="CL432" s="293"/>
      <c r="CN432" s="292"/>
      <c r="CO432" s="293"/>
    </row>
    <row r="433" spans="1:93" ht="24.95" customHeight="1">
      <c r="A433" s="397" t="str">
        <f ca="1">IFERROR(IF(INDIRECT($A$14&amp;ROW())&lt;&gt;"",COUNTIF([2]Summary!$B$30:$B$1033,INDIRECT($A$14&amp;ROW())),""),"")</f>
        <v/>
      </c>
      <c r="B433" s="33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45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92"/>
      <c r="CL433" s="293"/>
      <c r="CN433" s="292"/>
      <c r="CO433" s="293"/>
    </row>
    <row r="434" spans="1:93" ht="24.95" customHeight="1">
      <c r="A434" s="397" t="str">
        <f ca="1">IFERROR(IF(INDIRECT($A$14&amp;ROW())&lt;&gt;"",COUNTIF([2]Summary!$B$30:$B$1033,INDIRECT($A$14&amp;ROW())),""),"")</f>
        <v/>
      </c>
      <c r="B434" s="33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45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92"/>
      <c r="CL434" s="293"/>
      <c r="CN434" s="292"/>
      <c r="CO434" s="293"/>
    </row>
    <row r="435" spans="1:93" ht="24.95" customHeight="1">
      <c r="A435" s="397" t="str">
        <f ca="1">IFERROR(IF(INDIRECT($A$14&amp;ROW())&lt;&gt;"",COUNTIF([2]Summary!$B$30:$B$1033,INDIRECT($A$14&amp;ROW())),""),"")</f>
        <v/>
      </c>
      <c r="B435" s="33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45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92"/>
      <c r="CL435" s="293"/>
      <c r="CN435" s="292"/>
      <c r="CO435" s="293"/>
    </row>
    <row r="436" spans="1:93" ht="24.95" customHeight="1">
      <c r="A436" s="397" t="str">
        <f ca="1">IFERROR(IF(INDIRECT($A$14&amp;ROW())&lt;&gt;"",COUNTIF([2]Summary!$B$30:$B$1033,INDIRECT($A$14&amp;ROW())),""),"")</f>
        <v/>
      </c>
      <c r="B436" s="33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45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92"/>
      <c r="CL436" s="293"/>
      <c r="CN436" s="292"/>
      <c r="CO436" s="293"/>
    </row>
    <row r="437" spans="1:93" ht="24.95" customHeight="1">
      <c r="A437" s="397" t="str">
        <f ca="1">IFERROR(IF(INDIRECT($A$14&amp;ROW())&lt;&gt;"",COUNTIF([2]Summary!$B$30:$B$1033,INDIRECT($A$14&amp;ROW())),""),"")</f>
        <v/>
      </c>
      <c r="B437" s="33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45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92"/>
      <c r="CL437" s="293"/>
      <c r="CN437" s="292"/>
      <c r="CO437" s="293"/>
    </row>
    <row r="438" spans="1:93" ht="24.95" customHeight="1">
      <c r="A438" s="397" t="str">
        <f ca="1">IFERROR(IF(INDIRECT($A$14&amp;ROW())&lt;&gt;"",COUNTIF([2]Summary!$B$30:$B$1033,INDIRECT($A$14&amp;ROW())),""),"")</f>
        <v/>
      </c>
      <c r="B438" s="33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45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92"/>
      <c r="CL438" s="293"/>
      <c r="CN438" s="292"/>
      <c r="CO438" s="293"/>
    </row>
    <row r="439" spans="1:93" ht="24.95" customHeight="1">
      <c r="A439" s="397" t="str">
        <f ca="1">IFERROR(IF(INDIRECT($A$14&amp;ROW())&lt;&gt;"",COUNTIF([2]Summary!$B$30:$B$1033,INDIRECT($A$14&amp;ROW())),""),"")</f>
        <v/>
      </c>
      <c r="B439" s="33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45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92"/>
      <c r="CL439" s="293"/>
      <c r="CN439" s="292"/>
      <c r="CO439" s="293"/>
    </row>
    <row r="440" spans="1:93" ht="24.95" customHeight="1">
      <c r="A440" s="397" t="str">
        <f ca="1">IFERROR(IF(INDIRECT($A$14&amp;ROW())&lt;&gt;"",COUNTIF([2]Summary!$B$30:$B$1033,INDIRECT($A$14&amp;ROW())),""),"")</f>
        <v/>
      </c>
      <c r="B440" s="33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45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92"/>
      <c r="CL440" s="293"/>
      <c r="CN440" s="292"/>
      <c r="CO440" s="293"/>
    </row>
    <row r="441" spans="1:93" ht="24.95" customHeight="1">
      <c r="A441" s="397" t="str">
        <f ca="1">IFERROR(IF(INDIRECT($A$14&amp;ROW())&lt;&gt;"",COUNTIF([2]Summary!$B$30:$B$1033,INDIRECT($A$14&amp;ROW())),""),"")</f>
        <v/>
      </c>
      <c r="B441" s="33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45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92"/>
      <c r="CL441" s="293"/>
      <c r="CN441" s="292"/>
      <c r="CO441" s="293"/>
    </row>
    <row r="442" spans="1:93" ht="24.95" customHeight="1">
      <c r="A442" s="397" t="str">
        <f ca="1">IFERROR(IF(INDIRECT($A$14&amp;ROW())&lt;&gt;"",COUNTIF([2]Summary!$B$30:$B$1033,INDIRECT($A$14&amp;ROW())),""),"")</f>
        <v/>
      </c>
      <c r="B442" s="33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45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92"/>
      <c r="CL442" s="293"/>
      <c r="CN442" s="292"/>
      <c r="CO442" s="293"/>
    </row>
    <row r="443" spans="1:93" ht="24.95" customHeight="1">
      <c r="A443" s="397" t="str">
        <f ca="1">IFERROR(IF(INDIRECT($A$14&amp;ROW())&lt;&gt;"",COUNTIF([2]Summary!$B$30:$B$1033,INDIRECT($A$14&amp;ROW())),""),"")</f>
        <v/>
      </c>
      <c r="B443" s="33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45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92"/>
      <c r="CL443" s="293"/>
      <c r="CN443" s="292"/>
      <c r="CO443" s="293"/>
    </row>
    <row r="444" spans="1:93" ht="24.95" customHeight="1">
      <c r="A444" s="397" t="str">
        <f ca="1">IFERROR(IF(INDIRECT($A$14&amp;ROW())&lt;&gt;"",COUNTIF([2]Summary!$B$30:$B$1033,INDIRECT($A$14&amp;ROW())),""),"")</f>
        <v/>
      </c>
      <c r="B444" s="33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45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92"/>
      <c r="CL444" s="293"/>
      <c r="CN444" s="292"/>
      <c r="CO444" s="293"/>
    </row>
    <row r="445" spans="1:93" ht="24.95" customHeight="1">
      <c r="A445" s="397" t="str">
        <f ca="1">IFERROR(IF(INDIRECT($A$14&amp;ROW())&lt;&gt;"",COUNTIF([2]Summary!$B$30:$B$1033,INDIRECT($A$14&amp;ROW())),""),"")</f>
        <v/>
      </c>
      <c r="B445" s="33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45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92"/>
      <c r="CL445" s="293"/>
      <c r="CN445" s="292"/>
      <c r="CO445" s="293"/>
    </row>
    <row r="446" spans="1:93" ht="24.95" customHeight="1">
      <c r="A446" s="397" t="str">
        <f ca="1">IFERROR(IF(INDIRECT($A$14&amp;ROW())&lt;&gt;"",COUNTIF([2]Summary!$B$30:$B$1033,INDIRECT($A$14&amp;ROW())),""),"")</f>
        <v/>
      </c>
      <c r="B446" s="33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45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92"/>
      <c r="CL446" s="293"/>
      <c r="CN446" s="292"/>
      <c r="CO446" s="293"/>
    </row>
    <row r="447" spans="1:93" ht="24.95" customHeight="1">
      <c r="A447" s="397" t="str">
        <f ca="1">IFERROR(IF(INDIRECT($A$14&amp;ROW())&lt;&gt;"",COUNTIF([2]Summary!$B$30:$B$1033,INDIRECT($A$14&amp;ROW())),""),"")</f>
        <v/>
      </c>
      <c r="B447" s="33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45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92"/>
      <c r="CL447" s="293"/>
      <c r="CN447" s="292"/>
      <c r="CO447" s="293"/>
    </row>
    <row r="448" spans="1:93" ht="24.95" customHeight="1">
      <c r="A448" s="397" t="str">
        <f ca="1">IFERROR(IF(INDIRECT($A$14&amp;ROW())&lt;&gt;"",COUNTIF([2]Summary!$B$30:$B$1033,INDIRECT($A$14&amp;ROW())),""),"")</f>
        <v/>
      </c>
      <c r="B448" s="33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45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92"/>
      <c r="CL448" s="293"/>
      <c r="CN448" s="292"/>
      <c r="CO448" s="293"/>
    </row>
    <row r="449" spans="1:93" ht="24.95" customHeight="1">
      <c r="A449" s="397" t="str">
        <f ca="1">IFERROR(IF(INDIRECT($A$14&amp;ROW())&lt;&gt;"",COUNTIF([2]Summary!$B$30:$B$1033,INDIRECT($A$14&amp;ROW())),""),"")</f>
        <v/>
      </c>
      <c r="B449" s="33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45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92"/>
      <c r="CL449" s="293"/>
      <c r="CN449" s="292"/>
      <c r="CO449" s="293"/>
    </row>
    <row r="450" spans="1:93" ht="24.95" customHeight="1">
      <c r="A450" s="397" t="str">
        <f ca="1">IFERROR(IF(INDIRECT($A$14&amp;ROW())&lt;&gt;"",COUNTIF([2]Summary!$B$30:$B$1033,INDIRECT($A$14&amp;ROW())),""),"")</f>
        <v/>
      </c>
      <c r="B450" s="33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45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92"/>
      <c r="CL450" s="293"/>
      <c r="CN450" s="292"/>
      <c r="CO450" s="293"/>
    </row>
    <row r="451" spans="1:93" ht="24.95" customHeight="1">
      <c r="A451" s="397" t="str">
        <f ca="1">IFERROR(IF(INDIRECT($A$14&amp;ROW())&lt;&gt;"",COUNTIF([2]Summary!$B$30:$B$1033,INDIRECT($A$14&amp;ROW())),""),"")</f>
        <v/>
      </c>
      <c r="B451" s="33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45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92"/>
      <c r="CL451" s="293"/>
      <c r="CN451" s="292"/>
      <c r="CO451" s="293"/>
    </row>
    <row r="452" spans="1:93" ht="24.95" customHeight="1">
      <c r="A452" s="397" t="str">
        <f ca="1">IFERROR(IF(INDIRECT($A$14&amp;ROW())&lt;&gt;"",COUNTIF([2]Summary!$B$30:$B$1033,INDIRECT($A$14&amp;ROW())),""),"")</f>
        <v/>
      </c>
      <c r="B452" s="33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45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92"/>
      <c r="CL452" s="293"/>
      <c r="CN452" s="292"/>
      <c r="CO452" s="293"/>
    </row>
    <row r="453" spans="1:93" ht="24.95" customHeight="1">
      <c r="A453" s="397" t="str">
        <f ca="1">IFERROR(IF(INDIRECT($A$14&amp;ROW())&lt;&gt;"",COUNTIF([2]Summary!$B$30:$B$1033,INDIRECT($A$14&amp;ROW())),""),"")</f>
        <v/>
      </c>
      <c r="B453" s="33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45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92"/>
      <c r="CL453" s="293"/>
      <c r="CN453" s="292"/>
      <c r="CO453" s="293"/>
    </row>
    <row r="454" spans="1:93" ht="24.95" customHeight="1">
      <c r="A454" s="397" t="str">
        <f ca="1">IFERROR(IF(INDIRECT($A$14&amp;ROW())&lt;&gt;"",COUNTIF([2]Summary!$B$30:$B$1033,INDIRECT($A$14&amp;ROW())),""),"")</f>
        <v/>
      </c>
      <c r="B454" s="33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45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92"/>
      <c r="CL454" s="293"/>
      <c r="CN454" s="292"/>
      <c r="CO454" s="293"/>
    </row>
    <row r="455" spans="1:93" ht="24.95" customHeight="1">
      <c r="A455" s="397" t="str">
        <f ca="1">IFERROR(IF(INDIRECT($A$14&amp;ROW())&lt;&gt;"",COUNTIF([2]Summary!$B$30:$B$1033,INDIRECT($A$14&amp;ROW())),""),"")</f>
        <v/>
      </c>
      <c r="B455" s="33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45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92"/>
      <c r="CL455" s="293"/>
      <c r="CN455" s="292"/>
      <c r="CO455" s="293"/>
    </row>
    <row r="456" spans="1:93" ht="24.95" customHeight="1">
      <c r="A456" s="397" t="str">
        <f ca="1">IFERROR(IF(INDIRECT($A$14&amp;ROW())&lt;&gt;"",COUNTIF([2]Summary!$B$30:$B$1033,INDIRECT($A$14&amp;ROW())),""),"")</f>
        <v/>
      </c>
      <c r="B456" s="33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45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92"/>
      <c r="CL456" s="293"/>
      <c r="CN456" s="292"/>
      <c r="CO456" s="293"/>
    </row>
    <row r="457" spans="1:93" ht="24.95" customHeight="1">
      <c r="A457" s="397" t="str">
        <f ca="1">IFERROR(IF(INDIRECT($A$14&amp;ROW())&lt;&gt;"",COUNTIF([2]Summary!$B$30:$B$1033,INDIRECT($A$14&amp;ROW())),""),"")</f>
        <v/>
      </c>
      <c r="B457" s="33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45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92"/>
      <c r="CL457" s="293"/>
      <c r="CN457" s="292"/>
      <c r="CO457" s="293"/>
    </row>
    <row r="458" spans="1:93" ht="24.95" customHeight="1">
      <c r="A458" s="397" t="str">
        <f ca="1">IFERROR(IF(INDIRECT($A$14&amp;ROW())&lt;&gt;"",COUNTIF([2]Summary!$B$30:$B$1033,INDIRECT($A$14&amp;ROW())),""),"")</f>
        <v/>
      </c>
      <c r="B458" s="33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45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92"/>
      <c r="CL458" s="293"/>
      <c r="CN458" s="292"/>
      <c r="CO458" s="293"/>
    </row>
    <row r="459" spans="1:93" ht="24.95" customHeight="1">
      <c r="A459" s="397" t="str">
        <f ca="1">IFERROR(IF(INDIRECT($A$14&amp;ROW())&lt;&gt;"",COUNTIF([2]Summary!$B$30:$B$1033,INDIRECT($A$14&amp;ROW())),""),"")</f>
        <v/>
      </c>
      <c r="B459" s="33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45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92"/>
      <c r="CL459" s="293"/>
      <c r="CN459" s="292"/>
      <c r="CO459" s="293"/>
    </row>
    <row r="460" spans="1:93" ht="24.95" customHeight="1">
      <c r="A460" s="397" t="str">
        <f ca="1">IFERROR(IF(INDIRECT($A$14&amp;ROW())&lt;&gt;"",COUNTIF([2]Summary!$B$30:$B$1033,INDIRECT($A$14&amp;ROW())),""),"")</f>
        <v/>
      </c>
      <c r="B460" s="33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45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92"/>
      <c r="CL460" s="293"/>
      <c r="CN460" s="292"/>
      <c r="CO460" s="293"/>
    </row>
    <row r="461" spans="1:93" ht="24.95" customHeight="1">
      <c r="A461" s="397" t="str">
        <f ca="1">IFERROR(IF(INDIRECT($A$14&amp;ROW())&lt;&gt;"",COUNTIF([2]Summary!$B$30:$B$1033,INDIRECT($A$14&amp;ROW())),""),"")</f>
        <v/>
      </c>
      <c r="B461" s="33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45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92"/>
      <c r="CL461" s="293"/>
      <c r="CN461" s="292"/>
      <c r="CO461" s="293"/>
    </row>
    <row r="462" spans="1:93" ht="24.95" customHeight="1">
      <c r="A462" s="397" t="str">
        <f ca="1">IFERROR(IF(INDIRECT($A$14&amp;ROW())&lt;&gt;"",COUNTIF([2]Summary!$B$30:$B$1033,INDIRECT($A$14&amp;ROW())),""),"")</f>
        <v/>
      </c>
      <c r="B462" s="33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45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92"/>
      <c r="CL462" s="293"/>
      <c r="CN462" s="292"/>
      <c r="CO462" s="293"/>
    </row>
    <row r="463" spans="1:93" ht="24.95" customHeight="1">
      <c r="A463" s="397" t="str">
        <f ca="1">IFERROR(IF(INDIRECT($A$14&amp;ROW())&lt;&gt;"",COUNTIF([2]Summary!$B$30:$B$1033,INDIRECT($A$14&amp;ROW())),""),"")</f>
        <v/>
      </c>
      <c r="B463" s="33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45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92"/>
      <c r="CL463" s="293"/>
      <c r="CN463" s="292"/>
      <c r="CO463" s="293"/>
    </row>
    <row r="464" spans="1:93" ht="24.95" customHeight="1">
      <c r="A464" s="397" t="str">
        <f ca="1">IFERROR(IF(INDIRECT($A$14&amp;ROW())&lt;&gt;"",COUNTIF([2]Summary!$B$30:$B$1033,INDIRECT($A$14&amp;ROW())),""),"")</f>
        <v/>
      </c>
      <c r="B464" s="33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45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92"/>
      <c r="CL464" s="293"/>
      <c r="CN464" s="292"/>
      <c r="CO464" s="293"/>
    </row>
    <row r="465" spans="1:93" ht="24.95" customHeight="1">
      <c r="A465" s="397" t="str">
        <f ca="1">IFERROR(IF(INDIRECT($A$14&amp;ROW())&lt;&gt;"",COUNTIF([2]Summary!$B$30:$B$1033,INDIRECT($A$14&amp;ROW())),""),"")</f>
        <v/>
      </c>
      <c r="B465" s="33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45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92"/>
      <c r="CL465" s="293"/>
      <c r="CN465" s="292"/>
      <c r="CO465" s="293"/>
    </row>
    <row r="466" spans="1:93" ht="24.95" customHeight="1">
      <c r="A466" s="397" t="str">
        <f ca="1">IFERROR(IF(INDIRECT($A$14&amp;ROW())&lt;&gt;"",COUNTIF([2]Summary!$B$30:$B$1033,INDIRECT($A$14&amp;ROW())),""),"")</f>
        <v/>
      </c>
      <c r="B466" s="33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45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92"/>
      <c r="CL466" s="293"/>
      <c r="CN466" s="292"/>
      <c r="CO466" s="293"/>
    </row>
    <row r="467" spans="1:93" ht="24.95" customHeight="1">
      <c r="A467" s="397" t="str">
        <f ca="1">IFERROR(IF(INDIRECT($A$14&amp;ROW())&lt;&gt;"",COUNTIF([2]Summary!$B$30:$B$1033,INDIRECT($A$14&amp;ROW())),""),"")</f>
        <v/>
      </c>
      <c r="B467" s="33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45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92"/>
      <c r="CL467" s="293"/>
      <c r="CN467" s="292"/>
      <c r="CO467" s="293"/>
    </row>
    <row r="468" spans="1:93" ht="24.95" customHeight="1">
      <c r="A468" s="397" t="str">
        <f ca="1">IFERROR(IF(INDIRECT($A$14&amp;ROW())&lt;&gt;"",COUNTIF([2]Summary!$B$30:$B$1033,INDIRECT($A$14&amp;ROW())),""),"")</f>
        <v/>
      </c>
      <c r="B468" s="33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45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92"/>
      <c r="CL468" s="293"/>
      <c r="CN468" s="292"/>
      <c r="CO468" s="293"/>
    </row>
    <row r="469" spans="1:93" ht="24.95" customHeight="1">
      <c r="A469" s="397" t="str">
        <f ca="1">IFERROR(IF(INDIRECT($A$14&amp;ROW())&lt;&gt;"",COUNTIF([2]Summary!$B$30:$B$1033,INDIRECT($A$14&amp;ROW())),""),"")</f>
        <v/>
      </c>
      <c r="B469" s="33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45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92"/>
      <c r="CL469" s="293"/>
      <c r="CN469" s="292"/>
      <c r="CO469" s="293"/>
    </row>
    <row r="470" spans="1:93" ht="24.95" customHeight="1">
      <c r="A470" s="397" t="str">
        <f ca="1">IFERROR(IF(INDIRECT($A$14&amp;ROW())&lt;&gt;"",COUNTIF([2]Summary!$B$30:$B$1033,INDIRECT($A$14&amp;ROW())),""),"")</f>
        <v/>
      </c>
      <c r="B470" s="33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45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92"/>
      <c r="CL470" s="293"/>
      <c r="CN470" s="292"/>
      <c r="CO470" s="293"/>
    </row>
    <row r="471" spans="1:93" ht="24.95" customHeight="1">
      <c r="A471" s="397" t="str">
        <f ca="1">IFERROR(IF(INDIRECT($A$14&amp;ROW())&lt;&gt;"",COUNTIF([2]Summary!$B$30:$B$1033,INDIRECT($A$14&amp;ROW())),""),"")</f>
        <v/>
      </c>
      <c r="B471" s="33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45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92"/>
      <c r="CL471" s="293"/>
      <c r="CN471" s="292"/>
      <c r="CO471" s="293"/>
    </row>
    <row r="472" spans="1:93" ht="24.95" customHeight="1">
      <c r="A472" s="397" t="str">
        <f ca="1">IFERROR(IF(INDIRECT($A$14&amp;ROW())&lt;&gt;"",COUNTIF([2]Summary!$B$30:$B$1033,INDIRECT($A$14&amp;ROW())),""),"")</f>
        <v/>
      </c>
      <c r="B472" s="33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45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92"/>
      <c r="CL472" s="293"/>
      <c r="CN472" s="292"/>
      <c r="CO472" s="293"/>
    </row>
    <row r="473" spans="1:93" ht="24.95" customHeight="1">
      <c r="A473" s="397" t="str">
        <f ca="1">IFERROR(IF(INDIRECT($A$14&amp;ROW())&lt;&gt;"",COUNTIF([2]Summary!$B$30:$B$1033,INDIRECT($A$14&amp;ROW())),""),"")</f>
        <v/>
      </c>
      <c r="B473" s="33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5"/>
      <c r="AJ473" s="16"/>
      <c r="AL473" s="15"/>
      <c r="AM473" s="16"/>
      <c r="AO473" s="15"/>
      <c r="AP473" s="16"/>
      <c r="AR473" s="15"/>
      <c r="AS473" s="16"/>
      <c r="AU473" s="15"/>
      <c r="AV473" s="16"/>
      <c r="AX473" s="15"/>
      <c r="AY473" s="16"/>
      <c r="BA473" s="15"/>
      <c r="BB473" s="16"/>
      <c r="BD473" s="15"/>
      <c r="BE473" s="16"/>
      <c r="BG473" s="15"/>
      <c r="BH473" s="16"/>
      <c r="BJ473" s="15"/>
      <c r="BK473" s="45"/>
      <c r="BM473" s="15"/>
      <c r="BN473" s="16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92"/>
      <c r="CL473" s="293"/>
      <c r="CN473" s="292"/>
      <c r="CO473" s="293"/>
    </row>
    <row r="474" spans="1:93" ht="24.95" customHeight="1">
      <c r="A474" s="397" t="str">
        <f ca="1">IFERROR(IF(INDIRECT($A$14&amp;ROW())&lt;&gt;"",COUNTIF([2]Summary!$B$30:$B$1033,INDIRECT($A$14&amp;ROW())),""),"")</f>
        <v/>
      </c>
      <c r="B474" s="33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45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92"/>
      <c r="CL474" s="293"/>
      <c r="CN474" s="292"/>
      <c r="CO474" s="293"/>
    </row>
    <row r="475" spans="1:93" ht="24.95" customHeight="1">
      <c r="A475" s="397" t="str">
        <f ca="1">IFERROR(IF(INDIRECT($A$14&amp;ROW())&lt;&gt;"",COUNTIF([2]Summary!$B$30:$B$1033,INDIRECT($A$14&amp;ROW())),""),"")</f>
        <v/>
      </c>
      <c r="B475" s="33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45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92"/>
      <c r="CL475" s="293"/>
      <c r="CN475" s="292"/>
      <c r="CO475" s="293"/>
    </row>
    <row r="476" spans="1:93" ht="24.95" customHeight="1">
      <c r="A476" s="397" t="str">
        <f ca="1">IFERROR(IF(INDIRECT($A$14&amp;ROW())&lt;&gt;"",COUNTIF([2]Summary!$B$30:$B$1033,INDIRECT($A$14&amp;ROW())),""),"")</f>
        <v/>
      </c>
      <c r="B476" s="33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45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92"/>
      <c r="CL476" s="293"/>
      <c r="CN476" s="292"/>
      <c r="CO476" s="293"/>
    </row>
    <row r="477" spans="1:93" ht="24.95" customHeight="1">
      <c r="A477" s="397" t="str">
        <f ca="1">IFERROR(IF(INDIRECT($A$14&amp;ROW())&lt;&gt;"",COUNTIF([2]Summary!$B$30:$B$1033,INDIRECT($A$14&amp;ROW())),""),"")</f>
        <v/>
      </c>
      <c r="B477" s="33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45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92"/>
      <c r="CL477" s="293"/>
      <c r="CN477" s="292"/>
      <c r="CO477" s="293"/>
    </row>
    <row r="478" spans="1:93" ht="24.95" customHeight="1">
      <c r="A478" s="397" t="str">
        <f ca="1">IFERROR(IF(INDIRECT($A$14&amp;ROW())&lt;&gt;"",COUNTIF([2]Summary!$B$30:$B$1033,INDIRECT($A$14&amp;ROW())),""),"")</f>
        <v/>
      </c>
      <c r="B478" s="33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45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92"/>
      <c r="CL478" s="293"/>
      <c r="CN478" s="292"/>
      <c r="CO478" s="293"/>
    </row>
    <row r="479" spans="1:93" ht="24.95" customHeight="1">
      <c r="A479" s="397" t="str">
        <f ca="1">IFERROR(IF(INDIRECT($A$14&amp;ROW())&lt;&gt;"",COUNTIF([2]Summary!$B$30:$B$1033,INDIRECT($A$14&amp;ROW())),""),"")</f>
        <v/>
      </c>
      <c r="B479" s="33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45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92"/>
      <c r="CL479" s="293"/>
      <c r="CN479" s="292"/>
      <c r="CO479" s="293"/>
    </row>
    <row r="480" spans="1:93" ht="24.95" customHeight="1">
      <c r="A480" s="397" t="str">
        <f ca="1">IFERROR(IF(INDIRECT($A$14&amp;ROW())&lt;&gt;"",COUNTIF([2]Summary!$B$30:$B$1033,INDIRECT($A$14&amp;ROW())),""),"")</f>
        <v/>
      </c>
      <c r="B480" s="33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45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92"/>
      <c r="CL480" s="293"/>
      <c r="CN480" s="292"/>
      <c r="CO480" s="293"/>
    </row>
    <row r="481" spans="1:93" ht="24.95" customHeight="1">
      <c r="A481" s="397" t="str">
        <f ca="1">IFERROR(IF(INDIRECT($A$14&amp;ROW())&lt;&gt;"",COUNTIF([2]Summary!$B$30:$B$1033,INDIRECT($A$14&amp;ROW())),""),"")</f>
        <v/>
      </c>
      <c r="B481" s="33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45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92"/>
      <c r="CL481" s="293"/>
      <c r="CN481" s="292"/>
      <c r="CO481" s="293"/>
    </row>
    <row r="482" spans="1:93" ht="24.95" customHeight="1">
      <c r="A482" s="397" t="str">
        <f ca="1">IFERROR(IF(INDIRECT($A$14&amp;ROW())&lt;&gt;"",COUNTIF([2]Summary!$B$30:$B$1033,INDIRECT($A$14&amp;ROW())),""),"")</f>
        <v/>
      </c>
      <c r="B482" s="33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45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92"/>
      <c r="CL482" s="293"/>
      <c r="CN482" s="292"/>
      <c r="CO482" s="293"/>
    </row>
    <row r="483" spans="1:93" ht="24.95" customHeight="1">
      <c r="A483" s="397" t="str">
        <f ca="1">IFERROR(IF(INDIRECT($A$14&amp;ROW())&lt;&gt;"",COUNTIF([2]Summary!$B$30:$B$1033,INDIRECT($A$14&amp;ROW())),""),"")</f>
        <v/>
      </c>
      <c r="B483" s="33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45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92"/>
      <c r="CL483" s="293"/>
      <c r="CN483" s="292"/>
      <c r="CO483" s="293"/>
    </row>
    <row r="484" spans="1:93" ht="24.95" customHeight="1">
      <c r="A484" s="397" t="str">
        <f ca="1">IFERROR(IF(INDIRECT($A$14&amp;ROW())&lt;&gt;"",COUNTIF([2]Summary!$B$30:$B$1033,INDIRECT($A$14&amp;ROW())),""),"")</f>
        <v/>
      </c>
      <c r="B484" s="33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45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92"/>
      <c r="CL484" s="293"/>
      <c r="CN484" s="292"/>
      <c r="CO484" s="293"/>
    </row>
    <row r="485" spans="1:93" ht="24.95" customHeight="1">
      <c r="A485" s="397" t="str">
        <f ca="1">IFERROR(IF(INDIRECT($A$14&amp;ROW())&lt;&gt;"",COUNTIF([2]Summary!$B$30:$B$1033,INDIRECT($A$14&amp;ROW())),""),"")</f>
        <v/>
      </c>
      <c r="B485" s="33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45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92"/>
      <c r="CL485" s="293"/>
      <c r="CN485" s="292"/>
      <c r="CO485" s="293"/>
    </row>
    <row r="486" spans="1:93" ht="24.95" customHeight="1">
      <c r="A486" s="397" t="str">
        <f ca="1">IFERROR(IF(INDIRECT($A$14&amp;ROW())&lt;&gt;"",COUNTIF([2]Summary!$B$30:$B$1033,INDIRECT($A$14&amp;ROW())),""),"")</f>
        <v/>
      </c>
      <c r="B486" s="33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45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92"/>
      <c r="CL486" s="293"/>
      <c r="CN486" s="292"/>
      <c r="CO486" s="293"/>
    </row>
    <row r="487" spans="1:93" ht="24.95" customHeight="1">
      <c r="A487" s="397" t="str">
        <f ca="1">IFERROR(IF(INDIRECT($A$14&amp;ROW())&lt;&gt;"",COUNTIF([2]Summary!$B$30:$B$1033,INDIRECT($A$14&amp;ROW())),""),"")</f>
        <v/>
      </c>
      <c r="B487" s="33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45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92"/>
      <c r="CL487" s="293"/>
      <c r="CN487" s="292"/>
      <c r="CO487" s="293"/>
    </row>
    <row r="488" spans="1:93" ht="24.95" customHeight="1">
      <c r="A488" s="397" t="str">
        <f ca="1">IFERROR(IF(INDIRECT($A$14&amp;ROW())&lt;&gt;"",COUNTIF([2]Summary!$B$30:$B$1033,INDIRECT($A$14&amp;ROW())),""),"")</f>
        <v/>
      </c>
      <c r="B488" s="33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45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92"/>
      <c r="CL488" s="293"/>
      <c r="CN488" s="292"/>
      <c r="CO488" s="293"/>
    </row>
    <row r="489" spans="1:93" ht="24.95" customHeight="1">
      <c r="A489" s="397" t="str">
        <f ca="1">IFERROR(IF(INDIRECT($A$14&amp;ROW())&lt;&gt;"",COUNTIF([2]Summary!$B$30:$B$1033,INDIRECT($A$14&amp;ROW())),""),"")</f>
        <v/>
      </c>
      <c r="B489" s="33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45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92"/>
      <c r="CL489" s="293"/>
      <c r="CN489" s="292"/>
      <c r="CO489" s="293"/>
    </row>
    <row r="490" spans="1:93" ht="24.95" customHeight="1">
      <c r="A490" s="397" t="str">
        <f ca="1">IFERROR(IF(INDIRECT($A$14&amp;ROW())&lt;&gt;"",COUNTIF([2]Summary!$B$30:$B$1033,INDIRECT($A$14&amp;ROW())),""),"")</f>
        <v/>
      </c>
      <c r="B490" s="33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45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92"/>
      <c r="CL490" s="293"/>
      <c r="CN490" s="292"/>
      <c r="CO490" s="293"/>
    </row>
    <row r="491" spans="1:93" ht="24.95" customHeight="1">
      <c r="A491" s="397" t="str">
        <f ca="1">IFERROR(IF(INDIRECT($A$14&amp;ROW())&lt;&gt;"",COUNTIF([2]Summary!$B$30:$B$1033,INDIRECT($A$14&amp;ROW())),""),"")</f>
        <v/>
      </c>
      <c r="B491" s="33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45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92"/>
      <c r="CL491" s="293"/>
      <c r="CN491" s="292"/>
      <c r="CO491" s="293"/>
    </row>
    <row r="492" spans="1:93" ht="24.95" customHeight="1">
      <c r="A492" s="397" t="str">
        <f ca="1">IFERROR(IF(INDIRECT($A$14&amp;ROW())&lt;&gt;"",COUNTIF([2]Summary!$B$30:$B$1033,INDIRECT($A$14&amp;ROW())),""),"")</f>
        <v/>
      </c>
      <c r="B492" s="33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45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92"/>
      <c r="CL492" s="293"/>
      <c r="CN492" s="292"/>
      <c r="CO492" s="293"/>
    </row>
    <row r="493" spans="1:93" ht="24.95" customHeight="1">
      <c r="A493" s="397" t="str">
        <f ca="1">IFERROR(IF(INDIRECT($A$14&amp;ROW())&lt;&gt;"",COUNTIF([2]Summary!$B$30:$B$1033,INDIRECT($A$14&amp;ROW())),""),"")</f>
        <v/>
      </c>
      <c r="B493" s="33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45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92"/>
      <c r="CL493" s="293"/>
      <c r="CN493" s="292"/>
      <c r="CO493" s="293"/>
    </row>
    <row r="494" spans="1:93" ht="24.95" customHeight="1">
      <c r="A494" s="397" t="str">
        <f ca="1">IFERROR(IF(INDIRECT($A$14&amp;ROW())&lt;&gt;"",COUNTIF([2]Summary!$B$30:$B$1033,INDIRECT($A$14&amp;ROW())),""),"")</f>
        <v/>
      </c>
      <c r="B494" s="33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45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92"/>
      <c r="CL494" s="293"/>
      <c r="CN494" s="292"/>
      <c r="CO494" s="293"/>
    </row>
    <row r="495" spans="1:93" ht="24.95" customHeight="1">
      <c r="A495" s="397" t="str">
        <f ca="1">IFERROR(IF(INDIRECT($A$14&amp;ROW())&lt;&gt;"",COUNTIF([2]Summary!$B$30:$B$1033,INDIRECT($A$14&amp;ROW())),""),"")</f>
        <v/>
      </c>
      <c r="B495" s="33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45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92"/>
      <c r="CL495" s="293"/>
      <c r="CN495" s="292"/>
      <c r="CO495" s="293"/>
    </row>
    <row r="496" spans="1:93" ht="24.95" customHeight="1">
      <c r="A496" s="397" t="str">
        <f ca="1">IFERROR(IF(INDIRECT($A$14&amp;ROW())&lt;&gt;"",COUNTIF([2]Summary!$B$30:$B$1033,INDIRECT($A$14&amp;ROW())),""),"")</f>
        <v/>
      </c>
      <c r="B496" s="33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45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92"/>
      <c r="CL496" s="293"/>
      <c r="CN496" s="292"/>
      <c r="CO496" s="293"/>
    </row>
    <row r="497" spans="1:93" ht="24.95" customHeight="1">
      <c r="A497" s="397" t="str">
        <f ca="1">IFERROR(IF(INDIRECT($A$14&amp;ROW())&lt;&gt;"",COUNTIF([2]Summary!$B$30:$B$1033,INDIRECT($A$14&amp;ROW())),""),"")</f>
        <v/>
      </c>
      <c r="B497" s="33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45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92"/>
      <c r="CL497" s="293"/>
      <c r="CN497" s="292"/>
      <c r="CO497" s="293"/>
    </row>
    <row r="498" spans="1:93" ht="24.95" customHeight="1">
      <c r="A498" s="397" t="str">
        <f ca="1">IFERROR(IF(INDIRECT($A$14&amp;ROW())&lt;&gt;"",COUNTIF([2]Summary!$B$30:$B$1033,INDIRECT($A$14&amp;ROW())),""),"")</f>
        <v/>
      </c>
      <c r="B498" s="33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45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92"/>
      <c r="CL498" s="293"/>
      <c r="CN498" s="292"/>
      <c r="CO498" s="293"/>
    </row>
    <row r="499" spans="1:93" ht="24.95" customHeight="1">
      <c r="A499" s="397" t="str">
        <f ca="1">IFERROR(IF(INDIRECT($A$14&amp;ROW())&lt;&gt;"",COUNTIF([2]Summary!$B$30:$B$1033,INDIRECT($A$14&amp;ROW())),""),"")</f>
        <v/>
      </c>
      <c r="B499" s="33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45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92"/>
      <c r="CL499" s="293"/>
      <c r="CN499" s="292"/>
      <c r="CO499" s="293"/>
    </row>
    <row r="500" spans="1:93" ht="24.95" customHeight="1">
      <c r="A500" s="397" t="str">
        <f ca="1">IFERROR(IF(INDIRECT($A$14&amp;ROW())&lt;&gt;"",COUNTIF([2]Summary!$B$30:$B$1033,INDIRECT($A$14&amp;ROW())),""),"")</f>
        <v/>
      </c>
      <c r="B500" s="33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45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92"/>
      <c r="CL500" s="293"/>
      <c r="CN500" s="292"/>
      <c r="CO500" s="293"/>
    </row>
    <row r="501" spans="1:93" ht="24.95" customHeight="1">
      <c r="A501" s="397" t="str">
        <f ca="1">IFERROR(IF(INDIRECT($A$14&amp;ROW())&lt;&gt;"",COUNTIF([2]Summary!$B$30:$B$1033,INDIRECT($A$14&amp;ROW())),""),"")</f>
        <v/>
      </c>
      <c r="B501" s="33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45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92"/>
      <c r="CL501" s="293"/>
      <c r="CN501" s="292"/>
      <c r="CO501" s="293"/>
    </row>
    <row r="502" spans="1:93" ht="24.95" customHeight="1">
      <c r="A502" s="397" t="str">
        <f ca="1">IFERROR(IF(INDIRECT($A$14&amp;ROW())&lt;&gt;"",COUNTIF([2]Summary!$B$30:$B$1033,INDIRECT($A$14&amp;ROW())),""),"")</f>
        <v/>
      </c>
      <c r="B502" s="33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45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92"/>
      <c r="CL502" s="293"/>
      <c r="CN502" s="292"/>
      <c r="CO502" s="293"/>
    </row>
    <row r="503" spans="1:93" ht="24.95" customHeight="1">
      <c r="A503" s="397" t="str">
        <f ca="1">IFERROR(IF(INDIRECT($A$14&amp;ROW())&lt;&gt;"",COUNTIF([2]Summary!$B$30:$B$1033,INDIRECT($A$14&amp;ROW())),""),"")</f>
        <v/>
      </c>
      <c r="B503" s="33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45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92"/>
      <c r="CL503" s="293"/>
      <c r="CN503" s="292"/>
      <c r="CO503" s="293"/>
    </row>
    <row r="504" spans="1:93" ht="24.95" customHeight="1">
      <c r="A504" s="397" t="str">
        <f ca="1">IFERROR(IF(INDIRECT($A$14&amp;ROW())&lt;&gt;"",COUNTIF([2]Summary!$B$30:$B$1033,INDIRECT($A$14&amp;ROW())),""),"")</f>
        <v/>
      </c>
      <c r="B504" s="33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45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92"/>
      <c r="CL504" s="293"/>
      <c r="CN504" s="292"/>
      <c r="CO504" s="293"/>
    </row>
    <row r="505" spans="1:93" ht="24.95" customHeight="1">
      <c r="A505" s="397" t="str">
        <f ca="1">IFERROR(IF(INDIRECT($A$14&amp;ROW())&lt;&gt;"",COUNTIF([2]Summary!$B$30:$B$1033,INDIRECT($A$14&amp;ROW())),""),"")</f>
        <v/>
      </c>
      <c r="B505" s="33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45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92"/>
      <c r="CL505" s="293"/>
      <c r="CN505" s="292"/>
      <c r="CO505" s="293"/>
    </row>
    <row r="506" spans="1:93" ht="24.95" customHeight="1">
      <c r="A506" s="397" t="str">
        <f ca="1">IFERROR(IF(INDIRECT($A$14&amp;ROW())&lt;&gt;"",COUNTIF([2]Summary!$B$30:$B$1033,INDIRECT($A$14&amp;ROW())),""),"")</f>
        <v/>
      </c>
      <c r="B506" s="33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45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92"/>
      <c r="CL506" s="293"/>
      <c r="CN506" s="292"/>
      <c r="CO506" s="293"/>
    </row>
    <row r="507" spans="1:93" ht="24.95" customHeight="1">
      <c r="A507" s="397" t="str">
        <f ca="1">IFERROR(IF(INDIRECT($A$14&amp;ROW())&lt;&gt;"",COUNTIF([2]Summary!$B$30:$B$1033,INDIRECT($A$14&amp;ROW())),""),"")</f>
        <v/>
      </c>
      <c r="B507" s="33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45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92"/>
      <c r="CL507" s="293"/>
      <c r="CN507" s="292"/>
      <c r="CO507" s="293"/>
    </row>
    <row r="508" spans="1:93" ht="24.95" customHeight="1">
      <c r="A508" s="397" t="str">
        <f ca="1">IFERROR(IF(INDIRECT($A$14&amp;ROW())&lt;&gt;"",COUNTIF([2]Summary!$B$30:$B$1033,INDIRECT($A$14&amp;ROW())),""),"")</f>
        <v/>
      </c>
      <c r="B508" s="33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45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92"/>
      <c r="CL508" s="293"/>
      <c r="CN508" s="292"/>
      <c r="CO508" s="293"/>
    </row>
    <row r="509" spans="1:93" ht="24.95" customHeight="1">
      <c r="A509" s="397" t="str">
        <f ca="1">IFERROR(IF(INDIRECT($A$14&amp;ROW())&lt;&gt;"",COUNTIF([2]Summary!$B$30:$B$1033,INDIRECT($A$14&amp;ROW())),""),"")</f>
        <v/>
      </c>
      <c r="B509" s="33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45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92"/>
      <c r="CL509" s="293"/>
      <c r="CN509" s="292"/>
      <c r="CO509" s="293"/>
    </row>
    <row r="510" spans="1:93" ht="24.95" customHeight="1">
      <c r="A510" s="397" t="str">
        <f ca="1">IFERROR(IF(INDIRECT($A$14&amp;ROW())&lt;&gt;"",COUNTIF([2]Summary!$B$30:$B$1033,INDIRECT($A$14&amp;ROW())),""),"")</f>
        <v/>
      </c>
      <c r="B510" s="33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45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92"/>
      <c r="CL510" s="293"/>
      <c r="CN510" s="292"/>
      <c r="CO510" s="293"/>
    </row>
    <row r="511" spans="1:93" ht="24.95" customHeight="1">
      <c r="A511" s="397" t="str">
        <f ca="1">IFERROR(IF(INDIRECT($A$14&amp;ROW())&lt;&gt;"",COUNTIF([2]Summary!$B$30:$B$1033,INDIRECT($A$14&amp;ROW())),""),"")</f>
        <v/>
      </c>
      <c r="B511" s="33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45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92"/>
      <c r="CL511" s="293"/>
      <c r="CN511" s="292"/>
      <c r="CO511" s="293"/>
    </row>
    <row r="512" spans="1:93" ht="24.95" customHeight="1">
      <c r="A512" s="397" t="str">
        <f ca="1">IFERROR(IF(INDIRECT($A$14&amp;ROW())&lt;&gt;"",COUNTIF([2]Summary!$B$30:$B$1033,INDIRECT($A$14&amp;ROW())),""),"")</f>
        <v/>
      </c>
      <c r="B512" s="33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45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92"/>
      <c r="CL512" s="293"/>
      <c r="CN512" s="292"/>
      <c r="CO512" s="293"/>
    </row>
    <row r="513" spans="1:93" ht="24.95" customHeight="1">
      <c r="A513" s="397" t="str">
        <f ca="1">IFERROR(IF(INDIRECT($A$14&amp;ROW())&lt;&gt;"",COUNTIF([2]Summary!$B$30:$B$1033,INDIRECT($A$14&amp;ROW())),""),"")</f>
        <v/>
      </c>
      <c r="B513" s="33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45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92"/>
      <c r="CL513" s="293"/>
      <c r="CN513" s="292"/>
      <c r="CO513" s="293"/>
    </row>
    <row r="514" spans="1:93" ht="24.95" customHeight="1">
      <c r="A514" s="397" t="str">
        <f ca="1">IFERROR(IF(INDIRECT($A$14&amp;ROW())&lt;&gt;"",COUNTIF([2]Summary!$B$30:$B$1033,INDIRECT($A$14&amp;ROW())),""),"")</f>
        <v/>
      </c>
      <c r="B514" s="33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45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92"/>
      <c r="CL514" s="293"/>
      <c r="CN514" s="292"/>
      <c r="CO514" s="293"/>
    </row>
    <row r="515" spans="1:93" ht="24.95" customHeight="1">
      <c r="A515" s="397" t="str">
        <f ca="1">IFERROR(IF(INDIRECT($A$14&amp;ROW())&lt;&gt;"",COUNTIF([2]Summary!$B$30:$B$1033,INDIRECT($A$14&amp;ROW())),""),"")</f>
        <v/>
      </c>
      <c r="B515" s="33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45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92"/>
      <c r="CL515" s="293"/>
      <c r="CN515" s="292"/>
      <c r="CO515" s="293"/>
    </row>
    <row r="516" spans="1:93" ht="24.95" customHeight="1">
      <c r="A516" s="397" t="str">
        <f ca="1">IFERROR(IF(INDIRECT($A$14&amp;ROW())&lt;&gt;"",COUNTIF([2]Summary!$B$30:$B$1033,INDIRECT($A$14&amp;ROW())),""),"")</f>
        <v/>
      </c>
      <c r="B516" s="33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45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92"/>
      <c r="CL516" s="293"/>
      <c r="CN516" s="292"/>
      <c r="CO516" s="293"/>
    </row>
    <row r="517" spans="1:93" ht="24.95" customHeight="1">
      <c r="A517" s="397" t="str">
        <f ca="1">IFERROR(IF(INDIRECT($A$14&amp;ROW())&lt;&gt;"",COUNTIF([2]Summary!$B$30:$B$1033,INDIRECT($A$14&amp;ROW())),""),"")</f>
        <v/>
      </c>
      <c r="B517" s="33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45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92"/>
      <c r="CL517" s="293"/>
      <c r="CN517" s="292"/>
      <c r="CO517" s="293"/>
    </row>
    <row r="518" spans="1:93" ht="24.95" customHeight="1">
      <c r="A518" s="397" t="str">
        <f ca="1">IFERROR(IF(INDIRECT($A$14&amp;ROW())&lt;&gt;"",COUNTIF([2]Summary!$B$30:$B$1033,INDIRECT($A$14&amp;ROW())),""),"")</f>
        <v/>
      </c>
      <c r="B518" s="33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45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92"/>
      <c r="CL518" s="293"/>
      <c r="CN518" s="292"/>
      <c r="CO518" s="293"/>
    </row>
    <row r="519" spans="1:93" ht="24.95" customHeight="1">
      <c r="A519" s="397" t="str">
        <f ca="1">IFERROR(IF(INDIRECT($A$14&amp;ROW())&lt;&gt;"",COUNTIF([2]Summary!$B$30:$B$1033,INDIRECT($A$14&amp;ROW())),""),"")</f>
        <v/>
      </c>
      <c r="B519" s="33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45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92"/>
      <c r="CL519" s="293"/>
      <c r="CN519" s="292"/>
      <c r="CO519" s="293"/>
    </row>
    <row r="520" spans="1:93" ht="24.95" customHeight="1">
      <c r="A520" s="397" t="str">
        <f ca="1">IFERROR(IF(INDIRECT($A$14&amp;ROW())&lt;&gt;"",COUNTIF([2]Summary!$B$30:$B$1033,INDIRECT($A$14&amp;ROW())),""),"")</f>
        <v/>
      </c>
      <c r="B520" s="33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45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92"/>
      <c r="CL520" s="293"/>
      <c r="CN520" s="292"/>
      <c r="CO520" s="293"/>
    </row>
    <row r="521" spans="1:93" ht="24.95" customHeight="1">
      <c r="A521" s="397" t="str">
        <f ca="1">IFERROR(IF(INDIRECT($A$14&amp;ROW())&lt;&gt;"",COUNTIF([2]Summary!$B$30:$B$1033,INDIRECT($A$14&amp;ROW())),""),"")</f>
        <v/>
      </c>
      <c r="B521" s="33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45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92"/>
      <c r="CL521" s="293"/>
      <c r="CN521" s="292"/>
      <c r="CO521" s="293"/>
    </row>
    <row r="522" spans="1:93" ht="24.95" customHeight="1">
      <c r="A522" s="397" t="str">
        <f ca="1">IFERROR(IF(INDIRECT($A$14&amp;ROW())&lt;&gt;"",COUNTIF([2]Summary!$B$30:$B$1033,INDIRECT($A$14&amp;ROW())),""),"")</f>
        <v/>
      </c>
      <c r="B522" s="33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45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92"/>
      <c r="CL522" s="293"/>
      <c r="CN522" s="292"/>
      <c r="CO522" s="293"/>
    </row>
    <row r="523" spans="1:93" ht="24.95" customHeight="1">
      <c r="A523" s="397" t="str">
        <f ca="1">IFERROR(IF(INDIRECT($A$14&amp;ROW())&lt;&gt;"",COUNTIF([2]Summary!$B$30:$B$1033,INDIRECT($A$14&amp;ROW())),""),"")</f>
        <v/>
      </c>
      <c r="B523" s="33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45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92"/>
      <c r="CL523" s="293"/>
      <c r="CN523" s="292"/>
      <c r="CO523" s="293"/>
    </row>
    <row r="524" spans="1:93" ht="24.95" customHeight="1">
      <c r="A524" s="397" t="str">
        <f ca="1">IFERROR(IF(INDIRECT($A$14&amp;ROW())&lt;&gt;"",COUNTIF([2]Summary!$B$30:$B$1033,INDIRECT($A$14&amp;ROW())),""),"")</f>
        <v/>
      </c>
      <c r="B524" s="33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45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92"/>
      <c r="CL524" s="293"/>
      <c r="CN524" s="292"/>
      <c r="CO524" s="293"/>
    </row>
    <row r="525" spans="1:93" ht="24.95" customHeight="1">
      <c r="A525" s="397" t="str">
        <f ca="1">IFERROR(IF(INDIRECT($A$14&amp;ROW())&lt;&gt;"",COUNTIF([2]Summary!$B$30:$B$1033,INDIRECT($A$14&amp;ROW())),""),"")</f>
        <v/>
      </c>
      <c r="B525" s="33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45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92"/>
      <c r="CL525" s="293"/>
      <c r="CN525" s="292"/>
      <c r="CO525" s="293"/>
    </row>
    <row r="526" spans="1:93" ht="24.95" customHeight="1">
      <c r="A526" s="397" t="str">
        <f ca="1">IFERROR(IF(INDIRECT($A$14&amp;ROW())&lt;&gt;"",COUNTIF([2]Summary!$B$30:$B$1033,INDIRECT($A$14&amp;ROW())),""),"")</f>
        <v/>
      </c>
      <c r="B526" s="33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45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92"/>
      <c r="CL526" s="293"/>
      <c r="CN526" s="292"/>
      <c r="CO526" s="293"/>
    </row>
    <row r="527" spans="1:93" ht="24.95" customHeight="1">
      <c r="A527" s="397" t="str">
        <f ca="1">IFERROR(IF(INDIRECT($A$14&amp;ROW())&lt;&gt;"",COUNTIF([2]Summary!$B$30:$B$1033,INDIRECT($A$14&amp;ROW())),""),"")</f>
        <v/>
      </c>
      <c r="B527" s="33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45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92"/>
      <c r="CL527" s="293"/>
      <c r="CN527" s="292"/>
      <c r="CO527" s="293"/>
    </row>
    <row r="528" spans="1:93" ht="24.95" customHeight="1">
      <c r="A528" s="397" t="str">
        <f ca="1">IFERROR(IF(INDIRECT($A$14&amp;ROW())&lt;&gt;"",COUNTIF([2]Summary!$B$30:$B$1033,INDIRECT($A$14&amp;ROW())),""),"")</f>
        <v/>
      </c>
      <c r="B528" s="33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45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92"/>
      <c r="CL528" s="293"/>
      <c r="CN528" s="292"/>
      <c r="CO528" s="293"/>
    </row>
    <row r="529" spans="1:93" ht="24.95" customHeight="1">
      <c r="A529" s="397" t="str">
        <f ca="1">IFERROR(IF(INDIRECT($A$14&amp;ROW())&lt;&gt;"",COUNTIF([2]Summary!$B$30:$B$1033,INDIRECT($A$14&amp;ROW())),""),"")</f>
        <v/>
      </c>
      <c r="B529" s="33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45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92"/>
      <c r="CL529" s="293"/>
      <c r="CN529" s="292"/>
      <c r="CO529" s="293"/>
    </row>
    <row r="530" spans="1:93" ht="24.95" customHeight="1">
      <c r="A530" s="397" t="str">
        <f ca="1">IFERROR(IF(INDIRECT($A$14&amp;ROW())&lt;&gt;"",COUNTIF([2]Summary!$B$30:$B$1033,INDIRECT($A$14&amp;ROW())),""),"")</f>
        <v/>
      </c>
      <c r="B530" s="33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45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92"/>
      <c r="CL530" s="293"/>
      <c r="CN530" s="292"/>
      <c r="CO530" s="293"/>
    </row>
    <row r="531" spans="1:93" ht="24.95" customHeight="1">
      <c r="A531" s="397" t="str">
        <f ca="1">IFERROR(IF(INDIRECT($A$14&amp;ROW())&lt;&gt;"",COUNTIF([2]Summary!$B$30:$B$1033,INDIRECT($A$14&amp;ROW())),""),"")</f>
        <v/>
      </c>
      <c r="B531" s="33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45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92"/>
      <c r="CL531" s="293"/>
      <c r="CN531" s="292"/>
      <c r="CO531" s="293"/>
    </row>
    <row r="532" spans="1:93" ht="24.95" customHeight="1">
      <c r="A532" s="397" t="str">
        <f ca="1">IFERROR(IF(INDIRECT($A$14&amp;ROW())&lt;&gt;"",COUNTIF([2]Summary!$B$30:$B$1033,INDIRECT($A$14&amp;ROW())),""),"")</f>
        <v/>
      </c>
      <c r="B532" s="33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45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92"/>
      <c r="CL532" s="293"/>
      <c r="CN532" s="292"/>
      <c r="CO532" s="293"/>
    </row>
    <row r="533" spans="1:93" ht="24.95" customHeight="1">
      <c r="A533" s="397" t="str">
        <f ca="1">IFERROR(IF(INDIRECT($A$14&amp;ROW())&lt;&gt;"",COUNTIF([2]Summary!$B$30:$B$1033,INDIRECT($A$14&amp;ROW())),""),"")</f>
        <v/>
      </c>
      <c r="B533" s="33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45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92"/>
      <c r="CL533" s="293"/>
      <c r="CN533" s="292"/>
      <c r="CO533" s="293"/>
    </row>
    <row r="534" spans="1:93" ht="24.95" customHeight="1">
      <c r="A534" s="397" t="str">
        <f ca="1">IFERROR(IF(INDIRECT($A$14&amp;ROW())&lt;&gt;"",COUNTIF([2]Summary!$B$30:$B$1033,INDIRECT($A$14&amp;ROW())),""),"")</f>
        <v/>
      </c>
      <c r="B534" s="33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45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92"/>
      <c r="CL534" s="293"/>
      <c r="CN534" s="292"/>
      <c r="CO534" s="293"/>
    </row>
    <row r="535" spans="1:93" ht="24.95" customHeight="1">
      <c r="A535" s="397" t="str">
        <f ca="1">IFERROR(IF(INDIRECT($A$14&amp;ROW())&lt;&gt;"",COUNTIF([2]Summary!$B$30:$B$1033,INDIRECT($A$14&amp;ROW())),""),"")</f>
        <v/>
      </c>
      <c r="B535" s="33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45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92"/>
      <c r="CL535" s="293"/>
      <c r="CN535" s="292"/>
      <c r="CO535" s="293"/>
    </row>
    <row r="536" spans="1:93" ht="24.95" customHeight="1">
      <c r="A536" s="397" t="str">
        <f ca="1">IFERROR(IF(INDIRECT($A$14&amp;ROW())&lt;&gt;"",COUNTIF([2]Summary!$B$30:$B$1033,INDIRECT($A$14&amp;ROW())),""),"")</f>
        <v/>
      </c>
      <c r="B536" s="33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45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92"/>
      <c r="CL536" s="293"/>
      <c r="CN536" s="292"/>
      <c r="CO536" s="293"/>
    </row>
    <row r="537" spans="1:93" ht="24.95" customHeight="1">
      <c r="A537" s="397" t="str">
        <f ca="1">IFERROR(IF(INDIRECT($A$14&amp;ROW())&lt;&gt;"",COUNTIF([2]Summary!$B$30:$B$1033,INDIRECT($A$14&amp;ROW())),""),"")</f>
        <v/>
      </c>
      <c r="B537" s="33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45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92"/>
      <c r="CL537" s="293"/>
      <c r="CN537" s="292"/>
      <c r="CO537" s="293"/>
    </row>
    <row r="538" spans="1:93" ht="24.95" customHeight="1">
      <c r="A538" s="397" t="str">
        <f ca="1">IFERROR(IF(INDIRECT($A$14&amp;ROW())&lt;&gt;"",COUNTIF([2]Summary!$B$30:$B$1033,INDIRECT($A$14&amp;ROW())),""),"")</f>
        <v/>
      </c>
      <c r="B538" s="33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45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92"/>
      <c r="CL538" s="293"/>
      <c r="CN538" s="292"/>
      <c r="CO538" s="293"/>
    </row>
    <row r="539" spans="1:93" ht="24.95" customHeight="1">
      <c r="A539" s="397" t="str">
        <f ca="1">IFERROR(IF(INDIRECT($A$14&amp;ROW())&lt;&gt;"",COUNTIF([2]Summary!$B$30:$B$1033,INDIRECT($A$14&amp;ROW())),""),"")</f>
        <v/>
      </c>
      <c r="B539" s="33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45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92"/>
      <c r="CL539" s="293"/>
      <c r="CN539" s="292"/>
      <c r="CO539" s="293"/>
    </row>
    <row r="540" spans="1:93" ht="24.95" customHeight="1">
      <c r="A540" s="397" t="str">
        <f ca="1">IFERROR(IF(INDIRECT($A$14&amp;ROW())&lt;&gt;"",COUNTIF([2]Summary!$B$30:$B$1033,INDIRECT($A$14&amp;ROW())),""),"")</f>
        <v/>
      </c>
      <c r="B540" s="33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45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92"/>
      <c r="CL540" s="293"/>
      <c r="CN540" s="292"/>
      <c r="CO540" s="293"/>
    </row>
    <row r="541" spans="1:93" ht="24.95" customHeight="1">
      <c r="A541" s="397" t="str">
        <f ca="1">IFERROR(IF(INDIRECT($A$14&amp;ROW())&lt;&gt;"",COUNTIF([2]Summary!$B$30:$B$1033,INDIRECT($A$14&amp;ROW())),""),"")</f>
        <v/>
      </c>
      <c r="B541" s="33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45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92"/>
      <c r="CL541" s="293"/>
      <c r="CN541" s="292"/>
      <c r="CO541" s="293"/>
    </row>
    <row r="542" spans="1:93" ht="24.95" customHeight="1">
      <c r="A542" s="397" t="str">
        <f ca="1">IFERROR(IF(INDIRECT($A$14&amp;ROW())&lt;&gt;"",COUNTIF([2]Summary!$B$30:$B$1033,INDIRECT($A$14&amp;ROW())),""),"")</f>
        <v/>
      </c>
      <c r="B542" s="33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45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92"/>
      <c r="CL542" s="293"/>
      <c r="CN542" s="292"/>
      <c r="CO542" s="293"/>
    </row>
    <row r="543" spans="1:93" ht="24.95" customHeight="1">
      <c r="A543" s="397" t="str">
        <f ca="1">IFERROR(IF(INDIRECT($A$14&amp;ROW())&lt;&gt;"",COUNTIF([2]Summary!$B$30:$B$1033,INDIRECT($A$14&amp;ROW())),""),"")</f>
        <v/>
      </c>
      <c r="B543" s="33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45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92"/>
      <c r="CL543" s="293"/>
      <c r="CN543" s="292"/>
      <c r="CO543" s="293"/>
    </row>
    <row r="544" spans="1:93" ht="24.95" customHeight="1">
      <c r="A544" s="397" t="str">
        <f ca="1">IFERROR(IF(INDIRECT($A$14&amp;ROW())&lt;&gt;"",COUNTIF([2]Summary!$B$30:$B$1033,INDIRECT($A$14&amp;ROW())),""),"")</f>
        <v/>
      </c>
      <c r="B544" s="33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45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92"/>
      <c r="CL544" s="293"/>
      <c r="CN544" s="292"/>
      <c r="CO544" s="293"/>
    </row>
    <row r="545" spans="1:93" ht="24.95" customHeight="1">
      <c r="A545" s="397" t="str">
        <f ca="1">IFERROR(IF(INDIRECT($A$14&amp;ROW())&lt;&gt;"",COUNTIF([2]Summary!$B$30:$B$1033,INDIRECT($A$14&amp;ROW())),""),"")</f>
        <v/>
      </c>
      <c r="B545" s="33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45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92"/>
      <c r="CL545" s="293"/>
      <c r="CN545" s="292"/>
      <c r="CO545" s="293"/>
    </row>
    <row r="546" spans="1:93" ht="24.95" customHeight="1">
      <c r="A546" s="397" t="str">
        <f ca="1">IFERROR(IF(INDIRECT($A$14&amp;ROW())&lt;&gt;"",COUNTIF([2]Summary!$B$30:$B$1033,INDIRECT($A$14&amp;ROW())),""),"")</f>
        <v/>
      </c>
      <c r="B546" s="33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45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92"/>
      <c r="CL546" s="293"/>
      <c r="CN546" s="292"/>
      <c r="CO546" s="293"/>
    </row>
    <row r="547" spans="1:93" ht="24.95" customHeight="1">
      <c r="A547" s="397" t="str">
        <f ca="1">IFERROR(IF(INDIRECT($A$14&amp;ROW())&lt;&gt;"",COUNTIF([2]Summary!$B$30:$B$1033,INDIRECT($A$14&amp;ROW())),""),"")</f>
        <v/>
      </c>
      <c r="B547" s="33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45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92"/>
      <c r="CL547" s="293"/>
      <c r="CN547" s="292"/>
      <c r="CO547" s="293"/>
    </row>
    <row r="548" spans="1:93" ht="24.95" customHeight="1">
      <c r="A548" s="397" t="str">
        <f ca="1">IFERROR(IF(INDIRECT($A$14&amp;ROW())&lt;&gt;"",COUNTIF([2]Summary!$B$30:$B$1033,INDIRECT($A$14&amp;ROW())),""),"")</f>
        <v/>
      </c>
      <c r="B548" s="33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45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92"/>
      <c r="CL548" s="293"/>
      <c r="CN548" s="292"/>
      <c r="CO548" s="293"/>
    </row>
    <row r="549" spans="1:93" ht="24.95" customHeight="1">
      <c r="A549" s="397" t="str">
        <f ca="1">IFERROR(IF(INDIRECT($A$14&amp;ROW())&lt;&gt;"",COUNTIF([2]Summary!$B$30:$B$1033,INDIRECT($A$14&amp;ROW())),""),"")</f>
        <v/>
      </c>
      <c r="B549" s="33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45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92"/>
      <c r="CL549" s="293"/>
      <c r="CN549" s="292"/>
      <c r="CO549" s="293"/>
    </row>
    <row r="550" spans="1:93" ht="24.95" customHeight="1">
      <c r="A550" s="397" t="str">
        <f ca="1">IFERROR(IF(INDIRECT($A$14&amp;ROW())&lt;&gt;"",COUNTIF([2]Summary!$B$30:$B$1033,INDIRECT($A$14&amp;ROW())),""),"")</f>
        <v/>
      </c>
      <c r="B550" s="33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45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92"/>
      <c r="CL550" s="293"/>
      <c r="CN550" s="292"/>
      <c r="CO550" s="293"/>
    </row>
    <row r="551" spans="1:93" ht="24.95" customHeight="1">
      <c r="A551" s="397" t="str">
        <f ca="1">IFERROR(IF(INDIRECT($A$14&amp;ROW())&lt;&gt;"",COUNTIF([2]Summary!$B$30:$B$1033,INDIRECT($A$14&amp;ROW())),""),"")</f>
        <v/>
      </c>
      <c r="B551" s="33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45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92"/>
      <c r="CL551" s="293"/>
      <c r="CN551" s="292"/>
      <c r="CO551" s="293"/>
    </row>
    <row r="552" spans="1:93" ht="24.95" customHeight="1">
      <c r="A552" s="397" t="str">
        <f ca="1">IFERROR(IF(INDIRECT($A$14&amp;ROW())&lt;&gt;"",COUNTIF([2]Summary!$B$30:$B$1033,INDIRECT($A$14&amp;ROW())),""),"")</f>
        <v/>
      </c>
      <c r="B552" s="33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45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92"/>
      <c r="CL552" s="293"/>
      <c r="CN552" s="292"/>
      <c r="CO552" s="293"/>
    </row>
    <row r="553" spans="1:93" ht="24.95" customHeight="1">
      <c r="A553" s="397" t="str">
        <f ca="1">IFERROR(IF(INDIRECT($A$14&amp;ROW())&lt;&gt;"",COUNTIF([2]Summary!$B$30:$B$1033,INDIRECT($A$14&amp;ROW())),""),"")</f>
        <v/>
      </c>
      <c r="B553" s="33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45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92"/>
      <c r="CL553" s="293"/>
      <c r="CN553" s="292"/>
      <c r="CO553" s="293"/>
    </row>
    <row r="554" spans="1:93" ht="24.95" customHeight="1">
      <c r="A554" s="397" t="str">
        <f ca="1">IFERROR(IF(INDIRECT($A$14&amp;ROW())&lt;&gt;"",COUNTIF([2]Summary!$B$30:$B$1033,INDIRECT($A$14&amp;ROW())),""),"")</f>
        <v/>
      </c>
      <c r="B554" s="33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45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92"/>
      <c r="CL554" s="293"/>
      <c r="CN554" s="292"/>
      <c r="CO554" s="293"/>
    </row>
    <row r="555" spans="1:93" ht="24.95" customHeight="1">
      <c r="A555" s="397" t="str">
        <f ca="1">IFERROR(IF(INDIRECT($A$14&amp;ROW())&lt;&gt;"",COUNTIF([2]Summary!$B$30:$B$1033,INDIRECT($A$14&amp;ROW())),""),"")</f>
        <v/>
      </c>
      <c r="B555" s="33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45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92"/>
      <c r="CL555" s="293"/>
      <c r="CN555" s="292"/>
      <c r="CO555" s="293"/>
    </row>
    <row r="556" spans="1:93" ht="24.95" customHeight="1">
      <c r="A556" s="397" t="str">
        <f ca="1">IFERROR(IF(INDIRECT($A$14&amp;ROW())&lt;&gt;"",COUNTIF([2]Summary!$B$30:$B$1033,INDIRECT($A$14&amp;ROW())),""),"")</f>
        <v/>
      </c>
      <c r="B556" s="33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45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92"/>
      <c r="CL556" s="293"/>
      <c r="CN556" s="292"/>
      <c r="CO556" s="293"/>
    </row>
    <row r="557" spans="1:93" ht="24.95" customHeight="1">
      <c r="A557" s="397" t="str">
        <f ca="1">IFERROR(IF(INDIRECT($A$14&amp;ROW())&lt;&gt;"",COUNTIF([2]Summary!$B$30:$B$1033,INDIRECT($A$14&amp;ROW())),""),"")</f>
        <v/>
      </c>
      <c r="B557" s="33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45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92"/>
      <c r="CL557" s="293"/>
      <c r="CN557" s="292"/>
      <c r="CO557" s="293"/>
    </row>
    <row r="558" spans="1:93" ht="24.95" customHeight="1">
      <c r="A558" s="397" t="str">
        <f ca="1">IFERROR(IF(INDIRECT($A$14&amp;ROW())&lt;&gt;"",COUNTIF([2]Summary!$B$30:$B$1033,INDIRECT($A$14&amp;ROW())),""),"")</f>
        <v/>
      </c>
      <c r="B558" s="33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45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92"/>
      <c r="CL558" s="293"/>
      <c r="CN558" s="292"/>
      <c r="CO558" s="293"/>
    </row>
    <row r="559" spans="1:93" ht="24.95" customHeight="1">
      <c r="A559" s="397" t="str">
        <f ca="1">IFERROR(IF(INDIRECT($A$14&amp;ROW())&lt;&gt;"",COUNTIF([2]Summary!$B$30:$B$1033,INDIRECT($A$14&amp;ROW())),""),"")</f>
        <v/>
      </c>
      <c r="B559" s="33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45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92"/>
      <c r="CL559" s="293"/>
      <c r="CN559" s="292"/>
      <c r="CO559" s="293"/>
    </row>
    <row r="560" spans="1:93" ht="24.95" customHeight="1">
      <c r="A560" s="397" t="str">
        <f ca="1">IFERROR(IF(INDIRECT($A$14&amp;ROW())&lt;&gt;"",COUNTIF([2]Summary!$B$30:$B$1033,INDIRECT($A$14&amp;ROW())),""),"")</f>
        <v/>
      </c>
      <c r="B560" s="33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45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92"/>
      <c r="CL560" s="293"/>
      <c r="CN560" s="292"/>
      <c r="CO560" s="293"/>
    </row>
    <row r="561" spans="1:93" ht="24.95" customHeight="1">
      <c r="A561" s="397" t="str">
        <f ca="1">IFERROR(IF(INDIRECT($A$14&amp;ROW())&lt;&gt;"",COUNTIF([2]Summary!$B$30:$B$1033,INDIRECT($A$14&amp;ROW())),""),"")</f>
        <v/>
      </c>
      <c r="B561" s="33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45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92"/>
      <c r="CL561" s="293"/>
      <c r="CN561" s="292"/>
      <c r="CO561" s="293"/>
    </row>
    <row r="562" spans="1:93" ht="24.95" customHeight="1">
      <c r="A562" s="397" t="str">
        <f ca="1">IFERROR(IF(INDIRECT($A$14&amp;ROW())&lt;&gt;"",COUNTIF([2]Summary!$B$30:$B$1033,INDIRECT($A$14&amp;ROW())),""),"")</f>
        <v/>
      </c>
      <c r="B562" s="33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45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92"/>
      <c r="CL562" s="293"/>
      <c r="CN562" s="292"/>
      <c r="CO562" s="293"/>
    </row>
    <row r="563" spans="1:93" ht="24.95" customHeight="1">
      <c r="A563" s="397" t="str">
        <f ca="1">IFERROR(IF(INDIRECT($A$14&amp;ROW())&lt;&gt;"",COUNTIF([2]Summary!$B$30:$B$1033,INDIRECT($A$14&amp;ROW())),""),"")</f>
        <v/>
      </c>
      <c r="B563" s="33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45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92"/>
      <c r="CL563" s="293"/>
      <c r="CN563" s="292"/>
      <c r="CO563" s="293"/>
    </row>
    <row r="564" spans="1:93" ht="24.95" customHeight="1">
      <c r="A564" s="397" t="str">
        <f ca="1">IFERROR(IF(INDIRECT($A$14&amp;ROW())&lt;&gt;"",COUNTIF([2]Summary!$B$30:$B$1033,INDIRECT($A$14&amp;ROW())),""),"")</f>
        <v/>
      </c>
      <c r="B564" s="33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45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92"/>
      <c r="CL564" s="293"/>
      <c r="CN564" s="292"/>
      <c r="CO564" s="293"/>
    </row>
    <row r="565" spans="1:93" ht="24.95" customHeight="1">
      <c r="A565" s="397" t="str">
        <f ca="1">IFERROR(IF(INDIRECT($A$14&amp;ROW())&lt;&gt;"",COUNTIF([2]Summary!$B$30:$B$1033,INDIRECT($A$14&amp;ROW())),""),"")</f>
        <v/>
      </c>
      <c r="B565" s="33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45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92"/>
      <c r="CL565" s="293"/>
      <c r="CN565" s="292"/>
      <c r="CO565" s="293"/>
    </row>
    <row r="566" spans="1:93" ht="24.95" customHeight="1">
      <c r="A566" s="397" t="str">
        <f ca="1">IFERROR(IF(INDIRECT($A$14&amp;ROW())&lt;&gt;"",COUNTIF([2]Summary!$B$30:$B$1033,INDIRECT($A$14&amp;ROW())),""),"")</f>
        <v/>
      </c>
      <c r="B566" s="33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45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92"/>
      <c r="CL566" s="293"/>
      <c r="CN566" s="292"/>
      <c r="CO566" s="293"/>
    </row>
    <row r="567" spans="1:93" ht="24.95" customHeight="1">
      <c r="A567" s="397" t="str">
        <f ca="1">IFERROR(IF(INDIRECT($A$14&amp;ROW())&lt;&gt;"",COUNTIF([2]Summary!$B$30:$B$1033,INDIRECT($A$14&amp;ROW())),""),"")</f>
        <v/>
      </c>
      <c r="B567" s="33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45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92"/>
      <c r="CL567" s="293"/>
      <c r="CN567" s="292"/>
      <c r="CO567" s="293"/>
    </row>
    <row r="568" spans="1:93" ht="24.95" customHeight="1">
      <c r="A568" s="397" t="str">
        <f ca="1">IFERROR(IF(INDIRECT($A$14&amp;ROW())&lt;&gt;"",COUNTIF([2]Summary!$B$30:$B$1033,INDIRECT($A$14&amp;ROW())),""),"")</f>
        <v/>
      </c>
      <c r="B568" s="33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45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92"/>
      <c r="CL568" s="293"/>
      <c r="CN568" s="292"/>
      <c r="CO568" s="293"/>
    </row>
    <row r="569" spans="1:93" ht="24.95" customHeight="1">
      <c r="A569" s="397" t="str">
        <f ca="1">IFERROR(IF(INDIRECT($A$14&amp;ROW())&lt;&gt;"",COUNTIF([2]Summary!$B$30:$B$1033,INDIRECT($A$14&amp;ROW())),""),"")</f>
        <v/>
      </c>
      <c r="B569" s="33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45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92"/>
      <c r="CL569" s="293"/>
      <c r="CN569" s="292"/>
      <c r="CO569" s="293"/>
    </row>
    <row r="570" spans="1:93" ht="24.95" customHeight="1">
      <c r="A570" s="397" t="str">
        <f ca="1">IFERROR(IF(INDIRECT($A$14&amp;ROW())&lt;&gt;"",COUNTIF([2]Summary!$B$30:$B$1033,INDIRECT($A$14&amp;ROW())),""),"")</f>
        <v/>
      </c>
      <c r="B570" s="33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45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92"/>
      <c r="CL570" s="293"/>
      <c r="CN570" s="292"/>
      <c r="CO570" s="293"/>
    </row>
    <row r="571" spans="1:93" ht="24.95" customHeight="1">
      <c r="A571" s="397" t="str">
        <f ca="1">IFERROR(IF(INDIRECT($A$14&amp;ROW())&lt;&gt;"",COUNTIF([2]Summary!$B$30:$B$1033,INDIRECT($A$14&amp;ROW())),""),"")</f>
        <v/>
      </c>
      <c r="B571" s="33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45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92"/>
      <c r="CL571" s="293"/>
      <c r="CN571" s="292"/>
      <c r="CO571" s="293"/>
    </row>
    <row r="572" spans="1:93" ht="24.95" customHeight="1">
      <c r="A572" s="397" t="str">
        <f ca="1">IFERROR(IF(INDIRECT($A$14&amp;ROW())&lt;&gt;"",COUNTIF([2]Summary!$B$30:$B$1033,INDIRECT($A$14&amp;ROW())),""),"")</f>
        <v/>
      </c>
      <c r="B572" s="33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45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92"/>
      <c r="CL572" s="293"/>
      <c r="CN572" s="292"/>
      <c r="CO572" s="293"/>
    </row>
    <row r="573" spans="1:93" ht="24.95" customHeight="1">
      <c r="A573" s="397" t="str">
        <f ca="1">IFERROR(IF(INDIRECT($A$14&amp;ROW())&lt;&gt;"",COUNTIF([2]Summary!$B$30:$B$1033,INDIRECT($A$14&amp;ROW())),""),"")</f>
        <v/>
      </c>
      <c r="B573" s="33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45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92"/>
      <c r="CL573" s="293"/>
      <c r="CN573" s="292"/>
      <c r="CO573" s="293"/>
    </row>
    <row r="574" spans="1:93" ht="24.95" customHeight="1">
      <c r="A574" s="397" t="str">
        <f ca="1">IFERROR(IF(INDIRECT($A$14&amp;ROW())&lt;&gt;"",COUNTIF([2]Summary!$B$30:$B$1033,INDIRECT($A$14&amp;ROW())),""),"")</f>
        <v/>
      </c>
      <c r="B574" s="33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45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92"/>
      <c r="CL574" s="293"/>
      <c r="CN574" s="292"/>
      <c r="CO574" s="293"/>
    </row>
    <row r="575" spans="1:93" ht="24.95" customHeight="1">
      <c r="A575" s="397" t="str">
        <f ca="1">IFERROR(IF(INDIRECT($A$14&amp;ROW())&lt;&gt;"",COUNTIF([2]Summary!$B$30:$B$1033,INDIRECT($A$14&amp;ROW())),""),"")</f>
        <v/>
      </c>
      <c r="B575" s="33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45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92"/>
      <c r="CL575" s="293"/>
      <c r="CN575" s="292"/>
      <c r="CO575" s="293"/>
    </row>
    <row r="576" spans="1:93" ht="24.95" customHeight="1">
      <c r="A576" s="397" t="str">
        <f ca="1">IFERROR(IF(INDIRECT($A$14&amp;ROW())&lt;&gt;"",COUNTIF([2]Summary!$B$30:$B$1033,INDIRECT($A$14&amp;ROW())),""),"")</f>
        <v/>
      </c>
      <c r="B576" s="33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45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92"/>
      <c r="CL576" s="293"/>
      <c r="CN576" s="292"/>
      <c r="CO576" s="293"/>
    </row>
    <row r="577" spans="1:93" ht="24.95" customHeight="1">
      <c r="A577" s="397" t="str">
        <f ca="1">IFERROR(IF(INDIRECT($A$14&amp;ROW())&lt;&gt;"",COUNTIF([2]Summary!$B$30:$B$1033,INDIRECT($A$14&amp;ROW())),""),"")</f>
        <v/>
      </c>
      <c r="B577" s="33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45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92"/>
      <c r="CL577" s="293"/>
      <c r="CN577" s="292"/>
      <c r="CO577" s="293"/>
    </row>
    <row r="578" spans="1:93" ht="24.95" customHeight="1">
      <c r="A578" s="397" t="str">
        <f ca="1">IFERROR(IF(INDIRECT($A$14&amp;ROW())&lt;&gt;"",COUNTIF([2]Summary!$B$30:$B$1033,INDIRECT($A$14&amp;ROW())),""),"")</f>
        <v/>
      </c>
      <c r="B578" s="33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45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92"/>
      <c r="CL578" s="293"/>
      <c r="CN578" s="292"/>
      <c r="CO578" s="293"/>
    </row>
    <row r="579" spans="1:93" ht="24.95" customHeight="1">
      <c r="A579" s="397" t="str">
        <f ca="1">IFERROR(IF(INDIRECT($A$14&amp;ROW())&lt;&gt;"",COUNTIF([2]Summary!$B$30:$B$1033,INDIRECT($A$14&amp;ROW())),""),"")</f>
        <v/>
      </c>
      <c r="B579" s="33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45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92"/>
      <c r="CL579" s="293"/>
      <c r="CN579" s="292"/>
      <c r="CO579" s="293"/>
    </row>
    <row r="580" spans="1:93" ht="24.95" customHeight="1">
      <c r="A580" s="397" t="str">
        <f ca="1">IFERROR(IF(INDIRECT($A$14&amp;ROW())&lt;&gt;"",COUNTIF([2]Summary!$B$30:$B$1033,INDIRECT($A$14&amp;ROW())),""),"")</f>
        <v/>
      </c>
      <c r="B580" s="33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45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92"/>
      <c r="CL580" s="293"/>
      <c r="CN580" s="292"/>
      <c r="CO580" s="293"/>
    </row>
    <row r="581" spans="1:93" ht="24.95" customHeight="1">
      <c r="A581" s="397" t="str">
        <f ca="1">IFERROR(IF(INDIRECT($A$14&amp;ROW())&lt;&gt;"",COUNTIF([2]Summary!$B$30:$B$1033,INDIRECT($A$14&amp;ROW())),""),"")</f>
        <v/>
      </c>
      <c r="B581" s="33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45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92"/>
      <c r="CL581" s="293"/>
      <c r="CN581" s="292"/>
      <c r="CO581" s="293"/>
    </row>
    <row r="582" spans="1:93" ht="24.95" customHeight="1">
      <c r="A582" s="397" t="str">
        <f ca="1">IFERROR(IF(INDIRECT($A$14&amp;ROW())&lt;&gt;"",COUNTIF([2]Summary!$B$30:$B$1033,INDIRECT($A$14&amp;ROW())),""),"")</f>
        <v/>
      </c>
      <c r="B582" s="33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45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92"/>
      <c r="CL582" s="293"/>
      <c r="CN582" s="292"/>
      <c r="CO582" s="293"/>
    </row>
    <row r="583" spans="1:93" ht="24.95" customHeight="1">
      <c r="A583" s="397" t="str">
        <f ca="1">IFERROR(IF(INDIRECT($A$14&amp;ROW())&lt;&gt;"",COUNTIF([2]Summary!$B$30:$B$1033,INDIRECT($A$14&amp;ROW())),""),"")</f>
        <v/>
      </c>
      <c r="B583" s="33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45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92"/>
      <c r="CL583" s="293"/>
      <c r="CN583" s="292"/>
      <c r="CO583" s="293"/>
    </row>
    <row r="584" spans="1:93" ht="24.95" customHeight="1">
      <c r="A584" s="397" t="str">
        <f ca="1">IFERROR(IF(INDIRECT($A$14&amp;ROW())&lt;&gt;"",COUNTIF([2]Summary!$B$30:$B$1033,INDIRECT($A$14&amp;ROW())),""),"")</f>
        <v/>
      </c>
      <c r="B584" s="33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45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92"/>
      <c r="CL584" s="293"/>
      <c r="CN584" s="292"/>
      <c r="CO584" s="293"/>
    </row>
    <row r="585" spans="1:93" ht="24.95" customHeight="1">
      <c r="A585" s="397" t="str">
        <f ca="1">IFERROR(IF(INDIRECT($A$14&amp;ROW())&lt;&gt;"",COUNTIF([2]Summary!$B$30:$B$1033,INDIRECT($A$14&amp;ROW())),""),"")</f>
        <v/>
      </c>
      <c r="B585" s="33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45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92"/>
      <c r="CL585" s="293"/>
      <c r="CN585" s="292"/>
      <c r="CO585" s="293"/>
    </row>
    <row r="586" spans="1:93" ht="24.95" customHeight="1">
      <c r="A586" s="397" t="str">
        <f ca="1">IFERROR(IF(INDIRECT($A$14&amp;ROW())&lt;&gt;"",COUNTIF([2]Summary!$B$30:$B$1033,INDIRECT($A$14&amp;ROW())),""),"")</f>
        <v/>
      </c>
      <c r="B586" s="33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45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92"/>
      <c r="CL586" s="293"/>
      <c r="CN586" s="292"/>
      <c r="CO586" s="293"/>
    </row>
    <row r="587" spans="1:93" ht="24.95" customHeight="1">
      <c r="A587" s="397" t="str">
        <f ca="1">IFERROR(IF(INDIRECT($A$14&amp;ROW())&lt;&gt;"",COUNTIF([2]Summary!$B$30:$B$1033,INDIRECT($A$14&amp;ROW())),""),"")</f>
        <v/>
      </c>
      <c r="B587" s="33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45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92"/>
      <c r="CL587" s="293"/>
      <c r="CN587" s="292"/>
      <c r="CO587" s="293"/>
    </row>
    <row r="588" spans="1:93" ht="24.95" customHeight="1">
      <c r="A588" s="397" t="str">
        <f ca="1">IFERROR(IF(INDIRECT($A$14&amp;ROW())&lt;&gt;"",COUNTIF([2]Summary!$B$30:$B$1033,INDIRECT($A$14&amp;ROW())),""),"")</f>
        <v/>
      </c>
      <c r="B588" s="33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45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92"/>
      <c r="CL588" s="293"/>
      <c r="CN588" s="292"/>
      <c r="CO588" s="293"/>
    </row>
    <row r="589" spans="1:93" ht="24.95" customHeight="1">
      <c r="A589" s="397" t="str">
        <f ca="1">IFERROR(IF(INDIRECT($A$14&amp;ROW())&lt;&gt;"",COUNTIF([2]Summary!$B$30:$B$1033,INDIRECT($A$14&amp;ROW())),""),"")</f>
        <v/>
      </c>
      <c r="B589" s="33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45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92"/>
      <c r="CL589" s="293"/>
      <c r="CN589" s="292"/>
      <c r="CO589" s="293"/>
    </row>
    <row r="590" spans="1:93" ht="24.95" customHeight="1">
      <c r="A590" s="397" t="str">
        <f ca="1">IFERROR(IF(INDIRECT($A$14&amp;ROW())&lt;&gt;"",COUNTIF([2]Summary!$B$30:$B$1033,INDIRECT($A$14&amp;ROW())),""),"")</f>
        <v/>
      </c>
      <c r="B590" s="33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45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92"/>
      <c r="CL590" s="293"/>
      <c r="CN590" s="292"/>
      <c r="CO590" s="293"/>
    </row>
    <row r="591" spans="1:93" ht="24.95" customHeight="1">
      <c r="A591" s="397" t="str">
        <f ca="1">IFERROR(IF(INDIRECT($A$14&amp;ROW())&lt;&gt;"",COUNTIF([2]Summary!$B$30:$B$1033,INDIRECT($A$14&amp;ROW())),""),"")</f>
        <v/>
      </c>
      <c r="B591" s="33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45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92"/>
      <c r="CL591" s="293"/>
      <c r="CN591" s="292"/>
      <c r="CO591" s="293"/>
    </row>
    <row r="592" spans="1:93" ht="24.95" customHeight="1">
      <c r="A592" s="397" t="str">
        <f ca="1">IFERROR(IF(INDIRECT($A$14&amp;ROW())&lt;&gt;"",COUNTIF([2]Summary!$B$30:$B$1033,INDIRECT($A$14&amp;ROW())),""),"")</f>
        <v/>
      </c>
      <c r="B592" s="33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45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92"/>
      <c r="CL592" s="293"/>
      <c r="CN592" s="292"/>
      <c r="CO592" s="293"/>
    </row>
    <row r="593" spans="1:93" ht="24.95" customHeight="1">
      <c r="A593" s="397" t="str">
        <f ca="1">IFERROR(IF(INDIRECT($A$14&amp;ROW())&lt;&gt;"",COUNTIF([2]Summary!$B$30:$B$1033,INDIRECT($A$14&amp;ROW())),""),"")</f>
        <v/>
      </c>
      <c r="B593" s="33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45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92"/>
      <c r="CL593" s="293"/>
      <c r="CN593" s="292"/>
      <c r="CO593" s="293"/>
    </row>
    <row r="594" spans="1:93" ht="24.95" customHeight="1">
      <c r="A594" s="397" t="str">
        <f ca="1">IFERROR(IF(INDIRECT($A$14&amp;ROW())&lt;&gt;"",COUNTIF([2]Summary!$B$30:$B$1033,INDIRECT($A$14&amp;ROW())),""),"")</f>
        <v/>
      </c>
      <c r="B594" s="33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45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92"/>
      <c r="CL594" s="293"/>
      <c r="CN594" s="292"/>
      <c r="CO594" s="293"/>
    </row>
    <row r="595" spans="1:93" ht="24.95" customHeight="1">
      <c r="A595" s="397" t="str">
        <f ca="1">IFERROR(IF(INDIRECT($A$14&amp;ROW())&lt;&gt;"",COUNTIF([2]Summary!$B$30:$B$1033,INDIRECT($A$14&amp;ROW())),""),"")</f>
        <v/>
      </c>
      <c r="B595" s="33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45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92"/>
      <c r="CL595" s="293"/>
      <c r="CN595" s="292"/>
      <c r="CO595" s="293"/>
    </row>
    <row r="596" spans="1:93" ht="24.95" customHeight="1">
      <c r="A596" s="397" t="str">
        <f ca="1">IFERROR(IF(INDIRECT($A$14&amp;ROW())&lt;&gt;"",COUNTIF([2]Summary!$B$30:$B$1033,INDIRECT($A$14&amp;ROW())),""),"")</f>
        <v/>
      </c>
      <c r="B596" s="33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45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92"/>
      <c r="CL596" s="293"/>
      <c r="CN596" s="292"/>
      <c r="CO596" s="293"/>
    </row>
    <row r="597" spans="1:93" ht="24.95" customHeight="1">
      <c r="A597" s="397" t="str">
        <f ca="1">IFERROR(IF(INDIRECT($A$14&amp;ROW())&lt;&gt;"",COUNTIF([2]Summary!$B$30:$B$1033,INDIRECT($A$14&amp;ROW())),""),"")</f>
        <v/>
      </c>
      <c r="B597" s="33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45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92"/>
      <c r="CL597" s="293"/>
      <c r="CN597" s="292"/>
      <c r="CO597" s="293"/>
    </row>
    <row r="598" spans="1:93" ht="24.95" customHeight="1">
      <c r="A598" s="397" t="str">
        <f ca="1">IFERROR(IF(INDIRECT($A$14&amp;ROW())&lt;&gt;"",COUNTIF([2]Summary!$B$30:$B$1033,INDIRECT($A$14&amp;ROW())),""),"")</f>
        <v/>
      </c>
      <c r="B598" s="33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45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92"/>
      <c r="CL598" s="293"/>
      <c r="CN598" s="292"/>
      <c r="CO598" s="293"/>
    </row>
    <row r="599" spans="1:93" ht="24.95" customHeight="1">
      <c r="A599" s="397" t="str">
        <f ca="1">IFERROR(IF(INDIRECT($A$14&amp;ROW())&lt;&gt;"",COUNTIF([2]Summary!$B$30:$B$1033,INDIRECT($A$14&amp;ROW())),""),"")</f>
        <v/>
      </c>
      <c r="B599" s="33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45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92"/>
      <c r="CL599" s="293"/>
      <c r="CN599" s="292"/>
      <c r="CO599" s="293"/>
    </row>
    <row r="600" spans="1:93" ht="24.95" customHeight="1">
      <c r="A600" s="397" t="str">
        <f ca="1">IFERROR(IF(INDIRECT($A$14&amp;ROW())&lt;&gt;"",COUNTIF([2]Summary!$B$30:$B$1033,INDIRECT($A$14&amp;ROW())),""),"")</f>
        <v/>
      </c>
      <c r="B600" s="33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45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92"/>
      <c r="CL600" s="293"/>
      <c r="CN600" s="292"/>
      <c r="CO600" s="293"/>
    </row>
    <row r="601" spans="1:93" ht="24.95" customHeight="1">
      <c r="A601" s="397" t="str">
        <f ca="1">IFERROR(IF(INDIRECT($A$14&amp;ROW())&lt;&gt;"",COUNTIF([2]Summary!$B$30:$B$1033,INDIRECT($A$14&amp;ROW())),""),"")</f>
        <v/>
      </c>
      <c r="B601" s="33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45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92"/>
      <c r="CL601" s="293"/>
      <c r="CN601" s="292"/>
      <c r="CO601" s="293"/>
    </row>
    <row r="602" spans="1:93" ht="24.95" customHeight="1">
      <c r="A602" s="397" t="str">
        <f ca="1">IFERROR(IF(INDIRECT($A$14&amp;ROW())&lt;&gt;"",COUNTIF([2]Summary!$B$30:$B$1033,INDIRECT($A$14&amp;ROW())),""),"")</f>
        <v/>
      </c>
      <c r="B602" s="33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45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92"/>
      <c r="CL602" s="293"/>
      <c r="CN602" s="292"/>
      <c r="CO602" s="293"/>
    </row>
    <row r="603" spans="1:93" ht="24.95" customHeight="1">
      <c r="A603" s="397" t="str">
        <f ca="1">IFERROR(IF(INDIRECT($A$14&amp;ROW())&lt;&gt;"",COUNTIF([2]Summary!$B$30:$B$1033,INDIRECT($A$14&amp;ROW())),""),"")</f>
        <v/>
      </c>
      <c r="B603" s="33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45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92"/>
      <c r="CL603" s="293"/>
      <c r="CN603" s="292"/>
      <c r="CO603" s="293"/>
    </row>
    <row r="604" spans="1:93" ht="24.95" customHeight="1">
      <c r="A604" s="397" t="str">
        <f ca="1">IFERROR(IF(INDIRECT($A$14&amp;ROW())&lt;&gt;"",COUNTIF([2]Summary!$B$30:$B$1033,INDIRECT($A$14&amp;ROW())),""),"")</f>
        <v/>
      </c>
      <c r="B604" s="33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45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92"/>
      <c r="CL604" s="293"/>
      <c r="CN604" s="292"/>
      <c r="CO604" s="293"/>
    </row>
    <row r="605" spans="1:93" ht="24.95" customHeight="1">
      <c r="A605" s="397" t="str">
        <f ca="1">IFERROR(IF(INDIRECT($A$14&amp;ROW())&lt;&gt;"",COUNTIF([2]Summary!$B$30:$B$1033,INDIRECT($A$14&amp;ROW())),""),"")</f>
        <v/>
      </c>
      <c r="B605" s="33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45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92"/>
      <c r="CL605" s="293"/>
      <c r="CN605" s="292"/>
      <c r="CO605" s="293"/>
    </row>
    <row r="606" spans="1:93" ht="24.95" customHeight="1">
      <c r="A606" s="397" t="str">
        <f ca="1">IFERROR(IF(INDIRECT($A$14&amp;ROW())&lt;&gt;"",COUNTIF([2]Summary!$B$30:$B$1033,INDIRECT($A$14&amp;ROW())),""),"")</f>
        <v/>
      </c>
      <c r="B606" s="33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45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92"/>
      <c r="CL606" s="293"/>
      <c r="CN606" s="292"/>
      <c r="CO606" s="293"/>
    </row>
    <row r="607" spans="1:93" ht="24.95" customHeight="1">
      <c r="A607" s="397" t="str">
        <f ca="1">IFERROR(IF(INDIRECT($A$14&amp;ROW())&lt;&gt;"",COUNTIF([2]Summary!$B$30:$B$1033,INDIRECT($A$14&amp;ROW())),""),"")</f>
        <v/>
      </c>
      <c r="B607" s="33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45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92"/>
      <c r="CL607" s="293"/>
      <c r="CN607" s="292"/>
      <c r="CO607" s="293"/>
    </row>
    <row r="608" spans="1:93" ht="24.95" customHeight="1">
      <c r="A608" s="397" t="str">
        <f ca="1">IFERROR(IF(INDIRECT($A$14&amp;ROW())&lt;&gt;"",COUNTIF([2]Summary!$B$30:$B$1033,INDIRECT($A$14&amp;ROW())),""),"")</f>
        <v/>
      </c>
      <c r="B608" s="33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45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92"/>
      <c r="CL608" s="293"/>
      <c r="CN608" s="292"/>
      <c r="CO608" s="293"/>
    </row>
    <row r="609" spans="1:93" ht="24.95" customHeight="1">
      <c r="A609" s="397" t="str">
        <f ca="1">IFERROR(IF(INDIRECT($A$14&amp;ROW())&lt;&gt;"",COUNTIF([2]Summary!$B$30:$B$1033,INDIRECT($A$14&amp;ROW())),""),"")</f>
        <v/>
      </c>
      <c r="B609" s="33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45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92"/>
      <c r="CL609" s="293"/>
      <c r="CN609" s="292"/>
      <c r="CO609" s="293"/>
    </row>
    <row r="610" spans="1:93" ht="24.95" customHeight="1">
      <c r="A610" s="397" t="str">
        <f ca="1">IFERROR(IF(INDIRECT($A$14&amp;ROW())&lt;&gt;"",COUNTIF([2]Summary!$B$30:$B$1033,INDIRECT($A$14&amp;ROW())),""),"")</f>
        <v/>
      </c>
      <c r="B610" s="33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45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92"/>
      <c r="CL610" s="293"/>
      <c r="CN610" s="292"/>
      <c r="CO610" s="293"/>
    </row>
    <row r="611" spans="1:93" ht="24.95" customHeight="1">
      <c r="A611" s="397" t="str">
        <f ca="1">IFERROR(IF(INDIRECT($A$14&amp;ROW())&lt;&gt;"",COUNTIF([2]Summary!$B$30:$B$1033,INDIRECT($A$14&amp;ROW())),""),"")</f>
        <v/>
      </c>
      <c r="B611" s="33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45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92"/>
      <c r="CL611" s="293"/>
      <c r="CN611" s="292"/>
      <c r="CO611" s="293"/>
    </row>
    <row r="612" spans="1:93" ht="24.95" customHeight="1">
      <c r="A612" s="397" t="str">
        <f ca="1">IFERROR(IF(INDIRECT($A$14&amp;ROW())&lt;&gt;"",COUNTIF([2]Summary!$B$30:$B$1033,INDIRECT($A$14&amp;ROW())),""),"")</f>
        <v/>
      </c>
      <c r="B612" s="33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45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92"/>
      <c r="CL612" s="293"/>
      <c r="CN612" s="292"/>
      <c r="CO612" s="293"/>
    </row>
    <row r="613" spans="1:93" ht="24.95" customHeight="1">
      <c r="A613" s="397" t="str">
        <f ca="1">IFERROR(IF(INDIRECT($A$14&amp;ROW())&lt;&gt;"",COUNTIF([2]Summary!$B$30:$B$1033,INDIRECT($A$14&amp;ROW())),""),"")</f>
        <v/>
      </c>
      <c r="B613" s="33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45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92"/>
      <c r="CL613" s="293"/>
      <c r="CN613" s="292"/>
      <c r="CO613" s="293"/>
    </row>
    <row r="614" spans="1:93" ht="24.95" customHeight="1">
      <c r="A614" s="397" t="str">
        <f ca="1">IFERROR(IF(INDIRECT($A$14&amp;ROW())&lt;&gt;"",COUNTIF([2]Summary!$B$30:$B$1033,INDIRECT($A$14&amp;ROW())),""),"")</f>
        <v/>
      </c>
      <c r="B614" s="33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45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92"/>
      <c r="CL614" s="293"/>
      <c r="CN614" s="292"/>
      <c r="CO614" s="293"/>
    </row>
    <row r="615" spans="1:93" ht="24.95" customHeight="1">
      <c r="A615" s="397" t="str">
        <f ca="1">IFERROR(IF(INDIRECT($A$14&amp;ROW())&lt;&gt;"",COUNTIF([2]Summary!$B$30:$B$1033,INDIRECT($A$14&amp;ROW())),""),"")</f>
        <v/>
      </c>
      <c r="B615" s="33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45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92"/>
      <c r="CL615" s="293"/>
      <c r="CN615" s="292"/>
      <c r="CO615" s="293"/>
    </row>
    <row r="616" spans="1:93" ht="24.95" customHeight="1">
      <c r="A616" s="397" t="str">
        <f ca="1">IFERROR(IF(INDIRECT($A$14&amp;ROW())&lt;&gt;"",COUNTIF([2]Summary!$B$30:$B$1033,INDIRECT($A$14&amp;ROW())),""),"")</f>
        <v/>
      </c>
      <c r="B616" s="33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45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92"/>
      <c r="CL616" s="293"/>
      <c r="CN616" s="292"/>
      <c r="CO616" s="293"/>
    </row>
    <row r="617" spans="1:93" ht="24.95" customHeight="1">
      <c r="A617" s="397" t="str">
        <f ca="1">IFERROR(IF(INDIRECT($A$14&amp;ROW())&lt;&gt;"",COUNTIF([2]Summary!$B$30:$B$1033,INDIRECT($A$14&amp;ROW())),""),"")</f>
        <v/>
      </c>
      <c r="B617" s="33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45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92"/>
      <c r="CL617" s="293"/>
      <c r="CN617" s="292"/>
      <c r="CO617" s="293"/>
    </row>
    <row r="618" spans="1:93" ht="24.95" customHeight="1">
      <c r="A618" s="397" t="str">
        <f ca="1">IFERROR(IF(INDIRECT($A$14&amp;ROW())&lt;&gt;"",COUNTIF([2]Summary!$B$30:$B$1033,INDIRECT($A$14&amp;ROW())),""),"")</f>
        <v/>
      </c>
      <c r="B618" s="33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45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92"/>
      <c r="CL618" s="293"/>
      <c r="CN618" s="292"/>
      <c r="CO618" s="293"/>
    </row>
    <row r="619" spans="1:93" ht="24.95" customHeight="1">
      <c r="A619" s="397" t="str">
        <f ca="1">IFERROR(IF(INDIRECT($A$14&amp;ROW())&lt;&gt;"",COUNTIF([2]Summary!$B$30:$B$1033,INDIRECT($A$14&amp;ROW())),""),"")</f>
        <v/>
      </c>
      <c r="B619" s="33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45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92"/>
      <c r="CL619" s="293"/>
      <c r="CN619" s="292"/>
      <c r="CO619" s="293"/>
    </row>
    <row r="620" spans="1:93" ht="24.95" customHeight="1">
      <c r="A620" s="397" t="str">
        <f ca="1">IFERROR(IF(INDIRECT($A$14&amp;ROW())&lt;&gt;"",COUNTIF([2]Summary!$B$30:$B$1033,INDIRECT($A$14&amp;ROW())),""),"")</f>
        <v/>
      </c>
      <c r="B620" s="33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45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92"/>
      <c r="CL620" s="293"/>
      <c r="CN620" s="292"/>
      <c r="CO620" s="293"/>
    </row>
    <row r="621" spans="1:93" ht="24.95" customHeight="1">
      <c r="A621" s="397" t="str">
        <f ca="1">IFERROR(IF(INDIRECT($A$14&amp;ROW())&lt;&gt;"",COUNTIF([2]Summary!$B$30:$B$1033,INDIRECT($A$14&amp;ROW())),""),"")</f>
        <v/>
      </c>
      <c r="B621" s="33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45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92"/>
      <c r="CL621" s="293"/>
      <c r="CN621" s="292"/>
      <c r="CO621" s="293"/>
    </row>
    <row r="622" spans="1:93" ht="24.95" customHeight="1">
      <c r="A622" s="397" t="str">
        <f ca="1">IFERROR(IF(INDIRECT($A$14&amp;ROW())&lt;&gt;"",COUNTIF([2]Summary!$B$30:$B$1033,INDIRECT($A$14&amp;ROW())),""),"")</f>
        <v/>
      </c>
      <c r="B622" s="33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45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92"/>
      <c r="CL622" s="293"/>
      <c r="CN622" s="292"/>
      <c r="CO622" s="293"/>
    </row>
    <row r="623" spans="1:93" ht="24.95" customHeight="1">
      <c r="A623" s="397" t="str">
        <f ca="1">IFERROR(IF(INDIRECT($A$14&amp;ROW())&lt;&gt;"",COUNTIF([2]Summary!$B$30:$B$1033,INDIRECT($A$14&amp;ROW())),""),"")</f>
        <v/>
      </c>
      <c r="B623" s="33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45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92"/>
      <c r="CL623" s="293"/>
      <c r="CN623" s="292"/>
      <c r="CO623" s="293"/>
    </row>
    <row r="624" spans="1:93" ht="24.95" customHeight="1">
      <c r="A624" s="397" t="str">
        <f ca="1">IFERROR(IF(INDIRECT($A$14&amp;ROW())&lt;&gt;"",COUNTIF([2]Summary!$B$30:$B$1033,INDIRECT($A$14&amp;ROW())),""),"")</f>
        <v/>
      </c>
      <c r="B624" s="33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45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92"/>
      <c r="CL624" s="293"/>
      <c r="CN624" s="292"/>
      <c r="CO624" s="293"/>
    </row>
    <row r="625" spans="1:93" ht="24.95" customHeight="1">
      <c r="A625" s="397" t="str">
        <f ca="1">IFERROR(IF(INDIRECT($A$14&amp;ROW())&lt;&gt;"",COUNTIF([2]Summary!$B$30:$B$1033,INDIRECT($A$14&amp;ROW())),""),"")</f>
        <v/>
      </c>
      <c r="B625" s="33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45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92"/>
      <c r="CL625" s="293"/>
      <c r="CN625" s="292"/>
      <c r="CO625" s="293"/>
    </row>
    <row r="626" spans="1:93" ht="24.95" customHeight="1">
      <c r="A626" s="397" t="str">
        <f ca="1">IFERROR(IF(INDIRECT($A$14&amp;ROW())&lt;&gt;"",COUNTIF([2]Summary!$B$30:$B$1033,INDIRECT($A$14&amp;ROW())),""),"")</f>
        <v/>
      </c>
      <c r="B626" s="33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45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92"/>
      <c r="CL626" s="293"/>
      <c r="CN626" s="292"/>
      <c r="CO626" s="293"/>
    </row>
    <row r="627" spans="1:93" ht="24.95" customHeight="1">
      <c r="A627" s="397" t="str">
        <f ca="1">IFERROR(IF(INDIRECT($A$14&amp;ROW())&lt;&gt;"",COUNTIF([2]Summary!$B$30:$B$1033,INDIRECT($A$14&amp;ROW())),""),"")</f>
        <v/>
      </c>
      <c r="B627" s="33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45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92"/>
      <c r="CL627" s="293"/>
      <c r="CN627" s="292"/>
      <c r="CO627" s="293"/>
    </row>
    <row r="628" spans="1:93" ht="24.95" customHeight="1">
      <c r="A628" s="397" t="str">
        <f ca="1">IFERROR(IF(INDIRECT($A$14&amp;ROW())&lt;&gt;"",COUNTIF([2]Summary!$B$30:$B$1033,INDIRECT($A$14&amp;ROW())),""),"")</f>
        <v/>
      </c>
      <c r="B628" s="33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45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92"/>
      <c r="CL628" s="293"/>
      <c r="CN628" s="292"/>
      <c r="CO628" s="293"/>
    </row>
    <row r="629" spans="1:93" ht="24.95" customHeight="1">
      <c r="A629" s="397" t="str">
        <f ca="1">IFERROR(IF(INDIRECT($A$14&amp;ROW())&lt;&gt;"",COUNTIF([2]Summary!$B$30:$B$1033,INDIRECT($A$14&amp;ROW())),""),"")</f>
        <v/>
      </c>
      <c r="B629" s="33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45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92"/>
      <c r="CL629" s="293"/>
      <c r="CN629" s="292"/>
      <c r="CO629" s="293"/>
    </row>
    <row r="630" spans="1:93" ht="24.95" customHeight="1">
      <c r="A630" s="397" t="str">
        <f ca="1">IFERROR(IF(INDIRECT($A$14&amp;ROW())&lt;&gt;"",COUNTIF([2]Summary!$B$30:$B$1033,INDIRECT($A$14&amp;ROW())),""),"")</f>
        <v/>
      </c>
      <c r="B630" s="33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45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92"/>
      <c r="CL630" s="293"/>
      <c r="CN630" s="292"/>
      <c r="CO630" s="293"/>
    </row>
    <row r="631" spans="1:93" ht="24.95" customHeight="1">
      <c r="A631" s="397" t="str">
        <f ca="1">IFERROR(IF(INDIRECT($A$14&amp;ROW())&lt;&gt;"",COUNTIF([2]Summary!$B$30:$B$1033,INDIRECT($A$14&amp;ROW())),""),"")</f>
        <v/>
      </c>
      <c r="B631" s="33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45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92"/>
      <c r="CL631" s="293"/>
      <c r="CN631" s="292"/>
      <c r="CO631" s="293"/>
    </row>
    <row r="632" spans="1:93" ht="24.95" customHeight="1">
      <c r="A632" s="397" t="str">
        <f ca="1">IFERROR(IF(INDIRECT($A$14&amp;ROW())&lt;&gt;"",COUNTIF([2]Summary!$B$30:$B$1033,INDIRECT($A$14&amp;ROW())),""),"")</f>
        <v/>
      </c>
      <c r="B632" s="33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45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92"/>
      <c r="CL632" s="293"/>
      <c r="CN632" s="292"/>
      <c r="CO632" s="293"/>
    </row>
    <row r="633" spans="1:93" ht="24.95" customHeight="1">
      <c r="A633" s="397" t="str">
        <f ca="1">IFERROR(IF(INDIRECT($A$14&amp;ROW())&lt;&gt;"",COUNTIF([2]Summary!$B$30:$B$1033,INDIRECT($A$14&amp;ROW())),""),"")</f>
        <v/>
      </c>
      <c r="B633" s="33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45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92"/>
      <c r="CL633" s="293"/>
      <c r="CN633" s="292"/>
      <c r="CO633" s="293"/>
    </row>
    <row r="634" spans="1:93" ht="24.95" customHeight="1">
      <c r="A634" s="397" t="str">
        <f ca="1">IFERROR(IF(INDIRECT($A$14&amp;ROW())&lt;&gt;"",COUNTIF([2]Summary!$B$30:$B$1033,INDIRECT($A$14&amp;ROW())),""),"")</f>
        <v/>
      </c>
      <c r="B634" s="33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45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92"/>
      <c r="CL634" s="293"/>
      <c r="CN634" s="292"/>
      <c r="CO634" s="293"/>
    </row>
    <row r="635" spans="1:93" ht="24.95" customHeight="1">
      <c r="A635" s="397" t="str">
        <f ca="1">IFERROR(IF(INDIRECT($A$14&amp;ROW())&lt;&gt;"",COUNTIF([2]Summary!$B$30:$B$1033,INDIRECT($A$14&amp;ROW())),""),"")</f>
        <v/>
      </c>
      <c r="B635" s="33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15"/>
      <c r="AG635" s="16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45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92"/>
      <c r="CL635" s="293"/>
      <c r="CN635" s="292"/>
      <c r="CO635" s="293"/>
    </row>
    <row r="636" spans="1:93" ht="24.95" customHeight="1">
      <c r="A636" s="397" t="str">
        <f ca="1">IFERROR(IF(INDIRECT($A$14&amp;ROW())&lt;&gt;"",COUNTIF([2]Summary!$B$30:$B$1033,INDIRECT($A$14&amp;ROW())),""),"")</f>
        <v/>
      </c>
      <c r="B636" s="33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15"/>
      <c r="AG636" s="16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45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92"/>
      <c r="CL636" s="293"/>
      <c r="CN636" s="292"/>
      <c r="CO636" s="293"/>
    </row>
    <row r="637" spans="1:93" ht="24.95" customHeight="1">
      <c r="A637" s="397" t="str">
        <f ca="1">IFERROR(IF(INDIRECT($A$14&amp;ROW())&lt;&gt;"",COUNTIF([2]Summary!$B$30:$B$1033,INDIRECT($A$14&amp;ROW())),""),"")</f>
        <v/>
      </c>
      <c r="B637" s="33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15"/>
      <c r="AG637" s="16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45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92"/>
      <c r="CL637" s="293"/>
      <c r="CN637" s="292"/>
      <c r="CO637" s="293"/>
    </row>
    <row r="638" spans="1:93" ht="24.95" customHeight="1">
      <c r="A638" s="397" t="str">
        <f ca="1">IFERROR(IF(INDIRECT($A$14&amp;ROW())&lt;&gt;"",COUNTIF([2]Summary!$B$30:$B$1033,INDIRECT($A$14&amp;ROW())),""),"")</f>
        <v/>
      </c>
      <c r="B638" s="33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15"/>
      <c r="AG638" s="16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45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92"/>
      <c r="CL638" s="293"/>
      <c r="CN638" s="292"/>
      <c r="CO638" s="293"/>
    </row>
    <row r="639" spans="1:93" ht="24.95" customHeight="1">
      <c r="A639" s="397" t="str">
        <f ca="1">IFERROR(IF(INDIRECT($A$14&amp;ROW())&lt;&gt;"",COUNTIF([2]Summary!$B$30:$B$1033,INDIRECT($A$14&amp;ROW())),""),"")</f>
        <v/>
      </c>
      <c r="B639" s="33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15"/>
      <c r="AG639" s="16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45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92"/>
      <c r="CL639" s="293"/>
      <c r="CN639" s="292"/>
      <c r="CO639" s="293"/>
    </row>
    <row r="640" spans="1:93" ht="24.95" customHeight="1">
      <c r="A640" s="397" t="str">
        <f ca="1">IFERROR(IF(INDIRECT($A$14&amp;ROW())&lt;&gt;"",COUNTIF([2]Summary!$B$30:$B$1033,INDIRECT($A$14&amp;ROW())),""),"")</f>
        <v/>
      </c>
      <c r="B640" s="33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15"/>
      <c r="AG640" s="16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45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92"/>
      <c r="CL640" s="293"/>
      <c r="CN640" s="292"/>
      <c r="CO640" s="293"/>
    </row>
    <row r="641" spans="1:93" ht="24.95" customHeight="1">
      <c r="A641" s="397" t="str">
        <f ca="1">IFERROR(IF(INDIRECT($A$14&amp;ROW())&lt;&gt;"",COUNTIF([2]Summary!$B$30:$B$1033,INDIRECT($A$14&amp;ROW())),""),"")</f>
        <v/>
      </c>
      <c r="B641" s="33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15"/>
      <c r="AG641" s="16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45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92"/>
      <c r="CL641" s="293"/>
      <c r="CN641" s="292"/>
      <c r="CO641" s="293"/>
    </row>
    <row r="642" spans="1:93" ht="24.95" customHeight="1">
      <c r="A642" s="397" t="str">
        <f ca="1">IFERROR(IF(INDIRECT($A$14&amp;ROW())&lt;&gt;"",COUNTIF([2]Summary!$B$30:$B$1033,INDIRECT($A$14&amp;ROW())),""),"")</f>
        <v/>
      </c>
      <c r="B642" s="33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15"/>
      <c r="AG642" s="16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45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92"/>
      <c r="CL642" s="293"/>
      <c r="CN642" s="292"/>
      <c r="CO642" s="293"/>
    </row>
    <row r="643" spans="1:93" ht="24.95" customHeight="1">
      <c r="A643" s="397" t="str">
        <f ca="1">IFERROR(IF(INDIRECT($A$14&amp;ROW())&lt;&gt;"",COUNTIF([2]Summary!$B$30:$B$1033,INDIRECT($A$14&amp;ROW())),""),"")</f>
        <v/>
      </c>
      <c r="B643" s="33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15"/>
      <c r="AG643" s="16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45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92"/>
      <c r="CL643" s="293"/>
      <c r="CN643" s="292"/>
      <c r="CO643" s="293"/>
    </row>
    <row r="644" spans="1:93" ht="24.95" customHeight="1">
      <c r="A644" s="397" t="str">
        <f ca="1">IFERROR(IF(INDIRECT($A$14&amp;ROW())&lt;&gt;"",COUNTIF([2]Summary!$B$30:$B$1033,INDIRECT($A$14&amp;ROW())),""),"")</f>
        <v/>
      </c>
      <c r="B644" s="33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15"/>
      <c r="AG644" s="16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45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92"/>
      <c r="CL644" s="293"/>
      <c r="CN644" s="292"/>
      <c r="CO644" s="293"/>
    </row>
    <row r="645" spans="1:93" ht="24.95" customHeight="1">
      <c r="A645" s="397" t="str">
        <f ca="1">IFERROR(IF(INDIRECT($A$14&amp;ROW())&lt;&gt;"",COUNTIF([2]Summary!$B$30:$B$1033,INDIRECT($A$14&amp;ROW())),""),"")</f>
        <v/>
      </c>
      <c r="B645" s="33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15"/>
      <c r="AG645" s="16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45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92"/>
      <c r="CL645" s="293"/>
      <c r="CN645" s="292"/>
      <c r="CO645" s="293"/>
    </row>
    <row r="646" spans="1:93" ht="24.95" customHeight="1">
      <c r="A646" s="397" t="str">
        <f ca="1">IFERROR(IF(INDIRECT($A$14&amp;ROW())&lt;&gt;"",COUNTIF([2]Summary!$B$30:$B$1033,INDIRECT($A$14&amp;ROW())),""),"")</f>
        <v/>
      </c>
      <c r="B646" s="33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15"/>
      <c r="AG646" s="16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45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92"/>
      <c r="CL646" s="293"/>
      <c r="CN646" s="292"/>
      <c r="CO646" s="293"/>
    </row>
    <row r="647" spans="1:93" ht="24.95" customHeight="1">
      <c r="A647" s="397" t="str">
        <f ca="1">IFERROR(IF(INDIRECT($A$14&amp;ROW())&lt;&gt;"",COUNTIF([2]Summary!$B$30:$B$1033,INDIRECT($A$14&amp;ROW())),""),"")</f>
        <v/>
      </c>
      <c r="B647" s="33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15"/>
      <c r="AG647" s="16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45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92"/>
      <c r="CL647" s="293"/>
      <c r="CN647" s="292"/>
      <c r="CO647" s="293"/>
    </row>
    <row r="648" spans="1:93" ht="24.95" customHeight="1">
      <c r="A648" s="397" t="str">
        <f ca="1">IFERROR(IF(INDIRECT($A$14&amp;ROW())&lt;&gt;"",COUNTIF([2]Summary!$B$30:$B$1033,INDIRECT($A$14&amp;ROW())),""),"")</f>
        <v/>
      </c>
      <c r="B648" s="33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15"/>
      <c r="AG648" s="16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45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92"/>
      <c r="CL648" s="293"/>
      <c r="CN648" s="292"/>
      <c r="CO648" s="293"/>
    </row>
    <row r="649" spans="1:93" ht="24.95" customHeight="1">
      <c r="A649" s="397" t="str">
        <f ca="1">IFERROR(IF(INDIRECT($A$14&amp;ROW())&lt;&gt;"",COUNTIF([2]Summary!$B$30:$B$1033,INDIRECT($A$14&amp;ROW())),""),"")</f>
        <v/>
      </c>
      <c r="B649" s="33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15"/>
      <c r="AG649" s="16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45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92"/>
      <c r="CL649" s="293"/>
      <c r="CN649" s="292"/>
      <c r="CO649" s="293"/>
    </row>
    <row r="650" spans="1:93" ht="24.95" customHeight="1">
      <c r="A650" s="397" t="str">
        <f ca="1">IFERROR(IF(INDIRECT($A$14&amp;ROW())&lt;&gt;"",COUNTIF([2]Summary!$B$30:$B$1033,INDIRECT($A$14&amp;ROW())),""),"")</f>
        <v/>
      </c>
      <c r="B650" s="33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15"/>
      <c r="AG650" s="16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45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92"/>
      <c r="CL650" s="293"/>
      <c r="CN650" s="292"/>
      <c r="CO650" s="293"/>
    </row>
    <row r="651" spans="1:93" ht="24.95" customHeight="1">
      <c r="A651" s="397" t="str">
        <f ca="1">IFERROR(IF(INDIRECT($A$14&amp;ROW())&lt;&gt;"",COUNTIF([2]Summary!$B$30:$B$1033,INDIRECT($A$14&amp;ROW())),""),"")</f>
        <v/>
      </c>
      <c r="B651" s="33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15"/>
      <c r="AG651" s="16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45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92"/>
      <c r="CL651" s="293"/>
      <c r="CN651" s="292"/>
      <c r="CO651" s="293"/>
    </row>
    <row r="652" spans="1:93" ht="24.95" customHeight="1">
      <c r="A652" s="397" t="str">
        <f ca="1">IFERROR(IF(INDIRECT($A$14&amp;ROW())&lt;&gt;"",COUNTIF([2]Summary!$B$30:$B$1033,INDIRECT($A$14&amp;ROW())),""),"")</f>
        <v/>
      </c>
      <c r="B652" s="33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15"/>
      <c r="AG652" s="16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45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92"/>
      <c r="CL652" s="293"/>
      <c r="CN652" s="292"/>
      <c r="CO652" s="293"/>
    </row>
    <row r="653" spans="1:93" ht="24.95" customHeight="1">
      <c r="A653" s="397" t="str">
        <f ca="1">IFERROR(IF(INDIRECT($A$14&amp;ROW())&lt;&gt;"",COUNTIF([2]Summary!$B$30:$B$1033,INDIRECT($A$14&amp;ROW())),""),"")</f>
        <v/>
      </c>
      <c r="B653" s="33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15"/>
      <c r="AG653" s="16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45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92"/>
      <c r="CL653" s="293"/>
      <c r="CN653" s="292"/>
      <c r="CO653" s="293"/>
    </row>
    <row r="654" spans="1:93" ht="24.95" customHeight="1">
      <c r="A654" s="397" t="str">
        <f ca="1">IFERROR(IF(INDIRECT($A$14&amp;ROW())&lt;&gt;"",COUNTIF([2]Summary!$B$30:$B$1033,INDIRECT($A$14&amp;ROW())),""),"")</f>
        <v/>
      </c>
      <c r="B654" s="33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15"/>
      <c r="AG654" s="16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45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92"/>
      <c r="CL654" s="293"/>
      <c r="CN654" s="292"/>
      <c r="CO654" s="293"/>
    </row>
    <row r="655" spans="1:93" ht="24.95" customHeight="1">
      <c r="A655" s="397" t="str">
        <f ca="1">IFERROR(IF(INDIRECT($A$14&amp;ROW())&lt;&gt;"",COUNTIF([2]Summary!$B$30:$B$1033,INDIRECT($A$14&amp;ROW())),""),"")</f>
        <v/>
      </c>
      <c r="B655" s="33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15"/>
      <c r="AG655" s="16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45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92"/>
      <c r="CL655" s="293"/>
      <c r="CN655" s="292"/>
      <c r="CO655" s="293"/>
    </row>
    <row r="656" spans="1:93" ht="24.95" customHeight="1">
      <c r="A656" s="397" t="str">
        <f ca="1">IFERROR(IF(INDIRECT($A$14&amp;ROW())&lt;&gt;"",COUNTIF([2]Summary!$B$30:$B$1033,INDIRECT($A$14&amp;ROW())),""),"")</f>
        <v/>
      </c>
      <c r="B656" s="33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15"/>
      <c r="AG656" s="16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45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92"/>
      <c r="CL656" s="293"/>
      <c r="CN656" s="292"/>
      <c r="CO656" s="293"/>
    </row>
    <row r="657" spans="1:93" ht="24.95" customHeight="1">
      <c r="A657" s="397" t="str">
        <f ca="1">IFERROR(IF(INDIRECT($A$14&amp;ROW())&lt;&gt;"",COUNTIF([2]Summary!$B$30:$B$1033,INDIRECT($A$14&amp;ROW())),""),"")</f>
        <v/>
      </c>
      <c r="B657" s="33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15"/>
      <c r="AG657" s="16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45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92"/>
      <c r="CL657" s="293"/>
      <c r="CN657" s="292"/>
      <c r="CO657" s="293"/>
    </row>
    <row r="658" spans="1:93" ht="24.95" customHeight="1">
      <c r="A658" s="397" t="str">
        <f ca="1">IFERROR(IF(INDIRECT($A$14&amp;ROW())&lt;&gt;"",COUNTIF([2]Summary!$B$30:$B$1033,INDIRECT($A$14&amp;ROW())),""),"")</f>
        <v/>
      </c>
      <c r="B658" s="33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15"/>
      <c r="AG658" s="16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45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92"/>
      <c r="CL658" s="293"/>
      <c r="CN658" s="292"/>
      <c r="CO658" s="293"/>
    </row>
    <row r="659" spans="1:93" ht="24.95" customHeight="1">
      <c r="A659" s="397" t="str">
        <f ca="1">IFERROR(IF(INDIRECT($A$14&amp;ROW())&lt;&gt;"",COUNTIF([2]Summary!$B$30:$B$1033,INDIRECT($A$14&amp;ROW())),""),"")</f>
        <v/>
      </c>
      <c r="B659" s="33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15"/>
      <c r="AG659" s="16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45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92"/>
      <c r="CL659" s="293"/>
      <c r="CN659" s="292"/>
      <c r="CO659" s="293"/>
    </row>
    <row r="660" spans="1:93" ht="24.95" customHeight="1">
      <c r="A660" s="397" t="str">
        <f ca="1">IFERROR(IF(INDIRECT($A$14&amp;ROW())&lt;&gt;"",COUNTIF([2]Summary!$B$30:$B$1033,INDIRECT($A$14&amp;ROW())),""),"")</f>
        <v/>
      </c>
      <c r="B660" s="33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15"/>
      <c r="AG660" s="16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45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92"/>
      <c r="CL660" s="293"/>
      <c r="CN660" s="292"/>
      <c r="CO660" s="293"/>
    </row>
    <row r="661" spans="1:93" ht="24.95" customHeight="1">
      <c r="A661" s="397" t="str">
        <f ca="1">IFERROR(IF(INDIRECT($A$14&amp;ROW())&lt;&gt;"",COUNTIF([2]Summary!$B$30:$B$1033,INDIRECT($A$14&amp;ROW())),""),"")</f>
        <v/>
      </c>
      <c r="B661" s="33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15"/>
      <c r="AG661" s="16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45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92"/>
      <c r="CL661" s="293"/>
      <c r="CN661" s="292"/>
      <c r="CO661" s="293"/>
    </row>
    <row r="662" spans="1:93" ht="24.95" customHeight="1">
      <c r="A662" s="397" t="str">
        <f ca="1">IFERROR(IF(INDIRECT($A$14&amp;ROW())&lt;&gt;"",COUNTIF([2]Summary!$B$30:$B$1033,INDIRECT($A$14&amp;ROW())),""),"")</f>
        <v/>
      </c>
      <c r="B662" s="33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15"/>
      <c r="AG662" s="16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45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92"/>
      <c r="CL662" s="293"/>
      <c r="CN662" s="292"/>
      <c r="CO662" s="293"/>
    </row>
    <row r="663" spans="1:93" ht="24.95" customHeight="1">
      <c r="A663" s="397" t="str">
        <f ca="1">IFERROR(IF(INDIRECT($A$14&amp;ROW())&lt;&gt;"",COUNTIF([2]Summary!$B$30:$B$1033,INDIRECT($A$14&amp;ROW())),""),"")</f>
        <v/>
      </c>
      <c r="B663" s="33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15"/>
      <c r="AG663" s="16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45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92"/>
      <c r="CL663" s="293"/>
      <c r="CN663" s="292"/>
      <c r="CO663" s="293"/>
    </row>
    <row r="664" spans="1:93" ht="24.95" customHeight="1">
      <c r="A664" s="397" t="str">
        <f ca="1">IFERROR(IF(INDIRECT($A$14&amp;ROW())&lt;&gt;"",COUNTIF([2]Summary!$B$30:$B$1033,INDIRECT($A$14&amp;ROW())),""),"")</f>
        <v/>
      </c>
      <c r="B664" s="33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15"/>
      <c r="AG664" s="16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45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92"/>
      <c r="CL664" s="293"/>
      <c r="CN664" s="292"/>
      <c r="CO664" s="293"/>
    </row>
    <row r="665" spans="1:93" ht="24.95" customHeight="1">
      <c r="A665" s="397" t="str">
        <f ca="1">IFERROR(IF(INDIRECT($A$14&amp;ROW())&lt;&gt;"",COUNTIF([2]Summary!$B$30:$B$1033,INDIRECT($A$14&amp;ROW())),""),"")</f>
        <v/>
      </c>
      <c r="B665" s="33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15"/>
      <c r="AG665" s="16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45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92"/>
      <c r="CL665" s="293"/>
      <c r="CN665" s="292"/>
      <c r="CO665" s="293"/>
    </row>
    <row r="666" spans="1:93" ht="24.95" customHeight="1">
      <c r="A666" s="397" t="str">
        <f ca="1">IFERROR(IF(INDIRECT($A$14&amp;ROW())&lt;&gt;"",COUNTIF([2]Summary!$B$30:$B$1033,INDIRECT($A$14&amp;ROW())),""),"")</f>
        <v/>
      </c>
      <c r="B666" s="33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15"/>
      <c r="AG666" s="16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45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92"/>
      <c r="CL666" s="293"/>
      <c r="CN666" s="292"/>
      <c r="CO666" s="293"/>
    </row>
    <row r="667" spans="1:93" ht="24.95" customHeight="1">
      <c r="A667" s="397" t="str">
        <f ca="1">IFERROR(IF(INDIRECT($A$14&amp;ROW())&lt;&gt;"",COUNTIF([2]Summary!$B$30:$B$1033,INDIRECT($A$14&amp;ROW())),""),"")</f>
        <v/>
      </c>
      <c r="B667" s="33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15"/>
      <c r="AG667" s="16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45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92"/>
      <c r="CL667" s="293"/>
      <c r="CN667" s="292"/>
      <c r="CO667" s="293"/>
    </row>
    <row r="668" spans="1:93" ht="24.95" customHeight="1">
      <c r="A668" s="397" t="str">
        <f ca="1">IFERROR(IF(INDIRECT($A$14&amp;ROW())&lt;&gt;"",COUNTIF([2]Summary!$B$30:$B$1033,INDIRECT($A$14&amp;ROW())),""),"")</f>
        <v/>
      </c>
      <c r="B668" s="33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15"/>
      <c r="AG668" s="16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45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92"/>
      <c r="CL668" s="293"/>
      <c r="CN668" s="292"/>
      <c r="CO668" s="293"/>
    </row>
    <row r="669" spans="1:93" ht="24.95" customHeight="1">
      <c r="A669" s="397" t="str">
        <f ca="1">IFERROR(IF(INDIRECT($A$14&amp;ROW())&lt;&gt;"",COUNTIF([2]Summary!$B$30:$B$1033,INDIRECT($A$14&amp;ROW())),""),"")</f>
        <v/>
      </c>
      <c r="B669" s="33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15"/>
      <c r="AG669" s="16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45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92"/>
      <c r="CL669" s="293"/>
      <c r="CN669" s="292"/>
      <c r="CO669" s="293"/>
    </row>
    <row r="670" spans="1:93" ht="24.95" customHeight="1">
      <c r="A670" s="397" t="str">
        <f ca="1">IFERROR(IF(INDIRECT($A$14&amp;ROW())&lt;&gt;"",COUNTIF([2]Summary!$B$30:$B$1033,INDIRECT($A$14&amp;ROW())),""),"")</f>
        <v/>
      </c>
      <c r="B670" s="33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15"/>
      <c r="AG670" s="16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45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92"/>
      <c r="CL670" s="293"/>
      <c r="CN670" s="292"/>
      <c r="CO670" s="293"/>
    </row>
    <row r="671" spans="1:93" ht="24.95" customHeight="1">
      <c r="A671" s="397" t="str">
        <f ca="1">IFERROR(IF(INDIRECT($A$14&amp;ROW())&lt;&gt;"",COUNTIF([2]Summary!$B$30:$B$1033,INDIRECT($A$14&amp;ROW())),""),"")</f>
        <v/>
      </c>
      <c r="B671" s="33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15"/>
      <c r="AG671" s="16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45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92"/>
      <c r="CL671" s="293"/>
      <c r="CN671" s="292"/>
      <c r="CO671" s="293"/>
    </row>
    <row r="672" spans="1:93" ht="24.95" customHeight="1">
      <c r="A672" s="397" t="str">
        <f ca="1">IFERROR(IF(INDIRECT($A$14&amp;ROW())&lt;&gt;"",COUNTIF([2]Summary!$B$30:$B$1033,INDIRECT($A$14&amp;ROW())),""),"")</f>
        <v/>
      </c>
      <c r="B672" s="33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15"/>
      <c r="AG672" s="16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45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92"/>
      <c r="CL672" s="293"/>
      <c r="CN672" s="292"/>
      <c r="CO672" s="293"/>
    </row>
    <row r="673" spans="1:93" ht="24.95" customHeight="1">
      <c r="A673" s="397" t="str">
        <f ca="1">IFERROR(IF(INDIRECT($A$14&amp;ROW())&lt;&gt;"",COUNTIF([2]Summary!$B$30:$B$1033,INDIRECT($A$14&amp;ROW())),""),"")</f>
        <v/>
      </c>
      <c r="B673" s="33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15"/>
      <c r="AG673" s="16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45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92"/>
      <c r="CL673" s="293"/>
      <c r="CN673" s="292"/>
      <c r="CO673" s="293"/>
    </row>
    <row r="674" spans="1:93" ht="24.95" customHeight="1">
      <c r="A674" s="397" t="str">
        <f ca="1">IFERROR(IF(INDIRECT($A$14&amp;ROW())&lt;&gt;"",COUNTIF([2]Summary!$B$30:$B$1033,INDIRECT($A$14&amp;ROW())),""),"")</f>
        <v/>
      </c>
      <c r="B674" s="33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15"/>
      <c r="AG674" s="16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45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92"/>
      <c r="CL674" s="293"/>
      <c r="CN674" s="292"/>
      <c r="CO674" s="293"/>
    </row>
    <row r="675" spans="1:93" ht="24.95" customHeight="1">
      <c r="A675" s="397" t="str">
        <f ca="1">IFERROR(IF(INDIRECT($A$14&amp;ROW())&lt;&gt;"",COUNTIF([2]Summary!$B$30:$B$1033,INDIRECT($A$14&amp;ROW())),""),"")</f>
        <v/>
      </c>
      <c r="B675" s="33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15"/>
      <c r="AG675" s="16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45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92"/>
      <c r="CL675" s="293"/>
      <c r="CN675" s="292"/>
      <c r="CO675" s="293"/>
    </row>
    <row r="676" spans="1:93" ht="24.95" customHeight="1">
      <c r="A676" s="397" t="str">
        <f ca="1">IFERROR(IF(INDIRECT($A$14&amp;ROW())&lt;&gt;"",COUNTIF([2]Summary!$B$30:$B$1033,INDIRECT($A$14&amp;ROW())),""),"")</f>
        <v/>
      </c>
      <c r="B676" s="33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15"/>
      <c r="AG676" s="16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45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92"/>
      <c r="CL676" s="293"/>
      <c r="CN676" s="292"/>
      <c r="CO676" s="293"/>
    </row>
    <row r="677" spans="1:93" ht="24.95" customHeight="1">
      <c r="A677" s="397" t="str">
        <f ca="1">IFERROR(IF(INDIRECT($A$14&amp;ROW())&lt;&gt;"",COUNTIF([2]Summary!$B$30:$B$1033,INDIRECT($A$14&amp;ROW())),""),"")</f>
        <v/>
      </c>
      <c r="B677" s="33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15"/>
      <c r="AG677" s="16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45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92"/>
      <c r="CL677" s="293"/>
      <c r="CN677" s="292"/>
      <c r="CO677" s="293"/>
    </row>
    <row r="678" spans="1:93" ht="24.95" customHeight="1">
      <c r="A678" s="397" t="str">
        <f ca="1">IFERROR(IF(INDIRECT($A$14&amp;ROW())&lt;&gt;"",COUNTIF([2]Summary!$B$30:$B$1033,INDIRECT($A$14&amp;ROW())),""),"")</f>
        <v/>
      </c>
      <c r="B678" s="33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15"/>
      <c r="AG678" s="16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45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92"/>
      <c r="CL678" s="293"/>
      <c r="CN678" s="292"/>
      <c r="CO678" s="293"/>
    </row>
    <row r="679" spans="1:93" ht="24.95" customHeight="1">
      <c r="A679" s="397" t="str">
        <f ca="1">IFERROR(IF(INDIRECT($A$14&amp;ROW())&lt;&gt;"",COUNTIF([2]Summary!$B$30:$B$1033,INDIRECT($A$14&amp;ROW())),""),"")</f>
        <v/>
      </c>
      <c r="B679" s="33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15"/>
      <c r="AG679" s="16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45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92"/>
      <c r="CL679" s="293"/>
      <c r="CN679" s="292"/>
      <c r="CO679" s="293"/>
    </row>
    <row r="680" spans="1:93" ht="24.95" customHeight="1">
      <c r="A680" s="397" t="str">
        <f ca="1">IFERROR(IF(INDIRECT($A$14&amp;ROW())&lt;&gt;"",COUNTIF([2]Summary!$B$30:$B$1033,INDIRECT($A$14&amp;ROW())),""),"")</f>
        <v/>
      </c>
      <c r="B680" s="33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15"/>
      <c r="AG680" s="16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45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92"/>
      <c r="CL680" s="293"/>
      <c r="CN680" s="292"/>
      <c r="CO680" s="293"/>
    </row>
    <row r="681" spans="1:93" ht="24.95" customHeight="1">
      <c r="A681" s="397" t="str">
        <f ca="1">IFERROR(IF(INDIRECT($A$14&amp;ROW())&lt;&gt;"",COUNTIF([2]Summary!$B$30:$B$1033,INDIRECT($A$14&amp;ROW())),""),"")</f>
        <v/>
      </c>
      <c r="B681" s="33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15"/>
      <c r="AG681" s="16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45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92"/>
      <c r="CL681" s="293"/>
      <c r="CN681" s="292"/>
      <c r="CO681" s="293"/>
    </row>
    <row r="682" spans="1:93" ht="24.95" customHeight="1">
      <c r="A682" s="397" t="str">
        <f ca="1">IFERROR(IF(INDIRECT($A$14&amp;ROW())&lt;&gt;"",COUNTIF([2]Summary!$B$30:$B$1033,INDIRECT($A$14&amp;ROW())),""),"")</f>
        <v/>
      </c>
      <c r="B682" s="33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15"/>
      <c r="AG682" s="16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45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92"/>
      <c r="CL682" s="293"/>
      <c r="CN682" s="292"/>
      <c r="CO682" s="293"/>
    </row>
    <row r="683" spans="1:93" ht="24.95" customHeight="1">
      <c r="A683" s="397" t="str">
        <f ca="1">IFERROR(IF(INDIRECT($A$14&amp;ROW())&lt;&gt;"",COUNTIF([2]Summary!$B$30:$B$1033,INDIRECT($A$14&amp;ROW())),""),"")</f>
        <v/>
      </c>
      <c r="B683" s="33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15"/>
      <c r="AG683" s="16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45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92"/>
      <c r="CL683" s="293"/>
      <c r="CN683" s="292"/>
      <c r="CO683" s="293"/>
    </row>
    <row r="684" spans="1:93" ht="24.95" customHeight="1">
      <c r="A684" s="397" t="str">
        <f ca="1">IFERROR(IF(INDIRECT($A$14&amp;ROW())&lt;&gt;"",COUNTIF([2]Summary!$B$30:$B$1033,INDIRECT($A$14&amp;ROW())),""),"")</f>
        <v/>
      </c>
      <c r="B684" s="33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15"/>
      <c r="AG684" s="16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45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92"/>
      <c r="CL684" s="293"/>
      <c r="CN684" s="292"/>
      <c r="CO684" s="293"/>
    </row>
    <row r="685" spans="1:93" ht="24.95" customHeight="1">
      <c r="A685" s="397" t="str">
        <f ca="1">IFERROR(IF(INDIRECT($A$14&amp;ROW())&lt;&gt;"",COUNTIF([2]Summary!$B$30:$B$1033,INDIRECT($A$14&amp;ROW())),""),"")</f>
        <v/>
      </c>
      <c r="B685" s="33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15"/>
      <c r="AG685" s="16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45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92"/>
      <c r="CL685" s="293"/>
      <c r="CN685" s="292"/>
      <c r="CO685" s="293"/>
    </row>
    <row r="686" spans="1:93" ht="24.95" customHeight="1">
      <c r="A686" s="397" t="str">
        <f ca="1">IFERROR(IF(INDIRECT($A$14&amp;ROW())&lt;&gt;"",COUNTIF([2]Summary!$B$30:$B$1033,INDIRECT($A$14&amp;ROW())),""),"")</f>
        <v/>
      </c>
      <c r="B686" s="33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15"/>
      <c r="AG686" s="16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45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92"/>
      <c r="CL686" s="293"/>
      <c r="CN686" s="292"/>
      <c r="CO686" s="293"/>
    </row>
    <row r="687" spans="1:93" ht="24.95" customHeight="1">
      <c r="A687" s="397" t="str">
        <f ca="1">IFERROR(IF(INDIRECT($A$14&amp;ROW())&lt;&gt;"",COUNTIF([2]Summary!$B$30:$B$1033,INDIRECT($A$14&amp;ROW())),""),"")</f>
        <v/>
      </c>
      <c r="B687" s="33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15"/>
      <c r="AG687" s="16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45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92"/>
      <c r="CL687" s="293"/>
      <c r="CN687" s="292"/>
      <c r="CO687" s="293"/>
    </row>
    <row r="688" spans="1:93" ht="24.95" customHeight="1">
      <c r="A688" s="397" t="str">
        <f ca="1">IFERROR(IF(INDIRECT($A$14&amp;ROW())&lt;&gt;"",COUNTIF([2]Summary!$B$30:$B$1033,INDIRECT($A$14&amp;ROW())),""),"")</f>
        <v/>
      </c>
      <c r="B688" s="33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15"/>
      <c r="AG688" s="16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45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92"/>
      <c r="CL688" s="293"/>
      <c r="CN688" s="292"/>
      <c r="CO688" s="293"/>
    </row>
    <row r="689" spans="1:93" ht="24.95" customHeight="1">
      <c r="A689" s="397" t="str">
        <f ca="1">IFERROR(IF(INDIRECT($A$14&amp;ROW())&lt;&gt;"",COUNTIF([2]Summary!$B$30:$B$1033,INDIRECT($A$14&amp;ROW())),""),"")</f>
        <v/>
      </c>
      <c r="B689" s="33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15"/>
      <c r="AG689" s="16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45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92"/>
      <c r="CL689" s="293"/>
      <c r="CN689" s="292"/>
      <c r="CO689" s="293"/>
    </row>
    <row r="690" spans="1:93" ht="24.95" customHeight="1">
      <c r="A690" s="397" t="str">
        <f ca="1">IFERROR(IF(INDIRECT($A$14&amp;ROW())&lt;&gt;"",COUNTIF([2]Summary!$B$30:$B$1033,INDIRECT($A$14&amp;ROW())),""),"")</f>
        <v/>
      </c>
      <c r="B690" s="33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15"/>
      <c r="AG690" s="16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45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92"/>
      <c r="CL690" s="293"/>
      <c r="CN690" s="292"/>
      <c r="CO690" s="293"/>
    </row>
    <row r="691" spans="1:93" ht="24.95" customHeight="1">
      <c r="A691" s="397" t="str">
        <f ca="1">IFERROR(IF(INDIRECT($A$14&amp;ROW())&lt;&gt;"",COUNTIF([2]Summary!$B$30:$B$1033,INDIRECT($A$14&amp;ROW())),""),"")</f>
        <v/>
      </c>
      <c r="B691" s="33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15"/>
      <c r="AG691" s="16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45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92"/>
      <c r="CL691" s="293"/>
      <c r="CN691" s="292"/>
      <c r="CO691" s="293"/>
    </row>
    <row r="692" spans="1:93" ht="24.95" customHeight="1">
      <c r="A692" s="397" t="str">
        <f ca="1">IFERROR(IF(INDIRECT($A$14&amp;ROW())&lt;&gt;"",COUNTIF([2]Summary!$B$30:$B$1033,INDIRECT($A$14&amp;ROW())),""),"")</f>
        <v/>
      </c>
      <c r="B692" s="33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15"/>
      <c r="AG692" s="16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45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92"/>
      <c r="CL692" s="293"/>
      <c r="CN692" s="292"/>
      <c r="CO692" s="293"/>
    </row>
    <row r="693" spans="1:93" ht="24.95" customHeight="1">
      <c r="A693" s="397" t="str">
        <f ca="1">IFERROR(IF(INDIRECT($A$14&amp;ROW())&lt;&gt;"",COUNTIF([2]Summary!$B$30:$B$1033,INDIRECT($A$14&amp;ROW())),""),"")</f>
        <v/>
      </c>
      <c r="B693" s="33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15"/>
      <c r="AG693" s="16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45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92"/>
      <c r="CL693" s="293"/>
      <c r="CN693" s="292"/>
      <c r="CO693" s="293"/>
    </row>
    <row r="694" spans="1:93" ht="24.95" customHeight="1">
      <c r="A694" s="397" t="str">
        <f ca="1">IFERROR(IF(INDIRECT($A$14&amp;ROW())&lt;&gt;"",COUNTIF([2]Summary!$B$30:$B$1033,INDIRECT($A$14&amp;ROW())),""),"")</f>
        <v/>
      </c>
      <c r="B694" s="33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15"/>
      <c r="AG694" s="16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45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92"/>
      <c r="CL694" s="293"/>
      <c r="CN694" s="292"/>
      <c r="CO694" s="293"/>
    </row>
    <row r="695" spans="1:93" ht="24.95" customHeight="1">
      <c r="A695" s="397" t="str">
        <f ca="1">IFERROR(IF(INDIRECT($A$14&amp;ROW())&lt;&gt;"",COUNTIF([2]Summary!$B$30:$B$1033,INDIRECT($A$14&amp;ROW())),""),"")</f>
        <v/>
      </c>
      <c r="B695" s="33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15"/>
      <c r="AG695" s="16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45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92"/>
      <c r="CL695" s="293"/>
      <c r="CN695" s="292"/>
      <c r="CO695" s="293"/>
    </row>
    <row r="696" spans="1:93" ht="24.95" customHeight="1">
      <c r="A696" s="397" t="str">
        <f ca="1">IFERROR(IF(INDIRECT($A$14&amp;ROW())&lt;&gt;"",COUNTIF([2]Summary!$B$30:$B$1033,INDIRECT($A$14&amp;ROW())),""),"")</f>
        <v/>
      </c>
      <c r="B696" s="33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15"/>
      <c r="AG696" s="16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45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92"/>
      <c r="CL696" s="293"/>
      <c r="CN696" s="292"/>
      <c r="CO696" s="293"/>
    </row>
    <row r="697" spans="1:93" ht="24.95" customHeight="1">
      <c r="A697" s="397" t="str">
        <f ca="1">IFERROR(IF(INDIRECT($A$14&amp;ROW())&lt;&gt;"",COUNTIF([2]Summary!$B$30:$B$1033,INDIRECT($A$14&amp;ROW())),""),"")</f>
        <v/>
      </c>
      <c r="B697" s="33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15"/>
      <c r="AG697" s="16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45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92"/>
      <c r="CL697" s="293"/>
      <c r="CN697" s="292"/>
      <c r="CO697" s="293"/>
    </row>
    <row r="698" spans="1:93" ht="24.95" customHeight="1">
      <c r="A698" s="397" t="str">
        <f ca="1">IFERROR(IF(INDIRECT($A$14&amp;ROW())&lt;&gt;"",COUNTIF([2]Summary!$B$30:$B$1033,INDIRECT($A$14&amp;ROW())),""),"")</f>
        <v/>
      </c>
      <c r="B698" s="33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15"/>
      <c r="AG698" s="16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45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92"/>
      <c r="CL698" s="293"/>
      <c r="CN698" s="292"/>
      <c r="CO698" s="293"/>
    </row>
    <row r="699" spans="1:93" ht="24.95" customHeight="1">
      <c r="A699" s="397" t="str">
        <f ca="1">IFERROR(IF(INDIRECT($A$14&amp;ROW())&lt;&gt;"",COUNTIF([2]Summary!$B$30:$B$1033,INDIRECT($A$14&amp;ROW())),""),"")</f>
        <v/>
      </c>
      <c r="B699" s="33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15"/>
      <c r="AG699" s="16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45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92"/>
      <c r="CL699" s="293"/>
      <c r="CN699" s="292"/>
      <c r="CO699" s="293"/>
    </row>
    <row r="700" spans="1:93" ht="24.95" customHeight="1">
      <c r="A700" s="397" t="str">
        <f ca="1">IFERROR(IF(INDIRECT($A$14&amp;ROW())&lt;&gt;"",COUNTIF([2]Summary!$B$30:$B$1033,INDIRECT($A$14&amp;ROW())),""),"")</f>
        <v/>
      </c>
      <c r="B700" s="33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15"/>
      <c r="AG700" s="16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45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92"/>
      <c r="CL700" s="293"/>
      <c r="CN700" s="292"/>
      <c r="CO700" s="293"/>
    </row>
    <row r="701" spans="1:93" ht="24.95" customHeight="1">
      <c r="A701" s="397" t="str">
        <f ca="1">IFERROR(IF(INDIRECT($A$14&amp;ROW())&lt;&gt;"",COUNTIF([2]Summary!$B$30:$B$1033,INDIRECT($A$14&amp;ROW())),""),"")</f>
        <v/>
      </c>
      <c r="B701" s="33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15"/>
      <c r="AG701" s="16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45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92"/>
      <c r="CL701" s="293"/>
      <c r="CN701" s="292"/>
      <c r="CO701" s="293"/>
    </row>
    <row r="702" spans="1:93" ht="24.95" customHeight="1">
      <c r="A702" s="397" t="str">
        <f ca="1">IFERROR(IF(INDIRECT($A$14&amp;ROW())&lt;&gt;"",COUNTIF([2]Summary!$B$30:$B$1033,INDIRECT($A$14&amp;ROW())),""),"")</f>
        <v/>
      </c>
      <c r="B702" s="33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15"/>
      <c r="AG702" s="16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45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92"/>
      <c r="CL702" s="293"/>
      <c r="CN702" s="292"/>
      <c r="CO702" s="293"/>
    </row>
    <row r="703" spans="1:93" ht="24.95" customHeight="1">
      <c r="A703" s="397" t="str">
        <f ca="1">IFERROR(IF(INDIRECT($A$14&amp;ROW())&lt;&gt;"",COUNTIF([2]Summary!$B$30:$B$1033,INDIRECT($A$14&amp;ROW())),""),"")</f>
        <v/>
      </c>
      <c r="B703" s="33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15"/>
      <c r="AG703" s="16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45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92"/>
      <c r="CL703" s="293"/>
      <c r="CN703" s="292"/>
      <c r="CO703" s="293"/>
    </row>
    <row r="704" spans="1:93" ht="24.95" customHeight="1">
      <c r="A704" s="397" t="str">
        <f ca="1">IFERROR(IF(INDIRECT($A$14&amp;ROW())&lt;&gt;"",COUNTIF([2]Summary!$B$30:$B$1033,INDIRECT($A$14&amp;ROW())),""),"")</f>
        <v/>
      </c>
      <c r="B704" s="33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15"/>
      <c r="AG704" s="16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45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92"/>
      <c r="CL704" s="293"/>
      <c r="CN704" s="292"/>
      <c r="CO704" s="293"/>
    </row>
    <row r="705" spans="1:93" ht="24.95" customHeight="1">
      <c r="A705" s="397" t="str">
        <f ca="1">IFERROR(IF(INDIRECT($A$14&amp;ROW())&lt;&gt;"",COUNTIF([2]Summary!$B$30:$B$1033,INDIRECT($A$14&amp;ROW())),""),"")</f>
        <v/>
      </c>
      <c r="B705" s="33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15"/>
      <c r="AG705" s="16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45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92"/>
      <c r="CL705" s="293"/>
      <c r="CN705" s="292"/>
      <c r="CO705" s="293"/>
    </row>
    <row r="706" spans="1:93" ht="24.95" customHeight="1">
      <c r="A706" s="397" t="str">
        <f ca="1">IFERROR(IF(INDIRECT($A$14&amp;ROW())&lt;&gt;"",COUNTIF([2]Summary!$B$30:$B$1033,INDIRECT($A$14&amp;ROW())),""),"")</f>
        <v/>
      </c>
      <c r="B706" s="33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15"/>
      <c r="AG706" s="16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45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92"/>
      <c r="CL706" s="293"/>
      <c r="CN706" s="292"/>
      <c r="CO706" s="293"/>
    </row>
    <row r="707" spans="1:93" ht="24.95" customHeight="1">
      <c r="A707" s="397" t="str">
        <f ca="1">IFERROR(IF(INDIRECT($A$14&amp;ROW())&lt;&gt;"",COUNTIF([2]Summary!$B$30:$B$1033,INDIRECT($A$14&amp;ROW())),""),"")</f>
        <v/>
      </c>
      <c r="B707" s="33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15"/>
      <c r="AG707" s="16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45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92"/>
      <c r="CL707" s="293"/>
      <c r="CN707" s="292"/>
      <c r="CO707" s="293"/>
    </row>
    <row r="708" spans="1:93" ht="24.95" customHeight="1">
      <c r="A708" s="397" t="str">
        <f ca="1">IFERROR(IF(INDIRECT($A$14&amp;ROW())&lt;&gt;"",COUNTIF([2]Summary!$B$30:$B$1033,INDIRECT($A$14&amp;ROW())),""),"")</f>
        <v/>
      </c>
      <c r="B708" s="33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15"/>
      <c r="AG708" s="16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45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92"/>
      <c r="CL708" s="293"/>
      <c r="CN708" s="292"/>
      <c r="CO708" s="293"/>
    </row>
    <row r="709" spans="1:93" ht="24.95" customHeight="1">
      <c r="A709" s="397" t="str">
        <f ca="1">IFERROR(IF(INDIRECT($A$14&amp;ROW())&lt;&gt;"",COUNTIF([2]Summary!$B$30:$B$1033,INDIRECT($A$14&amp;ROW())),""),"")</f>
        <v/>
      </c>
      <c r="B709" s="33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15"/>
      <c r="AG709" s="16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45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92"/>
      <c r="CL709" s="293"/>
      <c r="CN709" s="292"/>
      <c r="CO709" s="293"/>
    </row>
    <row r="710" spans="1:93" ht="24.95" customHeight="1">
      <c r="A710" s="397" t="str">
        <f ca="1">IFERROR(IF(INDIRECT($A$14&amp;ROW())&lt;&gt;"",COUNTIF([2]Summary!$B$30:$B$1033,INDIRECT($A$14&amp;ROW())),""),"")</f>
        <v/>
      </c>
      <c r="B710" s="33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15"/>
      <c r="AG710" s="16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45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92"/>
      <c r="CL710" s="293"/>
      <c r="CN710" s="292"/>
      <c r="CO710" s="293"/>
    </row>
    <row r="711" spans="1:93" ht="24.95" customHeight="1">
      <c r="A711" s="397" t="str">
        <f ca="1">IFERROR(IF(INDIRECT($A$14&amp;ROW())&lt;&gt;"",COUNTIF([2]Summary!$B$30:$B$1033,INDIRECT($A$14&amp;ROW())),""),"")</f>
        <v/>
      </c>
      <c r="B711" s="33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15"/>
      <c r="AG711" s="16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45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92"/>
      <c r="CL711" s="293"/>
      <c r="CN711" s="292"/>
      <c r="CO711" s="293"/>
    </row>
    <row r="712" spans="1:93" ht="24.95" customHeight="1">
      <c r="A712" s="397" t="str">
        <f ca="1">IFERROR(IF(INDIRECT($A$14&amp;ROW())&lt;&gt;"",COUNTIF([2]Summary!$B$30:$B$1033,INDIRECT($A$14&amp;ROW())),""),"")</f>
        <v/>
      </c>
      <c r="B712" s="33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15"/>
      <c r="AG712" s="16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45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92"/>
      <c r="CL712" s="293"/>
      <c r="CN712" s="292"/>
      <c r="CO712" s="293"/>
    </row>
    <row r="713" spans="1:93" ht="24.95" customHeight="1">
      <c r="A713" s="397" t="str">
        <f ca="1">IFERROR(IF(INDIRECT($A$14&amp;ROW())&lt;&gt;"",COUNTIF([2]Summary!$B$30:$B$1033,INDIRECT($A$14&amp;ROW())),""),"")</f>
        <v/>
      </c>
      <c r="B713" s="33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15"/>
      <c r="AG713" s="16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45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92"/>
      <c r="CL713" s="293"/>
      <c r="CN713" s="292"/>
      <c r="CO713" s="293"/>
    </row>
    <row r="714" spans="1:93" ht="24.95" customHeight="1">
      <c r="A714" s="397" t="str">
        <f ca="1">IFERROR(IF(INDIRECT($A$14&amp;ROW())&lt;&gt;"",COUNTIF([2]Summary!$B$30:$B$1033,INDIRECT($A$14&amp;ROW())),""),"")</f>
        <v/>
      </c>
      <c r="B714" s="33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15"/>
      <c r="AG714" s="16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45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92"/>
      <c r="CL714" s="293"/>
      <c r="CN714" s="292"/>
      <c r="CO714" s="293"/>
    </row>
    <row r="715" spans="1:93" ht="24.95" customHeight="1">
      <c r="A715" s="397" t="str">
        <f ca="1">IFERROR(IF(INDIRECT($A$14&amp;ROW())&lt;&gt;"",COUNTIF([2]Summary!$B$30:$B$1033,INDIRECT($A$14&amp;ROW())),""),"")</f>
        <v/>
      </c>
      <c r="B715" s="33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15"/>
      <c r="AG715" s="16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45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92"/>
      <c r="CL715" s="293"/>
      <c r="CN715" s="292"/>
      <c r="CO715" s="293"/>
    </row>
    <row r="716" spans="1:93" ht="24.95" customHeight="1">
      <c r="A716" s="397" t="str">
        <f ca="1">IFERROR(IF(INDIRECT($A$14&amp;ROW())&lt;&gt;"",COUNTIF([2]Summary!$B$30:$B$1033,INDIRECT($A$14&amp;ROW())),""),"")</f>
        <v/>
      </c>
      <c r="B716" s="33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15"/>
      <c r="AG716" s="16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45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92"/>
      <c r="CL716" s="293"/>
      <c r="CN716" s="292"/>
      <c r="CO716" s="293"/>
    </row>
    <row r="717" spans="1:93" ht="24.95" customHeight="1">
      <c r="A717" s="397" t="str">
        <f ca="1">IFERROR(IF(INDIRECT($A$14&amp;ROW())&lt;&gt;"",COUNTIF([2]Summary!$B$30:$B$1033,INDIRECT($A$14&amp;ROW())),""),"")</f>
        <v/>
      </c>
      <c r="B717" s="33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15"/>
      <c r="AG717" s="16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45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92"/>
      <c r="CL717" s="293"/>
      <c r="CN717" s="292"/>
      <c r="CO717" s="293"/>
    </row>
    <row r="718" spans="1:93" ht="24.95" customHeight="1">
      <c r="A718" s="397" t="str">
        <f ca="1">IFERROR(IF(INDIRECT($A$14&amp;ROW())&lt;&gt;"",COUNTIF([2]Summary!$B$30:$B$1033,INDIRECT($A$14&amp;ROW())),""),"")</f>
        <v/>
      </c>
      <c r="B718" s="33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15"/>
      <c r="AG718" s="16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45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92"/>
      <c r="CL718" s="293"/>
      <c r="CN718" s="292"/>
      <c r="CO718" s="293"/>
    </row>
    <row r="719" spans="1:93" ht="24.95" customHeight="1">
      <c r="A719" s="397" t="str">
        <f ca="1">IFERROR(IF(INDIRECT($A$14&amp;ROW())&lt;&gt;"",COUNTIF([2]Summary!$B$30:$B$1033,INDIRECT($A$14&amp;ROW())),""),"")</f>
        <v/>
      </c>
      <c r="B719" s="33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15"/>
      <c r="AG719" s="16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45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92"/>
      <c r="CL719" s="293"/>
      <c r="CN719" s="292"/>
      <c r="CO719" s="293"/>
    </row>
    <row r="720" spans="1:93" ht="24.95" customHeight="1">
      <c r="A720" s="397" t="str">
        <f ca="1">IFERROR(IF(INDIRECT($A$14&amp;ROW())&lt;&gt;"",COUNTIF([2]Summary!$B$30:$B$1033,INDIRECT($A$14&amp;ROW())),""),"")</f>
        <v/>
      </c>
      <c r="B720" s="33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15"/>
      <c r="AG720" s="16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45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92"/>
      <c r="CL720" s="293"/>
      <c r="CN720" s="292"/>
      <c r="CO720" s="293"/>
    </row>
    <row r="721" spans="1:93" ht="24.95" customHeight="1">
      <c r="A721" s="397" t="str">
        <f ca="1">IFERROR(IF(INDIRECT($A$14&amp;ROW())&lt;&gt;"",COUNTIF([2]Summary!$B$30:$B$1033,INDIRECT($A$14&amp;ROW())),""),"")</f>
        <v/>
      </c>
      <c r="B721" s="33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15"/>
      <c r="AG721" s="16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45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92"/>
      <c r="CL721" s="293"/>
      <c r="CN721" s="292"/>
      <c r="CO721" s="293"/>
    </row>
    <row r="722" spans="1:93" ht="24.95" customHeight="1">
      <c r="A722" s="397" t="str">
        <f ca="1">IFERROR(IF(INDIRECT($A$14&amp;ROW())&lt;&gt;"",COUNTIF([2]Summary!$B$30:$B$1033,INDIRECT($A$14&amp;ROW())),""),"")</f>
        <v/>
      </c>
      <c r="B722" s="33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15"/>
      <c r="AG722" s="16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45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92"/>
      <c r="CL722" s="293"/>
      <c r="CN722" s="292"/>
      <c r="CO722" s="293"/>
    </row>
    <row r="723" spans="1:93" ht="24.95" customHeight="1">
      <c r="A723" s="397" t="str">
        <f ca="1">IFERROR(IF(INDIRECT($A$14&amp;ROW())&lt;&gt;"",COUNTIF([2]Summary!$B$30:$B$1033,INDIRECT($A$14&amp;ROW())),""),"")</f>
        <v/>
      </c>
      <c r="B723" s="33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15"/>
      <c r="AG723" s="16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45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92"/>
      <c r="CL723" s="293"/>
      <c r="CN723" s="292"/>
      <c r="CO723" s="293"/>
    </row>
    <row r="724" spans="1:93" ht="24.95" customHeight="1">
      <c r="A724" s="397" t="str">
        <f ca="1">IFERROR(IF(INDIRECT($A$14&amp;ROW())&lt;&gt;"",COUNTIF([2]Summary!$B$30:$B$1033,INDIRECT($A$14&amp;ROW())),""),"")</f>
        <v/>
      </c>
      <c r="B724" s="33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15"/>
      <c r="AG724" s="16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45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92"/>
      <c r="CL724" s="293"/>
      <c r="CN724" s="292"/>
      <c r="CO724" s="293"/>
    </row>
    <row r="725" spans="1:93" ht="24.95" customHeight="1">
      <c r="A725" s="397" t="str">
        <f ca="1">IFERROR(IF(INDIRECT($A$14&amp;ROW())&lt;&gt;"",COUNTIF([2]Summary!$B$30:$B$1033,INDIRECT($A$14&amp;ROW())),""),"")</f>
        <v/>
      </c>
      <c r="B725" s="33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15"/>
      <c r="AG725" s="16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45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92"/>
      <c r="CL725" s="293"/>
      <c r="CN725" s="292"/>
      <c r="CO725" s="293"/>
    </row>
    <row r="726" spans="1:93" ht="24.95" customHeight="1">
      <c r="A726" s="397" t="str">
        <f ca="1">IFERROR(IF(INDIRECT($A$14&amp;ROW())&lt;&gt;"",COUNTIF([2]Summary!$B$30:$B$1033,INDIRECT($A$14&amp;ROW())),""),"")</f>
        <v/>
      </c>
      <c r="B726" s="33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15"/>
      <c r="AG726" s="16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45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92"/>
      <c r="CL726" s="293"/>
      <c r="CN726" s="292"/>
      <c r="CO726" s="293"/>
    </row>
    <row r="727" spans="1:93" ht="24.95" customHeight="1">
      <c r="A727" s="397" t="str">
        <f ca="1">IFERROR(IF(INDIRECT($A$14&amp;ROW())&lt;&gt;"",COUNTIF([2]Summary!$B$30:$B$1033,INDIRECT($A$14&amp;ROW())),""),"")</f>
        <v/>
      </c>
      <c r="B727" s="33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15"/>
      <c r="AG727" s="16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45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92"/>
      <c r="CL727" s="293"/>
      <c r="CN727" s="292"/>
      <c r="CO727" s="293"/>
    </row>
    <row r="728" spans="1:93" ht="24.95" customHeight="1">
      <c r="A728" s="397" t="str">
        <f ca="1">IFERROR(IF(INDIRECT($A$14&amp;ROW())&lt;&gt;"",COUNTIF([2]Summary!$B$30:$B$1033,INDIRECT($A$14&amp;ROW())),""),"")</f>
        <v/>
      </c>
      <c r="B728" s="33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15"/>
      <c r="AG728" s="16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45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92"/>
      <c r="CL728" s="293"/>
      <c r="CN728" s="292"/>
      <c r="CO728" s="293"/>
    </row>
    <row r="729" spans="1:93" ht="24.95" customHeight="1">
      <c r="A729" s="397" t="str">
        <f ca="1">IFERROR(IF(INDIRECT($A$14&amp;ROW())&lt;&gt;"",COUNTIF([2]Summary!$B$30:$B$1033,INDIRECT($A$14&amp;ROW())),""),"")</f>
        <v/>
      </c>
      <c r="B729" s="33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15"/>
      <c r="AG729" s="16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45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92"/>
      <c r="CL729" s="293"/>
      <c r="CN729" s="292"/>
      <c r="CO729" s="293"/>
    </row>
    <row r="730" spans="1:93" ht="24.95" customHeight="1">
      <c r="A730" s="397" t="str">
        <f ca="1">IFERROR(IF(INDIRECT($A$14&amp;ROW())&lt;&gt;"",COUNTIF([2]Summary!$B$30:$B$1033,INDIRECT($A$14&amp;ROW())),""),"")</f>
        <v/>
      </c>
      <c r="B730" s="33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15"/>
      <c r="AG730" s="16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45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92"/>
      <c r="CL730" s="293"/>
      <c r="CN730" s="292"/>
      <c r="CO730" s="293"/>
    </row>
    <row r="731" spans="1:93" ht="24.95" customHeight="1">
      <c r="A731" s="397" t="str">
        <f ca="1">IFERROR(IF(INDIRECT($A$14&amp;ROW())&lt;&gt;"",COUNTIF([2]Summary!$B$30:$B$1033,INDIRECT($A$14&amp;ROW())),""),"")</f>
        <v/>
      </c>
      <c r="B731" s="33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15"/>
      <c r="AG731" s="16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45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92"/>
      <c r="CL731" s="293"/>
      <c r="CN731" s="292"/>
      <c r="CO731" s="293"/>
    </row>
    <row r="732" spans="1:93" ht="24.95" customHeight="1">
      <c r="A732" s="397" t="str">
        <f ca="1">IFERROR(IF(INDIRECT($A$14&amp;ROW())&lt;&gt;"",COUNTIF([2]Summary!$B$30:$B$1033,INDIRECT($A$14&amp;ROW())),""),"")</f>
        <v/>
      </c>
      <c r="B732" s="33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15"/>
      <c r="AG732" s="16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45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92"/>
      <c r="CL732" s="293"/>
      <c r="CN732" s="292"/>
      <c r="CO732" s="293"/>
    </row>
    <row r="733" spans="1:93" ht="24.95" customHeight="1">
      <c r="A733" s="397" t="str">
        <f ca="1">IFERROR(IF(INDIRECT($A$14&amp;ROW())&lt;&gt;"",COUNTIF([2]Summary!$B$30:$B$1033,INDIRECT($A$14&amp;ROW())),""),"")</f>
        <v/>
      </c>
      <c r="B733" s="33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15"/>
      <c r="AG733" s="16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45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92"/>
      <c r="CL733" s="293"/>
      <c r="CN733" s="292"/>
      <c r="CO733" s="293"/>
    </row>
    <row r="734" spans="1:93" ht="24.95" customHeight="1">
      <c r="A734" s="397" t="str">
        <f ca="1">IFERROR(IF(INDIRECT($A$14&amp;ROW())&lt;&gt;"",COUNTIF([2]Summary!$B$30:$B$1033,INDIRECT($A$14&amp;ROW())),""),"")</f>
        <v/>
      </c>
      <c r="B734" s="33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15"/>
      <c r="AG734" s="16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45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92"/>
      <c r="CL734" s="293"/>
      <c r="CN734" s="292"/>
      <c r="CO734" s="293"/>
    </row>
    <row r="735" spans="1:93" ht="24.95" customHeight="1">
      <c r="A735" s="397" t="str">
        <f ca="1">IFERROR(IF(INDIRECT($A$14&amp;ROW())&lt;&gt;"",COUNTIF([2]Summary!$B$30:$B$1033,INDIRECT($A$14&amp;ROW())),""),"")</f>
        <v/>
      </c>
      <c r="B735" s="33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15"/>
      <c r="AG735" s="16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45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92"/>
      <c r="CL735" s="293"/>
      <c r="CN735" s="292"/>
      <c r="CO735" s="293"/>
    </row>
    <row r="736" spans="1:93" ht="24.95" customHeight="1">
      <c r="A736" s="397" t="str">
        <f ca="1">IFERROR(IF(INDIRECT($A$14&amp;ROW())&lt;&gt;"",COUNTIF([2]Summary!$B$30:$B$1033,INDIRECT($A$14&amp;ROW())),""),"")</f>
        <v/>
      </c>
      <c r="B736" s="33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15"/>
      <c r="AG736" s="16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45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92"/>
      <c r="CL736" s="293"/>
      <c r="CN736" s="292"/>
      <c r="CO736" s="293"/>
    </row>
    <row r="737" spans="1:93" ht="24.95" customHeight="1">
      <c r="A737" s="397" t="str">
        <f ca="1">IFERROR(IF(INDIRECT($A$14&amp;ROW())&lt;&gt;"",COUNTIF([2]Summary!$B$30:$B$1033,INDIRECT($A$14&amp;ROW())),""),"")</f>
        <v/>
      </c>
      <c r="B737" s="33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15"/>
      <c r="AG737" s="16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45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92"/>
      <c r="CL737" s="293"/>
      <c r="CN737" s="292"/>
      <c r="CO737" s="293"/>
    </row>
    <row r="738" spans="1:93" ht="24.95" customHeight="1">
      <c r="A738" s="397" t="str">
        <f ca="1">IFERROR(IF(INDIRECT($A$14&amp;ROW())&lt;&gt;"",COUNTIF([2]Summary!$B$30:$B$1033,INDIRECT($A$14&amp;ROW())),""),"")</f>
        <v/>
      </c>
      <c r="B738" s="33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15"/>
      <c r="AG738" s="16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45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92"/>
      <c r="CL738" s="293"/>
      <c r="CN738" s="292"/>
      <c r="CO738" s="293"/>
    </row>
    <row r="739" spans="1:93" ht="24.95" customHeight="1">
      <c r="A739" s="397" t="str">
        <f ca="1">IFERROR(IF(INDIRECT($A$14&amp;ROW())&lt;&gt;"",COUNTIF([2]Summary!$B$30:$B$1033,INDIRECT($A$14&amp;ROW())),""),"")</f>
        <v/>
      </c>
      <c r="B739" s="33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15"/>
      <c r="AG739" s="16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45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92"/>
      <c r="CL739" s="293"/>
      <c r="CN739" s="292"/>
      <c r="CO739" s="293"/>
    </row>
    <row r="740" spans="1:93" ht="24.95" customHeight="1">
      <c r="A740" s="397" t="str">
        <f ca="1">IFERROR(IF(INDIRECT($A$14&amp;ROW())&lt;&gt;"",COUNTIF([2]Summary!$B$30:$B$1033,INDIRECT($A$14&amp;ROW())),""),"")</f>
        <v/>
      </c>
      <c r="B740" s="33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15"/>
      <c r="AG740" s="16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45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92"/>
      <c r="CL740" s="293"/>
      <c r="CN740" s="292"/>
      <c r="CO740" s="293"/>
    </row>
    <row r="741" spans="1:93" ht="24.95" customHeight="1">
      <c r="A741" s="397" t="str">
        <f ca="1">IFERROR(IF(INDIRECT($A$14&amp;ROW())&lt;&gt;"",COUNTIF([2]Summary!$B$30:$B$1033,INDIRECT($A$14&amp;ROW())),""),"")</f>
        <v/>
      </c>
      <c r="B741" s="33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15"/>
      <c r="AG741" s="16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45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92"/>
      <c r="CL741" s="293"/>
      <c r="CN741" s="292"/>
      <c r="CO741" s="293"/>
    </row>
    <row r="742" spans="1:93" ht="24.95" customHeight="1">
      <c r="A742" s="397" t="str">
        <f ca="1">IFERROR(IF(INDIRECT($A$14&amp;ROW())&lt;&gt;"",COUNTIF([2]Summary!$B$30:$B$1033,INDIRECT($A$14&amp;ROW())),""),"")</f>
        <v/>
      </c>
      <c r="B742" s="33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15"/>
      <c r="AG742" s="16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45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92"/>
      <c r="CL742" s="293"/>
      <c r="CN742" s="292"/>
      <c r="CO742" s="293"/>
    </row>
    <row r="743" spans="1:93" ht="24.95" customHeight="1">
      <c r="A743" s="397" t="str">
        <f ca="1">IFERROR(IF(INDIRECT($A$14&amp;ROW())&lt;&gt;"",COUNTIF([2]Summary!$B$30:$B$1033,INDIRECT($A$14&amp;ROW())),""),"")</f>
        <v/>
      </c>
      <c r="B743" s="33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15"/>
      <c r="AG743" s="16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45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92"/>
      <c r="CL743" s="293"/>
      <c r="CN743" s="292"/>
      <c r="CO743" s="293"/>
    </row>
    <row r="744" spans="1:93" ht="24.95" customHeight="1">
      <c r="A744" s="397" t="str">
        <f ca="1">IFERROR(IF(INDIRECT($A$14&amp;ROW())&lt;&gt;"",COUNTIF([2]Summary!$B$30:$B$1033,INDIRECT($A$14&amp;ROW())),""),"")</f>
        <v/>
      </c>
      <c r="B744" s="33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15"/>
      <c r="AG744" s="16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45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92"/>
      <c r="CL744" s="293"/>
      <c r="CN744" s="292"/>
      <c r="CO744" s="293"/>
    </row>
    <row r="745" spans="1:93" ht="24.95" customHeight="1">
      <c r="A745" s="397" t="str">
        <f ca="1">IFERROR(IF(INDIRECT($A$14&amp;ROW())&lt;&gt;"",COUNTIF([2]Summary!$B$30:$B$1033,INDIRECT($A$14&amp;ROW())),""),"")</f>
        <v/>
      </c>
      <c r="B745" s="33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15"/>
      <c r="AG745" s="16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45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92"/>
      <c r="CL745" s="293"/>
      <c r="CN745" s="292"/>
      <c r="CO745" s="293"/>
    </row>
    <row r="746" spans="1:93" ht="24.95" customHeight="1">
      <c r="A746" s="397" t="str">
        <f ca="1">IFERROR(IF(INDIRECT($A$14&amp;ROW())&lt;&gt;"",COUNTIF([2]Summary!$B$30:$B$1033,INDIRECT($A$14&amp;ROW())),""),"")</f>
        <v/>
      </c>
      <c r="B746" s="33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15"/>
      <c r="AG746" s="16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45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92"/>
      <c r="CL746" s="293"/>
      <c r="CN746" s="292"/>
      <c r="CO746" s="293"/>
    </row>
    <row r="747" spans="1:93" ht="24.95" customHeight="1">
      <c r="A747" s="397" t="str">
        <f ca="1">IFERROR(IF(INDIRECT($A$14&amp;ROW())&lt;&gt;"",COUNTIF([2]Summary!$B$30:$B$1033,INDIRECT($A$14&amp;ROW())),""),"")</f>
        <v/>
      </c>
      <c r="B747" s="33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15"/>
      <c r="AG747" s="16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45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92"/>
      <c r="CL747" s="293"/>
      <c r="CN747" s="292"/>
      <c r="CO747" s="293"/>
    </row>
    <row r="748" spans="1:93" ht="24.95" customHeight="1">
      <c r="A748" s="397" t="str">
        <f ca="1">IFERROR(IF(INDIRECT($A$14&amp;ROW())&lt;&gt;"",COUNTIF([2]Summary!$B$30:$B$1033,INDIRECT($A$14&amp;ROW())),""),"")</f>
        <v/>
      </c>
      <c r="B748" s="33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15"/>
      <c r="AG748" s="16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45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92"/>
      <c r="CL748" s="293"/>
      <c r="CN748" s="292"/>
      <c r="CO748" s="293"/>
    </row>
    <row r="749" spans="1:93" ht="24.95" customHeight="1">
      <c r="A749" s="397" t="str">
        <f ca="1">IFERROR(IF(INDIRECT($A$14&amp;ROW())&lt;&gt;"",COUNTIF([2]Summary!$B$30:$B$1033,INDIRECT($A$14&amp;ROW())),""),"")</f>
        <v/>
      </c>
      <c r="B749" s="33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15"/>
      <c r="AG749" s="16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45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92"/>
      <c r="CL749" s="293"/>
      <c r="CN749" s="292"/>
      <c r="CO749" s="293"/>
    </row>
    <row r="750" spans="1:93" ht="24.95" customHeight="1">
      <c r="A750" s="397" t="str">
        <f ca="1">IFERROR(IF(INDIRECT($A$14&amp;ROW())&lt;&gt;"",COUNTIF([2]Summary!$B$30:$B$1033,INDIRECT($A$14&amp;ROW())),""),"")</f>
        <v/>
      </c>
      <c r="B750" s="33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15"/>
      <c r="AG750" s="16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45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92"/>
      <c r="CL750" s="293"/>
      <c r="CN750" s="292"/>
      <c r="CO750" s="293"/>
    </row>
    <row r="751" spans="1:93" ht="24.95" customHeight="1">
      <c r="A751" s="397" t="str">
        <f ca="1">IFERROR(IF(INDIRECT($A$14&amp;ROW())&lt;&gt;"",COUNTIF([2]Summary!$B$30:$B$1033,INDIRECT($A$14&amp;ROW())),""),"")</f>
        <v/>
      </c>
      <c r="B751" s="33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15"/>
      <c r="AG751" s="16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45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92"/>
      <c r="CL751" s="293"/>
      <c r="CN751" s="292"/>
      <c r="CO751" s="293"/>
    </row>
    <row r="752" spans="1:93" ht="24.95" customHeight="1">
      <c r="A752" s="397" t="str">
        <f ca="1">IFERROR(IF(INDIRECT($A$14&amp;ROW())&lt;&gt;"",COUNTIF([2]Summary!$B$30:$B$1033,INDIRECT($A$14&amp;ROW())),""),"")</f>
        <v/>
      </c>
      <c r="B752" s="33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15"/>
      <c r="AG752" s="16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45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92"/>
      <c r="CL752" s="293"/>
      <c r="CN752" s="292"/>
      <c r="CO752" s="293"/>
    </row>
    <row r="753" spans="1:93" ht="24.95" customHeight="1">
      <c r="A753" s="397" t="str">
        <f ca="1">IFERROR(IF(INDIRECT($A$14&amp;ROW())&lt;&gt;"",COUNTIF([2]Summary!$B$30:$B$1033,INDIRECT($A$14&amp;ROW())),""),"")</f>
        <v/>
      </c>
      <c r="B753" s="33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15"/>
      <c r="AG753" s="16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45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92"/>
      <c r="CL753" s="293"/>
      <c r="CN753" s="292"/>
      <c r="CO753" s="293"/>
    </row>
    <row r="754" spans="1:93" ht="24.95" customHeight="1">
      <c r="A754" s="397" t="str">
        <f ca="1">IFERROR(IF(INDIRECT($A$14&amp;ROW())&lt;&gt;"",COUNTIF([2]Summary!$B$30:$B$1033,INDIRECT($A$14&amp;ROW())),""),"")</f>
        <v/>
      </c>
      <c r="B754" s="33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15"/>
      <c r="AG754" s="16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45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92"/>
      <c r="CL754" s="293"/>
      <c r="CN754" s="292"/>
      <c r="CO754" s="293"/>
    </row>
    <row r="755" spans="1:93" ht="24.95" customHeight="1">
      <c r="A755" s="397" t="str">
        <f ca="1">IFERROR(IF(INDIRECT($A$14&amp;ROW())&lt;&gt;"",COUNTIF([2]Summary!$B$30:$B$1033,INDIRECT($A$14&amp;ROW())),""),"")</f>
        <v/>
      </c>
      <c r="B755" s="33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15"/>
      <c r="AG755" s="16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45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92"/>
      <c r="CL755" s="293"/>
      <c r="CN755" s="292"/>
      <c r="CO755" s="293"/>
    </row>
    <row r="756" spans="1:93" ht="24.95" customHeight="1">
      <c r="A756" s="397" t="str">
        <f ca="1">IFERROR(IF(INDIRECT($A$14&amp;ROW())&lt;&gt;"",COUNTIF([2]Summary!$B$30:$B$1033,INDIRECT($A$14&amp;ROW())),""),"")</f>
        <v/>
      </c>
      <c r="B756" s="33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15"/>
      <c r="AG756" s="16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45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92"/>
      <c r="CL756" s="293"/>
      <c r="CN756" s="292"/>
      <c r="CO756" s="293"/>
    </row>
    <row r="757" spans="1:93" ht="24.95" customHeight="1">
      <c r="A757" s="397" t="str">
        <f ca="1">IFERROR(IF(INDIRECT($A$14&amp;ROW())&lt;&gt;"",COUNTIF([2]Summary!$B$30:$B$1033,INDIRECT($A$14&amp;ROW())),""),"")</f>
        <v/>
      </c>
      <c r="B757" s="33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15"/>
      <c r="AG757" s="16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45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92"/>
      <c r="CL757" s="293"/>
      <c r="CN757" s="292"/>
      <c r="CO757" s="293"/>
    </row>
    <row r="758" spans="1:93" ht="24.95" customHeight="1">
      <c r="A758" s="397" t="str">
        <f ca="1">IFERROR(IF(INDIRECT($A$14&amp;ROW())&lt;&gt;"",COUNTIF([2]Summary!$B$30:$B$1033,INDIRECT($A$14&amp;ROW())),""),"")</f>
        <v/>
      </c>
      <c r="B758" s="33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15"/>
      <c r="AG758" s="16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45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92"/>
      <c r="CL758" s="293"/>
      <c r="CN758" s="292"/>
      <c r="CO758" s="293"/>
    </row>
    <row r="759" spans="1:93" ht="24.95" customHeight="1">
      <c r="A759" s="397" t="str">
        <f ca="1">IFERROR(IF(INDIRECT($A$14&amp;ROW())&lt;&gt;"",COUNTIF([2]Summary!$B$30:$B$1033,INDIRECT($A$14&amp;ROW())),""),"")</f>
        <v/>
      </c>
      <c r="B759" s="33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15"/>
      <c r="AG759" s="16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45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92"/>
      <c r="CL759" s="293"/>
      <c r="CN759" s="292"/>
      <c r="CO759" s="293"/>
    </row>
    <row r="760" spans="1:93" ht="24.95" customHeight="1">
      <c r="A760" s="397" t="str">
        <f ca="1">IFERROR(IF(INDIRECT($A$14&amp;ROW())&lt;&gt;"",COUNTIF([2]Summary!$B$30:$B$1033,INDIRECT($A$14&amp;ROW())),""),"")</f>
        <v/>
      </c>
      <c r="B760" s="33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15"/>
      <c r="AG760" s="16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45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92"/>
      <c r="CL760" s="293"/>
      <c r="CN760" s="292"/>
      <c r="CO760" s="293"/>
    </row>
    <row r="761" spans="1:93" ht="24.95" customHeight="1">
      <c r="A761" s="397" t="str">
        <f ca="1">IFERROR(IF(INDIRECT($A$14&amp;ROW())&lt;&gt;"",COUNTIF([2]Summary!$B$30:$B$1033,INDIRECT($A$14&amp;ROW())),""),"")</f>
        <v/>
      </c>
      <c r="B761" s="33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15"/>
      <c r="AG761" s="16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45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92"/>
      <c r="CL761" s="293"/>
      <c r="CN761" s="292"/>
      <c r="CO761" s="293"/>
    </row>
    <row r="762" spans="1:93" ht="24.95" customHeight="1">
      <c r="A762" s="397" t="str">
        <f ca="1">IFERROR(IF(INDIRECT($A$14&amp;ROW())&lt;&gt;"",COUNTIF([2]Summary!$B$30:$B$1033,INDIRECT($A$14&amp;ROW())),""),"")</f>
        <v/>
      </c>
      <c r="B762" s="33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15"/>
      <c r="AG762" s="16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45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92"/>
      <c r="CL762" s="293"/>
      <c r="CN762" s="292"/>
      <c r="CO762" s="293"/>
    </row>
    <row r="763" spans="1:93" ht="24.95" customHeight="1">
      <c r="A763" s="397" t="str">
        <f ca="1">IFERROR(IF(INDIRECT($A$14&amp;ROW())&lt;&gt;"",COUNTIF([2]Summary!$B$30:$B$1033,INDIRECT($A$14&amp;ROW())),""),"")</f>
        <v/>
      </c>
      <c r="B763" s="33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15"/>
      <c r="AG763" s="16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45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92"/>
      <c r="CL763" s="293"/>
      <c r="CN763" s="292"/>
      <c r="CO763" s="293"/>
    </row>
    <row r="764" spans="1:93" ht="24.95" customHeight="1">
      <c r="A764" s="397" t="str">
        <f ca="1">IFERROR(IF(INDIRECT($A$14&amp;ROW())&lt;&gt;"",COUNTIF([2]Summary!$B$30:$B$1033,INDIRECT($A$14&amp;ROW())),""),"")</f>
        <v/>
      </c>
      <c r="B764" s="33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15"/>
      <c r="AG764" s="16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45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92"/>
      <c r="CL764" s="293"/>
      <c r="CN764" s="292"/>
      <c r="CO764" s="293"/>
    </row>
    <row r="765" spans="1:93" ht="24.95" customHeight="1">
      <c r="A765" s="397" t="str">
        <f ca="1">IFERROR(IF(INDIRECT($A$14&amp;ROW())&lt;&gt;"",COUNTIF([2]Summary!$B$30:$B$1033,INDIRECT($A$14&amp;ROW())),""),"")</f>
        <v/>
      </c>
      <c r="B765" s="33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15"/>
      <c r="AG765" s="16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45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92"/>
      <c r="CL765" s="293"/>
      <c r="CN765" s="292"/>
      <c r="CO765" s="293"/>
    </row>
    <row r="766" spans="1:93" ht="24.95" customHeight="1">
      <c r="A766" s="397" t="str">
        <f ca="1">IFERROR(IF(INDIRECT($A$14&amp;ROW())&lt;&gt;"",COUNTIF([2]Summary!$B$30:$B$1033,INDIRECT($A$14&amp;ROW())),""),"")</f>
        <v/>
      </c>
      <c r="B766" s="33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15"/>
      <c r="AG766" s="16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45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92"/>
      <c r="CL766" s="293"/>
      <c r="CN766" s="292"/>
      <c r="CO766" s="293"/>
    </row>
    <row r="767" spans="1:93" ht="24.95" customHeight="1">
      <c r="A767" s="397" t="str">
        <f ca="1">IFERROR(IF(INDIRECT($A$14&amp;ROW())&lt;&gt;"",COUNTIF([2]Summary!$B$30:$B$1033,INDIRECT($A$14&amp;ROW())),""),"")</f>
        <v/>
      </c>
      <c r="B767" s="33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15"/>
      <c r="AG767" s="16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45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92"/>
      <c r="CL767" s="293"/>
      <c r="CN767" s="292"/>
      <c r="CO767" s="293"/>
    </row>
    <row r="768" spans="1:93" ht="24.95" customHeight="1">
      <c r="A768" s="397" t="str">
        <f ca="1">IFERROR(IF(INDIRECT($A$14&amp;ROW())&lt;&gt;"",COUNTIF([2]Summary!$B$30:$B$1033,INDIRECT($A$14&amp;ROW())),""),"")</f>
        <v/>
      </c>
      <c r="B768" s="33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15"/>
      <c r="AG768" s="16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45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92"/>
      <c r="CL768" s="293"/>
      <c r="CN768" s="292"/>
      <c r="CO768" s="293"/>
    </row>
    <row r="769" spans="1:93" ht="24.95" customHeight="1">
      <c r="A769" s="397" t="str">
        <f ca="1">IFERROR(IF(INDIRECT($A$14&amp;ROW())&lt;&gt;"",COUNTIF([2]Summary!$B$30:$B$1033,INDIRECT($A$14&amp;ROW())),""),"")</f>
        <v/>
      </c>
      <c r="B769" s="33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15"/>
      <c r="AG769" s="16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45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92"/>
      <c r="CL769" s="293"/>
      <c r="CN769" s="292"/>
      <c r="CO769" s="293"/>
    </row>
    <row r="770" spans="1:93" ht="24.95" customHeight="1">
      <c r="A770" s="397" t="str">
        <f ca="1">IFERROR(IF(INDIRECT($A$14&amp;ROW())&lt;&gt;"",COUNTIF([2]Summary!$B$30:$B$1033,INDIRECT($A$14&amp;ROW())),""),"")</f>
        <v/>
      </c>
      <c r="B770" s="33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15"/>
      <c r="AG770" s="16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45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92"/>
      <c r="CL770" s="293"/>
      <c r="CN770" s="292"/>
      <c r="CO770" s="293"/>
    </row>
    <row r="771" spans="1:93" ht="24.95" customHeight="1">
      <c r="A771" s="397" t="str">
        <f ca="1">IFERROR(IF(INDIRECT($A$14&amp;ROW())&lt;&gt;"",COUNTIF([2]Summary!$B$30:$B$1033,INDIRECT($A$14&amp;ROW())),""),"")</f>
        <v/>
      </c>
      <c r="B771" s="33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15"/>
      <c r="AG771" s="16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45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92"/>
      <c r="CL771" s="293"/>
      <c r="CN771" s="292"/>
      <c r="CO771" s="293"/>
    </row>
    <row r="772" spans="1:93" ht="24.95" customHeight="1">
      <c r="A772" s="397" t="str">
        <f ca="1">IFERROR(IF(INDIRECT($A$14&amp;ROW())&lt;&gt;"",COUNTIF([2]Summary!$B$30:$B$1033,INDIRECT($A$14&amp;ROW())),""),"")</f>
        <v/>
      </c>
      <c r="B772" s="33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15"/>
      <c r="AG772" s="16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45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92"/>
      <c r="CL772" s="293"/>
      <c r="CN772" s="292"/>
      <c r="CO772" s="293"/>
    </row>
    <row r="773" spans="1:93" ht="24.95" customHeight="1">
      <c r="A773" s="397" t="str">
        <f ca="1">IFERROR(IF(INDIRECT($A$14&amp;ROW())&lt;&gt;"",COUNTIF([2]Summary!$B$30:$B$1033,INDIRECT($A$14&amp;ROW())),""),"")</f>
        <v/>
      </c>
      <c r="B773" s="33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15"/>
      <c r="AG773" s="16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45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92"/>
      <c r="CL773" s="293"/>
      <c r="CN773" s="292"/>
      <c r="CO773" s="293"/>
    </row>
    <row r="774" spans="1:93" ht="24.95" customHeight="1">
      <c r="A774" s="397" t="str">
        <f ca="1">IFERROR(IF(INDIRECT($A$14&amp;ROW())&lt;&gt;"",COUNTIF([2]Summary!$B$30:$B$1033,INDIRECT($A$14&amp;ROW())),""),"")</f>
        <v/>
      </c>
      <c r="B774" s="33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15"/>
      <c r="AG774" s="16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45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92"/>
      <c r="CL774" s="293"/>
      <c r="CN774" s="292"/>
      <c r="CO774" s="293"/>
    </row>
    <row r="775" spans="1:93" ht="24.95" customHeight="1">
      <c r="A775" s="397" t="str">
        <f ca="1">IFERROR(IF(INDIRECT($A$14&amp;ROW())&lt;&gt;"",COUNTIF([2]Summary!$B$30:$B$1033,INDIRECT($A$14&amp;ROW())),""),"")</f>
        <v/>
      </c>
      <c r="B775" s="33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15"/>
      <c r="AG775" s="16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45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92"/>
      <c r="CL775" s="293"/>
      <c r="CN775" s="292"/>
      <c r="CO775" s="293"/>
    </row>
    <row r="776" spans="1:93" ht="24.95" customHeight="1">
      <c r="A776" s="397" t="str">
        <f ca="1">IFERROR(IF(INDIRECT($A$14&amp;ROW())&lt;&gt;"",COUNTIF([2]Summary!$B$30:$B$1033,INDIRECT($A$14&amp;ROW())),""),"")</f>
        <v/>
      </c>
      <c r="B776" s="33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15"/>
      <c r="AG776" s="16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45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92"/>
      <c r="CL776" s="293"/>
      <c r="CN776" s="292"/>
      <c r="CO776" s="293"/>
    </row>
    <row r="777" spans="1:93" ht="24.95" customHeight="1">
      <c r="A777" s="397" t="str">
        <f ca="1">IFERROR(IF(INDIRECT($A$14&amp;ROW())&lt;&gt;"",COUNTIF([2]Summary!$B$30:$B$1033,INDIRECT($A$14&amp;ROW())),""),"")</f>
        <v/>
      </c>
      <c r="B777" s="33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15"/>
      <c r="AG777" s="16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45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92"/>
      <c r="CL777" s="293"/>
      <c r="CN777" s="292"/>
      <c r="CO777" s="293"/>
    </row>
    <row r="778" spans="1:93" ht="24.95" customHeight="1">
      <c r="A778" s="397" t="str">
        <f ca="1">IFERROR(IF(INDIRECT($A$14&amp;ROW())&lt;&gt;"",COUNTIF([2]Summary!$B$30:$B$1033,INDIRECT($A$14&amp;ROW())),""),"")</f>
        <v/>
      </c>
      <c r="B778" s="33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15"/>
      <c r="AG778" s="16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45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92"/>
      <c r="CL778" s="293"/>
      <c r="CN778" s="292"/>
      <c r="CO778" s="293"/>
    </row>
    <row r="779" spans="1:93" ht="24.95" customHeight="1">
      <c r="A779" s="397" t="str">
        <f ca="1">IFERROR(IF(INDIRECT($A$14&amp;ROW())&lt;&gt;"",COUNTIF([2]Summary!$B$30:$B$1033,INDIRECT($A$14&amp;ROW())),""),"")</f>
        <v/>
      </c>
      <c r="B779" s="33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15"/>
      <c r="AG779" s="16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45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92"/>
      <c r="CL779" s="293"/>
      <c r="CN779" s="292"/>
      <c r="CO779" s="293"/>
    </row>
    <row r="780" spans="1:93" ht="24.95" customHeight="1">
      <c r="A780" s="397" t="str">
        <f ca="1">IFERROR(IF(INDIRECT($A$14&amp;ROW())&lt;&gt;"",COUNTIF([2]Summary!$B$30:$B$1033,INDIRECT($A$14&amp;ROW())),""),"")</f>
        <v/>
      </c>
      <c r="B780" s="33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15"/>
      <c r="AG780" s="16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45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92"/>
      <c r="CL780" s="293"/>
      <c r="CN780" s="292"/>
      <c r="CO780" s="293"/>
    </row>
    <row r="781" spans="1:93" ht="24.95" customHeight="1">
      <c r="A781" s="397" t="str">
        <f ca="1">IFERROR(IF(INDIRECT($A$14&amp;ROW())&lt;&gt;"",COUNTIF([2]Summary!$B$30:$B$1033,INDIRECT($A$14&amp;ROW())),""),"")</f>
        <v/>
      </c>
      <c r="B781" s="33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15"/>
      <c r="AG781" s="16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45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92"/>
      <c r="CL781" s="293"/>
      <c r="CN781" s="292"/>
      <c r="CO781" s="293"/>
    </row>
    <row r="782" spans="1:93" ht="24.95" customHeight="1">
      <c r="A782" s="397" t="str">
        <f ca="1">IFERROR(IF(INDIRECT($A$14&amp;ROW())&lt;&gt;"",COUNTIF([2]Summary!$B$30:$B$1033,INDIRECT($A$14&amp;ROW())),""),"")</f>
        <v/>
      </c>
      <c r="B782" s="33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15"/>
      <c r="AG782" s="16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45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92"/>
      <c r="CL782" s="293"/>
      <c r="CN782" s="292"/>
      <c r="CO782" s="293"/>
    </row>
    <row r="783" spans="1:93" ht="24.95" customHeight="1">
      <c r="A783" s="397" t="str">
        <f ca="1">IFERROR(IF(INDIRECT($A$14&amp;ROW())&lt;&gt;"",COUNTIF([2]Summary!$B$30:$B$1033,INDIRECT($A$14&amp;ROW())),""),"")</f>
        <v/>
      </c>
      <c r="B783" s="33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15"/>
      <c r="AG783" s="16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45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92"/>
      <c r="CL783" s="293"/>
      <c r="CN783" s="292"/>
      <c r="CO783" s="293"/>
    </row>
    <row r="784" spans="1:93" ht="24.95" customHeight="1">
      <c r="A784" s="397" t="str">
        <f ca="1">IFERROR(IF(INDIRECT($A$14&amp;ROW())&lt;&gt;"",COUNTIF([2]Summary!$B$30:$B$1033,INDIRECT($A$14&amp;ROW())),""),"")</f>
        <v/>
      </c>
      <c r="B784" s="33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15"/>
      <c r="AG784" s="16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45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92"/>
      <c r="CL784" s="293"/>
      <c r="CN784" s="292"/>
      <c r="CO784" s="293"/>
    </row>
    <row r="785" spans="1:93" ht="24.95" customHeight="1">
      <c r="A785" s="397" t="str">
        <f ca="1">IFERROR(IF(INDIRECT($A$14&amp;ROW())&lt;&gt;"",COUNTIF([2]Summary!$B$30:$B$1033,INDIRECT($A$14&amp;ROW())),""),"")</f>
        <v/>
      </c>
      <c r="B785" s="33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15"/>
      <c r="AG785" s="16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45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92"/>
      <c r="CL785" s="293"/>
      <c r="CN785" s="292"/>
      <c r="CO785" s="293"/>
    </row>
    <row r="786" spans="1:93" ht="24.95" customHeight="1">
      <c r="A786" s="397" t="str">
        <f ca="1">IFERROR(IF(INDIRECT($A$14&amp;ROW())&lt;&gt;"",COUNTIF([2]Summary!$B$30:$B$1033,INDIRECT($A$14&amp;ROW())),""),"")</f>
        <v/>
      </c>
      <c r="B786" s="33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15"/>
      <c r="AG786" s="16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45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92"/>
      <c r="CL786" s="293"/>
      <c r="CN786" s="292"/>
      <c r="CO786" s="293"/>
    </row>
    <row r="787" spans="1:93" ht="24.95" customHeight="1">
      <c r="A787" s="397" t="str">
        <f ca="1">IFERROR(IF(INDIRECT($A$14&amp;ROW())&lt;&gt;"",COUNTIF([2]Summary!$B$30:$B$1033,INDIRECT($A$14&amp;ROW())),""),"")</f>
        <v/>
      </c>
      <c r="B787" s="33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15"/>
      <c r="AG787" s="16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45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92"/>
      <c r="CL787" s="293"/>
      <c r="CN787" s="292"/>
      <c r="CO787" s="293"/>
    </row>
    <row r="788" spans="1:93" ht="24.95" customHeight="1">
      <c r="A788" s="397" t="str">
        <f ca="1">IFERROR(IF(INDIRECT($A$14&amp;ROW())&lt;&gt;"",COUNTIF([2]Summary!$B$30:$B$1033,INDIRECT($A$14&amp;ROW())),""),"")</f>
        <v/>
      </c>
      <c r="B788" s="33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15"/>
      <c r="AG788" s="16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45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92"/>
      <c r="CL788" s="293"/>
      <c r="CN788" s="292"/>
      <c r="CO788" s="293"/>
    </row>
    <row r="789" spans="1:93" ht="24.95" customHeight="1">
      <c r="A789" s="397" t="str">
        <f ca="1">IFERROR(IF(INDIRECT($A$14&amp;ROW())&lt;&gt;"",COUNTIF([2]Summary!$B$30:$B$1033,INDIRECT($A$14&amp;ROW())),""),"")</f>
        <v/>
      </c>
      <c r="B789" s="33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15"/>
      <c r="AG789" s="16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45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92"/>
      <c r="CL789" s="293"/>
      <c r="CN789" s="292"/>
      <c r="CO789" s="293"/>
    </row>
    <row r="790" spans="1:93" ht="24.95" customHeight="1">
      <c r="A790" s="397" t="str">
        <f ca="1">IFERROR(IF(INDIRECT($A$14&amp;ROW())&lt;&gt;"",COUNTIF([2]Summary!$B$30:$B$1033,INDIRECT($A$14&amp;ROW())),""),"")</f>
        <v/>
      </c>
      <c r="B790" s="33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15"/>
      <c r="AG790" s="16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45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92"/>
      <c r="CL790" s="293"/>
      <c r="CN790" s="292"/>
      <c r="CO790" s="293"/>
    </row>
    <row r="791" spans="1:93" ht="24.95" customHeight="1">
      <c r="A791" s="397" t="str">
        <f ca="1">IFERROR(IF(INDIRECT($A$14&amp;ROW())&lt;&gt;"",COUNTIF([2]Summary!$B$30:$B$1033,INDIRECT($A$14&amp;ROW())),""),"")</f>
        <v/>
      </c>
      <c r="B791" s="33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15"/>
      <c r="AG791" s="16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45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92"/>
      <c r="CL791" s="293"/>
      <c r="CN791" s="292"/>
      <c r="CO791" s="293"/>
    </row>
    <row r="792" spans="1:93" ht="24.95" customHeight="1">
      <c r="A792" s="397" t="str">
        <f ca="1">IFERROR(IF(INDIRECT($A$14&amp;ROW())&lt;&gt;"",COUNTIF([2]Summary!$B$30:$B$1033,INDIRECT($A$14&amp;ROW())),""),"")</f>
        <v/>
      </c>
      <c r="B792" s="33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15"/>
      <c r="AG792" s="16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45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92"/>
      <c r="CL792" s="293"/>
      <c r="CN792" s="292"/>
      <c r="CO792" s="293"/>
    </row>
    <row r="793" spans="1:93" ht="24.95" customHeight="1">
      <c r="A793" s="397" t="str">
        <f ca="1">IFERROR(IF(INDIRECT($A$14&amp;ROW())&lt;&gt;"",COUNTIF([2]Summary!$B$30:$B$1033,INDIRECT($A$14&amp;ROW())),""),"")</f>
        <v/>
      </c>
      <c r="B793" s="33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15"/>
      <c r="AG793" s="16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45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92"/>
      <c r="CL793" s="293"/>
      <c r="CN793" s="292"/>
      <c r="CO793" s="293"/>
    </row>
    <row r="794" spans="1:93" ht="24.95" customHeight="1">
      <c r="A794" s="397" t="str">
        <f ca="1">IFERROR(IF(INDIRECT($A$14&amp;ROW())&lt;&gt;"",COUNTIF([2]Summary!$B$30:$B$1033,INDIRECT($A$14&amp;ROW())),""),"")</f>
        <v/>
      </c>
      <c r="B794" s="33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15"/>
      <c r="AG794" s="16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45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92"/>
      <c r="CL794" s="293"/>
      <c r="CN794" s="292"/>
      <c r="CO794" s="293"/>
    </row>
    <row r="795" spans="1:93" ht="24.95" customHeight="1">
      <c r="A795" s="397" t="str">
        <f ca="1">IFERROR(IF(INDIRECT($A$14&amp;ROW())&lt;&gt;"",COUNTIF([2]Summary!$B$30:$B$1033,INDIRECT($A$14&amp;ROW())),""),"")</f>
        <v/>
      </c>
      <c r="B795" s="33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15"/>
      <c r="AG795" s="16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45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92"/>
      <c r="CL795" s="293"/>
      <c r="CN795" s="292"/>
      <c r="CO795" s="293"/>
    </row>
    <row r="796" spans="1:93" ht="24.95" customHeight="1">
      <c r="A796" s="397" t="str">
        <f ca="1">IFERROR(IF(INDIRECT($A$14&amp;ROW())&lt;&gt;"",COUNTIF([2]Summary!$B$30:$B$1033,INDIRECT($A$14&amp;ROW())),""),"")</f>
        <v/>
      </c>
      <c r="B796" s="33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15"/>
      <c r="AG796" s="16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45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92"/>
      <c r="CL796" s="293"/>
      <c r="CN796" s="292"/>
      <c r="CO796" s="293"/>
    </row>
    <row r="797" spans="1:93" ht="24.95" customHeight="1">
      <c r="A797" s="397" t="str">
        <f ca="1">IFERROR(IF(INDIRECT($A$14&amp;ROW())&lt;&gt;"",COUNTIF([2]Summary!$B$30:$B$1033,INDIRECT($A$14&amp;ROW())),""),"")</f>
        <v/>
      </c>
      <c r="B797" s="33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15"/>
      <c r="AG797" s="16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45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92"/>
      <c r="CL797" s="293"/>
      <c r="CN797" s="292"/>
      <c r="CO797" s="293"/>
    </row>
    <row r="798" spans="1:93" ht="24.95" customHeight="1">
      <c r="A798" s="397" t="str">
        <f ca="1">IFERROR(IF(INDIRECT($A$14&amp;ROW())&lt;&gt;"",COUNTIF([2]Summary!$B$30:$B$1033,INDIRECT($A$14&amp;ROW())),""),"")</f>
        <v/>
      </c>
      <c r="B798" s="33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15"/>
      <c r="AG798" s="16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45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92"/>
      <c r="CL798" s="293"/>
      <c r="CN798" s="292"/>
      <c r="CO798" s="293"/>
    </row>
    <row r="799" spans="1:93" ht="24.95" customHeight="1">
      <c r="A799" s="397" t="str">
        <f ca="1">IFERROR(IF(INDIRECT($A$14&amp;ROW())&lt;&gt;"",COUNTIF([2]Summary!$B$30:$B$1033,INDIRECT($A$14&amp;ROW())),""),"")</f>
        <v/>
      </c>
      <c r="B799" s="33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15"/>
      <c r="AG799" s="16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45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92"/>
      <c r="CL799" s="293"/>
      <c r="CN799" s="292"/>
      <c r="CO799" s="293"/>
    </row>
    <row r="800" spans="1:93" ht="24.95" customHeight="1">
      <c r="A800" s="397" t="str">
        <f ca="1">IFERROR(IF(INDIRECT($A$14&amp;ROW())&lt;&gt;"",COUNTIF([2]Summary!$B$30:$B$1033,INDIRECT($A$14&amp;ROW())),""),"")</f>
        <v/>
      </c>
      <c r="B800" s="33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15"/>
      <c r="AG800" s="16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45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92"/>
      <c r="CL800" s="293"/>
      <c r="CN800" s="292"/>
      <c r="CO800" s="293"/>
    </row>
    <row r="801" spans="1:93" ht="24.95" customHeight="1">
      <c r="A801" s="397" t="str">
        <f ca="1">IFERROR(IF(INDIRECT($A$14&amp;ROW())&lt;&gt;"",COUNTIF([2]Summary!$B$30:$B$1033,INDIRECT($A$14&amp;ROW())),""),"")</f>
        <v/>
      </c>
      <c r="B801" s="33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15"/>
      <c r="AG801" s="16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45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92"/>
      <c r="CL801" s="293"/>
      <c r="CN801" s="292"/>
      <c r="CO801" s="293"/>
    </row>
    <row r="802" spans="1:93" ht="24.95" customHeight="1">
      <c r="A802" s="397" t="str">
        <f ca="1">IFERROR(IF(INDIRECT($A$14&amp;ROW())&lt;&gt;"",COUNTIF([2]Summary!$B$30:$B$1033,INDIRECT($A$14&amp;ROW())),""),"")</f>
        <v/>
      </c>
      <c r="B802" s="33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15"/>
      <c r="AG802" s="16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45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92"/>
      <c r="CL802" s="293"/>
      <c r="CN802" s="292"/>
      <c r="CO802" s="293"/>
    </row>
    <row r="803" spans="1:93" ht="24.95" customHeight="1">
      <c r="A803" s="397" t="str">
        <f ca="1">IFERROR(IF(INDIRECT($A$14&amp;ROW())&lt;&gt;"",COUNTIF([2]Summary!$B$30:$B$1033,INDIRECT($A$14&amp;ROW())),""),"")</f>
        <v/>
      </c>
      <c r="B803" s="33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15"/>
      <c r="AG803" s="16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45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92"/>
      <c r="CL803" s="293"/>
      <c r="CN803" s="292"/>
      <c r="CO803" s="293"/>
    </row>
    <row r="804" spans="1:93" ht="24.95" customHeight="1">
      <c r="A804" s="397" t="str">
        <f ca="1">IFERROR(IF(INDIRECT($A$14&amp;ROW())&lt;&gt;"",COUNTIF([2]Summary!$B$30:$B$1033,INDIRECT($A$14&amp;ROW())),""),"")</f>
        <v/>
      </c>
      <c r="B804" s="33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15"/>
      <c r="AG804" s="16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45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92"/>
      <c r="CL804" s="293"/>
      <c r="CN804" s="292"/>
      <c r="CO804" s="293"/>
    </row>
    <row r="805" spans="1:93" ht="24.95" customHeight="1">
      <c r="A805" s="397" t="str">
        <f ca="1">IFERROR(IF(INDIRECT($A$14&amp;ROW())&lt;&gt;"",COUNTIF([2]Summary!$B$30:$B$1033,INDIRECT($A$14&amp;ROW())),""),"")</f>
        <v/>
      </c>
      <c r="B805" s="33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15"/>
      <c r="AG805" s="16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45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92"/>
      <c r="CL805" s="293"/>
      <c r="CN805" s="292"/>
      <c r="CO805" s="293"/>
    </row>
    <row r="806" spans="1:93" ht="24.95" customHeight="1">
      <c r="A806" s="397" t="str">
        <f ca="1">IFERROR(IF(INDIRECT($A$14&amp;ROW())&lt;&gt;"",COUNTIF([2]Summary!$B$30:$B$1033,INDIRECT($A$14&amp;ROW())),""),"")</f>
        <v/>
      </c>
      <c r="B806" s="33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15"/>
      <c r="AG806" s="16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45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92"/>
      <c r="CL806" s="293"/>
      <c r="CN806" s="292"/>
      <c r="CO806" s="293"/>
    </row>
    <row r="807" spans="1:93" ht="24.95" customHeight="1">
      <c r="A807" s="397" t="str">
        <f ca="1">IFERROR(IF(INDIRECT($A$14&amp;ROW())&lt;&gt;"",COUNTIF([2]Summary!$B$30:$B$1033,INDIRECT($A$14&amp;ROW())),""),"")</f>
        <v/>
      </c>
      <c r="B807" s="33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15"/>
      <c r="AG807" s="16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45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92"/>
      <c r="CL807" s="293"/>
      <c r="CN807" s="292"/>
      <c r="CO807" s="293"/>
    </row>
    <row r="808" spans="1:93" ht="24.95" customHeight="1">
      <c r="A808" s="397" t="str">
        <f ca="1">IFERROR(IF(INDIRECT($A$14&amp;ROW())&lt;&gt;"",COUNTIF([2]Summary!$B$30:$B$1033,INDIRECT($A$14&amp;ROW())),""),"")</f>
        <v/>
      </c>
      <c r="B808" s="33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15"/>
      <c r="AG808" s="16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45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92"/>
      <c r="CL808" s="293"/>
      <c r="CN808" s="292"/>
      <c r="CO808" s="293"/>
    </row>
    <row r="809" spans="1:93" ht="24.95" customHeight="1">
      <c r="A809" s="397" t="str">
        <f ca="1">IFERROR(IF(INDIRECT($A$14&amp;ROW())&lt;&gt;"",COUNTIF([2]Summary!$B$30:$B$1033,INDIRECT($A$14&amp;ROW())),""),"")</f>
        <v/>
      </c>
      <c r="B809" s="33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15"/>
      <c r="AG809" s="16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45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92"/>
      <c r="CL809" s="293"/>
      <c r="CN809" s="292"/>
      <c r="CO809" s="293"/>
    </row>
    <row r="810" spans="1:93" ht="24.95" customHeight="1">
      <c r="A810" s="397" t="str">
        <f ca="1">IFERROR(IF(INDIRECT($A$14&amp;ROW())&lt;&gt;"",COUNTIF([2]Summary!$B$30:$B$1033,INDIRECT($A$14&amp;ROW())),""),"")</f>
        <v/>
      </c>
      <c r="B810" s="33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15"/>
      <c r="AG810" s="16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45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92"/>
      <c r="CL810" s="293"/>
      <c r="CN810" s="292"/>
      <c r="CO810" s="293"/>
    </row>
    <row r="811" spans="1:93" ht="24.95" customHeight="1">
      <c r="A811" s="397" t="str">
        <f ca="1">IFERROR(IF(INDIRECT($A$14&amp;ROW())&lt;&gt;"",COUNTIF([2]Summary!$B$30:$B$1033,INDIRECT($A$14&amp;ROW())),""),"")</f>
        <v/>
      </c>
      <c r="B811" s="33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15"/>
      <c r="AG811" s="16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45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92"/>
      <c r="CL811" s="293"/>
      <c r="CN811" s="292"/>
      <c r="CO811" s="293"/>
    </row>
    <row r="812" spans="1:93" ht="24.95" customHeight="1">
      <c r="A812" s="397" t="str">
        <f ca="1">IFERROR(IF(INDIRECT($A$14&amp;ROW())&lt;&gt;"",COUNTIF([2]Summary!$B$30:$B$1033,INDIRECT($A$14&amp;ROW())),""),"")</f>
        <v/>
      </c>
      <c r="B812" s="33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15"/>
      <c r="AG812" s="16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45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92"/>
      <c r="CL812" s="293"/>
      <c r="CN812" s="292"/>
      <c r="CO812" s="293"/>
    </row>
    <row r="813" spans="1:93" ht="24.95" customHeight="1">
      <c r="A813" s="397" t="str">
        <f ca="1">IFERROR(IF(INDIRECT($A$14&amp;ROW())&lt;&gt;"",COUNTIF([2]Summary!$B$30:$B$1033,INDIRECT($A$14&amp;ROW())),""),"")</f>
        <v/>
      </c>
      <c r="B813" s="33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15"/>
      <c r="AG813" s="16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45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92"/>
      <c r="CL813" s="293"/>
      <c r="CN813" s="292"/>
      <c r="CO813" s="293"/>
    </row>
    <row r="814" spans="1:93" ht="24.95" customHeight="1">
      <c r="A814" s="397" t="str">
        <f ca="1">IFERROR(IF(INDIRECT($A$14&amp;ROW())&lt;&gt;"",COUNTIF([2]Summary!$B$30:$B$1033,INDIRECT($A$14&amp;ROW())),""),"")</f>
        <v/>
      </c>
      <c r="B814" s="33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15"/>
      <c r="AG814" s="16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45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92"/>
      <c r="CL814" s="293"/>
      <c r="CN814" s="292"/>
      <c r="CO814" s="293"/>
    </row>
    <row r="815" spans="1:93" ht="24.95" customHeight="1">
      <c r="A815" s="397" t="str">
        <f ca="1">IFERROR(IF(INDIRECT($A$14&amp;ROW())&lt;&gt;"",COUNTIF([2]Summary!$B$30:$B$1033,INDIRECT($A$14&amp;ROW())),""),"")</f>
        <v/>
      </c>
      <c r="B815" s="33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15"/>
      <c r="AG815" s="16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45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92"/>
      <c r="CL815" s="293"/>
      <c r="CN815" s="292"/>
      <c r="CO815" s="293"/>
    </row>
    <row r="816" spans="1:93" ht="24.95" customHeight="1">
      <c r="A816" s="397" t="str">
        <f ca="1">IFERROR(IF(INDIRECT($A$14&amp;ROW())&lt;&gt;"",COUNTIF([2]Summary!$B$30:$B$1033,INDIRECT($A$14&amp;ROW())),""),"")</f>
        <v/>
      </c>
      <c r="B816" s="33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15"/>
      <c r="AG816" s="16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45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92"/>
      <c r="CL816" s="293"/>
      <c r="CN816" s="292"/>
      <c r="CO816" s="293"/>
    </row>
    <row r="817" spans="1:93" ht="24.95" customHeight="1">
      <c r="A817" s="397" t="str">
        <f ca="1">IFERROR(IF(INDIRECT($A$14&amp;ROW())&lt;&gt;"",COUNTIF([2]Summary!$B$30:$B$1033,INDIRECT($A$14&amp;ROW())),""),"")</f>
        <v/>
      </c>
      <c r="B817" s="33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15"/>
      <c r="AG817" s="16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45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92"/>
      <c r="CL817" s="293"/>
      <c r="CN817" s="292"/>
      <c r="CO817" s="293"/>
    </row>
    <row r="818" spans="1:93" ht="24.95" customHeight="1">
      <c r="A818" s="397" t="str">
        <f ca="1">IFERROR(IF(INDIRECT($A$14&amp;ROW())&lt;&gt;"",COUNTIF([2]Summary!$B$30:$B$1033,INDIRECT($A$14&amp;ROW())),""),"")</f>
        <v/>
      </c>
      <c r="B818" s="33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15"/>
      <c r="AG818" s="16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45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92"/>
      <c r="CL818" s="293"/>
      <c r="CN818" s="292"/>
      <c r="CO818" s="293"/>
    </row>
    <row r="819" spans="1:93" ht="24.95" customHeight="1">
      <c r="A819" s="397" t="str">
        <f ca="1">IFERROR(IF(INDIRECT($A$14&amp;ROW())&lt;&gt;"",COUNTIF([2]Summary!$B$30:$B$1033,INDIRECT($A$14&amp;ROW())),""),"")</f>
        <v/>
      </c>
      <c r="B819" s="33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15"/>
      <c r="AG819" s="16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45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92"/>
      <c r="CL819" s="293"/>
      <c r="CN819" s="292"/>
      <c r="CO819" s="293"/>
    </row>
    <row r="820" spans="1:93" ht="24.95" customHeight="1">
      <c r="A820" s="397" t="str">
        <f ca="1">IFERROR(IF(INDIRECT($A$14&amp;ROW())&lt;&gt;"",COUNTIF([2]Summary!$B$30:$B$1033,INDIRECT($A$14&amp;ROW())),""),"")</f>
        <v/>
      </c>
      <c r="B820" s="33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15"/>
      <c r="AG820" s="16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45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92"/>
      <c r="CL820" s="293"/>
      <c r="CN820" s="292"/>
      <c r="CO820" s="293"/>
    </row>
    <row r="821" spans="1:93" ht="24.95" customHeight="1">
      <c r="A821" s="397" t="str">
        <f ca="1">IFERROR(IF(INDIRECT($A$14&amp;ROW())&lt;&gt;"",COUNTIF([2]Summary!$B$30:$B$1033,INDIRECT($A$14&amp;ROW())),""),"")</f>
        <v/>
      </c>
      <c r="B821" s="33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15"/>
      <c r="AG821" s="16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45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92"/>
      <c r="CL821" s="293"/>
      <c r="CN821" s="292"/>
      <c r="CO821" s="293"/>
    </row>
    <row r="822" spans="1:93" ht="24.95" customHeight="1">
      <c r="A822" s="397" t="str">
        <f ca="1">IFERROR(IF(INDIRECT($A$14&amp;ROW())&lt;&gt;"",COUNTIF([2]Summary!$B$30:$B$1033,INDIRECT($A$14&amp;ROW())),""),"")</f>
        <v/>
      </c>
      <c r="B822" s="33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15"/>
      <c r="AG822" s="16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45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92"/>
      <c r="CL822" s="293"/>
      <c r="CN822" s="292"/>
      <c r="CO822" s="293"/>
    </row>
    <row r="823" spans="1:93" ht="24.95" customHeight="1">
      <c r="A823" s="397" t="str">
        <f ca="1">IFERROR(IF(INDIRECT($A$14&amp;ROW())&lt;&gt;"",COUNTIF([2]Summary!$B$30:$B$1033,INDIRECT($A$14&amp;ROW())),""),"")</f>
        <v/>
      </c>
      <c r="B823" s="33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15"/>
      <c r="AG823" s="16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45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92"/>
      <c r="CL823" s="293"/>
      <c r="CN823" s="292"/>
      <c r="CO823" s="293"/>
    </row>
    <row r="824" spans="1:93" ht="24.95" customHeight="1">
      <c r="A824" s="397" t="str">
        <f ca="1">IFERROR(IF(INDIRECT($A$14&amp;ROW())&lt;&gt;"",COUNTIF([2]Summary!$B$30:$B$1033,INDIRECT($A$14&amp;ROW())),""),"")</f>
        <v/>
      </c>
      <c r="B824" s="33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15"/>
      <c r="AG824" s="16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45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92"/>
      <c r="CL824" s="293"/>
      <c r="CN824" s="292"/>
      <c r="CO824" s="293"/>
    </row>
    <row r="825" spans="1:93" ht="24.95" customHeight="1">
      <c r="A825" s="397" t="str">
        <f ca="1">IFERROR(IF(INDIRECT($A$14&amp;ROW())&lt;&gt;"",COUNTIF([2]Summary!$B$30:$B$1033,INDIRECT($A$14&amp;ROW())),""),"")</f>
        <v/>
      </c>
      <c r="B825" s="33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15"/>
      <c r="AG825" s="16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45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92"/>
      <c r="CL825" s="293"/>
      <c r="CN825" s="292"/>
      <c r="CO825" s="293"/>
    </row>
    <row r="826" spans="1:93" ht="24.95" customHeight="1">
      <c r="A826" s="397" t="str">
        <f ca="1">IFERROR(IF(INDIRECT($A$14&amp;ROW())&lt;&gt;"",COUNTIF([2]Summary!$B$30:$B$1033,INDIRECT($A$14&amp;ROW())),""),"")</f>
        <v/>
      </c>
      <c r="B826" s="33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15"/>
      <c r="AG826" s="16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45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92"/>
      <c r="CL826" s="293"/>
      <c r="CN826" s="292"/>
      <c r="CO826" s="293"/>
    </row>
    <row r="827" spans="1:93" ht="24.95" customHeight="1">
      <c r="A827" s="397" t="str">
        <f ca="1">IFERROR(IF(INDIRECT($A$14&amp;ROW())&lt;&gt;"",COUNTIF([2]Summary!$B$30:$B$1033,INDIRECT($A$14&amp;ROW())),""),"")</f>
        <v/>
      </c>
      <c r="B827" s="33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15"/>
      <c r="AG827" s="16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45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92"/>
      <c r="CL827" s="293"/>
      <c r="CN827" s="292"/>
      <c r="CO827" s="293"/>
    </row>
    <row r="828" spans="1:93" ht="24.95" customHeight="1">
      <c r="A828" s="397" t="str">
        <f ca="1">IFERROR(IF(INDIRECT($A$14&amp;ROW())&lt;&gt;"",COUNTIF([2]Summary!$B$30:$B$1033,INDIRECT($A$14&amp;ROW())),""),"")</f>
        <v/>
      </c>
      <c r="B828" s="33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15"/>
      <c r="AG828" s="16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45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92"/>
      <c r="CL828" s="293"/>
      <c r="CN828" s="292"/>
      <c r="CO828" s="293"/>
    </row>
    <row r="829" spans="1:93" ht="24.95" customHeight="1">
      <c r="A829" s="397" t="str">
        <f ca="1">IFERROR(IF(INDIRECT($A$14&amp;ROW())&lt;&gt;"",COUNTIF([2]Summary!$B$30:$B$1033,INDIRECT($A$14&amp;ROW())),""),"")</f>
        <v/>
      </c>
      <c r="B829" s="33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15"/>
      <c r="AG829" s="16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45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92"/>
      <c r="CL829" s="293"/>
      <c r="CN829" s="292"/>
      <c r="CO829" s="293"/>
    </row>
    <row r="830" spans="1:93" ht="24.95" customHeight="1">
      <c r="A830" s="397" t="str">
        <f ca="1">IFERROR(IF(INDIRECT($A$14&amp;ROW())&lt;&gt;"",COUNTIF([2]Summary!$B$30:$B$1033,INDIRECT($A$14&amp;ROW())),""),"")</f>
        <v/>
      </c>
      <c r="B830" s="33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15"/>
      <c r="AG830" s="16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45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92"/>
      <c r="CL830" s="293"/>
      <c r="CN830" s="292"/>
      <c r="CO830" s="293"/>
    </row>
    <row r="831" spans="1:93" ht="24.95" customHeight="1">
      <c r="A831" s="397" t="str">
        <f ca="1">IFERROR(IF(INDIRECT($A$14&amp;ROW())&lt;&gt;"",COUNTIF([2]Summary!$B$30:$B$1033,INDIRECT($A$14&amp;ROW())),""),"")</f>
        <v/>
      </c>
      <c r="B831" s="33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15"/>
      <c r="AG831" s="16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45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92"/>
      <c r="CL831" s="293"/>
      <c r="CN831" s="292"/>
      <c r="CO831" s="293"/>
    </row>
    <row r="832" spans="1:93" ht="24.95" customHeight="1">
      <c r="A832" s="397" t="str">
        <f ca="1">IFERROR(IF(INDIRECT($A$14&amp;ROW())&lt;&gt;"",COUNTIF([2]Summary!$B$30:$B$1033,INDIRECT($A$14&amp;ROW())),""),"")</f>
        <v/>
      </c>
      <c r="B832" s="33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15"/>
      <c r="AG832" s="16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45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92"/>
      <c r="CL832" s="293"/>
      <c r="CN832" s="292"/>
      <c r="CO832" s="293"/>
    </row>
    <row r="833" spans="1:93" ht="24.95" customHeight="1">
      <c r="A833" s="397" t="str">
        <f ca="1">IFERROR(IF(INDIRECT($A$14&amp;ROW())&lt;&gt;"",COUNTIF([2]Summary!$B$30:$B$1033,INDIRECT($A$14&amp;ROW())),""),"")</f>
        <v/>
      </c>
      <c r="B833" s="33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15"/>
      <c r="AG833" s="16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45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92"/>
      <c r="CL833" s="293"/>
      <c r="CN833" s="292"/>
      <c r="CO833" s="293"/>
    </row>
    <row r="834" spans="1:93" ht="24.95" customHeight="1">
      <c r="A834" s="397" t="str">
        <f ca="1">IFERROR(IF(INDIRECT($A$14&amp;ROW())&lt;&gt;"",COUNTIF([2]Summary!$B$30:$B$1033,INDIRECT($A$14&amp;ROW())),""),"")</f>
        <v/>
      </c>
      <c r="B834" s="33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15"/>
      <c r="AG834" s="16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45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92"/>
      <c r="CL834" s="293"/>
      <c r="CN834" s="292"/>
      <c r="CO834" s="293"/>
    </row>
    <row r="835" spans="1:93" ht="24.95" customHeight="1">
      <c r="A835" s="397" t="str">
        <f ca="1">IFERROR(IF(INDIRECT($A$14&amp;ROW())&lt;&gt;"",COUNTIF([2]Summary!$B$30:$B$1033,INDIRECT($A$14&amp;ROW())),""),"")</f>
        <v/>
      </c>
      <c r="B835" s="33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15"/>
      <c r="AG835" s="16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45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92"/>
      <c r="CL835" s="293"/>
      <c r="CN835" s="292"/>
      <c r="CO835" s="293"/>
    </row>
    <row r="836" spans="1:93" ht="24.95" customHeight="1">
      <c r="A836" s="397" t="str">
        <f ca="1">IFERROR(IF(INDIRECT($A$14&amp;ROW())&lt;&gt;"",COUNTIF([2]Summary!$B$30:$B$1033,INDIRECT($A$14&amp;ROW())),""),"")</f>
        <v/>
      </c>
      <c r="B836" s="33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15"/>
      <c r="AG836" s="16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45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92"/>
      <c r="CL836" s="293"/>
      <c r="CN836" s="292"/>
      <c r="CO836" s="293"/>
    </row>
    <row r="837" spans="1:93" ht="24.95" customHeight="1">
      <c r="A837" s="397" t="str">
        <f ca="1">IFERROR(IF(INDIRECT($A$14&amp;ROW())&lt;&gt;"",COUNTIF([2]Summary!$B$30:$B$1033,INDIRECT($A$14&amp;ROW())),""),"")</f>
        <v/>
      </c>
      <c r="B837" s="33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15"/>
      <c r="AG837" s="16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45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92"/>
      <c r="CL837" s="293"/>
      <c r="CN837" s="292"/>
      <c r="CO837" s="293"/>
    </row>
    <row r="838" spans="1:93" ht="24.95" customHeight="1">
      <c r="A838" s="397" t="str">
        <f ca="1">IFERROR(IF(INDIRECT($A$14&amp;ROW())&lt;&gt;"",COUNTIF([2]Summary!$B$30:$B$1033,INDIRECT($A$14&amp;ROW())),""),"")</f>
        <v/>
      </c>
      <c r="B838" s="33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15"/>
      <c r="AG838" s="16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45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92"/>
      <c r="CL838" s="293"/>
      <c r="CN838" s="292"/>
      <c r="CO838" s="293"/>
    </row>
    <row r="839" spans="1:93" ht="24.95" customHeight="1">
      <c r="A839" s="397" t="str">
        <f ca="1">IFERROR(IF(INDIRECT($A$14&amp;ROW())&lt;&gt;"",COUNTIF([2]Summary!$B$30:$B$1033,INDIRECT($A$14&amp;ROW())),""),"")</f>
        <v/>
      </c>
      <c r="B839" s="33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15"/>
      <c r="AG839" s="16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45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92"/>
      <c r="CL839" s="293"/>
      <c r="CN839" s="292"/>
      <c r="CO839" s="293"/>
    </row>
    <row r="840" spans="1:93" ht="24.95" customHeight="1">
      <c r="A840" s="397" t="str">
        <f ca="1">IFERROR(IF(INDIRECT($A$14&amp;ROW())&lt;&gt;"",COUNTIF([2]Summary!$B$30:$B$1033,INDIRECT($A$14&amp;ROW())),""),"")</f>
        <v/>
      </c>
      <c r="B840" s="33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15"/>
      <c r="AG840" s="16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45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92"/>
      <c r="CL840" s="293"/>
      <c r="CN840" s="292"/>
      <c r="CO840" s="293"/>
    </row>
    <row r="841" spans="1:93" ht="24.95" customHeight="1">
      <c r="A841" s="397" t="str">
        <f ca="1">IFERROR(IF(INDIRECT($A$14&amp;ROW())&lt;&gt;"",COUNTIF([2]Summary!$B$30:$B$1033,INDIRECT($A$14&amp;ROW())),""),"")</f>
        <v/>
      </c>
      <c r="B841" s="33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15"/>
      <c r="AG841" s="16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45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92"/>
      <c r="CL841" s="293"/>
      <c r="CN841" s="292"/>
      <c r="CO841" s="293"/>
    </row>
    <row r="842" spans="1:93" ht="24.95" customHeight="1">
      <c r="A842" s="397" t="str">
        <f ca="1">IFERROR(IF(INDIRECT($A$14&amp;ROW())&lt;&gt;"",COUNTIF([2]Summary!$B$30:$B$1033,INDIRECT($A$14&amp;ROW())),""),"")</f>
        <v/>
      </c>
      <c r="B842" s="33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15"/>
      <c r="AG842" s="16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45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92"/>
      <c r="CL842" s="293"/>
      <c r="CN842" s="292"/>
      <c r="CO842" s="293"/>
    </row>
    <row r="843" spans="1:93" ht="24.95" customHeight="1">
      <c r="A843" s="397" t="str">
        <f ca="1">IFERROR(IF(INDIRECT($A$14&amp;ROW())&lt;&gt;"",COUNTIF([2]Summary!$B$30:$B$1033,INDIRECT($A$14&amp;ROW())),""),"")</f>
        <v/>
      </c>
      <c r="B843" s="33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15"/>
      <c r="AG843" s="16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45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92"/>
      <c r="CL843" s="293"/>
      <c r="CN843" s="292"/>
      <c r="CO843" s="293"/>
    </row>
    <row r="844" spans="1:93" ht="24.95" customHeight="1">
      <c r="A844" s="397" t="str">
        <f ca="1">IFERROR(IF(INDIRECT($A$14&amp;ROW())&lt;&gt;"",COUNTIF([2]Summary!$B$30:$B$1033,INDIRECT($A$14&amp;ROW())),""),"")</f>
        <v/>
      </c>
      <c r="B844" s="33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15"/>
      <c r="AG844" s="16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45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92"/>
      <c r="CL844" s="293"/>
      <c r="CN844" s="292"/>
      <c r="CO844" s="293"/>
    </row>
    <row r="845" spans="1:93" ht="24.95" customHeight="1">
      <c r="A845" s="397" t="str">
        <f ca="1">IFERROR(IF(INDIRECT($A$14&amp;ROW())&lt;&gt;"",COUNTIF([2]Summary!$B$30:$B$1033,INDIRECT($A$14&amp;ROW())),""),"")</f>
        <v/>
      </c>
      <c r="B845" s="33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15"/>
      <c r="AG845" s="16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45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92"/>
      <c r="CL845" s="293"/>
      <c r="CN845" s="292"/>
      <c r="CO845" s="293"/>
    </row>
    <row r="846" spans="1:93" ht="24.95" customHeight="1">
      <c r="A846" s="397" t="str">
        <f ca="1">IFERROR(IF(INDIRECT($A$14&amp;ROW())&lt;&gt;"",COUNTIF([2]Summary!$B$30:$B$1033,INDIRECT($A$14&amp;ROW())),""),"")</f>
        <v/>
      </c>
      <c r="B846" s="33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15"/>
      <c r="AG846" s="16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45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92"/>
      <c r="CL846" s="293"/>
      <c r="CN846" s="292"/>
      <c r="CO846" s="293"/>
    </row>
    <row r="847" spans="1:93" ht="24.95" customHeight="1">
      <c r="A847" s="397" t="str">
        <f ca="1">IFERROR(IF(INDIRECT($A$14&amp;ROW())&lt;&gt;"",COUNTIF([2]Summary!$B$30:$B$1033,INDIRECT($A$14&amp;ROW())),""),"")</f>
        <v/>
      </c>
      <c r="B847" s="33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15"/>
      <c r="AG847" s="16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45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92"/>
      <c r="CL847" s="293"/>
      <c r="CN847" s="292"/>
      <c r="CO847" s="293"/>
    </row>
    <row r="848" spans="1:93" ht="24.95" customHeight="1">
      <c r="A848" s="397" t="str">
        <f ca="1">IFERROR(IF(INDIRECT($A$14&amp;ROW())&lt;&gt;"",COUNTIF([2]Summary!$B$30:$B$1033,INDIRECT($A$14&amp;ROW())),""),"")</f>
        <v/>
      </c>
      <c r="B848" s="33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15"/>
      <c r="AG848" s="16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45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92"/>
      <c r="CL848" s="293"/>
      <c r="CN848" s="292"/>
      <c r="CO848" s="293"/>
    </row>
    <row r="849" spans="1:93" ht="24.95" customHeight="1">
      <c r="A849" s="397" t="str">
        <f ca="1">IFERROR(IF(INDIRECT($A$14&amp;ROW())&lt;&gt;"",COUNTIF([2]Summary!$B$30:$B$1033,INDIRECT($A$14&amp;ROW())),""),"")</f>
        <v/>
      </c>
      <c r="B849" s="33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15"/>
      <c r="AG849" s="16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45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92"/>
      <c r="CL849" s="293"/>
      <c r="CN849" s="292"/>
      <c r="CO849" s="293"/>
    </row>
    <row r="850" spans="1:93" ht="24.95" customHeight="1">
      <c r="A850" s="397" t="str">
        <f ca="1">IFERROR(IF(INDIRECT($A$14&amp;ROW())&lt;&gt;"",COUNTIF([2]Summary!$B$30:$B$1033,INDIRECT($A$14&amp;ROW())),""),"")</f>
        <v/>
      </c>
      <c r="B850" s="33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15"/>
      <c r="AG850" s="16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45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92"/>
      <c r="CL850" s="293"/>
      <c r="CN850" s="292"/>
      <c r="CO850" s="293"/>
    </row>
    <row r="851" spans="1:93" ht="24.95" customHeight="1">
      <c r="A851" s="397" t="str">
        <f ca="1">IFERROR(IF(INDIRECT($A$14&amp;ROW())&lt;&gt;"",COUNTIF([2]Summary!$B$30:$B$1033,INDIRECT($A$14&amp;ROW())),""),"")</f>
        <v/>
      </c>
      <c r="B851" s="33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15"/>
      <c r="AG851" s="16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45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92"/>
      <c r="CL851" s="293"/>
      <c r="CN851" s="292"/>
      <c r="CO851" s="293"/>
    </row>
    <row r="852" spans="1:93" ht="24.95" customHeight="1">
      <c r="A852" s="397" t="str">
        <f ca="1">IFERROR(IF(INDIRECT($A$14&amp;ROW())&lt;&gt;"",COUNTIF([2]Summary!$B$30:$B$1033,INDIRECT($A$14&amp;ROW())),""),"")</f>
        <v/>
      </c>
      <c r="B852" s="33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15"/>
      <c r="AG852" s="16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45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92"/>
      <c r="CL852" s="293"/>
      <c r="CN852" s="292"/>
      <c r="CO852" s="293"/>
    </row>
    <row r="853" spans="1:93" ht="24.95" customHeight="1">
      <c r="A853" s="397" t="str">
        <f ca="1">IFERROR(IF(INDIRECT($A$14&amp;ROW())&lt;&gt;"",COUNTIF([2]Summary!$B$30:$B$1033,INDIRECT($A$14&amp;ROW())),""),"")</f>
        <v/>
      </c>
      <c r="B853" s="33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15"/>
      <c r="AG853" s="16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45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92"/>
      <c r="CL853" s="293"/>
      <c r="CN853" s="292"/>
      <c r="CO853" s="293"/>
    </row>
    <row r="854" spans="1:93" ht="24.95" customHeight="1">
      <c r="A854" s="397" t="str">
        <f ca="1">IFERROR(IF(INDIRECT($A$14&amp;ROW())&lt;&gt;"",COUNTIF([2]Summary!$B$30:$B$1033,INDIRECT($A$14&amp;ROW())),""),"")</f>
        <v/>
      </c>
      <c r="B854" s="33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15"/>
      <c r="AG854" s="16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45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92"/>
      <c r="CL854" s="293"/>
      <c r="CN854" s="292"/>
      <c r="CO854" s="293"/>
    </row>
    <row r="855" spans="1:93" ht="24.95" customHeight="1">
      <c r="A855" s="397" t="str">
        <f ca="1">IFERROR(IF(INDIRECT($A$14&amp;ROW())&lt;&gt;"",COUNTIF([2]Summary!$B$30:$B$1033,INDIRECT($A$14&amp;ROW())),""),"")</f>
        <v/>
      </c>
      <c r="B855" s="33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15"/>
      <c r="AG855" s="16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45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92"/>
      <c r="CL855" s="293"/>
      <c r="CN855" s="292"/>
      <c r="CO855" s="293"/>
    </row>
    <row r="856" spans="1:93" ht="24.95" customHeight="1">
      <c r="A856" s="397" t="str">
        <f ca="1">IFERROR(IF(INDIRECT($A$14&amp;ROW())&lt;&gt;"",COUNTIF([2]Summary!$B$30:$B$1033,INDIRECT($A$14&amp;ROW())),""),"")</f>
        <v/>
      </c>
      <c r="B856" s="33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15"/>
      <c r="AG856" s="16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45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92"/>
      <c r="CL856" s="293"/>
      <c r="CN856" s="292"/>
      <c r="CO856" s="293"/>
    </row>
    <row r="857" spans="1:93" ht="24.95" customHeight="1">
      <c r="A857" s="397" t="str">
        <f ca="1">IFERROR(IF(INDIRECT($A$14&amp;ROW())&lt;&gt;"",COUNTIF([2]Summary!$B$30:$B$1033,INDIRECT($A$14&amp;ROW())),""),"")</f>
        <v/>
      </c>
      <c r="B857" s="33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15"/>
      <c r="AG857" s="16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45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92"/>
      <c r="CL857" s="293"/>
      <c r="CN857" s="292"/>
      <c r="CO857" s="293"/>
    </row>
    <row r="858" spans="1:93" ht="24.95" customHeight="1">
      <c r="A858" s="397" t="str">
        <f ca="1">IFERROR(IF(INDIRECT($A$14&amp;ROW())&lt;&gt;"",COUNTIF([2]Summary!$B$30:$B$1033,INDIRECT($A$14&amp;ROW())),""),"")</f>
        <v/>
      </c>
      <c r="B858" s="33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15"/>
      <c r="AG858" s="16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45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92"/>
      <c r="CL858" s="293"/>
      <c r="CN858" s="292"/>
      <c r="CO858" s="293"/>
    </row>
    <row r="859" spans="1:93" ht="24.95" customHeight="1">
      <c r="A859" s="397" t="str">
        <f ca="1">IFERROR(IF(INDIRECT($A$14&amp;ROW())&lt;&gt;"",COUNTIF([2]Summary!$B$30:$B$1033,INDIRECT($A$14&amp;ROW())),""),"")</f>
        <v/>
      </c>
      <c r="B859" s="33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15"/>
      <c r="AG859" s="16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45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92"/>
      <c r="CL859" s="293"/>
      <c r="CN859" s="292"/>
      <c r="CO859" s="293"/>
    </row>
    <row r="860" spans="1:93" ht="24.95" customHeight="1">
      <c r="A860" s="397" t="str">
        <f ca="1">IFERROR(IF(INDIRECT($A$14&amp;ROW())&lt;&gt;"",COUNTIF([2]Summary!$B$30:$B$1033,INDIRECT($A$14&amp;ROW())),""),"")</f>
        <v/>
      </c>
      <c r="B860" s="33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15"/>
      <c r="AG860" s="16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45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92"/>
      <c r="CL860" s="293"/>
      <c r="CN860" s="292"/>
      <c r="CO860" s="293"/>
    </row>
    <row r="861" spans="1:93" ht="24.95" customHeight="1">
      <c r="A861" s="397" t="str">
        <f ca="1">IFERROR(IF(INDIRECT($A$14&amp;ROW())&lt;&gt;"",COUNTIF([2]Summary!$B$30:$B$1033,INDIRECT($A$14&amp;ROW())),""),"")</f>
        <v/>
      </c>
      <c r="B861" s="33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15"/>
      <c r="AG861" s="16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45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92"/>
      <c r="CL861" s="293"/>
      <c r="CN861" s="292"/>
      <c r="CO861" s="293"/>
    </row>
    <row r="862" spans="1:93" ht="24.95" customHeight="1">
      <c r="A862" s="397" t="str">
        <f ca="1">IFERROR(IF(INDIRECT($A$14&amp;ROW())&lt;&gt;"",COUNTIF([2]Summary!$B$30:$B$1033,INDIRECT($A$14&amp;ROW())),""),"")</f>
        <v/>
      </c>
      <c r="B862" s="33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15"/>
      <c r="AG862" s="16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45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92"/>
      <c r="CL862" s="293"/>
      <c r="CN862" s="292"/>
      <c r="CO862" s="293"/>
    </row>
    <row r="863" spans="1:93" ht="24.95" customHeight="1">
      <c r="A863" s="397" t="str">
        <f ca="1">IFERROR(IF(INDIRECT($A$14&amp;ROW())&lt;&gt;"",COUNTIF([2]Summary!$B$30:$B$1033,INDIRECT($A$14&amp;ROW())),""),"")</f>
        <v/>
      </c>
      <c r="B863" s="33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15"/>
      <c r="AG863" s="16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45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92"/>
      <c r="CL863" s="293"/>
      <c r="CN863" s="292"/>
      <c r="CO863" s="293"/>
    </row>
    <row r="864" spans="1:93" ht="24.95" customHeight="1">
      <c r="A864" s="397" t="str">
        <f ca="1">IFERROR(IF(INDIRECT($A$14&amp;ROW())&lt;&gt;"",COUNTIF([2]Summary!$B$30:$B$1033,INDIRECT($A$14&amp;ROW())),""),"")</f>
        <v/>
      </c>
      <c r="B864" s="33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15"/>
      <c r="AG864" s="16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45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92"/>
      <c r="CL864" s="293"/>
      <c r="CN864" s="292"/>
      <c r="CO864" s="293"/>
    </row>
    <row r="865" spans="1:93" ht="24.95" customHeight="1">
      <c r="A865" s="397" t="str">
        <f ca="1">IFERROR(IF(INDIRECT($A$14&amp;ROW())&lt;&gt;"",COUNTIF([2]Summary!$B$30:$B$1033,INDIRECT($A$14&amp;ROW())),""),"")</f>
        <v/>
      </c>
      <c r="B865" s="33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15"/>
      <c r="AG865" s="16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45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92"/>
      <c r="CL865" s="293"/>
      <c r="CN865" s="292"/>
      <c r="CO865" s="293"/>
    </row>
    <row r="866" spans="1:93" ht="24.95" customHeight="1">
      <c r="A866" s="397" t="str">
        <f ca="1">IFERROR(IF(INDIRECT($A$14&amp;ROW())&lt;&gt;"",COUNTIF([2]Summary!$B$30:$B$1033,INDIRECT($A$14&amp;ROW())),""),"")</f>
        <v/>
      </c>
      <c r="B866" s="33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15"/>
      <c r="AG866" s="16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45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92"/>
      <c r="CL866" s="293"/>
      <c r="CN866" s="292"/>
      <c r="CO866" s="293"/>
    </row>
    <row r="867" spans="1:93" ht="24.95" customHeight="1">
      <c r="A867" s="397" t="str">
        <f ca="1">IFERROR(IF(INDIRECT($A$14&amp;ROW())&lt;&gt;"",COUNTIF([2]Summary!$B$30:$B$1033,INDIRECT($A$14&amp;ROW())),""),"")</f>
        <v/>
      </c>
      <c r="B867" s="33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15"/>
      <c r="AG867" s="16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45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92"/>
      <c r="CL867" s="293"/>
      <c r="CN867" s="292"/>
      <c r="CO867" s="293"/>
    </row>
    <row r="868" spans="1:93" ht="24.95" customHeight="1">
      <c r="A868" s="397" t="str">
        <f ca="1">IFERROR(IF(INDIRECT($A$14&amp;ROW())&lt;&gt;"",COUNTIF([2]Summary!$B$30:$B$1033,INDIRECT($A$14&amp;ROW())),""),"")</f>
        <v/>
      </c>
      <c r="B868" s="33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15"/>
      <c r="AG868" s="16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45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92"/>
      <c r="CL868" s="293"/>
      <c r="CN868" s="292"/>
      <c r="CO868" s="293"/>
    </row>
    <row r="869" spans="1:93" ht="24.95" customHeight="1">
      <c r="A869" s="397" t="str">
        <f ca="1">IFERROR(IF(INDIRECT($A$14&amp;ROW())&lt;&gt;"",COUNTIF([2]Summary!$B$30:$B$1033,INDIRECT($A$14&amp;ROW())),""),"")</f>
        <v/>
      </c>
      <c r="B869" s="33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15"/>
      <c r="AG869" s="16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45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92"/>
      <c r="CL869" s="293"/>
      <c r="CN869" s="292"/>
      <c r="CO869" s="293"/>
    </row>
    <row r="870" spans="1:93" ht="24.95" customHeight="1">
      <c r="A870" s="397" t="str">
        <f ca="1">IFERROR(IF(INDIRECT($A$14&amp;ROW())&lt;&gt;"",COUNTIF([2]Summary!$B$30:$B$1033,INDIRECT($A$14&amp;ROW())),""),"")</f>
        <v/>
      </c>
      <c r="B870" s="33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15"/>
      <c r="AG870" s="16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45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92"/>
      <c r="CL870" s="293"/>
      <c r="CN870" s="292"/>
      <c r="CO870" s="293"/>
    </row>
    <row r="871" spans="1:93" ht="24.95" customHeight="1">
      <c r="A871" s="397" t="str">
        <f ca="1">IFERROR(IF(INDIRECT($A$14&amp;ROW())&lt;&gt;"",COUNTIF([2]Summary!$B$30:$B$1033,INDIRECT($A$14&amp;ROW())),""),"")</f>
        <v/>
      </c>
      <c r="B871" s="33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15"/>
      <c r="AG871" s="16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45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92"/>
      <c r="CL871" s="293"/>
      <c r="CN871" s="292"/>
      <c r="CO871" s="293"/>
    </row>
    <row r="872" spans="1:93" ht="24.95" customHeight="1">
      <c r="A872" s="397" t="str">
        <f ca="1">IFERROR(IF(INDIRECT($A$14&amp;ROW())&lt;&gt;"",COUNTIF([2]Summary!$B$30:$B$1033,INDIRECT($A$14&amp;ROW())),""),"")</f>
        <v/>
      </c>
      <c r="B872" s="33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15"/>
      <c r="AG872" s="16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45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92"/>
      <c r="CL872" s="293"/>
      <c r="CN872" s="292"/>
      <c r="CO872" s="293"/>
    </row>
    <row r="873" spans="1:93" ht="24.95" customHeight="1">
      <c r="A873" s="397" t="str">
        <f ca="1">IFERROR(IF(INDIRECT($A$14&amp;ROW())&lt;&gt;"",COUNTIF([2]Summary!$B$30:$B$1033,INDIRECT($A$14&amp;ROW())),""),"")</f>
        <v/>
      </c>
      <c r="B873" s="33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15"/>
      <c r="AG873" s="16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45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92"/>
      <c r="CL873" s="293"/>
      <c r="CN873" s="292"/>
      <c r="CO873" s="293"/>
    </row>
    <row r="874" spans="1:93" ht="24.95" customHeight="1">
      <c r="A874" s="397" t="str">
        <f ca="1">IFERROR(IF(INDIRECT($A$14&amp;ROW())&lt;&gt;"",COUNTIF([2]Summary!$B$30:$B$1033,INDIRECT($A$14&amp;ROW())),""),"")</f>
        <v/>
      </c>
      <c r="B874" s="33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15"/>
      <c r="AG874" s="16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45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92"/>
      <c r="CL874" s="293"/>
      <c r="CN874" s="292"/>
      <c r="CO874" s="293"/>
    </row>
    <row r="875" spans="1:93" ht="24.95" customHeight="1">
      <c r="A875" s="397" t="str">
        <f ca="1">IFERROR(IF(INDIRECT($A$14&amp;ROW())&lt;&gt;"",COUNTIF([2]Summary!$B$30:$B$1033,INDIRECT($A$14&amp;ROW())),""),"")</f>
        <v/>
      </c>
      <c r="B875" s="33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15"/>
      <c r="AG875" s="16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45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92"/>
      <c r="CL875" s="293"/>
      <c r="CN875" s="292"/>
      <c r="CO875" s="293"/>
    </row>
    <row r="876" spans="1:93" ht="24.95" customHeight="1">
      <c r="A876" s="397" t="str">
        <f ca="1">IFERROR(IF(INDIRECT($A$14&amp;ROW())&lt;&gt;"",COUNTIF([2]Summary!$B$30:$B$1033,INDIRECT($A$14&amp;ROW())),""),"")</f>
        <v/>
      </c>
      <c r="B876" s="33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15"/>
      <c r="AG876" s="16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45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92"/>
      <c r="CL876" s="293"/>
      <c r="CN876" s="292"/>
      <c r="CO876" s="293"/>
    </row>
    <row r="877" spans="1:93" ht="24.95" customHeight="1">
      <c r="A877" s="397" t="str">
        <f ca="1">IFERROR(IF(INDIRECT($A$14&amp;ROW())&lt;&gt;"",COUNTIF([2]Summary!$B$30:$B$1033,INDIRECT($A$14&amp;ROW())),""),"")</f>
        <v/>
      </c>
      <c r="B877" s="33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15"/>
      <c r="AG877" s="16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45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92"/>
      <c r="CL877" s="293"/>
      <c r="CN877" s="292"/>
      <c r="CO877" s="293"/>
    </row>
    <row r="878" spans="1:93" ht="24.95" customHeight="1">
      <c r="A878" s="397" t="str">
        <f ca="1">IFERROR(IF(INDIRECT($A$14&amp;ROW())&lt;&gt;"",COUNTIF([2]Summary!$B$30:$B$1033,INDIRECT($A$14&amp;ROW())),""),"")</f>
        <v/>
      </c>
      <c r="B878" s="33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15"/>
      <c r="AG878" s="16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45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92"/>
      <c r="CL878" s="293"/>
      <c r="CN878" s="292"/>
      <c r="CO878" s="293"/>
    </row>
    <row r="879" spans="1:93" ht="24.95" customHeight="1">
      <c r="A879" s="397" t="str">
        <f ca="1">IFERROR(IF(INDIRECT($A$14&amp;ROW())&lt;&gt;"",COUNTIF([2]Summary!$B$30:$B$1033,INDIRECT($A$14&amp;ROW())),""),"")</f>
        <v/>
      </c>
      <c r="B879" s="33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15"/>
      <c r="AG879" s="16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45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92"/>
      <c r="CL879" s="293"/>
      <c r="CN879" s="292"/>
      <c r="CO879" s="293"/>
    </row>
    <row r="880" spans="1:93" ht="24.95" customHeight="1">
      <c r="A880" s="397" t="str">
        <f ca="1">IFERROR(IF(INDIRECT($A$14&amp;ROW())&lt;&gt;"",COUNTIF([2]Summary!$B$30:$B$1033,INDIRECT($A$14&amp;ROW())),""),"")</f>
        <v/>
      </c>
      <c r="B880" s="33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15"/>
      <c r="AG880" s="16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45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92"/>
      <c r="CL880" s="293"/>
      <c r="CN880" s="292"/>
      <c r="CO880" s="293"/>
    </row>
    <row r="881" spans="1:93" ht="24.95" customHeight="1">
      <c r="A881" s="397" t="str">
        <f ca="1">IFERROR(IF(INDIRECT($A$14&amp;ROW())&lt;&gt;"",COUNTIF([2]Summary!$B$30:$B$1033,INDIRECT($A$14&amp;ROW())),""),"")</f>
        <v/>
      </c>
      <c r="B881" s="33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15"/>
      <c r="AG881" s="16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45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92"/>
      <c r="CL881" s="293"/>
      <c r="CN881" s="292"/>
      <c r="CO881" s="293"/>
    </row>
    <row r="882" spans="1:93" ht="24.95" customHeight="1">
      <c r="A882" s="397" t="str">
        <f ca="1">IFERROR(IF(INDIRECT($A$14&amp;ROW())&lt;&gt;"",COUNTIF([2]Summary!$B$30:$B$1033,INDIRECT($A$14&amp;ROW())),""),"")</f>
        <v/>
      </c>
      <c r="B882" s="33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15"/>
      <c r="AG882" s="16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45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92"/>
      <c r="CL882" s="293"/>
      <c r="CN882" s="292"/>
      <c r="CO882" s="293"/>
    </row>
    <row r="883" spans="1:93" ht="24.95" customHeight="1">
      <c r="A883" s="397" t="str">
        <f ca="1">IFERROR(IF(INDIRECT($A$14&amp;ROW())&lt;&gt;"",COUNTIF([2]Summary!$B$30:$B$1033,INDIRECT($A$14&amp;ROW())),""),"")</f>
        <v/>
      </c>
      <c r="B883" s="33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15"/>
      <c r="AG883" s="16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45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92"/>
      <c r="CL883" s="293"/>
      <c r="CN883" s="292"/>
      <c r="CO883" s="293"/>
    </row>
    <row r="884" spans="1:93" ht="24.95" customHeight="1">
      <c r="A884" s="397" t="str">
        <f ca="1">IFERROR(IF(INDIRECT($A$14&amp;ROW())&lt;&gt;"",COUNTIF([2]Summary!$B$30:$B$1033,INDIRECT($A$14&amp;ROW())),""),"")</f>
        <v/>
      </c>
      <c r="B884" s="33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15"/>
      <c r="AG884" s="16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45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92"/>
      <c r="CL884" s="293"/>
      <c r="CN884" s="292"/>
      <c r="CO884" s="293"/>
    </row>
    <row r="885" spans="1:93" ht="24.95" customHeight="1">
      <c r="A885" s="397" t="str">
        <f ca="1">IFERROR(IF(INDIRECT($A$14&amp;ROW())&lt;&gt;"",COUNTIF([2]Summary!$B$30:$B$1033,INDIRECT($A$14&amp;ROW())),""),"")</f>
        <v/>
      </c>
      <c r="B885" s="33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15"/>
      <c r="AG885" s="16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45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92"/>
      <c r="CL885" s="293"/>
      <c r="CN885" s="292"/>
      <c r="CO885" s="293"/>
    </row>
    <row r="886" spans="1:93" ht="24.95" customHeight="1">
      <c r="A886" s="397" t="str">
        <f ca="1">IFERROR(IF(INDIRECT($A$14&amp;ROW())&lt;&gt;"",COUNTIF([2]Summary!$B$30:$B$1033,INDIRECT($A$14&amp;ROW())),""),"")</f>
        <v/>
      </c>
      <c r="B886" s="33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15"/>
      <c r="AG886" s="16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45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92"/>
      <c r="CL886" s="293"/>
      <c r="CN886" s="292"/>
      <c r="CO886" s="293"/>
    </row>
    <row r="887" spans="1:93" ht="24.95" customHeight="1">
      <c r="A887" s="397" t="str">
        <f ca="1">IFERROR(IF(INDIRECT($A$14&amp;ROW())&lt;&gt;"",COUNTIF([2]Summary!$B$30:$B$1033,INDIRECT($A$14&amp;ROW())),""),"")</f>
        <v/>
      </c>
      <c r="B887" s="33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15"/>
      <c r="AG887" s="16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45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92"/>
      <c r="CL887" s="293"/>
      <c r="CN887" s="292"/>
      <c r="CO887" s="293"/>
    </row>
    <row r="888" spans="1:93" ht="24.95" customHeight="1">
      <c r="A888" s="397" t="str">
        <f ca="1">IFERROR(IF(INDIRECT($A$14&amp;ROW())&lt;&gt;"",COUNTIF([2]Summary!$B$30:$B$1033,INDIRECT($A$14&amp;ROW())),""),"")</f>
        <v/>
      </c>
      <c r="B888" s="33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15"/>
      <c r="AG888" s="16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45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92"/>
      <c r="CL888" s="293"/>
      <c r="CN888" s="292"/>
      <c r="CO888" s="293"/>
    </row>
    <row r="889" spans="1:93" ht="24.95" customHeight="1">
      <c r="A889" s="397" t="str">
        <f ca="1">IFERROR(IF(INDIRECT($A$14&amp;ROW())&lt;&gt;"",COUNTIF([2]Summary!$B$30:$B$1033,INDIRECT($A$14&amp;ROW())),""),"")</f>
        <v/>
      </c>
      <c r="B889" s="33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15"/>
      <c r="AG889" s="16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45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92"/>
      <c r="CL889" s="293"/>
      <c r="CN889" s="292"/>
      <c r="CO889" s="293"/>
    </row>
    <row r="890" spans="1:93" ht="24.95" customHeight="1">
      <c r="A890" s="397" t="str">
        <f ca="1">IFERROR(IF(INDIRECT($A$14&amp;ROW())&lt;&gt;"",COUNTIF([2]Summary!$B$30:$B$1033,INDIRECT($A$14&amp;ROW())),""),"")</f>
        <v/>
      </c>
      <c r="B890" s="33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15"/>
      <c r="AG890" s="16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45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92"/>
      <c r="CL890" s="293"/>
      <c r="CN890" s="292"/>
      <c r="CO890" s="293"/>
    </row>
    <row r="891" spans="1:93" ht="24.95" customHeight="1">
      <c r="A891" s="397" t="str">
        <f ca="1">IFERROR(IF(INDIRECT($A$14&amp;ROW())&lt;&gt;"",COUNTIF([2]Summary!$B$30:$B$1033,INDIRECT($A$14&amp;ROW())),""),"")</f>
        <v/>
      </c>
      <c r="B891" s="33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15"/>
      <c r="AG891" s="16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45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92"/>
      <c r="CL891" s="293"/>
      <c r="CN891" s="292"/>
      <c r="CO891" s="293"/>
    </row>
    <row r="892" spans="1:93" ht="24.95" customHeight="1">
      <c r="A892" s="397" t="str">
        <f ca="1">IFERROR(IF(INDIRECT($A$14&amp;ROW())&lt;&gt;"",COUNTIF([2]Summary!$B$30:$B$1033,INDIRECT($A$14&amp;ROW())),""),"")</f>
        <v/>
      </c>
      <c r="B892" s="33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15"/>
      <c r="AG892" s="16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45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92"/>
      <c r="CL892" s="293"/>
      <c r="CN892" s="292"/>
      <c r="CO892" s="293"/>
    </row>
    <row r="893" spans="1:93" ht="24.95" customHeight="1">
      <c r="A893" s="397" t="str">
        <f ca="1">IFERROR(IF(INDIRECT($A$14&amp;ROW())&lt;&gt;"",COUNTIF([2]Summary!$B$30:$B$1033,INDIRECT($A$14&amp;ROW())),""),"")</f>
        <v/>
      </c>
      <c r="B893" s="33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15"/>
      <c r="AG893" s="16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45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92"/>
      <c r="CL893" s="293"/>
      <c r="CN893" s="292"/>
      <c r="CO893" s="293"/>
    </row>
    <row r="894" spans="1:93" ht="24.95" customHeight="1">
      <c r="A894" s="397" t="str">
        <f ca="1">IFERROR(IF(INDIRECT($A$14&amp;ROW())&lt;&gt;"",COUNTIF([2]Summary!$B$30:$B$1033,INDIRECT($A$14&amp;ROW())),""),"")</f>
        <v/>
      </c>
      <c r="B894" s="33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15"/>
      <c r="AG894" s="16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45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92"/>
      <c r="CL894" s="293"/>
      <c r="CN894" s="292"/>
      <c r="CO894" s="293"/>
    </row>
    <row r="895" spans="1:93" ht="24.95" customHeight="1">
      <c r="A895" s="397" t="str">
        <f ca="1">IFERROR(IF(INDIRECT($A$14&amp;ROW())&lt;&gt;"",COUNTIF([2]Summary!$B$30:$B$1033,INDIRECT($A$14&amp;ROW())),""),"")</f>
        <v/>
      </c>
      <c r="B895" s="33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15"/>
      <c r="AG895" s="16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45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92"/>
      <c r="CL895" s="293"/>
      <c r="CN895" s="292"/>
      <c r="CO895" s="293"/>
    </row>
    <row r="896" spans="1:93" ht="24.95" customHeight="1">
      <c r="A896" s="397" t="str">
        <f ca="1">IFERROR(IF(INDIRECT($A$14&amp;ROW())&lt;&gt;"",COUNTIF([2]Summary!$B$30:$B$1033,INDIRECT($A$14&amp;ROW())),""),"")</f>
        <v/>
      </c>
      <c r="B896" s="33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15"/>
      <c r="AG896" s="16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45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92"/>
      <c r="CL896" s="293"/>
      <c r="CN896" s="292"/>
      <c r="CO896" s="293"/>
    </row>
    <row r="897" spans="1:93" ht="24.95" customHeight="1">
      <c r="A897" s="397" t="str">
        <f ca="1">IFERROR(IF(INDIRECT($A$14&amp;ROW())&lt;&gt;"",COUNTIF([2]Summary!$B$30:$B$1033,INDIRECT($A$14&amp;ROW())),""),"")</f>
        <v/>
      </c>
      <c r="B897" s="33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15"/>
      <c r="AG897" s="16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45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92"/>
      <c r="CL897" s="293"/>
      <c r="CN897" s="292"/>
      <c r="CO897" s="293"/>
    </row>
    <row r="898" spans="1:93" ht="24.95" customHeight="1">
      <c r="A898" s="397" t="str">
        <f ca="1">IFERROR(IF(INDIRECT($A$14&amp;ROW())&lt;&gt;"",COUNTIF([2]Summary!$B$30:$B$1033,INDIRECT($A$14&amp;ROW())),""),"")</f>
        <v/>
      </c>
      <c r="B898" s="33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15"/>
      <c r="AG898" s="16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45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92"/>
      <c r="CL898" s="293"/>
      <c r="CN898" s="292"/>
      <c r="CO898" s="293"/>
    </row>
    <row r="899" spans="1:93" ht="24.95" customHeight="1">
      <c r="A899" s="397" t="str">
        <f ca="1">IFERROR(IF(INDIRECT($A$14&amp;ROW())&lt;&gt;"",COUNTIF([2]Summary!$B$30:$B$1033,INDIRECT($A$14&amp;ROW())),""),"")</f>
        <v/>
      </c>
      <c r="B899" s="33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15"/>
      <c r="AG899" s="16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45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92"/>
      <c r="CL899" s="293"/>
      <c r="CN899" s="292"/>
      <c r="CO899" s="293"/>
    </row>
    <row r="900" spans="1:93" ht="24.95" customHeight="1">
      <c r="A900" s="397" t="str">
        <f ca="1">IFERROR(IF(INDIRECT($A$14&amp;ROW())&lt;&gt;"",COUNTIF([2]Summary!$B$30:$B$1033,INDIRECT($A$14&amp;ROW())),""),"")</f>
        <v/>
      </c>
      <c r="B900" s="33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15"/>
      <c r="AG900" s="16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45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92"/>
      <c r="CL900" s="293"/>
      <c r="CN900" s="292"/>
      <c r="CO900" s="293"/>
    </row>
    <row r="901" spans="1:93" ht="24.95" customHeight="1">
      <c r="A901" s="397" t="str">
        <f ca="1">IFERROR(IF(INDIRECT($A$14&amp;ROW())&lt;&gt;"",COUNTIF([2]Summary!$B$30:$B$1033,INDIRECT($A$14&amp;ROW())),""),"")</f>
        <v/>
      </c>
      <c r="B901" s="33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15"/>
      <c r="AG901" s="16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45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92"/>
      <c r="CL901" s="293"/>
      <c r="CN901" s="292"/>
      <c r="CO901" s="293"/>
    </row>
    <row r="902" spans="1:93" ht="24.95" customHeight="1">
      <c r="A902" s="397" t="str">
        <f ca="1">IFERROR(IF(INDIRECT($A$14&amp;ROW())&lt;&gt;"",COUNTIF([2]Summary!$B$30:$B$1033,INDIRECT($A$14&amp;ROW())),""),"")</f>
        <v/>
      </c>
      <c r="B902" s="33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15"/>
      <c r="AG902" s="16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45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92"/>
      <c r="CL902" s="293"/>
      <c r="CN902" s="292"/>
      <c r="CO902" s="293"/>
    </row>
    <row r="903" spans="1:93" ht="24.95" customHeight="1">
      <c r="A903" s="397" t="str">
        <f ca="1">IFERROR(IF(INDIRECT($A$14&amp;ROW())&lt;&gt;"",COUNTIF([2]Summary!$B$30:$B$1033,INDIRECT($A$14&amp;ROW())),""),"")</f>
        <v/>
      </c>
      <c r="B903" s="33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15"/>
      <c r="AG903" s="16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45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92"/>
      <c r="CL903" s="293"/>
      <c r="CN903" s="292"/>
      <c r="CO903" s="293"/>
    </row>
    <row r="904" spans="1:93" ht="24.95" customHeight="1">
      <c r="A904" s="397" t="str">
        <f ca="1">IFERROR(IF(INDIRECT($A$14&amp;ROW())&lt;&gt;"",COUNTIF([2]Summary!$B$30:$B$1033,INDIRECT($A$14&amp;ROW())),""),"")</f>
        <v/>
      </c>
      <c r="B904" s="33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15"/>
      <c r="AG904" s="16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45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92"/>
      <c r="CL904" s="293"/>
      <c r="CN904" s="292"/>
      <c r="CO904" s="293"/>
    </row>
    <row r="905" spans="1:93" ht="24.95" customHeight="1">
      <c r="A905" s="397" t="str">
        <f ca="1">IFERROR(IF(INDIRECT($A$14&amp;ROW())&lt;&gt;"",COUNTIF([2]Summary!$B$30:$B$1033,INDIRECT($A$14&amp;ROW())),""),"")</f>
        <v/>
      </c>
      <c r="B905" s="33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15"/>
      <c r="AG905" s="16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45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92"/>
      <c r="CL905" s="293"/>
      <c r="CN905" s="292"/>
      <c r="CO905" s="293"/>
    </row>
    <row r="906" spans="1:93" ht="24.95" customHeight="1">
      <c r="A906" s="397" t="str">
        <f ca="1">IFERROR(IF(INDIRECT($A$14&amp;ROW())&lt;&gt;"",COUNTIF([2]Summary!$B$30:$B$1033,INDIRECT($A$14&amp;ROW())),""),"")</f>
        <v/>
      </c>
      <c r="B906" s="33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15"/>
      <c r="AG906" s="16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45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92"/>
      <c r="CL906" s="293"/>
      <c r="CN906" s="292"/>
      <c r="CO906" s="293"/>
    </row>
    <row r="907" spans="1:93" ht="24.95" customHeight="1">
      <c r="A907" s="397" t="str">
        <f ca="1">IFERROR(IF(INDIRECT($A$14&amp;ROW())&lt;&gt;"",COUNTIF([2]Summary!$B$30:$B$1033,INDIRECT($A$14&amp;ROW())),""),"")</f>
        <v/>
      </c>
      <c r="B907" s="33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15"/>
      <c r="AG907" s="16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45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92"/>
      <c r="CL907" s="293"/>
      <c r="CN907" s="292"/>
      <c r="CO907" s="293"/>
    </row>
    <row r="908" spans="1:93" ht="24.95" customHeight="1">
      <c r="A908" s="397" t="str">
        <f ca="1">IFERROR(IF(INDIRECT($A$14&amp;ROW())&lt;&gt;"",COUNTIF([2]Summary!$B$30:$B$1033,INDIRECT($A$14&amp;ROW())),""),"")</f>
        <v/>
      </c>
      <c r="B908" s="33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15"/>
      <c r="AG908" s="16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45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92"/>
      <c r="CL908" s="293"/>
      <c r="CN908" s="292"/>
      <c r="CO908" s="293"/>
    </row>
    <row r="909" spans="1:93" ht="24.95" customHeight="1">
      <c r="A909" s="397" t="str">
        <f ca="1">IFERROR(IF(INDIRECT($A$14&amp;ROW())&lt;&gt;"",COUNTIF([2]Summary!$B$30:$B$1033,INDIRECT($A$14&amp;ROW())),""),"")</f>
        <v/>
      </c>
      <c r="B909" s="33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15"/>
      <c r="AG909" s="16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45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92"/>
      <c r="CL909" s="293"/>
      <c r="CN909" s="292"/>
      <c r="CO909" s="293"/>
    </row>
    <row r="910" spans="1:93" ht="24.95" customHeight="1">
      <c r="A910" s="397" t="str">
        <f ca="1">IFERROR(IF(INDIRECT($A$14&amp;ROW())&lt;&gt;"",COUNTIF([2]Summary!$B$30:$B$1033,INDIRECT($A$14&amp;ROW())),""),"")</f>
        <v/>
      </c>
      <c r="B910" s="33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15"/>
      <c r="AG910" s="16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45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92"/>
      <c r="CL910" s="293"/>
      <c r="CN910" s="292"/>
      <c r="CO910" s="293"/>
    </row>
    <row r="911" spans="1:93" ht="24.95" customHeight="1">
      <c r="A911" s="397" t="str">
        <f ca="1">IFERROR(IF(INDIRECT($A$14&amp;ROW())&lt;&gt;"",COUNTIF([2]Summary!$B$30:$B$1033,INDIRECT($A$14&amp;ROW())),""),"")</f>
        <v/>
      </c>
      <c r="B911" s="33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15"/>
      <c r="AG911" s="16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45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92"/>
      <c r="CL911" s="293"/>
      <c r="CN911" s="292"/>
      <c r="CO911" s="293"/>
    </row>
    <row r="912" spans="1:93" ht="24.95" customHeight="1">
      <c r="A912" s="397" t="str">
        <f ca="1">IFERROR(IF(INDIRECT($A$14&amp;ROW())&lt;&gt;"",COUNTIF([2]Summary!$B$30:$B$1033,INDIRECT($A$14&amp;ROW())),""),"")</f>
        <v/>
      </c>
      <c r="B912" s="33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15"/>
      <c r="AG912" s="16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45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92"/>
      <c r="CL912" s="293"/>
      <c r="CN912" s="292"/>
      <c r="CO912" s="293"/>
    </row>
    <row r="913" spans="1:93" ht="24.95" customHeight="1">
      <c r="A913" s="397" t="str">
        <f ca="1">IFERROR(IF(INDIRECT($A$14&amp;ROW())&lt;&gt;"",COUNTIF([2]Summary!$B$30:$B$1033,INDIRECT($A$14&amp;ROW())),""),"")</f>
        <v/>
      </c>
      <c r="B913" s="33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15"/>
      <c r="AG913" s="16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45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92"/>
      <c r="CL913" s="293"/>
      <c r="CN913" s="292"/>
      <c r="CO913" s="293"/>
    </row>
    <row r="914" spans="1:93" ht="24.95" customHeight="1">
      <c r="A914" s="397" t="str">
        <f ca="1">IFERROR(IF(INDIRECT($A$14&amp;ROW())&lt;&gt;"",COUNTIF([2]Summary!$B$30:$B$1033,INDIRECT($A$14&amp;ROW())),""),"")</f>
        <v/>
      </c>
      <c r="B914" s="33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15"/>
      <c r="AG914" s="16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45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92"/>
      <c r="CL914" s="293"/>
      <c r="CN914" s="292"/>
      <c r="CO914" s="293"/>
    </row>
    <row r="915" spans="1:93" ht="24.95" customHeight="1">
      <c r="A915" s="397" t="str">
        <f ca="1">IFERROR(IF(INDIRECT($A$14&amp;ROW())&lt;&gt;"",COUNTIF([2]Summary!$B$30:$B$1033,INDIRECT($A$14&amp;ROW())),""),"")</f>
        <v/>
      </c>
      <c r="B915" s="33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15"/>
      <c r="AG915" s="16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45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92"/>
      <c r="CL915" s="293"/>
      <c r="CN915" s="292"/>
      <c r="CO915" s="293"/>
    </row>
    <row r="916" spans="1:93" ht="24.95" customHeight="1">
      <c r="A916" s="397" t="str">
        <f ca="1">IFERROR(IF(INDIRECT($A$14&amp;ROW())&lt;&gt;"",COUNTIF([2]Summary!$B$30:$B$1033,INDIRECT($A$14&amp;ROW())),""),"")</f>
        <v/>
      </c>
      <c r="B916" s="33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15"/>
      <c r="AG916" s="16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45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92"/>
      <c r="CL916" s="293"/>
      <c r="CN916" s="292"/>
      <c r="CO916" s="293"/>
    </row>
    <row r="917" spans="1:93" ht="24.95" customHeight="1">
      <c r="A917" s="397" t="str">
        <f ca="1">IFERROR(IF(INDIRECT($A$14&amp;ROW())&lt;&gt;"",COUNTIF([2]Summary!$B$30:$B$1033,INDIRECT($A$14&amp;ROW())),""),"")</f>
        <v/>
      </c>
      <c r="B917" s="33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15"/>
      <c r="AG917" s="16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45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92"/>
      <c r="CL917" s="293"/>
      <c r="CN917" s="292"/>
      <c r="CO917" s="293"/>
    </row>
    <row r="918" spans="1:93" ht="24.95" customHeight="1">
      <c r="A918" s="397" t="str">
        <f ca="1">IFERROR(IF(INDIRECT($A$14&amp;ROW())&lt;&gt;"",COUNTIF([2]Summary!$B$30:$B$1033,INDIRECT($A$14&amp;ROW())),""),"")</f>
        <v/>
      </c>
      <c r="B918" s="33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15"/>
      <c r="AG918" s="16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45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92"/>
      <c r="CL918" s="293"/>
      <c r="CN918" s="292"/>
      <c r="CO918" s="293"/>
    </row>
    <row r="919" spans="1:93" ht="24.95" customHeight="1">
      <c r="A919" s="397" t="str">
        <f ca="1">IFERROR(IF(INDIRECT($A$14&amp;ROW())&lt;&gt;"",COUNTIF([2]Summary!$B$30:$B$1033,INDIRECT($A$14&amp;ROW())),""),"")</f>
        <v/>
      </c>
      <c r="B919" s="33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15"/>
      <c r="AG919" s="16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45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92"/>
      <c r="CL919" s="293"/>
      <c r="CN919" s="292"/>
      <c r="CO919" s="293"/>
    </row>
    <row r="920" spans="1:93" ht="24.95" customHeight="1">
      <c r="A920" s="397" t="str">
        <f ca="1">IFERROR(IF(INDIRECT($A$14&amp;ROW())&lt;&gt;"",COUNTIF([2]Summary!$B$30:$B$1033,INDIRECT($A$14&amp;ROW())),""),"")</f>
        <v/>
      </c>
      <c r="B920" s="33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15"/>
      <c r="AG920" s="16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45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92"/>
      <c r="CL920" s="293"/>
      <c r="CN920" s="292"/>
      <c r="CO920" s="293"/>
    </row>
    <row r="921" spans="1:93" ht="24.95" customHeight="1">
      <c r="A921" s="397" t="str">
        <f ca="1">IFERROR(IF(INDIRECT($A$14&amp;ROW())&lt;&gt;"",COUNTIF([2]Summary!$B$30:$B$1033,INDIRECT($A$14&amp;ROW())),""),"")</f>
        <v/>
      </c>
      <c r="B921" s="33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15"/>
      <c r="AG921" s="16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45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92"/>
      <c r="CL921" s="293"/>
      <c r="CN921" s="292"/>
      <c r="CO921" s="293"/>
    </row>
    <row r="922" spans="1:93" ht="24.95" customHeight="1">
      <c r="A922" s="397" t="str">
        <f ca="1">IFERROR(IF(INDIRECT($A$14&amp;ROW())&lt;&gt;"",COUNTIF([2]Summary!$B$30:$B$1033,INDIRECT($A$14&amp;ROW())),""),"")</f>
        <v/>
      </c>
      <c r="B922" s="33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15"/>
      <c r="AG922" s="16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45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92"/>
      <c r="CL922" s="293"/>
      <c r="CN922" s="292"/>
      <c r="CO922" s="293"/>
    </row>
    <row r="923" spans="1:93" ht="24.95" customHeight="1">
      <c r="A923" s="397" t="str">
        <f ca="1">IFERROR(IF(INDIRECT($A$14&amp;ROW())&lt;&gt;"",COUNTIF([2]Summary!$B$30:$B$1033,INDIRECT($A$14&amp;ROW())),""),"")</f>
        <v/>
      </c>
      <c r="B923" s="33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15"/>
      <c r="AG923" s="16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45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92"/>
      <c r="CL923" s="293"/>
      <c r="CN923" s="292"/>
      <c r="CO923" s="293"/>
    </row>
    <row r="924" spans="1:93" ht="24.95" customHeight="1">
      <c r="A924" s="397" t="str">
        <f ca="1">IFERROR(IF(INDIRECT($A$14&amp;ROW())&lt;&gt;"",COUNTIF([2]Summary!$B$30:$B$1033,INDIRECT($A$14&amp;ROW())),""),"")</f>
        <v/>
      </c>
      <c r="B924" s="33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15"/>
      <c r="AG924" s="16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45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92"/>
      <c r="CL924" s="293"/>
      <c r="CN924" s="292"/>
      <c r="CO924" s="293"/>
    </row>
    <row r="925" spans="1:93" ht="24.95" customHeight="1">
      <c r="A925" s="397" t="str">
        <f ca="1">IFERROR(IF(INDIRECT($A$14&amp;ROW())&lt;&gt;"",COUNTIF([2]Summary!$B$30:$B$1033,INDIRECT($A$14&amp;ROW())),""),"")</f>
        <v/>
      </c>
      <c r="B925" s="33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15"/>
      <c r="AG925" s="16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45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92"/>
      <c r="CL925" s="293"/>
      <c r="CN925" s="292"/>
      <c r="CO925" s="293"/>
    </row>
    <row r="926" spans="1:93" ht="24.95" customHeight="1">
      <c r="A926" s="397" t="str">
        <f ca="1">IFERROR(IF(INDIRECT($A$14&amp;ROW())&lt;&gt;"",COUNTIF([2]Summary!$B$30:$B$1033,INDIRECT($A$14&amp;ROW())),""),"")</f>
        <v/>
      </c>
      <c r="B926" s="33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15"/>
      <c r="AG926" s="16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45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92"/>
      <c r="CL926" s="293"/>
      <c r="CN926" s="292"/>
      <c r="CO926" s="293"/>
    </row>
    <row r="927" spans="1:93" ht="24.95" customHeight="1">
      <c r="A927" s="397" t="str">
        <f ca="1">IFERROR(IF(INDIRECT($A$14&amp;ROW())&lt;&gt;"",COUNTIF([2]Summary!$B$30:$B$1033,INDIRECT($A$14&amp;ROW())),""),"")</f>
        <v/>
      </c>
      <c r="B927" s="33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15"/>
      <c r="AG927" s="16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45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92"/>
      <c r="CL927" s="293"/>
      <c r="CN927" s="292"/>
      <c r="CO927" s="293"/>
    </row>
    <row r="928" spans="1:93" ht="24.95" customHeight="1">
      <c r="A928" s="397" t="str">
        <f ca="1">IFERROR(IF(INDIRECT($A$14&amp;ROW())&lt;&gt;"",COUNTIF([2]Summary!$B$30:$B$1033,INDIRECT($A$14&amp;ROW())),""),"")</f>
        <v/>
      </c>
      <c r="B928" s="33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15"/>
      <c r="AG928" s="16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45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92"/>
      <c r="CL928" s="293"/>
      <c r="CN928" s="292"/>
      <c r="CO928" s="293"/>
    </row>
    <row r="929" spans="1:93" ht="24.95" customHeight="1">
      <c r="A929" s="397" t="str">
        <f ca="1">IFERROR(IF(INDIRECT($A$14&amp;ROW())&lt;&gt;"",COUNTIF([2]Summary!$B$30:$B$1033,INDIRECT($A$14&amp;ROW())),""),"")</f>
        <v/>
      </c>
      <c r="B929" s="33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15"/>
      <c r="AG929" s="16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45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92"/>
      <c r="CL929" s="293"/>
      <c r="CN929" s="292"/>
      <c r="CO929" s="293"/>
    </row>
    <row r="930" spans="1:93" ht="24.95" customHeight="1">
      <c r="A930" s="397" t="str">
        <f ca="1">IFERROR(IF(INDIRECT($A$14&amp;ROW())&lt;&gt;"",COUNTIF([2]Summary!$B$30:$B$1033,INDIRECT($A$14&amp;ROW())),""),"")</f>
        <v/>
      </c>
      <c r="B930" s="33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15"/>
      <c r="AG930" s="16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45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92"/>
      <c r="CL930" s="293"/>
      <c r="CN930" s="292"/>
      <c r="CO930" s="293"/>
    </row>
    <row r="931" spans="1:93" ht="24.95" customHeight="1">
      <c r="A931" s="397" t="str">
        <f ca="1">IFERROR(IF(INDIRECT($A$14&amp;ROW())&lt;&gt;"",COUNTIF([2]Summary!$B$30:$B$1033,INDIRECT($A$14&amp;ROW())),""),"")</f>
        <v/>
      </c>
      <c r="B931" s="33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15"/>
      <c r="AG931" s="16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45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92"/>
      <c r="CL931" s="293"/>
      <c r="CN931" s="292"/>
      <c r="CO931" s="293"/>
    </row>
    <row r="932" spans="1:93" ht="24.95" customHeight="1">
      <c r="A932" s="397" t="str">
        <f ca="1">IFERROR(IF(INDIRECT($A$14&amp;ROW())&lt;&gt;"",COUNTIF([2]Summary!$B$30:$B$1033,INDIRECT($A$14&amp;ROW())),""),"")</f>
        <v/>
      </c>
      <c r="B932" s="33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15"/>
      <c r="AG932" s="16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45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92"/>
      <c r="CL932" s="293"/>
      <c r="CN932" s="292"/>
      <c r="CO932" s="293"/>
    </row>
    <row r="933" spans="1:93" ht="24.95" customHeight="1">
      <c r="A933" s="397" t="str">
        <f ca="1">IFERROR(IF(INDIRECT($A$14&amp;ROW())&lt;&gt;"",COUNTIF([2]Summary!$B$30:$B$1033,INDIRECT($A$14&amp;ROW())),""),"")</f>
        <v/>
      </c>
      <c r="B933" s="33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15"/>
      <c r="AG933" s="16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45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92"/>
      <c r="CL933" s="293"/>
      <c r="CN933" s="292"/>
      <c r="CO933" s="293"/>
    </row>
    <row r="934" spans="1:93" ht="24.95" customHeight="1">
      <c r="A934" s="397" t="str">
        <f ca="1">IFERROR(IF(INDIRECT($A$14&amp;ROW())&lt;&gt;"",COUNTIF([2]Summary!$B$30:$B$1033,INDIRECT($A$14&amp;ROW())),""),"")</f>
        <v/>
      </c>
      <c r="B934" s="33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15"/>
      <c r="AG934" s="16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45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92"/>
      <c r="CL934" s="293"/>
      <c r="CN934" s="292"/>
      <c r="CO934" s="293"/>
    </row>
    <row r="935" spans="1:93" ht="24.95" customHeight="1">
      <c r="A935" s="397" t="str">
        <f ca="1">IFERROR(IF(INDIRECT($A$14&amp;ROW())&lt;&gt;"",COUNTIF([2]Summary!$B$30:$B$1033,INDIRECT($A$14&amp;ROW())),""),"")</f>
        <v/>
      </c>
      <c r="B935" s="33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15"/>
      <c r="AG935" s="16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45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92"/>
      <c r="CL935" s="293"/>
      <c r="CN935" s="292"/>
      <c r="CO935" s="293"/>
    </row>
    <row r="936" spans="1:93" ht="24.95" customHeight="1">
      <c r="A936" s="397" t="str">
        <f ca="1">IFERROR(IF(INDIRECT($A$14&amp;ROW())&lt;&gt;"",COUNTIF([2]Summary!$B$30:$B$1033,INDIRECT($A$14&amp;ROW())),""),"")</f>
        <v/>
      </c>
      <c r="B936" s="33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15"/>
      <c r="AG936" s="16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45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92"/>
      <c r="CL936" s="293"/>
      <c r="CN936" s="292"/>
      <c r="CO936" s="293"/>
    </row>
    <row r="937" spans="1:93" ht="24.95" customHeight="1">
      <c r="A937" s="397" t="str">
        <f ca="1">IFERROR(IF(INDIRECT($A$14&amp;ROW())&lt;&gt;"",COUNTIF([2]Summary!$B$30:$B$1033,INDIRECT($A$14&amp;ROW())),""),"")</f>
        <v/>
      </c>
      <c r="B937" s="33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15"/>
      <c r="AG937" s="16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45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92"/>
      <c r="CL937" s="293"/>
      <c r="CN937" s="292"/>
      <c r="CO937" s="293"/>
    </row>
    <row r="938" spans="1:93" ht="24.95" customHeight="1">
      <c r="A938" s="397" t="str">
        <f ca="1">IFERROR(IF(INDIRECT($A$14&amp;ROW())&lt;&gt;"",COUNTIF([2]Summary!$B$30:$B$1033,INDIRECT($A$14&amp;ROW())),""),"")</f>
        <v/>
      </c>
      <c r="B938" s="33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15"/>
      <c r="AG938" s="16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45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92"/>
      <c r="CL938" s="293"/>
      <c r="CN938" s="292"/>
      <c r="CO938" s="293"/>
    </row>
    <row r="939" spans="1:93" ht="24.95" customHeight="1">
      <c r="A939" s="397" t="str">
        <f ca="1">IFERROR(IF(INDIRECT($A$14&amp;ROW())&lt;&gt;"",COUNTIF([2]Summary!$B$30:$B$1033,INDIRECT($A$14&amp;ROW())),""),"")</f>
        <v/>
      </c>
      <c r="B939" s="33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15"/>
      <c r="AG939" s="16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45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92"/>
      <c r="CL939" s="293"/>
      <c r="CN939" s="292"/>
      <c r="CO939" s="293"/>
    </row>
    <row r="940" spans="1:93" ht="24.95" customHeight="1">
      <c r="A940" s="397" t="str">
        <f ca="1">IFERROR(IF(INDIRECT($A$14&amp;ROW())&lt;&gt;"",COUNTIF([2]Summary!$B$30:$B$1033,INDIRECT($A$14&amp;ROW())),""),"")</f>
        <v/>
      </c>
      <c r="B940" s="33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15"/>
      <c r="AG940" s="16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45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92"/>
      <c r="CL940" s="293"/>
      <c r="CN940" s="292"/>
      <c r="CO940" s="293"/>
    </row>
    <row r="941" spans="1:93" ht="24.95" customHeight="1">
      <c r="A941" s="397" t="str">
        <f ca="1">IFERROR(IF(INDIRECT($A$14&amp;ROW())&lt;&gt;"",COUNTIF([2]Summary!$B$30:$B$1033,INDIRECT($A$14&amp;ROW())),""),"")</f>
        <v/>
      </c>
      <c r="B941" s="33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15"/>
      <c r="AG941" s="16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45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92"/>
      <c r="CL941" s="293"/>
      <c r="CN941" s="292"/>
      <c r="CO941" s="293"/>
    </row>
    <row r="942" spans="1:93" ht="24.95" customHeight="1">
      <c r="A942" s="397" t="str">
        <f ca="1">IFERROR(IF(INDIRECT($A$14&amp;ROW())&lt;&gt;"",COUNTIF([2]Summary!$B$30:$B$1033,INDIRECT($A$14&amp;ROW())),""),"")</f>
        <v/>
      </c>
      <c r="B942" s="33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15"/>
      <c r="AG942" s="16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45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92"/>
      <c r="CL942" s="293"/>
      <c r="CN942" s="292"/>
      <c r="CO942" s="293"/>
    </row>
    <row r="943" spans="1:93" ht="24.95" customHeight="1">
      <c r="A943" s="397" t="str">
        <f ca="1">IFERROR(IF(INDIRECT($A$14&amp;ROW())&lt;&gt;"",COUNTIF([2]Summary!$B$30:$B$1033,INDIRECT($A$14&amp;ROW())),""),"")</f>
        <v/>
      </c>
      <c r="B943" s="33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15"/>
      <c r="AG943" s="16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45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92"/>
      <c r="CL943" s="293"/>
      <c r="CN943" s="292"/>
      <c r="CO943" s="293"/>
    </row>
    <row r="944" spans="1:93" ht="24.95" customHeight="1">
      <c r="A944" s="397" t="str">
        <f ca="1">IFERROR(IF(INDIRECT($A$14&amp;ROW())&lt;&gt;"",COUNTIF([2]Summary!$B$30:$B$1033,INDIRECT($A$14&amp;ROW())),""),"")</f>
        <v/>
      </c>
      <c r="B944" s="33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15"/>
      <c r="AG944" s="16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45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92"/>
      <c r="CL944" s="293"/>
      <c r="CN944" s="292"/>
      <c r="CO944" s="293"/>
    </row>
    <row r="945" spans="1:93" ht="24.95" customHeight="1">
      <c r="A945" s="397" t="str">
        <f ca="1">IFERROR(IF(INDIRECT($A$14&amp;ROW())&lt;&gt;"",COUNTIF([2]Summary!$B$30:$B$1033,INDIRECT($A$14&amp;ROW())),""),"")</f>
        <v/>
      </c>
      <c r="B945" s="33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15"/>
      <c r="AG945" s="16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45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92"/>
      <c r="CL945" s="293"/>
      <c r="CN945" s="292"/>
      <c r="CO945" s="293"/>
    </row>
    <row r="946" spans="1:93" ht="24.95" customHeight="1">
      <c r="A946" s="397" t="str">
        <f ca="1">IFERROR(IF(INDIRECT($A$14&amp;ROW())&lt;&gt;"",COUNTIF([2]Summary!$B$30:$B$1033,INDIRECT($A$14&amp;ROW())),""),"")</f>
        <v/>
      </c>
      <c r="B946" s="33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15"/>
      <c r="AG946" s="16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45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92"/>
      <c r="CL946" s="293"/>
      <c r="CN946" s="292"/>
      <c r="CO946" s="293"/>
    </row>
    <row r="947" spans="1:93" ht="24.95" customHeight="1">
      <c r="A947" s="397" t="str">
        <f ca="1">IFERROR(IF(INDIRECT($A$14&amp;ROW())&lt;&gt;"",COUNTIF([2]Summary!$B$30:$B$1033,INDIRECT($A$14&amp;ROW())),""),"")</f>
        <v/>
      </c>
      <c r="B947" s="33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15"/>
      <c r="AG947" s="16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45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92"/>
      <c r="CL947" s="293"/>
      <c r="CN947" s="292"/>
      <c r="CO947" s="293"/>
    </row>
    <row r="948" spans="1:93" ht="24.95" customHeight="1">
      <c r="A948" s="397" t="str">
        <f ca="1">IFERROR(IF(INDIRECT($A$14&amp;ROW())&lt;&gt;"",COUNTIF([2]Summary!$B$30:$B$1033,INDIRECT($A$14&amp;ROW())),""),"")</f>
        <v/>
      </c>
      <c r="B948" s="33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15"/>
      <c r="AG948" s="16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45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92"/>
      <c r="CL948" s="293"/>
      <c r="CN948" s="292"/>
      <c r="CO948" s="293"/>
    </row>
    <row r="949" spans="1:93" ht="24.95" customHeight="1">
      <c r="A949" s="397" t="str">
        <f ca="1">IFERROR(IF(INDIRECT($A$14&amp;ROW())&lt;&gt;"",COUNTIF([2]Summary!$B$30:$B$1033,INDIRECT($A$14&amp;ROW())),""),"")</f>
        <v/>
      </c>
      <c r="B949" s="33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15"/>
      <c r="AG949" s="16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45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92"/>
      <c r="CL949" s="293"/>
      <c r="CN949" s="292"/>
      <c r="CO949" s="293"/>
    </row>
    <row r="950" spans="1:93" ht="24.95" customHeight="1">
      <c r="A950" s="397" t="str">
        <f ca="1">IFERROR(IF(INDIRECT($A$14&amp;ROW())&lt;&gt;"",COUNTIF([2]Summary!$B$30:$B$1033,INDIRECT($A$14&amp;ROW())),""),"")</f>
        <v/>
      </c>
      <c r="B950" s="33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15"/>
      <c r="AG950" s="16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45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92"/>
      <c r="CL950" s="293"/>
      <c r="CN950" s="292"/>
      <c r="CO950" s="293"/>
    </row>
    <row r="951" spans="1:93" ht="24.95" customHeight="1">
      <c r="A951" s="397" t="str">
        <f ca="1">IFERROR(IF(INDIRECT($A$14&amp;ROW())&lt;&gt;"",COUNTIF([2]Summary!$B$30:$B$1033,INDIRECT($A$14&amp;ROW())),""),"")</f>
        <v/>
      </c>
      <c r="B951" s="33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15"/>
      <c r="AG951" s="16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45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92"/>
      <c r="CL951" s="293"/>
      <c r="CN951" s="292"/>
      <c r="CO951" s="293"/>
    </row>
    <row r="952" spans="1:93" ht="24.95" customHeight="1">
      <c r="A952" s="397" t="str">
        <f ca="1">IFERROR(IF(INDIRECT($A$14&amp;ROW())&lt;&gt;"",COUNTIF([2]Summary!$B$30:$B$1033,INDIRECT($A$14&amp;ROW())),""),"")</f>
        <v/>
      </c>
      <c r="B952" s="33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15"/>
      <c r="AG952" s="16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45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92"/>
      <c r="CL952" s="293"/>
      <c r="CN952" s="292"/>
      <c r="CO952" s="293"/>
    </row>
    <row r="953" spans="1:93" ht="24.95" customHeight="1">
      <c r="A953" s="397" t="str">
        <f ca="1">IFERROR(IF(INDIRECT($A$14&amp;ROW())&lt;&gt;"",COUNTIF([2]Summary!$B$30:$B$1033,INDIRECT($A$14&amp;ROW())),""),"")</f>
        <v/>
      </c>
      <c r="B953" s="33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15"/>
      <c r="AG953" s="16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45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92"/>
      <c r="CL953" s="293"/>
      <c r="CN953" s="292"/>
      <c r="CO953" s="293"/>
    </row>
    <row r="954" spans="1:93" ht="24.95" customHeight="1">
      <c r="A954" s="397" t="str">
        <f ca="1">IFERROR(IF(INDIRECT($A$14&amp;ROW())&lt;&gt;"",COUNTIF([2]Summary!$B$30:$B$1033,INDIRECT($A$14&amp;ROW())),""),"")</f>
        <v/>
      </c>
      <c r="B954" s="33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15"/>
      <c r="AG954" s="16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45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92"/>
      <c r="CL954" s="293"/>
      <c r="CN954" s="292"/>
      <c r="CO954" s="293"/>
    </row>
    <row r="955" spans="1:93" ht="24.95" customHeight="1">
      <c r="A955" s="397" t="str">
        <f ca="1">IFERROR(IF(INDIRECT($A$14&amp;ROW())&lt;&gt;"",COUNTIF([2]Summary!$B$30:$B$1033,INDIRECT($A$14&amp;ROW())),""),"")</f>
        <v/>
      </c>
      <c r="B955" s="33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15"/>
      <c r="AG955" s="16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45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92"/>
      <c r="CL955" s="293"/>
      <c r="CN955" s="292"/>
      <c r="CO955" s="293"/>
    </row>
    <row r="956" spans="1:93" ht="24.95" customHeight="1">
      <c r="A956" s="397" t="str">
        <f ca="1">IFERROR(IF(INDIRECT($A$14&amp;ROW())&lt;&gt;"",COUNTIF([2]Summary!$B$30:$B$1033,INDIRECT($A$14&amp;ROW())),""),"")</f>
        <v/>
      </c>
      <c r="B956" s="33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15"/>
      <c r="AG956" s="16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45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92"/>
      <c r="CL956" s="293"/>
      <c r="CN956" s="292"/>
      <c r="CO956" s="293"/>
    </row>
    <row r="957" spans="1:93" ht="24.95" customHeight="1">
      <c r="A957" s="397" t="str">
        <f ca="1">IFERROR(IF(INDIRECT($A$14&amp;ROW())&lt;&gt;"",COUNTIF([2]Summary!$B$30:$B$1033,INDIRECT($A$14&amp;ROW())),""),"")</f>
        <v/>
      </c>
      <c r="B957" s="33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15"/>
      <c r="AG957" s="16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45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92"/>
      <c r="CL957" s="293"/>
      <c r="CN957" s="292"/>
      <c r="CO957" s="293"/>
    </row>
    <row r="958" spans="1:93" ht="24.95" customHeight="1">
      <c r="A958" s="397" t="str">
        <f ca="1">IFERROR(IF(INDIRECT($A$14&amp;ROW())&lt;&gt;"",COUNTIF([2]Summary!$B$30:$B$1033,INDIRECT($A$14&amp;ROW())),""),"")</f>
        <v/>
      </c>
      <c r="B958" s="33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15"/>
      <c r="AG958" s="16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45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92"/>
      <c r="CL958" s="293"/>
      <c r="CN958" s="292"/>
      <c r="CO958" s="293"/>
    </row>
    <row r="959" spans="1:93" ht="24.95" customHeight="1">
      <c r="A959" s="397" t="str">
        <f ca="1">IFERROR(IF(INDIRECT($A$14&amp;ROW())&lt;&gt;"",COUNTIF([2]Summary!$B$30:$B$1033,INDIRECT($A$14&amp;ROW())),""),"")</f>
        <v/>
      </c>
      <c r="B959" s="33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15"/>
      <c r="AG959" s="16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45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92"/>
      <c r="CL959" s="293"/>
      <c r="CN959" s="292"/>
      <c r="CO959" s="293"/>
    </row>
    <row r="960" spans="1:93" ht="24.95" customHeight="1">
      <c r="A960" s="397" t="str">
        <f ca="1">IFERROR(IF(INDIRECT($A$14&amp;ROW())&lt;&gt;"",COUNTIF([2]Summary!$B$30:$B$1033,INDIRECT($A$14&amp;ROW())),""),"")</f>
        <v/>
      </c>
      <c r="B960" s="33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15"/>
      <c r="AG960" s="16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45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92"/>
      <c r="CL960" s="293"/>
      <c r="CN960" s="292"/>
      <c r="CO960" s="293"/>
    </row>
    <row r="961" spans="1:93" ht="24.95" customHeight="1">
      <c r="A961" s="397" t="str">
        <f ca="1">IFERROR(IF(INDIRECT($A$14&amp;ROW())&lt;&gt;"",COUNTIF([2]Summary!$B$30:$B$1033,INDIRECT($A$14&amp;ROW())),""),"")</f>
        <v/>
      </c>
      <c r="B961" s="33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15"/>
      <c r="AG961" s="16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45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92"/>
      <c r="CL961" s="293"/>
      <c r="CN961" s="292"/>
      <c r="CO961" s="293"/>
    </row>
    <row r="962" spans="1:93" ht="24.95" customHeight="1">
      <c r="A962" s="397" t="str">
        <f ca="1">IFERROR(IF(INDIRECT($A$14&amp;ROW())&lt;&gt;"",COUNTIF([2]Summary!$B$30:$B$1033,INDIRECT($A$14&amp;ROW())),""),"")</f>
        <v/>
      </c>
      <c r="B962" s="33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15"/>
      <c r="AG962" s="16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45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92"/>
      <c r="CL962" s="293"/>
      <c r="CN962" s="292"/>
      <c r="CO962" s="293"/>
    </row>
    <row r="963" spans="1:93" ht="24.95" customHeight="1">
      <c r="A963" s="397" t="str">
        <f ca="1">IFERROR(IF(INDIRECT($A$14&amp;ROW())&lt;&gt;"",COUNTIF([2]Summary!$B$30:$B$1033,INDIRECT($A$14&amp;ROW())),""),"")</f>
        <v/>
      </c>
      <c r="B963" s="33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15"/>
      <c r="AG963" s="16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45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92"/>
      <c r="CL963" s="293"/>
      <c r="CN963" s="292"/>
      <c r="CO963" s="293"/>
    </row>
    <row r="964" spans="1:93" ht="24.95" customHeight="1">
      <c r="A964" s="397" t="str">
        <f ca="1">IFERROR(IF(INDIRECT($A$14&amp;ROW())&lt;&gt;"",COUNTIF([2]Summary!$B$30:$B$1033,INDIRECT($A$14&amp;ROW())),""),"")</f>
        <v/>
      </c>
      <c r="B964" s="33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15"/>
      <c r="AG964" s="16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45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92"/>
      <c r="CL964" s="293"/>
      <c r="CN964" s="292"/>
      <c r="CO964" s="293"/>
    </row>
    <row r="965" spans="1:93" ht="24.95" customHeight="1">
      <c r="A965" s="397" t="str">
        <f ca="1">IFERROR(IF(INDIRECT($A$14&amp;ROW())&lt;&gt;"",COUNTIF([2]Summary!$B$30:$B$1033,INDIRECT($A$14&amp;ROW())),""),"")</f>
        <v/>
      </c>
      <c r="B965" s="33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15"/>
      <c r="AG965" s="16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45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92"/>
      <c r="CL965" s="293"/>
      <c r="CN965" s="292"/>
      <c r="CO965" s="293"/>
    </row>
    <row r="966" spans="1:93" ht="24.95" customHeight="1">
      <c r="A966" s="397" t="str">
        <f ca="1">IFERROR(IF(INDIRECT($A$14&amp;ROW())&lt;&gt;"",COUNTIF([2]Summary!$B$30:$B$1033,INDIRECT($A$14&amp;ROW())),""),"")</f>
        <v/>
      </c>
      <c r="B966" s="33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15"/>
      <c r="AG966" s="16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45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92"/>
      <c r="CL966" s="293"/>
      <c r="CN966" s="292"/>
      <c r="CO966" s="293"/>
    </row>
    <row r="967" spans="1:93" ht="24.95" customHeight="1">
      <c r="A967" s="397" t="str">
        <f ca="1">IFERROR(IF(INDIRECT($A$14&amp;ROW())&lt;&gt;"",COUNTIF([2]Summary!$B$30:$B$1033,INDIRECT($A$14&amp;ROW())),""),"")</f>
        <v/>
      </c>
      <c r="B967" s="33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15"/>
      <c r="AG967" s="16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45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92"/>
      <c r="CL967" s="293"/>
      <c r="CN967" s="292"/>
      <c r="CO967" s="293"/>
    </row>
    <row r="968" spans="1:93" ht="24.95" customHeight="1">
      <c r="A968" s="397" t="str">
        <f ca="1">IFERROR(IF(INDIRECT($A$14&amp;ROW())&lt;&gt;"",COUNTIF([2]Summary!$B$30:$B$1033,INDIRECT($A$14&amp;ROW())),""),"")</f>
        <v/>
      </c>
      <c r="B968" s="33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15"/>
      <c r="AG968" s="16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45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92"/>
      <c r="CL968" s="293"/>
      <c r="CN968" s="292"/>
      <c r="CO968" s="293"/>
    </row>
    <row r="969" spans="1:93" ht="24.95" customHeight="1">
      <c r="A969" s="397" t="str">
        <f ca="1">IFERROR(IF(INDIRECT($A$14&amp;ROW())&lt;&gt;"",COUNTIF([2]Summary!$B$30:$B$1033,INDIRECT($A$14&amp;ROW())),""),"")</f>
        <v/>
      </c>
      <c r="B969" s="33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15"/>
      <c r="AG969" s="16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45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92"/>
      <c r="CL969" s="293"/>
      <c r="CN969" s="292"/>
      <c r="CO969" s="293"/>
    </row>
    <row r="970" spans="1:93" ht="24.95" customHeight="1">
      <c r="A970" s="397" t="str">
        <f ca="1">IFERROR(IF(INDIRECT($A$14&amp;ROW())&lt;&gt;"",COUNTIF([2]Summary!$B$30:$B$1033,INDIRECT($A$14&amp;ROW())),""),"")</f>
        <v/>
      </c>
      <c r="B970" s="33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15"/>
      <c r="AG970" s="16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45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92"/>
      <c r="CL970" s="293"/>
      <c r="CN970" s="292"/>
      <c r="CO970" s="293"/>
    </row>
    <row r="971" spans="1:93" ht="24.95" customHeight="1">
      <c r="A971" s="397" t="str">
        <f ca="1">IFERROR(IF(INDIRECT($A$14&amp;ROW())&lt;&gt;"",COUNTIF([2]Summary!$B$30:$B$1033,INDIRECT($A$14&amp;ROW())),""),"")</f>
        <v/>
      </c>
      <c r="B971" s="33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15"/>
      <c r="AG971" s="16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45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92"/>
      <c r="CL971" s="293"/>
      <c r="CN971" s="292"/>
      <c r="CO971" s="293"/>
    </row>
    <row r="972" spans="1:93" ht="24.95" customHeight="1">
      <c r="A972" s="397" t="str">
        <f ca="1">IFERROR(IF(INDIRECT($A$14&amp;ROW())&lt;&gt;"",COUNTIF([2]Summary!$B$30:$B$1033,INDIRECT($A$14&amp;ROW())),""),"")</f>
        <v/>
      </c>
      <c r="B972" s="33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15"/>
      <c r="AG972" s="16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45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92"/>
      <c r="CL972" s="293"/>
      <c r="CN972" s="292"/>
      <c r="CO972" s="293"/>
    </row>
    <row r="973" spans="1:93" ht="24.95" customHeight="1">
      <c r="A973" s="397" t="str">
        <f ca="1">IFERROR(IF(INDIRECT($A$14&amp;ROW())&lt;&gt;"",COUNTIF([2]Summary!$B$30:$B$1033,INDIRECT($A$14&amp;ROW())),""),"")</f>
        <v/>
      </c>
      <c r="B973" s="33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15"/>
      <c r="AG973" s="16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45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92"/>
      <c r="CL973" s="293"/>
      <c r="CN973" s="292"/>
      <c r="CO973" s="293"/>
    </row>
    <row r="974" spans="1:93" ht="24.95" customHeight="1">
      <c r="A974" s="397" t="str">
        <f ca="1">IFERROR(IF(INDIRECT($A$14&amp;ROW())&lt;&gt;"",COUNTIF([2]Summary!$B$30:$B$1033,INDIRECT($A$14&amp;ROW())),""),"")</f>
        <v/>
      </c>
      <c r="B974" s="33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15"/>
      <c r="AG974" s="16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45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92"/>
      <c r="CL974" s="293"/>
      <c r="CN974" s="292"/>
      <c r="CO974" s="293"/>
    </row>
    <row r="975" spans="1:93" ht="24.95" customHeight="1">
      <c r="A975" s="397" t="str">
        <f ca="1">IFERROR(IF(INDIRECT($A$14&amp;ROW())&lt;&gt;"",COUNTIF([2]Summary!$B$30:$B$1033,INDIRECT($A$14&amp;ROW())),""),"")</f>
        <v/>
      </c>
      <c r="B975" s="33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15"/>
      <c r="AG975" s="16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45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92"/>
      <c r="CL975" s="293"/>
      <c r="CN975" s="292"/>
      <c r="CO975" s="293"/>
    </row>
    <row r="976" spans="1:93" ht="24.95" customHeight="1">
      <c r="A976" s="397" t="str">
        <f ca="1">IFERROR(IF(INDIRECT($A$14&amp;ROW())&lt;&gt;"",COUNTIF([2]Summary!$B$30:$B$1033,INDIRECT($A$14&amp;ROW())),""),"")</f>
        <v/>
      </c>
      <c r="B976" s="33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15"/>
      <c r="AG976" s="16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45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92"/>
      <c r="CL976" s="293"/>
      <c r="CN976" s="292"/>
      <c r="CO976" s="293"/>
    </row>
    <row r="977" spans="1:93" ht="24.95" customHeight="1">
      <c r="A977" s="397" t="str">
        <f ca="1">IFERROR(IF(INDIRECT($A$14&amp;ROW())&lt;&gt;"",COUNTIF([2]Summary!$B$30:$B$1033,INDIRECT($A$14&amp;ROW())),""),"")</f>
        <v/>
      </c>
      <c r="B977" s="33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15"/>
      <c r="AG977" s="16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45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92"/>
      <c r="CL977" s="293"/>
      <c r="CN977" s="292"/>
      <c r="CO977" s="293"/>
    </row>
    <row r="978" spans="1:93" ht="24.95" customHeight="1">
      <c r="A978" s="397" t="str">
        <f ca="1">IFERROR(IF(INDIRECT($A$14&amp;ROW())&lt;&gt;"",COUNTIF([2]Summary!$B$30:$B$1033,INDIRECT($A$14&amp;ROW())),""),"")</f>
        <v/>
      </c>
      <c r="B978" s="33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15"/>
      <c r="AG978" s="16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45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92"/>
      <c r="CL978" s="293"/>
      <c r="CN978" s="292"/>
      <c r="CO978" s="293"/>
    </row>
    <row r="979" spans="1:93" ht="24.95" customHeight="1">
      <c r="A979" s="397" t="str">
        <f ca="1">IFERROR(IF(INDIRECT($A$14&amp;ROW())&lt;&gt;"",COUNTIF([2]Summary!$B$30:$B$1033,INDIRECT($A$14&amp;ROW())),""),"")</f>
        <v/>
      </c>
      <c r="B979" s="33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15"/>
      <c r="AG979" s="16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45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92"/>
      <c r="CL979" s="293"/>
      <c r="CN979" s="292"/>
      <c r="CO979" s="293"/>
    </row>
    <row r="980" spans="1:93" ht="24.95" customHeight="1">
      <c r="A980" s="397" t="str">
        <f ca="1">IFERROR(IF(INDIRECT($A$14&amp;ROW())&lt;&gt;"",COUNTIF([2]Summary!$B$30:$B$1033,INDIRECT($A$14&amp;ROW())),""),"")</f>
        <v/>
      </c>
      <c r="B980" s="33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15"/>
      <c r="AG980" s="16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45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92"/>
      <c r="CL980" s="293"/>
      <c r="CN980" s="292"/>
      <c r="CO980" s="293"/>
    </row>
    <row r="981" spans="1:93" ht="24.95" customHeight="1">
      <c r="A981" s="397" t="str">
        <f ca="1">IFERROR(IF(INDIRECT($A$14&amp;ROW())&lt;&gt;"",COUNTIF([2]Summary!$B$30:$B$1033,INDIRECT($A$14&amp;ROW())),""),"")</f>
        <v/>
      </c>
      <c r="B981" s="33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15"/>
      <c r="AG981" s="16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45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92"/>
      <c r="CL981" s="293"/>
      <c r="CN981" s="292"/>
      <c r="CO981" s="293"/>
    </row>
    <row r="982" spans="1:93" ht="24.95" customHeight="1">
      <c r="A982" s="397" t="str">
        <f ca="1">IFERROR(IF(INDIRECT($A$14&amp;ROW())&lt;&gt;"",COUNTIF([2]Summary!$B$30:$B$1033,INDIRECT($A$14&amp;ROW())),""),"")</f>
        <v/>
      </c>
      <c r="B982" s="33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15"/>
      <c r="AG982" s="16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45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92"/>
      <c r="CL982" s="293"/>
      <c r="CN982" s="292"/>
      <c r="CO982" s="293"/>
    </row>
    <row r="983" spans="1:93" ht="24.95" customHeight="1">
      <c r="A983" s="397" t="str">
        <f ca="1">IFERROR(IF(INDIRECT($A$14&amp;ROW())&lt;&gt;"",COUNTIF([2]Summary!$B$30:$B$1033,INDIRECT($A$14&amp;ROW())),""),"")</f>
        <v/>
      </c>
      <c r="B983" s="33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15"/>
      <c r="AG983" s="16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45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92"/>
      <c r="CL983" s="293"/>
      <c r="CN983" s="292"/>
      <c r="CO983" s="293"/>
    </row>
    <row r="984" spans="1:93" ht="24.95" customHeight="1">
      <c r="A984" s="397" t="str">
        <f ca="1">IFERROR(IF(INDIRECT($A$14&amp;ROW())&lt;&gt;"",COUNTIF([2]Summary!$B$30:$B$1033,INDIRECT($A$14&amp;ROW())),""),"")</f>
        <v/>
      </c>
      <c r="B984" s="33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15"/>
      <c r="AG984" s="16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45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92"/>
      <c r="CL984" s="293"/>
      <c r="CN984" s="292"/>
      <c r="CO984" s="293"/>
    </row>
    <row r="985" spans="1:93" ht="24.95" customHeight="1">
      <c r="A985" s="397" t="str">
        <f ca="1">IFERROR(IF(INDIRECT($A$14&amp;ROW())&lt;&gt;"",COUNTIF([2]Summary!$B$30:$B$1033,INDIRECT($A$14&amp;ROW())),""),"")</f>
        <v/>
      </c>
      <c r="B985" s="33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15"/>
      <c r="AG985" s="16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45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92"/>
      <c r="CL985" s="293"/>
      <c r="CN985" s="292"/>
      <c r="CO985" s="293"/>
    </row>
    <row r="986" spans="1:93" ht="24.95" customHeight="1">
      <c r="A986" s="397" t="str">
        <f ca="1">IFERROR(IF(INDIRECT($A$14&amp;ROW())&lt;&gt;"",COUNTIF([2]Summary!$B$30:$B$1033,INDIRECT($A$14&amp;ROW())),""),"")</f>
        <v/>
      </c>
      <c r="B986" s="33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15"/>
      <c r="AG986" s="16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45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92"/>
      <c r="CL986" s="293"/>
      <c r="CN986" s="292"/>
      <c r="CO986" s="293"/>
    </row>
    <row r="987" spans="1:93" ht="24.95" customHeight="1">
      <c r="A987" s="397" t="str">
        <f ca="1">IFERROR(IF(INDIRECT($A$14&amp;ROW())&lt;&gt;"",COUNTIF([2]Summary!$B$30:$B$1033,INDIRECT($A$14&amp;ROW())),""),"")</f>
        <v/>
      </c>
      <c r="B987" s="33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15"/>
      <c r="AG987" s="16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45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92"/>
      <c r="CL987" s="293"/>
      <c r="CN987" s="292"/>
      <c r="CO987" s="293"/>
    </row>
    <row r="988" spans="1:93" ht="24.95" customHeight="1">
      <c r="A988" s="397" t="str">
        <f ca="1">IFERROR(IF(INDIRECT($A$14&amp;ROW())&lt;&gt;"",COUNTIF([2]Summary!$B$30:$B$1033,INDIRECT($A$14&amp;ROW())),""),"")</f>
        <v/>
      </c>
      <c r="B988" s="33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15"/>
      <c r="AG988" s="16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45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92"/>
      <c r="CL988" s="293"/>
      <c r="CN988" s="292"/>
      <c r="CO988" s="293"/>
    </row>
    <row r="989" spans="1:93" ht="24.95" customHeight="1">
      <c r="A989" s="397" t="str">
        <f ca="1">IFERROR(IF(INDIRECT($A$14&amp;ROW())&lt;&gt;"",COUNTIF([2]Summary!$B$30:$B$1033,INDIRECT($A$14&amp;ROW())),""),"")</f>
        <v/>
      </c>
      <c r="B989" s="33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15"/>
      <c r="AG989" s="16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45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92"/>
      <c r="CL989" s="293"/>
      <c r="CN989" s="292"/>
      <c r="CO989" s="293"/>
    </row>
    <row r="990" spans="1:93" ht="24.95" customHeight="1">
      <c r="A990" s="397" t="str">
        <f ca="1">IFERROR(IF(INDIRECT($A$14&amp;ROW())&lt;&gt;"",COUNTIF([2]Summary!$B$30:$B$1033,INDIRECT($A$14&amp;ROW())),""),"")</f>
        <v/>
      </c>
      <c r="B990" s="33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15"/>
      <c r="AG990" s="16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45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92"/>
      <c r="CL990" s="293"/>
      <c r="CN990" s="292"/>
      <c r="CO990" s="293"/>
    </row>
    <row r="991" spans="1:93" ht="24.95" customHeight="1">
      <c r="A991" s="397" t="str">
        <f ca="1">IFERROR(IF(INDIRECT($A$14&amp;ROW())&lt;&gt;"",COUNTIF([2]Summary!$B$30:$B$1033,INDIRECT($A$14&amp;ROW())),""),"")</f>
        <v/>
      </c>
      <c r="B991" s="33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15"/>
      <c r="AG991" s="16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45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92"/>
      <c r="CL991" s="293"/>
      <c r="CN991" s="292"/>
      <c r="CO991" s="293"/>
    </row>
    <row r="992" spans="1:93" ht="24.95" customHeight="1">
      <c r="A992" s="397" t="str">
        <f ca="1">IFERROR(IF(INDIRECT($A$14&amp;ROW())&lt;&gt;"",COUNTIF([2]Summary!$B$30:$B$1033,INDIRECT($A$14&amp;ROW())),""),"")</f>
        <v/>
      </c>
      <c r="B992" s="33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15"/>
      <c r="AG992" s="16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45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92"/>
      <c r="CL992" s="293"/>
      <c r="CN992" s="292"/>
      <c r="CO992" s="293"/>
    </row>
    <row r="993" spans="1:93" ht="24.95" customHeight="1">
      <c r="A993" s="397" t="str">
        <f ca="1">IFERROR(IF(INDIRECT($A$14&amp;ROW())&lt;&gt;"",COUNTIF([2]Summary!$B$30:$B$1033,INDIRECT($A$14&amp;ROW())),""),"")</f>
        <v/>
      </c>
      <c r="B993" s="33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15"/>
      <c r="AG993" s="16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45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92"/>
      <c r="CL993" s="293"/>
      <c r="CN993" s="292"/>
      <c r="CO993" s="293"/>
    </row>
    <row r="994" spans="1:93" ht="24.95" customHeight="1">
      <c r="A994" s="397" t="str">
        <f ca="1">IFERROR(IF(INDIRECT($A$14&amp;ROW())&lt;&gt;"",COUNTIF([2]Summary!$B$30:$B$1033,INDIRECT($A$14&amp;ROW())),""),"")</f>
        <v/>
      </c>
      <c r="B994" s="33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15"/>
      <c r="AG994" s="16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45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92"/>
      <c r="CL994" s="293"/>
      <c r="CN994" s="292"/>
      <c r="CO994" s="293"/>
    </row>
    <row r="995" spans="1:93" ht="24.95" customHeight="1">
      <c r="A995" s="397" t="str">
        <f ca="1">IFERROR(IF(INDIRECT($A$14&amp;ROW())&lt;&gt;"",COUNTIF([2]Summary!$B$30:$B$1033,INDIRECT($A$14&amp;ROW())),""),"")</f>
        <v/>
      </c>
      <c r="B995" s="33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15"/>
      <c r="AG995" s="16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45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92"/>
      <c r="CL995" s="293"/>
      <c r="CN995" s="292"/>
      <c r="CO995" s="293"/>
    </row>
    <row r="996" spans="1:93" ht="24.95" customHeight="1">
      <c r="A996" s="397" t="str">
        <f ca="1">IFERROR(IF(INDIRECT($A$14&amp;ROW())&lt;&gt;"",COUNTIF([2]Summary!$B$30:$B$1033,INDIRECT($A$14&amp;ROW())),""),"")</f>
        <v/>
      </c>
      <c r="B996" s="33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15"/>
      <c r="AG996" s="16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45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92"/>
      <c r="CL996" s="293"/>
      <c r="CN996" s="292"/>
      <c r="CO996" s="293"/>
    </row>
    <row r="997" spans="1:93" ht="24.95" customHeight="1">
      <c r="A997" s="397" t="str">
        <f ca="1">IFERROR(IF(INDIRECT($A$14&amp;ROW())&lt;&gt;"",COUNTIF([2]Summary!$B$30:$B$1033,INDIRECT($A$14&amp;ROW())),""),"")</f>
        <v/>
      </c>
      <c r="B997" s="33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15"/>
      <c r="AG997" s="16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45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92"/>
      <c r="CL997" s="293"/>
      <c r="CN997" s="292"/>
      <c r="CO997" s="293"/>
    </row>
    <row r="998" spans="1:93" ht="24.95" customHeight="1">
      <c r="A998" s="397" t="str">
        <f ca="1">IFERROR(IF(INDIRECT($A$14&amp;ROW())&lt;&gt;"",COUNTIF([2]Summary!$B$30:$B$1033,INDIRECT($A$14&amp;ROW())),""),"")</f>
        <v/>
      </c>
      <c r="B998" s="33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15"/>
      <c r="AG998" s="16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45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92"/>
      <c r="CL998" s="293"/>
      <c r="CN998" s="292"/>
      <c r="CO998" s="293"/>
    </row>
    <row r="999" spans="1:93" ht="24.95" customHeight="1">
      <c r="A999" s="397" t="str">
        <f ca="1">IFERROR(IF(INDIRECT($A$14&amp;ROW())&lt;&gt;"",COUNTIF([2]Summary!$B$30:$B$1033,INDIRECT($A$14&amp;ROW())),""),"")</f>
        <v/>
      </c>
      <c r="B999" s="33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15"/>
      <c r="AG999" s="16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45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92"/>
      <c r="CL999" s="293"/>
      <c r="CN999" s="292"/>
      <c r="CO999" s="293"/>
    </row>
    <row r="1000" spans="1:93" ht="24.95" customHeight="1">
      <c r="A1000" s="397" t="str">
        <f ca="1">IFERROR(IF(INDIRECT($A$14&amp;ROW())&lt;&gt;"",COUNTIF([2]Summary!$B$30:$B$1033,INDIRECT($A$14&amp;ROW())),""),"")</f>
        <v/>
      </c>
      <c r="B1000" s="33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15"/>
      <c r="AG1000" s="16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45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92"/>
      <c r="CL1000" s="293"/>
      <c r="CN1000" s="292"/>
      <c r="CO1000" s="293"/>
    </row>
    <row r="1001" spans="1:93" ht="24.95" customHeight="1">
      <c r="A1001" s="397" t="str">
        <f ca="1">IFERROR(IF(INDIRECT($A$14&amp;ROW())&lt;&gt;"",COUNTIF([2]Summary!$B$30:$B$1033,INDIRECT($A$14&amp;ROW())),""),"")</f>
        <v/>
      </c>
      <c r="B1001" s="33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15"/>
      <c r="AG1001" s="16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45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92"/>
      <c r="CL1001" s="293"/>
      <c r="CN1001" s="292"/>
      <c r="CO1001" s="293"/>
    </row>
    <row r="1002" spans="1:93" ht="24.95" customHeight="1">
      <c r="A1002" s="397" t="str">
        <f ca="1">IFERROR(IF(INDIRECT($A$14&amp;ROW())&lt;&gt;"",COUNTIF([2]Summary!$B$30:$B$1033,INDIRECT($A$14&amp;ROW())),""),"")</f>
        <v/>
      </c>
      <c r="B1002" s="33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15"/>
      <c r="AG1002" s="16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45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92"/>
      <c r="CL1002" s="293"/>
      <c r="CN1002" s="292"/>
      <c r="CO1002" s="293"/>
    </row>
    <row r="1003" spans="1:93" ht="24.95" customHeight="1">
      <c r="A1003" s="397" t="str">
        <f ca="1">IFERROR(IF(INDIRECT($A$14&amp;ROW())&lt;&gt;"",COUNTIF([2]Summary!$B$30:$B$1033,INDIRECT($A$14&amp;ROW())),""),"")</f>
        <v/>
      </c>
      <c r="B1003" s="33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15"/>
      <c r="AG1003" s="16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45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92"/>
      <c r="CL1003" s="293"/>
      <c r="CN1003" s="292"/>
      <c r="CO1003" s="293"/>
    </row>
    <row r="1004" spans="1:93" ht="24.95" customHeight="1">
      <c r="A1004" s="397" t="str">
        <f ca="1">IFERROR(IF(INDIRECT($A$14&amp;ROW())&lt;&gt;"",COUNTIF([2]Summary!$B$30:$B$1033,INDIRECT($A$14&amp;ROW())),""),"")</f>
        <v/>
      </c>
      <c r="B1004" s="33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15"/>
      <c r="AG1004" s="16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45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92"/>
      <c r="CL1004" s="293"/>
      <c r="CN1004" s="292"/>
      <c r="CO1004" s="293"/>
    </row>
    <row r="1005" spans="1:93" ht="24.95" customHeight="1">
      <c r="A1005" s="397" t="str">
        <f ca="1">IFERROR(IF(INDIRECT($A$14&amp;ROW())&lt;&gt;"",COUNTIF([2]Summary!$B$30:$B$1033,INDIRECT($A$14&amp;ROW())),""),"")</f>
        <v/>
      </c>
      <c r="B1005" s="33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15"/>
      <c r="AG1005" s="16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45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92"/>
      <c r="CL1005" s="293"/>
      <c r="CN1005" s="292"/>
      <c r="CO1005" s="293"/>
    </row>
    <row r="1006" spans="1:93" ht="24.95" customHeight="1">
      <c r="A1006" s="397" t="str">
        <f ca="1">IFERROR(IF(INDIRECT($A$14&amp;ROW())&lt;&gt;"",COUNTIF([2]Summary!$B$30:$B$1033,INDIRECT($A$14&amp;ROW())),""),"")</f>
        <v/>
      </c>
      <c r="B1006" s="33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15"/>
      <c r="AG1006" s="16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45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92"/>
      <c r="CL1006" s="293"/>
      <c r="CN1006" s="292"/>
      <c r="CO1006" s="293"/>
    </row>
    <row r="1007" spans="1:93" ht="24.95" customHeight="1">
      <c r="A1007" s="397" t="str">
        <f ca="1">IFERROR(IF(INDIRECT($A$14&amp;ROW())&lt;&gt;"",COUNTIF([2]Summary!$B$30:$B$1033,INDIRECT($A$14&amp;ROW())),""),"")</f>
        <v/>
      </c>
      <c r="B1007" s="33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15"/>
      <c r="AG1007" s="16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45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92"/>
      <c r="CL1007" s="293"/>
      <c r="CN1007" s="292"/>
      <c r="CO1007" s="293"/>
    </row>
    <row r="1008" spans="1:93" ht="24.95" customHeight="1">
      <c r="A1008" s="397" t="str">
        <f ca="1">IFERROR(IF(INDIRECT($A$14&amp;ROW())&lt;&gt;"",COUNTIF([2]Summary!$B$30:$B$1033,INDIRECT($A$14&amp;ROW())),""),"")</f>
        <v/>
      </c>
      <c r="B1008" s="33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15"/>
      <c r="AG1008" s="16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45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92"/>
      <c r="CL1008" s="293"/>
      <c r="CN1008" s="292"/>
      <c r="CO1008" s="293"/>
    </row>
    <row r="1009" spans="1:93" ht="24.95" customHeight="1">
      <c r="A1009" s="397" t="str">
        <f ca="1">IFERROR(IF(INDIRECT($A$14&amp;ROW())&lt;&gt;"",COUNTIF([2]Summary!$B$30:$B$1033,INDIRECT($A$14&amp;ROW())),""),"")</f>
        <v/>
      </c>
      <c r="B1009" s="33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15"/>
      <c r="AG1009" s="16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45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92"/>
      <c r="CL1009" s="293"/>
      <c r="CN1009" s="292"/>
      <c r="CO1009" s="293"/>
    </row>
    <row r="1010" spans="1:93" ht="24.95" customHeight="1">
      <c r="A1010" s="397" t="str">
        <f ca="1">IFERROR(IF(INDIRECT($A$14&amp;ROW())&lt;&gt;"",COUNTIF([2]Summary!$B$30:$B$1033,INDIRECT($A$14&amp;ROW())),""),"")</f>
        <v/>
      </c>
      <c r="B1010" s="33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15"/>
      <c r="AG1010" s="16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45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92"/>
      <c r="CL1010" s="293"/>
      <c r="CN1010" s="292"/>
      <c r="CO1010" s="293"/>
    </row>
    <row r="1011" spans="1:93" ht="24.95" customHeight="1">
      <c r="A1011" s="397" t="str">
        <f ca="1">IFERROR(IF(INDIRECT($A$14&amp;ROW())&lt;&gt;"",COUNTIF([2]Summary!$B$30:$B$1033,INDIRECT($A$14&amp;ROW())),""),"")</f>
        <v/>
      </c>
      <c r="B1011" s="33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15"/>
      <c r="AG1011" s="16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45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92"/>
      <c r="CL1011" s="293"/>
      <c r="CN1011" s="292"/>
      <c r="CO1011" s="293"/>
    </row>
    <row r="1012" spans="1:93" ht="24.95" customHeight="1">
      <c r="A1012" s="397" t="str">
        <f ca="1">IFERROR(IF(INDIRECT($A$14&amp;ROW())&lt;&gt;"",COUNTIF([2]Summary!$B$30:$B$1033,INDIRECT($A$14&amp;ROW())),""),"")</f>
        <v/>
      </c>
      <c r="B1012" s="33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15"/>
      <c r="AG1012" s="16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45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92"/>
      <c r="CL1012" s="293"/>
      <c r="CN1012" s="292"/>
      <c r="CO1012" s="293"/>
    </row>
    <row r="1013" spans="1:93" ht="24.95" customHeight="1">
      <c r="A1013" s="397" t="str">
        <f ca="1">IFERROR(IF(INDIRECT($A$14&amp;ROW())&lt;&gt;"",COUNTIF([2]Summary!$B$30:$B$1033,INDIRECT($A$14&amp;ROW())),""),"")</f>
        <v/>
      </c>
      <c r="B1013" s="33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15"/>
      <c r="AG1013" s="16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45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92"/>
      <c r="CL1013" s="293"/>
      <c r="CN1013" s="292"/>
      <c r="CO1013" s="293"/>
    </row>
    <row r="1014" spans="1:93" ht="24.95" customHeight="1">
      <c r="A1014" s="397" t="str">
        <f ca="1">IFERROR(IF(INDIRECT($A$14&amp;ROW())&lt;&gt;"",COUNTIF([2]Summary!$B$30:$B$1033,INDIRECT($A$14&amp;ROW())),""),"")</f>
        <v/>
      </c>
      <c r="B1014" s="33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15"/>
      <c r="AG1014" s="16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45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92"/>
      <c r="CL1014" s="293"/>
      <c r="CN1014" s="292"/>
      <c r="CO1014" s="293"/>
    </row>
    <row r="1015" spans="1:93" ht="24.95" customHeight="1">
      <c r="A1015" s="397" t="str">
        <f ca="1">IFERROR(IF(INDIRECT($A$14&amp;ROW())&lt;&gt;"",COUNTIF([2]Summary!$B$30:$B$1033,INDIRECT($A$14&amp;ROW())),""),"")</f>
        <v/>
      </c>
      <c r="B1015" s="33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15"/>
      <c r="AG1015" s="16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/>
      <c r="AY1015" s="16"/>
      <c r="BA1015" s="15"/>
      <c r="BB1015" s="16"/>
      <c r="BD1015" s="15"/>
      <c r="BE1015" s="16"/>
      <c r="BG1015" s="15"/>
      <c r="BH1015" s="16"/>
      <c r="BJ1015" s="15"/>
      <c r="BK1015" s="45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92"/>
      <c r="CL1015" s="293"/>
      <c r="CN1015" s="292"/>
      <c r="CO1015" s="293"/>
    </row>
    <row r="1016" spans="1:93" ht="24.95" customHeight="1">
      <c r="A1016" s="397" t="str">
        <f ca="1">IFERROR(IF(INDIRECT($A$14&amp;ROW())&lt;&gt;"",COUNTIF([2]Summary!$B$30:$B$1033,INDIRECT($A$14&amp;ROW())),""),"")</f>
        <v/>
      </c>
      <c r="B1016" s="33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15"/>
      <c r="AG1016" s="16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/>
      <c r="AY1016" s="16"/>
      <c r="BA1016" s="15"/>
      <c r="BB1016" s="16"/>
      <c r="BD1016" s="15"/>
      <c r="BE1016" s="16"/>
      <c r="BG1016" s="15"/>
      <c r="BH1016" s="16"/>
      <c r="BJ1016" s="15"/>
      <c r="BK1016" s="45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92"/>
      <c r="CL1016" s="293"/>
      <c r="CN1016" s="292"/>
      <c r="CO1016" s="293"/>
    </row>
    <row r="1017" spans="1:93" ht="24.95" customHeight="1">
      <c r="A1017" s="397" t="str">
        <f ca="1">IFERROR(IF(INDIRECT($A$14&amp;ROW())&lt;&gt;"",COUNTIF([2]Summary!$B$30:$B$1033,INDIRECT($A$14&amp;ROW())),""),"")</f>
        <v/>
      </c>
      <c r="B1017" s="34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17"/>
      <c r="AG1017" s="18"/>
      <c r="AI1017" s="17"/>
      <c r="AJ1017" s="18"/>
      <c r="AL1017" s="17"/>
      <c r="AM1017" s="18"/>
      <c r="AO1017" s="17"/>
      <c r="AP1017" s="18"/>
      <c r="AR1017" s="17"/>
      <c r="AS1017" s="18"/>
      <c r="AU1017" s="17"/>
      <c r="AV1017" s="18"/>
      <c r="AX1017" s="17"/>
      <c r="AY1017" s="18"/>
      <c r="BA1017" s="17"/>
      <c r="BB1017" s="18"/>
      <c r="BD1017" s="17"/>
      <c r="BE1017" s="18"/>
      <c r="BG1017" s="17"/>
      <c r="BH1017" s="18"/>
      <c r="BJ1017" s="17"/>
      <c r="BK1017" s="46"/>
      <c r="BM1017" s="17"/>
      <c r="BN1017" s="18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94"/>
      <c r="CL1017" s="295"/>
      <c r="CN1017" s="294"/>
      <c r="CO1017" s="295"/>
    </row>
    <row r="1018" spans="1:93" ht="24.95" customHeight="1">
      <c r="B1018" s="35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10"/>
      <c r="AG1018" s="11"/>
      <c r="AI1018" s="10"/>
      <c r="AJ1018" s="11"/>
      <c r="AL1018" s="10"/>
      <c r="AM1018" s="11"/>
      <c r="AO1018" s="10"/>
      <c r="AP1018" s="11"/>
      <c r="AR1018" s="10"/>
      <c r="AS1018" s="11"/>
      <c r="AU1018" s="10"/>
      <c r="AV1018" s="11"/>
      <c r="AX1018" s="10"/>
      <c r="AY1018" s="11"/>
      <c r="BA1018" s="10"/>
      <c r="BB1018" s="11"/>
      <c r="BD1018" s="10"/>
      <c r="BE1018" s="11"/>
      <c r="BG1018" s="10"/>
      <c r="BH1018" s="11"/>
      <c r="BJ1018" s="10"/>
      <c r="BK1018" s="47"/>
      <c r="BM1018" s="10"/>
      <c r="BN1018" s="11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96"/>
      <c r="CL1018" s="297"/>
      <c r="CN1018" s="296"/>
      <c r="CO1018" s="297"/>
    </row>
    <row r="1019" spans="1:93" ht="24.95" customHeight="1">
      <c r="B1019" s="36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12"/>
      <c r="AI1019" s="12"/>
      <c r="AL1019" s="12"/>
      <c r="AO1019" s="12"/>
      <c r="AR1019" s="12"/>
      <c r="AU1019" s="12"/>
      <c r="AX1019" s="12"/>
      <c r="BA1019" s="12"/>
      <c r="BD1019" s="12"/>
      <c r="BG1019" s="12"/>
      <c r="BJ1019" s="12"/>
      <c r="BM1019" s="12"/>
      <c r="BP1019" s="12"/>
      <c r="BS1019" s="12"/>
      <c r="BV1019" s="12"/>
      <c r="BY1019" s="12"/>
      <c r="CB1019" s="12"/>
      <c r="CE1019" s="12"/>
      <c r="CH1019" s="12"/>
      <c r="CK1019" s="298"/>
      <c r="CN1019" s="298"/>
    </row>
    <row r="1020" spans="1:93" ht="24.95" customHeight="1"/>
  </sheetData>
  <sheetProtection selectLockedCells="1"/>
  <autoFilter ref="A16:A19"/>
  <conditionalFormatting sqref="A18:A1017">
    <cfRule type="cellIs" dxfId="9" priority="10" operator="equal">
      <formula>0</formula>
    </cfRule>
  </conditionalFormatting>
  <conditionalFormatting sqref="A14">
    <cfRule type="expression" dxfId="8" priority="9">
      <formula>IF(COUNTIF($A$18:$A$1017,0)&gt;=1,TRUE,FALSE)=TRUE</formula>
    </cfRule>
  </conditionalFormatting>
  <conditionalFormatting sqref="A18:A1017">
    <cfRule type="cellIs" dxfId="7" priority="8" operator="equal">
      <formula>0</formula>
    </cfRule>
  </conditionalFormatting>
  <conditionalFormatting sqref="A14">
    <cfRule type="expression" dxfId="6" priority="7">
      <formula>IF(COUNTIF($A$18:$A$1017,0)&gt;=1,TRUE,FALSE)=TRUE</formula>
    </cfRule>
  </conditionalFormatting>
  <conditionalFormatting sqref="A18:A1017">
    <cfRule type="cellIs" dxfId="5" priority="6" operator="equal">
      <formula>0</formula>
    </cfRule>
  </conditionalFormatting>
  <conditionalFormatting sqref="A14">
    <cfRule type="expression" dxfId="4" priority="5">
      <formula>IF(COUNTIF($A$18:$A$1017,0)&gt;=1,TRUE,FALSE)=TRUE</formula>
    </cfRule>
  </conditionalFormatting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S88"/>
  <sheetViews>
    <sheetView showGridLines="0" tabSelected="1" view="pageBreakPreview" topLeftCell="C28" zoomScale="60" workbookViewId="0">
      <selection activeCell="O42" sqref="O42"/>
    </sheetView>
  </sheetViews>
  <sheetFormatPr defaultRowHeight="15"/>
  <cols>
    <col min="1" max="1" width="0.28515625" style="274" customWidth="1"/>
    <col min="2" max="2" width="6.140625" style="561" customWidth="1"/>
    <col min="3" max="3" width="20.7109375" style="274" customWidth="1"/>
    <col min="4" max="4" width="15" style="562" customWidth="1"/>
    <col min="5" max="5" width="5.140625" style="561" customWidth="1"/>
    <col min="6" max="6" width="10.85546875" style="561" customWidth="1"/>
    <col min="7" max="7" width="10" style="561" customWidth="1"/>
    <col min="8" max="8" width="15" style="561" customWidth="1"/>
    <col min="9" max="9" width="14.85546875" style="561" customWidth="1"/>
    <col min="10" max="10" width="10.140625" style="561" customWidth="1"/>
    <col min="11" max="11" width="14.42578125" style="561" bestFit="1" customWidth="1"/>
    <col min="12" max="12" width="9.7109375" style="561" customWidth="1"/>
    <col min="13" max="13" width="12.85546875" style="563" customWidth="1"/>
    <col min="14" max="14" width="13.42578125" style="563" customWidth="1"/>
    <col min="15" max="15" width="9.28515625" style="563" bestFit="1" customWidth="1"/>
    <col min="16" max="16" width="10.28515625" style="563" customWidth="1"/>
    <col min="17" max="17" width="11" style="563" customWidth="1"/>
    <col min="18" max="18" width="14.42578125" style="561" customWidth="1"/>
    <col min="19" max="19" width="12.28515625" style="561" customWidth="1"/>
    <col min="20" max="16384" width="9.140625" style="274"/>
  </cols>
  <sheetData>
    <row r="2" spans="2:19">
      <c r="B2" s="541"/>
      <c r="C2" s="542"/>
      <c r="D2" s="543"/>
      <c r="E2" s="544"/>
      <c r="F2" s="544"/>
      <c r="G2" s="544"/>
      <c r="H2" s="544"/>
      <c r="I2" s="544"/>
      <c r="J2" s="544"/>
      <c r="K2" s="544"/>
      <c r="L2" s="544"/>
      <c r="M2" s="545"/>
      <c r="N2" s="545"/>
      <c r="O2" s="545"/>
      <c r="P2" s="545"/>
      <c r="Q2" s="545"/>
      <c r="R2" s="544"/>
      <c r="S2" s="544"/>
    </row>
    <row r="3" spans="2:19" ht="28.5">
      <c r="B3" s="546"/>
      <c r="C3" s="547" t="s">
        <v>579</v>
      </c>
      <c r="D3" s="548"/>
      <c r="E3" s="549"/>
      <c r="F3" s="549"/>
      <c r="G3" s="549"/>
      <c r="H3" s="549"/>
      <c r="I3" s="549"/>
      <c r="J3" s="549"/>
      <c r="K3" s="549"/>
      <c r="L3" s="549"/>
      <c r="M3" s="550"/>
      <c r="N3" s="550"/>
      <c r="O3" s="550"/>
      <c r="P3" s="550"/>
      <c r="Q3" s="550"/>
      <c r="R3" s="549"/>
      <c r="S3" s="549"/>
    </row>
    <row r="4" spans="2:19" ht="28.5">
      <c r="B4" s="546"/>
      <c r="C4" s="547" t="s">
        <v>581</v>
      </c>
      <c r="D4" s="548"/>
      <c r="E4" s="549"/>
      <c r="F4" s="549"/>
      <c r="G4" s="549"/>
      <c r="H4" s="549"/>
      <c r="I4" s="549"/>
      <c r="J4" s="549"/>
      <c r="K4" s="549"/>
      <c r="L4" s="549"/>
      <c r="M4" s="550"/>
      <c r="N4" s="550"/>
      <c r="O4" s="550"/>
      <c r="P4" s="550"/>
      <c r="Q4" s="550"/>
      <c r="R4" s="549"/>
      <c r="S4" s="549"/>
    </row>
    <row r="5" spans="2:19">
      <c r="B5" s="551"/>
      <c r="C5" s="552"/>
      <c r="D5" s="553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  <c r="Q5" s="555"/>
      <c r="R5" s="554"/>
      <c r="S5" s="554"/>
    </row>
    <row r="6" spans="2:19" ht="15.75" thickBot="1">
      <c r="B6" s="541"/>
      <c r="C6" s="542"/>
      <c r="D6" s="543"/>
      <c r="E6" s="544"/>
      <c r="F6" s="544"/>
      <c r="G6" s="544"/>
      <c r="H6" s="544"/>
      <c r="I6" s="544"/>
      <c r="J6" s="544"/>
      <c r="K6" s="544"/>
      <c r="L6" s="544"/>
      <c r="M6" s="545"/>
      <c r="N6" s="545"/>
      <c r="O6" s="545"/>
      <c r="P6" s="545"/>
      <c r="Q6" s="545"/>
      <c r="R6" s="544"/>
      <c r="S6" s="544"/>
    </row>
    <row r="7" spans="2:19" ht="15.75" thickBot="1">
      <c r="B7" s="556"/>
      <c r="C7" s="557" t="s">
        <v>500</v>
      </c>
      <c r="D7" s="776" t="s">
        <v>555</v>
      </c>
      <c r="E7" s="777"/>
      <c r="F7" s="549"/>
      <c r="G7" s="549"/>
      <c r="H7" s="549"/>
      <c r="I7" s="549"/>
      <c r="J7" s="549"/>
      <c r="K7" s="549"/>
      <c r="L7" s="549"/>
      <c r="M7" s="550"/>
      <c r="N7" s="550"/>
      <c r="O7" s="550"/>
      <c r="P7" s="550"/>
      <c r="Q7" s="550"/>
      <c r="R7" s="549"/>
      <c r="S7" s="549"/>
    </row>
    <row r="8" spans="2:19">
      <c r="B8" s="546"/>
      <c r="C8" s="558" t="s">
        <v>501</v>
      </c>
      <c r="D8" s="559"/>
      <c r="E8" s="560"/>
      <c r="F8" s="549"/>
      <c r="G8" s="549"/>
      <c r="H8" s="549"/>
      <c r="I8" s="549"/>
      <c r="J8" s="549"/>
      <c r="K8" s="549"/>
      <c r="L8" s="549"/>
      <c r="M8" s="550"/>
      <c r="N8" s="550"/>
      <c r="O8" s="550"/>
      <c r="P8" s="550"/>
      <c r="Q8" s="550"/>
      <c r="R8" s="549"/>
      <c r="S8" s="549"/>
    </row>
    <row r="9" spans="2:19" ht="15.75" thickBot="1">
      <c r="B9" s="546"/>
      <c r="C9" s="278"/>
      <c r="D9" s="559"/>
      <c r="E9" s="560"/>
      <c r="F9" s="549"/>
      <c r="G9" s="549"/>
      <c r="H9" s="549"/>
      <c r="I9" s="549"/>
      <c r="J9" s="549"/>
      <c r="K9" s="549"/>
      <c r="L9" s="549"/>
      <c r="M9" s="550"/>
      <c r="N9" s="550"/>
      <c r="O9" s="550"/>
      <c r="P9" s="550"/>
      <c r="Q9" s="550"/>
      <c r="R9" s="549"/>
      <c r="S9" s="549"/>
    </row>
    <row r="10" spans="2:19" ht="37.5" customHeight="1" thickBot="1">
      <c r="B10" s="546"/>
      <c r="C10" s="278" t="s">
        <v>502</v>
      </c>
      <c r="D10" s="778" t="s">
        <v>594</v>
      </c>
      <c r="E10" s="779"/>
      <c r="F10" s="549"/>
      <c r="G10" s="549"/>
      <c r="H10" s="765" t="s">
        <v>595</v>
      </c>
      <c r="I10" s="765"/>
      <c r="J10" s="765" t="s">
        <v>580</v>
      </c>
      <c r="K10" s="549"/>
      <c r="L10" s="549"/>
      <c r="M10" s="550"/>
      <c r="N10" s="550"/>
      <c r="O10" s="550"/>
      <c r="P10" s="550"/>
      <c r="Q10" s="550"/>
      <c r="R10" s="549"/>
      <c r="S10" s="549"/>
    </row>
    <row r="11" spans="2:19">
      <c r="B11" s="546"/>
      <c r="C11" s="278" t="s">
        <v>503</v>
      </c>
      <c r="D11" s="548"/>
      <c r="E11" s="549"/>
      <c r="F11" s="549"/>
      <c r="G11" s="549"/>
      <c r="H11" s="549"/>
      <c r="I11" s="549"/>
      <c r="J11" s="549"/>
      <c r="K11" s="549"/>
      <c r="L11" s="549"/>
      <c r="M11" s="550"/>
      <c r="N11" s="550"/>
      <c r="O11" s="550"/>
      <c r="P11" s="550"/>
      <c r="Q11" s="550"/>
      <c r="R11" s="549"/>
      <c r="S11" s="549"/>
    </row>
    <row r="12" spans="2:19">
      <c r="B12" s="546"/>
      <c r="C12" s="278"/>
      <c r="D12" s="548"/>
      <c r="E12" s="549"/>
      <c r="F12" s="549"/>
      <c r="G12" s="549"/>
      <c r="H12" s="549"/>
      <c r="I12" s="549"/>
      <c r="J12" s="549"/>
      <c r="K12" s="549"/>
      <c r="L12" s="549"/>
      <c r="M12" s="550"/>
      <c r="N12" s="550"/>
      <c r="O12" s="550"/>
      <c r="P12" s="550"/>
      <c r="Q12" s="550"/>
      <c r="R12" s="549"/>
      <c r="S12" s="549"/>
    </row>
    <row r="13" spans="2:19">
      <c r="B13" s="551"/>
      <c r="C13" s="552"/>
      <c r="D13" s="553"/>
      <c r="E13" s="554"/>
      <c r="F13" s="554"/>
      <c r="G13" s="554"/>
      <c r="H13" s="554"/>
      <c r="I13" s="554"/>
      <c r="J13" s="554"/>
      <c r="K13" s="554"/>
      <c r="L13" s="554"/>
      <c r="M13" s="555"/>
      <c r="N13" s="555"/>
      <c r="O13" s="555"/>
      <c r="P13" s="555"/>
      <c r="Q13" s="555"/>
      <c r="R13" s="554"/>
      <c r="S13" s="554"/>
    </row>
    <row r="14" spans="2:19" ht="15.75" thickBot="1"/>
    <row r="15" spans="2:19" ht="15.75" thickBot="1">
      <c r="B15" s="564" t="s">
        <v>25</v>
      </c>
      <c r="C15" s="565" t="s">
        <v>504</v>
      </c>
      <c r="D15" s="566" t="s">
        <v>505</v>
      </c>
      <c r="E15" s="567" t="s">
        <v>64</v>
      </c>
      <c r="F15" s="568" t="s">
        <v>557</v>
      </c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689"/>
    </row>
    <row r="16" spans="2:19">
      <c r="B16" s="571" t="s">
        <v>506</v>
      </c>
      <c r="C16" s="572" t="s">
        <v>507</v>
      </c>
      <c r="D16" s="573" t="s">
        <v>508</v>
      </c>
      <c r="E16" s="574" t="s">
        <v>509</v>
      </c>
      <c r="F16" s="575" t="s">
        <v>510</v>
      </c>
      <c r="G16" s="576" t="s">
        <v>511</v>
      </c>
      <c r="H16" s="576" t="s">
        <v>512</v>
      </c>
      <c r="I16" s="576" t="s">
        <v>513</v>
      </c>
      <c r="J16" s="576" t="s">
        <v>514</v>
      </c>
      <c r="K16" s="576" t="s">
        <v>515</v>
      </c>
      <c r="L16" s="576" t="s">
        <v>516</v>
      </c>
      <c r="M16" s="577" t="s">
        <v>517</v>
      </c>
      <c r="N16" s="577" t="s">
        <v>518</v>
      </c>
      <c r="O16" s="577" t="s">
        <v>519</v>
      </c>
      <c r="P16" s="578" t="s">
        <v>520</v>
      </c>
      <c r="Q16" s="578" t="s">
        <v>521</v>
      </c>
      <c r="R16" s="579" t="s">
        <v>522</v>
      </c>
      <c r="S16" s="690" t="s">
        <v>558</v>
      </c>
    </row>
    <row r="17" spans="1:19" ht="15.75" thickBot="1">
      <c r="B17" s="571"/>
      <c r="C17" s="580"/>
      <c r="D17" s="581"/>
      <c r="E17" s="582"/>
      <c r="F17" s="583"/>
      <c r="G17" s="584"/>
      <c r="H17" s="584"/>
      <c r="I17" s="584"/>
      <c r="J17" s="584"/>
      <c r="K17" s="584"/>
      <c r="L17" s="584"/>
      <c r="M17" s="585" t="s">
        <v>523</v>
      </c>
      <c r="N17" s="585" t="s">
        <v>524</v>
      </c>
      <c r="O17" s="585"/>
      <c r="P17" s="586" t="s">
        <v>525</v>
      </c>
      <c r="Q17" s="586" t="s">
        <v>526</v>
      </c>
      <c r="R17" s="587" t="s">
        <v>527</v>
      </c>
      <c r="S17" s="691" t="s">
        <v>559</v>
      </c>
    </row>
    <row r="18" spans="1:19" ht="30">
      <c r="B18" s="571"/>
      <c r="C18" s="580"/>
      <c r="D18" s="581"/>
      <c r="E18" s="582"/>
      <c r="F18" s="588" t="s">
        <v>528</v>
      </c>
      <c r="G18" s="589" t="s">
        <v>61</v>
      </c>
      <c r="H18" s="589" t="s">
        <v>529</v>
      </c>
      <c r="I18" s="589" t="s">
        <v>529</v>
      </c>
      <c r="J18" s="590" t="s">
        <v>530</v>
      </c>
      <c r="K18" s="692" t="s">
        <v>560</v>
      </c>
      <c r="L18" s="589" t="s">
        <v>529</v>
      </c>
      <c r="M18" s="591" t="s">
        <v>19</v>
      </c>
      <c r="N18" s="592" t="s">
        <v>531</v>
      </c>
      <c r="O18" s="592" t="s">
        <v>532</v>
      </c>
      <c r="P18" s="593" t="s">
        <v>533</v>
      </c>
      <c r="Q18" s="594" t="s">
        <v>533</v>
      </c>
      <c r="R18" s="693" t="s">
        <v>534</v>
      </c>
      <c r="S18" s="784" t="s">
        <v>561</v>
      </c>
    </row>
    <row r="19" spans="1:19" ht="30">
      <c r="B19" s="571"/>
      <c r="C19" s="580"/>
      <c r="D19" s="581"/>
      <c r="E19" s="582"/>
      <c r="F19" s="596" t="s">
        <v>535</v>
      </c>
      <c r="G19" s="597"/>
      <c r="H19" s="598" t="s">
        <v>537</v>
      </c>
      <c r="I19" s="597" t="s">
        <v>538</v>
      </c>
      <c r="J19" s="599" t="s">
        <v>535</v>
      </c>
      <c r="K19" s="597" t="s">
        <v>562</v>
      </c>
      <c r="L19" s="597" t="s">
        <v>539</v>
      </c>
      <c r="M19" s="600" t="s">
        <v>529</v>
      </c>
      <c r="N19" s="601" t="s">
        <v>540</v>
      </c>
      <c r="O19" s="601" t="s">
        <v>541</v>
      </c>
      <c r="P19" s="602"/>
      <c r="Q19" s="603"/>
      <c r="R19" s="595"/>
      <c r="S19" s="785"/>
    </row>
    <row r="20" spans="1:19" ht="30">
      <c r="B20" s="571"/>
      <c r="C20" s="580"/>
      <c r="D20" s="581"/>
      <c r="E20" s="582"/>
      <c r="F20" s="596" t="s">
        <v>542</v>
      </c>
      <c r="G20" s="597" t="s">
        <v>536</v>
      </c>
      <c r="H20" s="598" t="s">
        <v>543</v>
      </c>
      <c r="I20" s="597" t="s">
        <v>544</v>
      </c>
      <c r="J20" s="599" t="s">
        <v>545</v>
      </c>
      <c r="K20" s="598" t="s">
        <v>563</v>
      </c>
      <c r="L20" s="597" t="s">
        <v>546</v>
      </c>
      <c r="M20" s="600" t="s">
        <v>547</v>
      </c>
      <c r="N20" s="601" t="s">
        <v>548</v>
      </c>
      <c r="O20" s="601" t="s">
        <v>549</v>
      </c>
      <c r="P20" s="602" t="s">
        <v>550</v>
      </c>
      <c r="Q20" s="604" t="s">
        <v>551</v>
      </c>
      <c r="R20" s="693" t="s">
        <v>552</v>
      </c>
      <c r="S20" s="694"/>
    </row>
    <row r="21" spans="1:19" ht="15.75" thickBot="1">
      <c r="B21" s="571"/>
      <c r="C21" s="580"/>
      <c r="D21" s="581"/>
      <c r="E21" s="582"/>
      <c r="F21" s="596"/>
      <c r="G21" s="599"/>
      <c r="H21" s="599"/>
      <c r="I21" s="599"/>
      <c r="J21" s="599"/>
      <c r="K21" s="599"/>
      <c r="L21" s="599"/>
      <c r="M21" s="605"/>
      <c r="N21" s="606"/>
      <c r="O21" s="606"/>
      <c r="P21" s="602"/>
      <c r="Q21" s="603"/>
      <c r="R21" s="595"/>
      <c r="S21" s="694"/>
    </row>
    <row r="22" spans="1:19" ht="15.75" thickBot="1">
      <c r="A22" s="697" t="s">
        <v>564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6"/>
    </row>
    <row r="23" spans="1:19" s="618" customFormat="1" ht="21" customHeight="1">
      <c r="B23" s="607">
        <v>1</v>
      </c>
      <c r="C23" s="634" t="s">
        <v>66</v>
      </c>
      <c r="D23" s="608">
        <v>3.01</v>
      </c>
      <c r="E23" s="609" t="s">
        <v>578</v>
      </c>
      <c r="F23" s="610">
        <v>3.4</v>
      </c>
      <c r="G23" s="612">
        <v>3.8</v>
      </c>
      <c r="H23" s="611">
        <f>SUMIF('SAUCE USAGE'!$J$26:$J$60,C23,'SAUCE USAGE'!$L$26:$L$60)/1000</f>
        <v>6.66</v>
      </c>
      <c r="I23" s="611">
        <f>SUMIF('SAUCE USAGE'!$J$64:$J$97,C23,'SAUCE USAGE'!$L$64:$L$97)/1000</f>
        <v>0.36</v>
      </c>
      <c r="J23" s="612"/>
      <c r="K23" s="611">
        <f>SUMIF('SAUCE USAGE'!$J$11:$J$24,C23,'SAUCE USAGE'!$L$11:$L$24)/1000</f>
        <v>0</v>
      </c>
      <c r="L23" s="637"/>
      <c r="M23" s="614">
        <f t="shared" ref="M23:M31" si="0">L23+H23+I23+J23+K23</f>
        <v>7.0200000000000005</v>
      </c>
      <c r="N23" s="614">
        <f t="shared" ref="N23:N31" si="1">+F23+G23-M23</f>
        <v>0.17999999999999883</v>
      </c>
      <c r="O23" s="673">
        <v>3.45</v>
      </c>
      <c r="P23" s="615">
        <f t="shared" ref="P23:P31" si="2">+O23-N23</f>
        <v>3.2700000000000014</v>
      </c>
      <c r="Q23" s="616">
        <f t="shared" ref="Q23:Q31" si="3">IF(N23=0,"",P23/N23)</f>
        <v>18.166666666666792</v>
      </c>
      <c r="R23" s="617">
        <f t="shared" ref="R23:R31" si="4">+P23*D23</f>
        <v>9.8427000000000042</v>
      </c>
      <c r="S23" s="707">
        <f>+P23/M23</f>
        <v>0.46581196581196599</v>
      </c>
    </row>
    <row r="24" spans="1:19" s="618" customFormat="1" ht="35.25" customHeight="1">
      <c r="B24" s="619">
        <v>2</v>
      </c>
      <c r="C24" s="620" t="s">
        <v>484</v>
      </c>
      <c r="D24" s="608">
        <v>3.88</v>
      </c>
      <c r="E24" s="609" t="s">
        <v>578</v>
      </c>
      <c r="F24" s="621">
        <v>3.5</v>
      </c>
      <c r="G24" s="622">
        <v>0</v>
      </c>
      <c r="H24" s="611">
        <f>SUMIF('SAUCE USAGE'!$J$26:$J$60,C24,'SAUCE USAGE'!$L$26:$L$60)/1000</f>
        <v>1.54</v>
      </c>
      <c r="I24" s="611">
        <f>SUMIF('SAUCE USAGE'!$J$64:$J$97,C24,'SAUCE USAGE'!$L$64:$L$97)/1000</f>
        <v>0.63</v>
      </c>
      <c r="J24" s="622"/>
      <c r="K24" s="611">
        <f>SUMIF('SAUCE USAGE'!$J$11:$J$24,C24,'SAUCE USAGE'!$L$11:$L$24)/1000</f>
        <v>0</v>
      </c>
      <c r="L24" s="639"/>
      <c r="M24" s="614">
        <f t="shared" si="0"/>
        <v>2.17</v>
      </c>
      <c r="N24" s="614">
        <f t="shared" si="1"/>
        <v>1.33</v>
      </c>
      <c r="O24" s="674">
        <v>2.8</v>
      </c>
      <c r="P24" s="615">
        <f t="shared" si="2"/>
        <v>1.4699999999999998</v>
      </c>
      <c r="Q24" s="616">
        <f t="shared" si="3"/>
        <v>1.1052631578947365</v>
      </c>
      <c r="R24" s="617">
        <f t="shared" si="4"/>
        <v>5.7035999999999989</v>
      </c>
      <c r="S24" s="707">
        <f t="shared" ref="S24:S31" si="5">+P24/M24</f>
        <v>0.67741935483870963</v>
      </c>
    </row>
    <row r="25" spans="1:19" s="618" customFormat="1" ht="21" customHeight="1">
      <c r="B25" s="619">
        <v>3</v>
      </c>
      <c r="C25" s="626" t="s">
        <v>488</v>
      </c>
      <c r="D25" s="608">
        <v>11.35</v>
      </c>
      <c r="E25" s="609" t="s">
        <v>578</v>
      </c>
      <c r="F25" s="621">
        <v>11</v>
      </c>
      <c r="G25" s="622">
        <v>0</v>
      </c>
      <c r="H25" s="611">
        <f>SUMIF('SAUCE USAGE'!$J$26:$J$60,C25,'SAUCE USAGE'!$L$26:$L$60)/1000</f>
        <v>5.0999999999999996</v>
      </c>
      <c r="I25" s="611">
        <f>SUMIF('SAUCE USAGE'!$J$64:$J$97,C25,'SAUCE USAGE'!$L$64:$L$97)/1000</f>
        <v>0.6</v>
      </c>
      <c r="J25" s="622"/>
      <c r="K25" s="611">
        <f>SUMIF('SAUCE USAGE'!$J$11:$J$24,C25,'SAUCE USAGE'!$L$11:$L$24)/1000</f>
        <v>0</v>
      </c>
      <c r="L25" s="639"/>
      <c r="M25" s="614">
        <f t="shared" si="0"/>
        <v>5.6999999999999993</v>
      </c>
      <c r="N25" s="614">
        <f t="shared" si="1"/>
        <v>5.3000000000000007</v>
      </c>
      <c r="O25" s="674">
        <v>9</v>
      </c>
      <c r="P25" s="615">
        <f t="shared" si="2"/>
        <v>3.6999999999999993</v>
      </c>
      <c r="Q25" s="616">
        <f t="shared" si="3"/>
        <v>0.69811320754716955</v>
      </c>
      <c r="R25" s="617">
        <f t="shared" si="4"/>
        <v>41.99499999999999</v>
      </c>
      <c r="S25" s="707">
        <f t="shared" si="5"/>
        <v>0.64912280701754377</v>
      </c>
    </row>
    <row r="26" spans="1:19" s="618" customFormat="1" ht="21" customHeight="1">
      <c r="B26" s="619">
        <f>+B25+1</f>
        <v>4</v>
      </c>
      <c r="C26" s="626" t="s">
        <v>482</v>
      </c>
      <c r="D26" s="608">
        <v>5.9</v>
      </c>
      <c r="E26" s="609" t="s">
        <v>578</v>
      </c>
      <c r="F26" s="627">
        <v>0.2</v>
      </c>
      <c r="G26" s="622">
        <v>2.2999999999999998</v>
      </c>
      <c r="H26" s="611">
        <f>SUMIF('SAUCE USAGE'!$J$26:$J$60,C26,'SAUCE USAGE'!$L$26:$L$60)/1000</f>
        <v>4.8</v>
      </c>
      <c r="I26" s="611">
        <f>SUMIF('SAUCE USAGE'!$J$64:$J$97,C26,'SAUCE USAGE'!$L$64:$L$97)/1000</f>
        <v>1.35</v>
      </c>
      <c r="J26" s="628"/>
      <c r="K26" s="611">
        <f>SUMIF('SAUCE USAGE'!$J$11:$J$24,C26,'SAUCE USAGE'!$L$11:$L$24)/1000</f>
        <v>0</v>
      </c>
      <c r="L26" s="642"/>
      <c r="M26" s="614">
        <f t="shared" ref="M26" si="6">L26+H26+I26+J26+K26</f>
        <v>6.15</v>
      </c>
      <c r="N26" s="614">
        <f t="shared" ref="N26" si="7">+F26+G26-M26</f>
        <v>-3.6500000000000004</v>
      </c>
      <c r="O26" s="674">
        <v>0.28000000000000003</v>
      </c>
      <c r="P26" s="615">
        <f t="shared" ref="P26" si="8">+O26-N26</f>
        <v>3.9300000000000006</v>
      </c>
      <c r="Q26" s="616">
        <f t="shared" ref="Q26" si="9">IF(N26=0,"",P26/N26)</f>
        <v>-1.0767123287671234</v>
      </c>
      <c r="R26" s="617">
        <f t="shared" ref="R26" si="10">+P26*D26</f>
        <v>23.187000000000005</v>
      </c>
      <c r="S26" s="707">
        <f t="shared" ref="S26" si="11">+P26/M26</f>
        <v>0.63902439024390245</v>
      </c>
    </row>
    <row r="27" spans="1:19" s="618" customFormat="1" ht="21" customHeight="1">
      <c r="B27" s="619">
        <f t="shared" ref="B27:B31" si="12">+B26+1</f>
        <v>5</v>
      </c>
      <c r="C27" s="626" t="s">
        <v>485</v>
      </c>
      <c r="D27" s="608">
        <v>3.3</v>
      </c>
      <c r="E27" s="609" t="s">
        <v>578</v>
      </c>
      <c r="F27" s="627">
        <v>1.65</v>
      </c>
      <c r="G27" s="628">
        <v>0</v>
      </c>
      <c r="H27" s="611">
        <f>SUMIF('SAUCE USAGE'!$J$26:$J$60,C27,'SAUCE USAGE'!$L$26:$L$60)/1000</f>
        <v>0.9</v>
      </c>
      <c r="I27" s="611">
        <f>SUMIF('SAUCE USAGE'!$J$64:$J$97,C27,'SAUCE USAGE'!$L$64:$L$97)/1000</f>
        <v>0.09</v>
      </c>
      <c r="J27" s="628"/>
      <c r="K27" s="611">
        <f>SUMIF('SAUCE USAGE'!$J$11:$J$24,C27,'SAUCE USAGE'!$L$11:$L$24)/1000</f>
        <v>0</v>
      </c>
      <c r="L27" s="642"/>
      <c r="M27" s="614">
        <f t="shared" si="0"/>
        <v>0.99</v>
      </c>
      <c r="N27" s="614">
        <f t="shared" si="1"/>
        <v>0.65999999999999992</v>
      </c>
      <c r="O27" s="675">
        <v>0.73</v>
      </c>
      <c r="P27" s="615">
        <f t="shared" si="2"/>
        <v>7.0000000000000062E-2</v>
      </c>
      <c r="Q27" s="616">
        <f t="shared" si="3"/>
        <v>0.10606060606060617</v>
      </c>
      <c r="R27" s="617">
        <f t="shared" si="4"/>
        <v>0.23100000000000021</v>
      </c>
      <c r="S27" s="707">
        <f t="shared" si="5"/>
        <v>7.0707070707070774E-2</v>
      </c>
    </row>
    <row r="28" spans="1:19" s="618" customFormat="1" ht="21" customHeight="1">
      <c r="B28" s="619">
        <f t="shared" si="12"/>
        <v>6</v>
      </c>
      <c r="C28" s="626" t="s">
        <v>479</v>
      </c>
      <c r="D28" s="608">
        <v>2</v>
      </c>
      <c r="E28" s="609" t="s">
        <v>578</v>
      </c>
      <c r="F28" s="627">
        <v>2.4</v>
      </c>
      <c r="G28" s="628">
        <v>4.2</v>
      </c>
      <c r="H28" s="611">
        <f>SUMIF('SAUCE USAGE'!$J$26:$J$60,C28,'SAUCE USAGE'!$L$26:$L$60)/1000</f>
        <v>3.44</v>
      </c>
      <c r="I28" s="611">
        <f>SUMIF('SAUCE USAGE'!$J$64:$J$97,C28,'SAUCE USAGE'!$L$64:$L$97)/1000</f>
        <v>1.04</v>
      </c>
      <c r="J28" s="628"/>
      <c r="K28" s="611">
        <f>SUMIF('SAUCE USAGE'!$J$11:$J$24,C28,'SAUCE USAGE'!$L$11:$L$24)/1000</f>
        <v>0</v>
      </c>
      <c r="L28" s="642"/>
      <c r="M28" s="614">
        <f t="shared" si="0"/>
        <v>4.4800000000000004</v>
      </c>
      <c r="N28" s="614">
        <f t="shared" si="1"/>
        <v>2.1199999999999992</v>
      </c>
      <c r="O28" s="675">
        <v>3.2</v>
      </c>
      <c r="P28" s="615">
        <f t="shared" si="2"/>
        <v>1.080000000000001</v>
      </c>
      <c r="Q28" s="616">
        <f t="shared" si="3"/>
        <v>0.50943396226415161</v>
      </c>
      <c r="R28" s="617">
        <f t="shared" si="4"/>
        <v>2.1600000000000019</v>
      </c>
      <c r="S28" s="707">
        <f t="shared" si="5"/>
        <v>0.24107142857142877</v>
      </c>
    </row>
    <row r="29" spans="1:19" s="618" customFormat="1" ht="21" customHeight="1">
      <c r="B29" s="619">
        <f t="shared" si="12"/>
        <v>7</v>
      </c>
      <c r="C29" s="626" t="s">
        <v>65</v>
      </c>
      <c r="D29" s="608">
        <v>6.78</v>
      </c>
      <c r="E29" s="609" t="s">
        <v>578</v>
      </c>
      <c r="F29" s="627">
        <v>4.3</v>
      </c>
      <c r="G29" s="676">
        <v>3.9</v>
      </c>
      <c r="H29" s="611">
        <f>SUMIF('SAUCE USAGE'!$J$26:$J$60,C29,'SAUCE USAGE'!$L$26:$L$60)/1000</f>
        <v>7.92</v>
      </c>
      <c r="I29" s="611">
        <f>SUMIF('SAUCE USAGE'!$J$64:$J$97,C29,'SAUCE USAGE'!$L$64:$L$97)/1000</f>
        <v>0.27</v>
      </c>
      <c r="J29" s="628"/>
      <c r="K29" s="611">
        <f>SUMIF('SAUCE USAGE'!$J$11:$J$24,C29,'SAUCE USAGE'!$L$11:$L$24)/1000</f>
        <v>0.08</v>
      </c>
      <c r="L29" s="642"/>
      <c r="M29" s="614">
        <f t="shared" si="0"/>
        <v>8.27</v>
      </c>
      <c r="N29" s="614">
        <f t="shared" si="1"/>
        <v>-7.0000000000000284E-2</v>
      </c>
      <c r="O29" s="675">
        <v>3.6</v>
      </c>
      <c r="P29" s="615">
        <f t="shared" si="2"/>
        <v>3.6700000000000004</v>
      </c>
      <c r="Q29" s="616">
        <f t="shared" si="3"/>
        <v>-52.428571428571225</v>
      </c>
      <c r="R29" s="617">
        <f t="shared" si="4"/>
        <v>24.882600000000004</v>
      </c>
      <c r="S29" s="707">
        <f t="shared" si="5"/>
        <v>0.44377267230955264</v>
      </c>
    </row>
    <row r="30" spans="1:19" s="618" customFormat="1" ht="21" customHeight="1">
      <c r="B30" s="619">
        <f t="shared" si="12"/>
        <v>8</v>
      </c>
      <c r="C30" s="620" t="s">
        <v>483</v>
      </c>
      <c r="D30" s="608">
        <v>9.0660000000000007</v>
      </c>
      <c r="E30" s="609" t="s">
        <v>578</v>
      </c>
      <c r="F30" s="627">
        <v>7.8</v>
      </c>
      <c r="G30" s="628">
        <v>0</v>
      </c>
      <c r="H30" s="611">
        <f>SUMIF('SAUCE USAGE'!$J$26:$J$60,C30,'SAUCE USAGE'!$L$26:$L$60)/1000</f>
        <v>2.73</v>
      </c>
      <c r="I30" s="611">
        <f>SUMIF('SAUCE USAGE'!$J$64:$J$97,C30,'SAUCE USAGE'!$L$64:$L$97)/1000</f>
        <v>2.2200000000000002</v>
      </c>
      <c r="J30" s="628"/>
      <c r="K30" s="611">
        <f>SUMIF('SAUCE USAGE'!$J$11:$J$24,C30,'SAUCE USAGE'!$L$11:$L$24)/1000</f>
        <v>0</v>
      </c>
      <c r="L30" s="642"/>
      <c r="M30" s="614">
        <f t="shared" si="0"/>
        <v>4.95</v>
      </c>
      <c r="N30" s="614">
        <f t="shared" si="1"/>
        <v>2.8499999999999996</v>
      </c>
      <c r="O30" s="675">
        <v>6.9</v>
      </c>
      <c r="P30" s="615">
        <f t="shared" si="2"/>
        <v>4.0500000000000007</v>
      </c>
      <c r="Q30" s="616">
        <f t="shared" si="3"/>
        <v>1.4210526315789478</v>
      </c>
      <c r="R30" s="617">
        <f t="shared" si="4"/>
        <v>36.717300000000009</v>
      </c>
      <c r="S30" s="707">
        <f t="shared" si="5"/>
        <v>0.81818181818181834</v>
      </c>
    </row>
    <row r="31" spans="1:19" s="618" customFormat="1" ht="30" customHeight="1">
      <c r="B31" s="619">
        <f t="shared" si="12"/>
        <v>9</v>
      </c>
      <c r="C31" s="620" t="s">
        <v>481</v>
      </c>
      <c r="D31" s="608">
        <v>1.88</v>
      </c>
      <c r="E31" s="609" t="s">
        <v>578</v>
      </c>
      <c r="F31" s="627">
        <v>2.1</v>
      </c>
      <c r="G31" s="628">
        <v>4</v>
      </c>
      <c r="H31" s="611">
        <f>SUMIF('SAUCE USAGE'!$J$26:$J$60,C31,'SAUCE USAGE'!$L$26:$L$60)/1000</f>
        <v>3.6</v>
      </c>
      <c r="I31" s="611">
        <f>SUMIF('SAUCE USAGE'!$J$64:$J$97,C31,'SAUCE USAGE'!$L$64:$L$97)/1000</f>
        <v>1</v>
      </c>
      <c r="J31" s="628"/>
      <c r="K31" s="611">
        <f>SUMIF('SAUCE USAGE'!$J$11:$J$24,C31,'SAUCE USAGE'!$L$11:$L$24)/1000</f>
        <v>0</v>
      </c>
      <c r="L31" s="642"/>
      <c r="M31" s="614">
        <f t="shared" si="0"/>
        <v>4.5999999999999996</v>
      </c>
      <c r="N31" s="614">
        <f t="shared" si="1"/>
        <v>1.5</v>
      </c>
      <c r="O31" s="675">
        <v>3.68</v>
      </c>
      <c r="P31" s="615">
        <f t="shared" si="2"/>
        <v>2.1800000000000002</v>
      </c>
      <c r="Q31" s="616">
        <f t="shared" si="3"/>
        <v>1.4533333333333334</v>
      </c>
      <c r="R31" s="617">
        <f t="shared" si="4"/>
        <v>4.0983999999999998</v>
      </c>
      <c r="S31" s="707">
        <f t="shared" si="5"/>
        <v>0.47391304347826096</v>
      </c>
    </row>
    <row r="32" spans="1:19" s="618" customFormat="1" ht="21" customHeight="1" thickBot="1">
      <c r="B32" s="631"/>
      <c r="C32" s="626"/>
      <c r="D32" s="608"/>
      <c r="E32" s="609"/>
      <c r="F32" s="627"/>
      <c r="G32" s="628"/>
      <c r="H32" s="629"/>
      <c r="I32" s="611"/>
      <c r="J32" s="628"/>
      <c r="K32" s="629"/>
      <c r="L32" s="642"/>
      <c r="M32" s="630"/>
      <c r="N32" s="630"/>
      <c r="O32" s="675"/>
      <c r="P32" s="632"/>
      <c r="Q32" s="633"/>
      <c r="R32" s="617"/>
      <c r="S32" s="617"/>
    </row>
    <row r="33" spans="2:19" s="618" customFormat="1" ht="21" customHeight="1" thickBot="1">
      <c r="B33" s="786" t="s">
        <v>554</v>
      </c>
      <c r="C33" s="787"/>
      <c r="D33" s="698"/>
      <c r="E33" s="699"/>
      <c r="F33" s="700"/>
      <c r="G33" s="700"/>
      <c r="H33" s="700"/>
      <c r="I33" s="700"/>
      <c r="J33" s="700"/>
      <c r="K33" s="700"/>
      <c r="L33" s="701"/>
      <c r="M33" s="701"/>
      <c r="N33" s="701"/>
      <c r="O33" s="701"/>
      <c r="P33" s="701"/>
      <c r="Q33" s="702"/>
      <c r="R33" s="703">
        <f>SUM(R23:R32)</f>
        <v>148.8176</v>
      </c>
      <c r="S33" s="689"/>
    </row>
    <row r="34" spans="2:19" s="618" customFormat="1" ht="21" customHeight="1" thickBot="1">
      <c r="B34" s="631"/>
      <c r="C34" s="626"/>
      <c r="D34" s="608"/>
      <c r="E34" s="609"/>
      <c r="F34" s="627"/>
      <c r="G34" s="628"/>
      <c r="H34" s="629"/>
      <c r="I34" s="611"/>
      <c r="J34" s="628"/>
      <c r="K34" s="629"/>
      <c r="L34" s="642"/>
      <c r="M34" s="630"/>
      <c r="N34" s="630"/>
      <c r="O34" s="675"/>
      <c r="P34" s="632"/>
      <c r="Q34" s="633"/>
      <c r="R34" s="617"/>
      <c r="S34" s="617"/>
    </row>
    <row r="35" spans="2:19" s="618" customFormat="1" ht="22.5" customHeight="1" thickBot="1">
      <c r="B35" s="704" t="s">
        <v>565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6"/>
    </row>
    <row r="36" spans="2:19" s="618" customFormat="1" ht="30.75" customHeight="1">
      <c r="B36" s="607">
        <v>1</v>
      </c>
      <c r="C36" s="634" t="s">
        <v>55</v>
      </c>
      <c r="D36" s="608">
        <v>3.34</v>
      </c>
      <c r="E36" s="635" t="s">
        <v>574</v>
      </c>
      <c r="F36" s="636">
        <v>629</v>
      </c>
      <c r="G36" s="766">
        <v>210</v>
      </c>
      <c r="H36" s="613">
        <f>SUMIF('K-LUNCH &amp; K DINNER'!$H$9:$H$46,C36,'K-LUNCH &amp; K DINNER'!$J$9:$J$46)</f>
        <v>377.92</v>
      </c>
      <c r="I36" s="614">
        <f>SUMIF('SIDE ORDER &amp; FOC'!$Q$11:$Q$81,C36,'SIDE ORDER &amp; FOC'!$S$11:$S$81)</f>
        <v>54.300000000000004</v>
      </c>
      <c r="J36" s="637"/>
      <c r="K36" s="637"/>
      <c r="L36" s="637"/>
      <c r="M36" s="614">
        <f>L36+H36+I36+J36+K36</f>
        <v>432.22</v>
      </c>
      <c r="N36" s="614">
        <f>+F36+G36-M36</f>
        <v>406.78</v>
      </c>
      <c r="O36" s="673">
        <v>348</v>
      </c>
      <c r="P36" s="615">
        <f t="shared" ref="P36" si="13">+O36-N36</f>
        <v>-58.779999999999973</v>
      </c>
      <c r="Q36" s="616">
        <f t="shared" ref="Q36:Q39" si="14">IF(N36=0,"",P36/N36)</f>
        <v>-0.1445007129160725</v>
      </c>
      <c r="R36" s="617">
        <f>+P36*D36</f>
        <v>-196.32519999999991</v>
      </c>
      <c r="S36" s="707">
        <f t="shared" ref="S36" si="15">+P36/M36</f>
        <v>-0.13599555781777792</v>
      </c>
    </row>
    <row r="37" spans="2:19" s="618" customFormat="1" ht="30.75" customHeight="1">
      <c r="B37" s="607"/>
      <c r="C37" s="634"/>
      <c r="D37" s="608"/>
      <c r="E37" s="635"/>
      <c r="F37" s="636"/>
      <c r="G37" s="637"/>
      <c r="H37" s="613"/>
      <c r="I37" s="613"/>
      <c r="J37" s="637"/>
      <c r="K37" s="637"/>
      <c r="L37" s="637"/>
      <c r="M37" s="614"/>
      <c r="N37" s="614"/>
      <c r="O37" s="673"/>
      <c r="P37" s="615"/>
      <c r="Q37" s="616" t="str">
        <f t="shared" si="14"/>
        <v/>
      </c>
      <c r="R37" s="617"/>
      <c r="S37" s="617"/>
    </row>
    <row r="38" spans="2:19" s="618" customFormat="1" ht="33" customHeight="1">
      <c r="B38" s="619">
        <v>2</v>
      </c>
      <c r="C38" s="620" t="s">
        <v>307</v>
      </c>
      <c r="D38" s="608">
        <v>1.17</v>
      </c>
      <c r="E38" s="635" t="s">
        <v>574</v>
      </c>
      <c r="F38" s="638">
        <v>69</v>
      </c>
      <c r="G38" s="639">
        <v>162</v>
      </c>
      <c r="H38" s="623">
        <f>SUMIF('K-LUNCH &amp; K DINNER'!$H$9:$H$46,C38,'K-LUNCH &amp; K DINNER'!$J$9:$J$46)</f>
        <v>45</v>
      </c>
      <c r="I38" s="623">
        <f>SUMIF('SIDE ORDER &amp; FOC'!$Q$11:$Q$81,C38,'SIDE ORDER &amp; FOC'!$S$11:$S$81)</f>
        <v>66</v>
      </c>
      <c r="J38" s="639"/>
      <c r="K38" s="639"/>
      <c r="L38" s="639"/>
      <c r="M38" s="614">
        <f t="shared" ref="M38:M42" si="16">L38+H38+I38+J38+K38</f>
        <v>111</v>
      </c>
      <c r="N38" s="624">
        <f t="shared" ref="N38:N49" si="17">+F38+G38-M38</f>
        <v>120</v>
      </c>
      <c r="O38" s="674">
        <v>135</v>
      </c>
      <c r="P38" s="615">
        <f t="shared" ref="P38:P39" si="18">+O38-N38</f>
        <v>15</v>
      </c>
      <c r="Q38" s="616">
        <f t="shared" si="14"/>
        <v>0.125</v>
      </c>
      <c r="R38" s="617">
        <f t="shared" ref="R38:R50" si="19">+P38*D38</f>
        <v>17.549999999999997</v>
      </c>
      <c r="S38" s="617"/>
    </row>
    <row r="39" spans="2:19" s="618" customFormat="1" ht="33.75" customHeight="1">
      <c r="B39" s="619">
        <v>3</v>
      </c>
      <c r="C39" s="620" t="s">
        <v>300</v>
      </c>
      <c r="D39" s="608">
        <v>1.17</v>
      </c>
      <c r="E39" s="635" t="s">
        <v>574</v>
      </c>
      <c r="F39" s="638">
        <v>8</v>
      </c>
      <c r="G39" s="639">
        <v>16</v>
      </c>
      <c r="H39" s="623">
        <f>SUMIF('K-LUNCH &amp; K DINNER'!$H$9:$H$46,C39,'K-LUNCH &amp; K DINNER'!$J$9:$J$46)</f>
        <v>20</v>
      </c>
      <c r="I39" s="623">
        <f>SUMIF('SIDE ORDER &amp; FOC'!$Q$11:$Q$81,C39,'SIDE ORDER &amp; FOC'!$S$11:$S$81)</f>
        <v>1</v>
      </c>
      <c r="J39" s="639"/>
      <c r="K39" s="639"/>
      <c r="L39" s="639"/>
      <c r="M39" s="614">
        <f t="shared" si="16"/>
        <v>21</v>
      </c>
      <c r="N39" s="624">
        <f t="shared" si="17"/>
        <v>3</v>
      </c>
      <c r="O39" s="674">
        <v>11</v>
      </c>
      <c r="P39" s="615">
        <f t="shared" si="18"/>
        <v>8</v>
      </c>
      <c r="Q39" s="616">
        <f t="shared" si="14"/>
        <v>2.6666666666666665</v>
      </c>
      <c r="R39" s="617">
        <f t="shared" si="19"/>
        <v>9.36</v>
      </c>
      <c r="S39" s="617"/>
    </row>
    <row r="40" spans="2:19" s="618" customFormat="1" ht="30.75" thickBot="1">
      <c r="B40" s="756"/>
      <c r="C40" s="757" t="s">
        <v>577</v>
      </c>
      <c r="D40" s="758">
        <v>1.17</v>
      </c>
      <c r="E40" s="759" t="str">
        <f>+E38</f>
        <v>PCS</v>
      </c>
      <c r="F40" s="760"/>
      <c r="G40" s="760"/>
      <c r="H40" s="760">
        <f t="shared" ref="H40:Q40" si="20">SUM(H38:H39)</f>
        <v>65</v>
      </c>
      <c r="I40" s="760">
        <f t="shared" si="20"/>
        <v>67</v>
      </c>
      <c r="J40" s="760">
        <f t="shared" si="20"/>
        <v>0</v>
      </c>
      <c r="K40" s="760">
        <f t="shared" si="20"/>
        <v>0</v>
      </c>
      <c r="L40" s="760">
        <f t="shared" si="20"/>
        <v>0</v>
      </c>
      <c r="M40" s="760">
        <f t="shared" si="20"/>
        <v>132</v>
      </c>
      <c r="N40" s="760">
        <f>SUM(N38:N39)</f>
        <v>123</v>
      </c>
      <c r="O40" s="760"/>
      <c r="P40" s="760">
        <f>SUM(P38:P39)</f>
        <v>23</v>
      </c>
      <c r="Q40" s="761">
        <f t="shared" si="20"/>
        <v>2.7916666666666665</v>
      </c>
      <c r="R40" s="617">
        <f>+P40*D40</f>
        <v>26.909999999999997</v>
      </c>
      <c r="S40" s="707">
        <f t="shared" ref="S40:S42" si="21">+P40/M40</f>
        <v>0.17424242424242425</v>
      </c>
    </row>
    <row r="41" spans="2:19" s="618" customFormat="1" ht="33.75" customHeight="1" thickTop="1">
      <c r="B41" s="619"/>
      <c r="C41" s="620"/>
      <c r="D41" s="608"/>
      <c r="E41" s="635"/>
      <c r="F41" s="638"/>
      <c r="G41" s="639"/>
      <c r="H41" s="623"/>
      <c r="I41" s="623"/>
      <c r="J41" s="639"/>
      <c r="K41" s="639"/>
      <c r="L41" s="639"/>
      <c r="M41" s="614"/>
      <c r="N41" s="624"/>
      <c r="O41" s="674"/>
      <c r="P41" s="615"/>
      <c r="Q41" s="616"/>
      <c r="R41" s="617"/>
      <c r="S41" s="617"/>
    </row>
    <row r="42" spans="2:19" s="618" customFormat="1" ht="24" customHeight="1">
      <c r="B42" s="619">
        <v>4</v>
      </c>
      <c r="C42" s="626" t="s">
        <v>301</v>
      </c>
      <c r="D42" s="581">
        <v>2.4500000000000002</v>
      </c>
      <c r="E42" s="635" t="str">
        <f>+E38</f>
        <v>PCS</v>
      </c>
      <c r="F42" s="638">
        <v>136</v>
      </c>
      <c r="G42" s="639">
        <v>0</v>
      </c>
      <c r="H42" s="623">
        <f>SUMIF('K-LUNCH &amp; K DINNER'!$H$9:$H$46,C42,'K-LUNCH &amp; K DINNER'!$J$9:$J$46)</f>
        <v>102</v>
      </c>
      <c r="I42" s="623">
        <f>SUMIF('SIDE ORDER &amp; FOC'!$Q$11:$Q$81,C42,'SIDE ORDER &amp; FOC'!$S$11:$S$81)</f>
        <v>9</v>
      </c>
      <c r="J42" s="639"/>
      <c r="K42" s="639"/>
      <c r="L42" s="639"/>
      <c r="M42" s="614">
        <f t="shared" si="16"/>
        <v>111</v>
      </c>
      <c r="N42" s="624">
        <f t="shared" si="17"/>
        <v>25</v>
      </c>
      <c r="O42" s="674">
        <v>56</v>
      </c>
      <c r="P42" s="615">
        <f t="shared" ref="P42:P50" si="22">+O42-N42</f>
        <v>31</v>
      </c>
      <c r="Q42" s="616">
        <f t="shared" ref="Q42:Q50" si="23">IF(N42=0,"",P42/N42)</f>
        <v>1.24</v>
      </c>
      <c r="R42" s="617">
        <f t="shared" si="19"/>
        <v>75.95</v>
      </c>
      <c r="S42" s="707">
        <f t="shared" si="21"/>
        <v>0.27927927927927926</v>
      </c>
    </row>
    <row r="43" spans="2:19" s="618" customFormat="1" ht="24" customHeight="1" thickBot="1">
      <c r="B43" s="619"/>
      <c r="C43" s="626"/>
      <c r="D43" s="581"/>
      <c r="E43" s="582"/>
      <c r="F43" s="638"/>
      <c r="G43" s="639"/>
      <c r="H43" s="623"/>
      <c r="I43" s="623"/>
      <c r="J43" s="639"/>
      <c r="K43" s="639"/>
      <c r="L43" s="639"/>
      <c r="M43" s="614"/>
      <c r="N43" s="624"/>
      <c r="O43" s="674"/>
      <c r="P43" s="625"/>
      <c r="Q43" s="616"/>
      <c r="R43" s="617"/>
      <c r="S43" s="617"/>
    </row>
    <row r="44" spans="2:19" s="618" customFormat="1" ht="15.75" thickBot="1">
      <c r="B44" s="786" t="s">
        <v>554</v>
      </c>
      <c r="C44" s="787"/>
      <c r="D44" s="698"/>
      <c r="E44" s="699"/>
      <c r="F44" s="700"/>
      <c r="G44" s="700"/>
      <c r="H44" s="700"/>
      <c r="I44" s="700"/>
      <c r="J44" s="700"/>
      <c r="K44" s="700"/>
      <c r="L44" s="701"/>
      <c r="M44" s="701"/>
      <c r="N44" s="701"/>
      <c r="O44" s="701"/>
      <c r="P44" s="701"/>
      <c r="Q44" s="702"/>
      <c r="R44" s="703">
        <f>SUM(R36:R43)</f>
        <v>-66.555199999999914</v>
      </c>
      <c r="S44" s="689"/>
    </row>
    <row r="45" spans="2:19" s="618" customFormat="1" ht="37.5" customHeight="1" thickBot="1">
      <c r="B45" s="607"/>
      <c r="C45" s="634"/>
      <c r="D45" s="608"/>
      <c r="E45" s="635"/>
      <c r="F45" s="636"/>
      <c r="G45" s="637"/>
      <c r="H45" s="613"/>
      <c r="I45" s="613"/>
      <c r="J45" s="637"/>
      <c r="K45" s="613"/>
      <c r="L45" s="613"/>
      <c r="M45" s="614"/>
      <c r="N45" s="614"/>
      <c r="O45" s="614"/>
      <c r="P45" s="615"/>
      <c r="Q45" s="616"/>
      <c r="R45" s="617"/>
      <c r="S45" s="707"/>
    </row>
    <row r="46" spans="2:19" s="618" customFormat="1" ht="22.5" customHeight="1" thickBot="1">
      <c r="B46" s="697" t="s">
        <v>566</v>
      </c>
      <c r="C46" s="695"/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6"/>
    </row>
    <row r="47" spans="2:19" s="618" customFormat="1" ht="24" customHeight="1">
      <c r="B47" s="619">
        <v>5</v>
      </c>
      <c r="C47" s="626" t="s">
        <v>498</v>
      </c>
      <c r="D47" s="581">
        <v>0.16</v>
      </c>
      <c r="E47" s="635" t="s">
        <v>574</v>
      </c>
      <c r="F47" s="638"/>
      <c r="G47" s="639"/>
      <c r="H47" s="613">
        <f>SUMIF('K-LUNCH &amp; K DINNER'!$H$9:$H$46,C47,'K-LUNCH &amp; K DINNER'!$J$9:$J$46)</f>
        <v>0</v>
      </c>
      <c r="I47" s="613">
        <f>SUMIF('SIDE ORDER &amp; FOC'!$Q$11:$Q$81,C47,'SIDE ORDER &amp; FOC'!$S$11:$S$81)</f>
        <v>80</v>
      </c>
      <c r="J47" s="639"/>
      <c r="K47" s="639"/>
      <c r="L47" s="639"/>
      <c r="M47" s="614">
        <f>L47+H47+I47+J47+K47</f>
        <v>80</v>
      </c>
      <c r="N47" s="624">
        <f>+F47+G47-M47</f>
        <v>-80</v>
      </c>
      <c r="O47" s="674"/>
      <c r="P47" s="615">
        <f t="shared" si="22"/>
        <v>80</v>
      </c>
      <c r="Q47" s="616">
        <f t="shared" si="23"/>
        <v>-1</v>
      </c>
      <c r="R47" s="617">
        <f t="shared" si="19"/>
        <v>12.8</v>
      </c>
      <c r="S47" s="707">
        <f t="shared" ref="S47:S61" si="24">+P47/M47</f>
        <v>1</v>
      </c>
    </row>
    <row r="48" spans="2:19" s="618" customFormat="1" ht="24" customHeight="1">
      <c r="B48" s="619">
        <f>+B47+1</f>
        <v>6</v>
      </c>
      <c r="C48" s="626" t="s">
        <v>473</v>
      </c>
      <c r="D48" s="581">
        <v>0.12</v>
      </c>
      <c r="E48" s="635" t="s">
        <v>574</v>
      </c>
      <c r="F48" s="638"/>
      <c r="G48" s="639"/>
      <c r="H48" s="623">
        <f>SUMIF('K-LUNCH &amp; K DINNER'!$H$9:$H$46,C48,'K-LUNCH &amp; K DINNER'!$J$9:$J$46)</f>
        <v>0</v>
      </c>
      <c r="I48" s="623">
        <f>SUMIF('SIDE ORDER &amp; FOC'!$Q$11:$Q$81,C48,'SIDE ORDER &amp; FOC'!$S$11:$S$81)</f>
        <v>60</v>
      </c>
      <c r="J48" s="639"/>
      <c r="K48" s="639"/>
      <c r="L48" s="639"/>
      <c r="M48" s="614">
        <f t="shared" ref="M48:M61" si="25">L48+H48+I48+J48+K48</f>
        <v>60</v>
      </c>
      <c r="N48" s="624">
        <f t="shared" si="17"/>
        <v>-60</v>
      </c>
      <c r="O48" s="674"/>
      <c r="P48" s="615">
        <f t="shared" si="22"/>
        <v>60</v>
      </c>
      <c r="Q48" s="616">
        <f t="shared" si="23"/>
        <v>-1</v>
      </c>
      <c r="R48" s="617">
        <f t="shared" si="19"/>
        <v>7.1999999999999993</v>
      </c>
      <c r="S48" s="707">
        <f t="shared" si="24"/>
        <v>1</v>
      </c>
    </row>
    <row r="49" spans="2:19" s="618" customFormat="1" ht="24" customHeight="1">
      <c r="B49" s="619">
        <f t="shared" ref="B49:B61" si="26">+B48+1</f>
        <v>7</v>
      </c>
      <c r="C49" s="626" t="s">
        <v>472</v>
      </c>
      <c r="D49" s="581">
        <v>0.06</v>
      </c>
      <c r="E49" s="635" t="s">
        <v>574</v>
      </c>
      <c r="F49" s="638"/>
      <c r="G49" s="639"/>
      <c r="H49" s="623">
        <f>SUMIF('K-LUNCH &amp; K DINNER'!$H$9:$H$46,C49,'K-LUNCH &amp; K DINNER'!$J$9:$J$46)</f>
        <v>0</v>
      </c>
      <c r="I49" s="623">
        <f>SUMIF('SIDE ORDER &amp; FOC'!$Q$11:$Q$81,C49,'SIDE ORDER &amp; FOC'!$S$11:$S$81)</f>
        <v>80</v>
      </c>
      <c r="J49" s="639"/>
      <c r="K49" s="639"/>
      <c r="L49" s="639"/>
      <c r="M49" s="614">
        <f t="shared" si="25"/>
        <v>80</v>
      </c>
      <c r="N49" s="624">
        <f t="shared" si="17"/>
        <v>-80</v>
      </c>
      <c r="O49" s="674"/>
      <c r="P49" s="615">
        <f t="shared" si="22"/>
        <v>80</v>
      </c>
      <c r="Q49" s="616">
        <f t="shared" si="23"/>
        <v>-1</v>
      </c>
      <c r="R49" s="617">
        <f t="shared" si="19"/>
        <v>4.8</v>
      </c>
      <c r="S49" s="707">
        <f t="shared" si="24"/>
        <v>1</v>
      </c>
    </row>
    <row r="50" spans="2:19" s="618" customFormat="1" ht="24" customHeight="1">
      <c r="B50" s="619">
        <f t="shared" si="26"/>
        <v>8</v>
      </c>
      <c r="C50" s="626" t="s">
        <v>499</v>
      </c>
      <c r="D50" s="581">
        <v>7.87</v>
      </c>
      <c r="E50" s="609" t="s">
        <v>576</v>
      </c>
      <c r="F50" s="677"/>
      <c r="G50" s="674"/>
      <c r="H50" s="623">
        <f>SUMIF('K-LUNCH &amp; K DINNER'!$H$9:$H$46,C50,'K-LUNCH &amp; K DINNER'!$J$9:$J$46)</f>
        <v>0</v>
      </c>
      <c r="I50" s="624">
        <f>SUMIF('SIDE ORDER &amp; FOC'!$Q$11:$Q$81,C50,'SIDE ORDER &amp; FOC'!$S$11:$S$81)</f>
        <v>1.2</v>
      </c>
      <c r="J50" s="639"/>
      <c r="K50" s="639"/>
      <c r="L50" s="639"/>
      <c r="M50" s="614">
        <f t="shared" si="25"/>
        <v>1.2</v>
      </c>
      <c r="N50" s="624">
        <v>-1.56</v>
      </c>
      <c r="O50" s="674"/>
      <c r="P50" s="615">
        <f t="shared" si="22"/>
        <v>1.56</v>
      </c>
      <c r="Q50" s="616">
        <f t="shared" si="23"/>
        <v>-1</v>
      </c>
      <c r="R50" s="617">
        <f t="shared" si="19"/>
        <v>12.277200000000001</v>
      </c>
      <c r="S50" s="707">
        <f t="shared" si="24"/>
        <v>1.3</v>
      </c>
    </row>
    <row r="51" spans="2:19" s="618" customFormat="1" ht="24" customHeight="1">
      <c r="B51" s="619">
        <f t="shared" si="26"/>
        <v>9</v>
      </c>
      <c r="C51" s="626" t="s">
        <v>58</v>
      </c>
      <c r="D51" s="581">
        <v>0.26</v>
      </c>
      <c r="E51" s="635" t="s">
        <v>574</v>
      </c>
      <c r="F51" s="638"/>
      <c r="G51" s="639"/>
      <c r="H51" s="613">
        <f>SUMIF('K-LUNCH &amp; K DINNER'!$H$9:$H$46,C51,'K-LUNCH &amp; K DINNER'!$J$9:$J$46)</f>
        <v>96</v>
      </c>
      <c r="I51" s="613">
        <f>SUMIF('SIDE ORDER &amp; FOC'!$Q$11:$Q$81,C51,'SIDE ORDER &amp; FOC'!$S$11:$S$81)</f>
        <v>152</v>
      </c>
      <c r="J51" s="639"/>
      <c r="K51" s="639"/>
      <c r="L51" s="639"/>
      <c r="M51" s="614">
        <f t="shared" si="25"/>
        <v>248</v>
      </c>
      <c r="N51" s="624">
        <f t="shared" ref="N51:N53" si="27">+F51+G51-M51</f>
        <v>-248</v>
      </c>
      <c r="O51" s="674"/>
      <c r="P51" s="615">
        <f t="shared" ref="P51:P61" si="28">+O51-N51</f>
        <v>248</v>
      </c>
      <c r="Q51" s="616">
        <f t="shared" ref="Q51:Q61" si="29">IF(N51=0,"",P51/N51)</f>
        <v>-1</v>
      </c>
      <c r="R51" s="617">
        <f t="shared" ref="R51:R61" si="30">+P51*D51</f>
        <v>64.48</v>
      </c>
      <c r="S51" s="707">
        <f t="shared" si="24"/>
        <v>1</v>
      </c>
    </row>
    <row r="52" spans="2:19" s="618" customFormat="1" ht="24" customHeight="1">
      <c r="B52" s="619">
        <f t="shared" si="26"/>
        <v>10</v>
      </c>
      <c r="C52" s="626" t="s">
        <v>60</v>
      </c>
      <c r="D52" s="581">
        <v>0.23</v>
      </c>
      <c r="E52" s="635" t="s">
        <v>574</v>
      </c>
      <c r="F52" s="638"/>
      <c r="G52" s="639"/>
      <c r="H52" s="623">
        <f>SUMIF('K-LUNCH &amp; K DINNER'!$H$9:$H$46,C52,'K-LUNCH &amp; K DINNER'!$J$9:$J$46)</f>
        <v>32</v>
      </c>
      <c r="I52" s="624">
        <f>SUMIF('SIDE ORDER &amp; FOC'!$Q$11:$Q$81,C52,'SIDE ORDER &amp; FOC'!$S$11:$S$81)</f>
        <v>54</v>
      </c>
      <c r="J52" s="639"/>
      <c r="K52" s="639"/>
      <c r="L52" s="639"/>
      <c r="M52" s="614">
        <f t="shared" si="25"/>
        <v>86</v>
      </c>
      <c r="N52" s="624">
        <f t="shared" si="27"/>
        <v>-86</v>
      </c>
      <c r="O52" s="674"/>
      <c r="P52" s="615">
        <f t="shared" si="28"/>
        <v>86</v>
      </c>
      <c r="Q52" s="616">
        <f t="shared" si="29"/>
        <v>-1</v>
      </c>
      <c r="R52" s="617">
        <f t="shared" si="30"/>
        <v>19.78</v>
      </c>
      <c r="S52" s="707">
        <f t="shared" si="24"/>
        <v>1</v>
      </c>
    </row>
    <row r="53" spans="2:19" s="618" customFormat="1" ht="24" customHeight="1">
      <c r="B53" s="619">
        <f t="shared" si="26"/>
        <v>11</v>
      </c>
      <c r="C53" s="640" t="s">
        <v>306</v>
      </c>
      <c r="D53" s="581">
        <v>0.65</v>
      </c>
      <c r="E53" s="635" t="s">
        <v>574</v>
      </c>
      <c r="F53" s="638"/>
      <c r="G53" s="639"/>
      <c r="H53" s="623">
        <f>SUMIF('K-LUNCH &amp; K DINNER'!$H$9:$H$46,C53,'K-LUNCH &amp; K DINNER'!$J$9:$J$46)</f>
        <v>12</v>
      </c>
      <c r="I53" s="623">
        <f>SUMIF('SIDE ORDER &amp; FOC'!$Q$11:$Q$81,C53,'SIDE ORDER &amp; FOC'!$S$11:$S$81)</f>
        <v>42</v>
      </c>
      <c r="J53" s="639"/>
      <c r="K53" s="639"/>
      <c r="L53" s="639"/>
      <c r="M53" s="614">
        <f t="shared" si="25"/>
        <v>54</v>
      </c>
      <c r="N53" s="624">
        <f t="shared" si="27"/>
        <v>-54</v>
      </c>
      <c r="O53" s="674"/>
      <c r="P53" s="615">
        <f t="shared" si="28"/>
        <v>54</v>
      </c>
      <c r="Q53" s="616">
        <f t="shared" si="29"/>
        <v>-1</v>
      </c>
      <c r="R53" s="617">
        <f t="shared" si="30"/>
        <v>35.1</v>
      </c>
      <c r="S53" s="707">
        <f t="shared" si="24"/>
        <v>1</v>
      </c>
    </row>
    <row r="54" spans="2:19" s="618" customFormat="1" ht="24" customHeight="1">
      <c r="B54" s="619">
        <f t="shared" si="26"/>
        <v>12</v>
      </c>
      <c r="C54" s="640" t="s">
        <v>304</v>
      </c>
      <c r="D54" s="581">
        <v>0.24</v>
      </c>
      <c r="E54" s="635" t="s">
        <v>574</v>
      </c>
      <c r="F54" s="638"/>
      <c r="G54" s="639"/>
      <c r="H54" s="623">
        <f>SUMIF('K-LUNCH &amp; K DINNER'!$H$9:$H$46,C54,'K-LUNCH &amp; K DINNER'!$J$9:$J$46)</f>
        <v>6</v>
      </c>
      <c r="I54" s="623">
        <f>SUMIF('SIDE ORDER &amp; FOC'!$Q$11:$Q$81,C54,'SIDE ORDER &amp; FOC'!$S$11:$S$81)</f>
        <v>48</v>
      </c>
      <c r="J54" s="639"/>
      <c r="K54" s="639"/>
      <c r="L54" s="639"/>
      <c r="M54" s="614">
        <f t="shared" si="25"/>
        <v>54</v>
      </c>
      <c r="N54" s="624">
        <f t="shared" ref="N54:N61" si="31">+F54+G54-M54</f>
        <v>-54</v>
      </c>
      <c r="O54" s="674"/>
      <c r="P54" s="615">
        <f t="shared" si="28"/>
        <v>54</v>
      </c>
      <c r="Q54" s="616">
        <f t="shared" si="29"/>
        <v>-1</v>
      </c>
      <c r="R54" s="617">
        <f t="shared" si="30"/>
        <v>12.959999999999999</v>
      </c>
      <c r="S54" s="707">
        <f t="shared" si="24"/>
        <v>1</v>
      </c>
    </row>
    <row r="55" spans="2:19" s="618" customFormat="1" ht="24" customHeight="1">
      <c r="B55" s="619">
        <f t="shared" si="26"/>
        <v>13</v>
      </c>
      <c r="C55" s="640" t="s">
        <v>56</v>
      </c>
      <c r="D55" s="581">
        <v>0.1</v>
      </c>
      <c r="E55" s="635" t="s">
        <v>574</v>
      </c>
      <c r="F55" s="638"/>
      <c r="G55" s="639"/>
      <c r="H55" s="623">
        <f>SUMIF('K-LUNCH &amp; K DINNER'!$H$9:$H$46,C55,'K-LUNCH &amp; K DINNER'!$J$9:$J$46)</f>
        <v>45</v>
      </c>
      <c r="I55" s="623">
        <f>SUMIF('SIDE ORDER &amp; FOC'!$Q$11:$Q$81,C55,'SIDE ORDER &amp; FOC'!$S$11:$S$81)</f>
        <v>20</v>
      </c>
      <c r="J55" s="639"/>
      <c r="K55" s="639"/>
      <c r="L55" s="639"/>
      <c r="M55" s="614">
        <f t="shared" si="25"/>
        <v>65</v>
      </c>
      <c r="N55" s="624">
        <f t="shared" si="31"/>
        <v>-65</v>
      </c>
      <c r="O55" s="674"/>
      <c r="P55" s="615">
        <f t="shared" si="28"/>
        <v>65</v>
      </c>
      <c r="Q55" s="616">
        <f t="shared" si="29"/>
        <v>-1</v>
      </c>
      <c r="R55" s="617">
        <f t="shared" si="30"/>
        <v>6.5</v>
      </c>
      <c r="S55" s="707">
        <f t="shared" si="24"/>
        <v>1</v>
      </c>
    </row>
    <row r="56" spans="2:19" s="618" customFormat="1" ht="24" customHeight="1">
      <c r="B56" s="619">
        <f t="shared" si="26"/>
        <v>14</v>
      </c>
      <c r="C56" s="640" t="s">
        <v>305</v>
      </c>
      <c r="D56" s="581">
        <v>1.96</v>
      </c>
      <c r="E56" s="635" t="s">
        <v>574</v>
      </c>
      <c r="F56" s="638"/>
      <c r="G56" s="639"/>
      <c r="H56" s="623">
        <f>SUMIF('K-LUNCH &amp; K DINNER'!$H$9:$H$46,C56,'K-LUNCH &amp; K DINNER'!$J$9:$J$46)</f>
        <v>0</v>
      </c>
      <c r="I56" s="623">
        <f>SUMIF('SIDE ORDER &amp; FOC'!$Q$11:$Q$81,C56,'SIDE ORDER &amp; FOC'!$S$11:$S$81)</f>
        <v>1</v>
      </c>
      <c r="J56" s="639"/>
      <c r="K56" s="639"/>
      <c r="L56" s="639"/>
      <c r="M56" s="614">
        <f t="shared" si="25"/>
        <v>1</v>
      </c>
      <c r="N56" s="624">
        <f t="shared" si="31"/>
        <v>-1</v>
      </c>
      <c r="O56" s="674"/>
      <c r="P56" s="615">
        <f t="shared" si="28"/>
        <v>1</v>
      </c>
      <c r="Q56" s="616">
        <f t="shared" si="29"/>
        <v>-1</v>
      </c>
      <c r="R56" s="617">
        <f t="shared" si="30"/>
        <v>1.96</v>
      </c>
      <c r="S56" s="707">
        <f t="shared" si="24"/>
        <v>1</v>
      </c>
    </row>
    <row r="57" spans="2:19" s="618" customFormat="1" ht="24" customHeight="1">
      <c r="B57" s="619">
        <f t="shared" si="26"/>
        <v>15</v>
      </c>
      <c r="C57" s="641" t="s">
        <v>303</v>
      </c>
      <c r="D57" s="581">
        <v>0.27</v>
      </c>
      <c r="E57" s="635" t="s">
        <v>574</v>
      </c>
      <c r="F57" s="638"/>
      <c r="G57" s="639"/>
      <c r="H57" s="623">
        <f>SUMIF('K-LUNCH &amp; K DINNER'!$H$9:$H$46,C57,'K-LUNCH &amp; K DINNER'!$J$9:$J$46)</f>
        <v>8</v>
      </c>
      <c r="I57" s="623">
        <f>SUMIF('SIDE ORDER &amp; FOC'!$Q$11:$Q$81,C57,'SIDE ORDER &amp; FOC'!$S$11:$S$81)</f>
        <v>4</v>
      </c>
      <c r="J57" s="639"/>
      <c r="K57" s="639"/>
      <c r="L57" s="639"/>
      <c r="M57" s="614">
        <f t="shared" si="25"/>
        <v>12</v>
      </c>
      <c r="N57" s="624">
        <f t="shared" si="31"/>
        <v>-12</v>
      </c>
      <c r="O57" s="674"/>
      <c r="P57" s="615">
        <f t="shared" si="28"/>
        <v>12</v>
      </c>
      <c r="Q57" s="616">
        <f t="shared" si="29"/>
        <v>-1</v>
      </c>
      <c r="R57" s="617">
        <f t="shared" si="30"/>
        <v>3.24</v>
      </c>
      <c r="S57" s="707">
        <f t="shared" si="24"/>
        <v>1</v>
      </c>
    </row>
    <row r="58" spans="2:19" s="618" customFormat="1" ht="24" customHeight="1">
      <c r="B58" s="619">
        <f t="shared" si="26"/>
        <v>16</v>
      </c>
      <c r="C58" s="640" t="s">
        <v>59</v>
      </c>
      <c r="D58" s="581">
        <v>0.33</v>
      </c>
      <c r="E58" s="635" t="s">
        <v>574</v>
      </c>
      <c r="F58" s="638"/>
      <c r="G58" s="639"/>
      <c r="H58" s="623">
        <f>SUMIF('K-LUNCH &amp; K DINNER'!$H$9:$H$46,C58,'K-LUNCH &amp; K DINNER'!$J$9:$J$46)</f>
        <v>8</v>
      </c>
      <c r="I58" s="623">
        <f>SUMIF('SIDE ORDER &amp; FOC'!$Q$11:$Q$81,C58,'SIDE ORDER &amp; FOC'!$S$11:$S$81)</f>
        <v>4</v>
      </c>
      <c r="J58" s="639"/>
      <c r="K58" s="639"/>
      <c r="L58" s="639"/>
      <c r="M58" s="614">
        <f t="shared" si="25"/>
        <v>12</v>
      </c>
      <c r="N58" s="624">
        <f t="shared" si="31"/>
        <v>-12</v>
      </c>
      <c r="O58" s="674"/>
      <c r="P58" s="615">
        <f t="shared" si="28"/>
        <v>12</v>
      </c>
      <c r="Q58" s="616">
        <f t="shared" si="29"/>
        <v>-1</v>
      </c>
      <c r="R58" s="617">
        <f t="shared" si="30"/>
        <v>3.96</v>
      </c>
      <c r="S58" s="707">
        <f t="shared" si="24"/>
        <v>1</v>
      </c>
    </row>
    <row r="59" spans="2:19" s="618" customFormat="1" ht="24" customHeight="1">
      <c r="B59" s="619">
        <f t="shared" si="26"/>
        <v>17</v>
      </c>
      <c r="C59" s="626" t="s">
        <v>302</v>
      </c>
      <c r="D59" s="581">
        <v>0.17</v>
      </c>
      <c r="E59" s="635" t="s">
        <v>574</v>
      </c>
      <c r="F59" s="638"/>
      <c r="G59" s="639"/>
      <c r="H59" s="623">
        <f>SUMIF('K-LUNCH &amp; K DINNER'!$H$9:$H$46,C59,'K-LUNCH &amp; K DINNER'!$J$9:$J$46)</f>
        <v>8</v>
      </c>
      <c r="I59" s="623">
        <f>SUMIF('SIDE ORDER &amp; FOC'!$Q$11:$Q$81,C59,'SIDE ORDER &amp; FOC'!$S$11:$S$81)</f>
        <v>4</v>
      </c>
      <c r="J59" s="639"/>
      <c r="K59" s="639"/>
      <c r="L59" s="639"/>
      <c r="M59" s="614">
        <f t="shared" si="25"/>
        <v>12</v>
      </c>
      <c r="N59" s="624">
        <f t="shared" si="31"/>
        <v>-12</v>
      </c>
      <c r="O59" s="674"/>
      <c r="P59" s="615">
        <f t="shared" si="28"/>
        <v>12</v>
      </c>
      <c r="Q59" s="616">
        <f t="shared" si="29"/>
        <v>-1</v>
      </c>
      <c r="R59" s="617">
        <f t="shared" si="30"/>
        <v>2.04</v>
      </c>
      <c r="S59" s="707">
        <f t="shared" si="24"/>
        <v>1</v>
      </c>
    </row>
    <row r="60" spans="2:19" s="618" customFormat="1" ht="24" customHeight="1">
      <c r="B60" s="619">
        <f t="shared" si="26"/>
        <v>18</v>
      </c>
      <c r="C60" s="640" t="s">
        <v>57</v>
      </c>
      <c r="D60" s="581">
        <v>0.27</v>
      </c>
      <c r="E60" s="635" t="s">
        <v>574</v>
      </c>
      <c r="F60" s="638"/>
      <c r="G60" s="639"/>
      <c r="H60" s="623">
        <f>SUMIF('K-LUNCH &amp; K DINNER'!$H$9:$H$46,C60,'K-LUNCH &amp; K DINNER'!$J$9:$J$46)</f>
        <v>8</v>
      </c>
      <c r="I60" s="623">
        <f>SUMIF('SIDE ORDER &amp; FOC'!$Q$11:$Q$81,C60,'SIDE ORDER &amp; FOC'!$S$11:$S$81)</f>
        <v>112</v>
      </c>
      <c r="J60" s="639"/>
      <c r="K60" s="639"/>
      <c r="L60" s="639"/>
      <c r="M60" s="614">
        <f t="shared" si="25"/>
        <v>120</v>
      </c>
      <c r="N60" s="624">
        <f t="shared" si="31"/>
        <v>-120</v>
      </c>
      <c r="O60" s="674"/>
      <c r="P60" s="615">
        <f t="shared" si="28"/>
        <v>120</v>
      </c>
      <c r="Q60" s="616">
        <f t="shared" si="29"/>
        <v>-1</v>
      </c>
      <c r="R60" s="617">
        <f t="shared" si="30"/>
        <v>32.400000000000006</v>
      </c>
      <c r="S60" s="707">
        <f t="shared" si="24"/>
        <v>1</v>
      </c>
    </row>
    <row r="61" spans="2:19" s="618" customFormat="1" ht="24" customHeight="1">
      <c r="B61" s="619">
        <f t="shared" si="26"/>
        <v>19</v>
      </c>
      <c r="C61" s="640" t="s">
        <v>323</v>
      </c>
      <c r="D61" s="581">
        <v>0.45</v>
      </c>
      <c r="E61" s="635" t="s">
        <v>574</v>
      </c>
      <c r="F61" s="623"/>
      <c r="G61" s="639"/>
      <c r="H61" s="623">
        <f>SUMIF('K-LUNCH &amp; K DINNER'!$H$9:$H$46,C61,'K-LUNCH &amp; K DINNER'!$J$9:$J$46)</f>
        <v>7</v>
      </c>
      <c r="I61" s="623">
        <f>SUMIF('SIDE ORDER &amp; FOC'!$Q$11:$Q$81,C61,'SIDE ORDER &amp; FOC'!$S$11:$S$81)</f>
        <v>35</v>
      </c>
      <c r="J61" s="639"/>
      <c r="K61" s="639"/>
      <c r="L61" s="639"/>
      <c r="M61" s="614">
        <f t="shared" si="25"/>
        <v>42</v>
      </c>
      <c r="N61" s="624">
        <f t="shared" si="31"/>
        <v>-42</v>
      </c>
      <c r="O61" s="674"/>
      <c r="P61" s="615">
        <f t="shared" si="28"/>
        <v>42</v>
      </c>
      <c r="Q61" s="616">
        <f t="shared" si="29"/>
        <v>-1</v>
      </c>
      <c r="R61" s="617">
        <f t="shared" si="30"/>
        <v>18.900000000000002</v>
      </c>
      <c r="S61" s="707">
        <f t="shared" si="24"/>
        <v>1</v>
      </c>
    </row>
    <row r="62" spans="2:19" s="618" customFormat="1" ht="24" customHeight="1" thickBot="1">
      <c r="B62" s="619"/>
      <c r="C62" s="640"/>
      <c r="D62" s="581"/>
      <c r="E62" s="571"/>
      <c r="F62" s="623"/>
      <c r="G62" s="639"/>
      <c r="H62" s="623"/>
      <c r="I62" s="623"/>
      <c r="J62" s="639"/>
      <c r="K62" s="639"/>
      <c r="L62" s="639"/>
      <c r="M62" s="624"/>
      <c r="N62" s="624"/>
      <c r="O62" s="674"/>
      <c r="P62" s="625"/>
      <c r="Q62" s="625"/>
      <c r="R62" s="617"/>
      <c r="S62" s="707"/>
    </row>
    <row r="63" spans="2:19" s="618" customFormat="1" ht="23.25" customHeight="1" thickBot="1">
      <c r="B63" s="786" t="s">
        <v>554</v>
      </c>
      <c r="C63" s="787"/>
      <c r="D63" s="698"/>
      <c r="E63" s="699"/>
      <c r="F63" s="700"/>
      <c r="G63" s="700"/>
      <c r="H63" s="700"/>
      <c r="I63" s="700"/>
      <c r="J63" s="700"/>
      <c r="K63" s="700"/>
      <c r="L63" s="701"/>
      <c r="M63" s="701"/>
      <c r="N63" s="701"/>
      <c r="O63" s="701"/>
      <c r="P63" s="701"/>
      <c r="Q63" s="702"/>
      <c r="R63" s="703">
        <f>SUM(R47:R61)</f>
        <v>238.39720000000005</v>
      </c>
      <c r="S63" s="689"/>
    </row>
    <row r="64" spans="2:19">
      <c r="B64" s="643"/>
      <c r="C64" s="644"/>
      <c r="S64" s="708"/>
    </row>
    <row r="65" spans="1:19">
      <c r="S65" s="708"/>
    </row>
    <row r="66" spans="1:19" ht="16.5" thickBot="1">
      <c r="B66" s="780" t="s">
        <v>567</v>
      </c>
      <c r="C66" s="780"/>
      <c r="D66" s="780"/>
      <c r="E66" s="780"/>
      <c r="J66" s="709" t="s">
        <v>568</v>
      </c>
      <c r="K66" s="709"/>
      <c r="L66" s="709"/>
      <c r="M66" s="709"/>
      <c r="S66" s="708"/>
    </row>
    <row r="67" spans="1:19" ht="15.75" thickBot="1">
      <c r="B67" s="710" t="s">
        <v>41</v>
      </c>
      <c r="C67" s="711" t="s">
        <v>569</v>
      </c>
      <c r="D67" s="712"/>
      <c r="E67" s="713"/>
      <c r="F67" s="714" t="s">
        <v>570</v>
      </c>
      <c r="G67" s="715" t="s">
        <v>571</v>
      </c>
      <c r="H67" s="716" t="s">
        <v>572</v>
      </c>
      <c r="J67" s="710" t="s">
        <v>41</v>
      </c>
      <c r="K67" s="711"/>
      <c r="L67" s="712"/>
      <c r="M67" s="713"/>
      <c r="N67" s="717"/>
      <c r="O67" s="718" t="s">
        <v>570</v>
      </c>
      <c r="P67" s="715" t="s">
        <v>571</v>
      </c>
      <c r="Q67" s="719" t="s">
        <v>572</v>
      </c>
      <c r="S67" s="708"/>
    </row>
    <row r="68" spans="1:19" ht="15.75" thickBot="1">
      <c r="B68" s="720"/>
      <c r="C68" s="721"/>
      <c r="D68" s="548"/>
      <c r="E68" s="549"/>
      <c r="F68" s="722" t="s">
        <v>573</v>
      </c>
      <c r="G68" s="722" t="s">
        <v>573</v>
      </c>
      <c r="H68" s="723" t="s">
        <v>380</v>
      </c>
      <c r="J68" s="720"/>
      <c r="K68" s="721"/>
      <c r="L68" s="548"/>
      <c r="M68" s="549"/>
      <c r="N68" s="724"/>
      <c r="O68" s="725" t="s">
        <v>574</v>
      </c>
      <c r="P68" s="726" t="s">
        <v>574</v>
      </c>
      <c r="Q68" s="727" t="s">
        <v>380</v>
      </c>
      <c r="S68" s="708"/>
    </row>
    <row r="69" spans="1:19">
      <c r="B69" s="720">
        <v>1</v>
      </c>
      <c r="C69" s="728" t="s">
        <v>553</v>
      </c>
      <c r="D69" s="548"/>
      <c r="E69" s="549"/>
      <c r="F69" s="729">
        <v>250.03</v>
      </c>
      <c r="G69" s="729">
        <f>+R33</f>
        <v>148.8176</v>
      </c>
      <c r="H69" s="730">
        <f>(+G69-F69)/F69</f>
        <v>-0.40480102387713474</v>
      </c>
      <c r="J69" s="720">
        <v>1</v>
      </c>
      <c r="K69" s="731" t="str">
        <f>+C36</f>
        <v>CHICKEN CHOP (MARINATED)</v>
      </c>
      <c r="L69" s="732"/>
      <c r="M69" s="549"/>
      <c r="N69" s="724"/>
      <c r="O69" s="733">
        <v>2540</v>
      </c>
      <c r="P69" s="734">
        <f>+M36</f>
        <v>432.22</v>
      </c>
      <c r="Q69" s="730">
        <f>(+P69-O69)/O69</f>
        <v>-0.82983464566929122</v>
      </c>
      <c r="S69" s="708"/>
    </row>
    <row r="70" spans="1:19">
      <c r="B70" s="720">
        <v>2</v>
      </c>
      <c r="C70" s="728" t="s">
        <v>565</v>
      </c>
      <c r="D70" s="548"/>
      <c r="E70" s="549"/>
      <c r="F70" s="729">
        <v>818.34</v>
      </c>
      <c r="G70" s="729">
        <f>+R44</f>
        <v>-66.555199999999914</v>
      </c>
      <c r="H70" s="730">
        <f t="shared" ref="H70:H71" si="32">(+G70-F70)/F70</f>
        <v>-1.0813295207371019</v>
      </c>
      <c r="J70" s="720">
        <v>2</v>
      </c>
      <c r="K70" s="731" t="str">
        <f>+C40</f>
        <v>CHICKEN WINGS -TOTAL</v>
      </c>
      <c r="L70" s="732"/>
      <c r="M70" s="549"/>
      <c r="N70" s="724"/>
      <c r="O70" s="733">
        <f>1050+128</f>
        <v>1178</v>
      </c>
      <c r="P70" s="734">
        <f>+M40</f>
        <v>132</v>
      </c>
      <c r="Q70" s="730">
        <f t="shared" ref="Q70:Q85" si="33">(+P70-O70)/O70</f>
        <v>-0.88794567062818341</v>
      </c>
      <c r="S70" s="708"/>
    </row>
    <row r="71" spans="1:19">
      <c r="B71" s="720">
        <v>3</v>
      </c>
      <c r="C71" s="728" t="s">
        <v>566</v>
      </c>
      <c r="D71" s="548"/>
      <c r="E71" s="549"/>
      <c r="F71" s="729">
        <v>49.24</v>
      </c>
      <c r="G71" s="729">
        <f>+R63</f>
        <v>238.39720000000005</v>
      </c>
      <c r="H71" s="730">
        <f t="shared" si="32"/>
        <v>3.8415353371242902</v>
      </c>
      <c r="J71" s="720">
        <v>3</v>
      </c>
      <c r="K71" s="731" t="str">
        <f>+C42</f>
        <v xml:space="preserve">DORY FISH FILLET </v>
      </c>
      <c r="L71" s="732"/>
      <c r="M71" s="549"/>
      <c r="N71" s="724"/>
      <c r="O71" s="733">
        <v>564</v>
      </c>
      <c r="P71" s="734">
        <f>+M42</f>
        <v>111</v>
      </c>
      <c r="Q71" s="730">
        <f t="shared" si="33"/>
        <v>-0.80319148936170215</v>
      </c>
      <c r="S71" s="708"/>
    </row>
    <row r="72" spans="1:19">
      <c r="B72" s="720"/>
      <c r="C72" s="728"/>
      <c r="D72" s="548"/>
      <c r="E72" s="549"/>
      <c r="F72" s="735"/>
      <c r="G72" s="724"/>
      <c r="H72" s="736"/>
      <c r="J72" s="720">
        <v>4</v>
      </c>
      <c r="K72" s="731" t="str">
        <f>+C47</f>
        <v>MCCAIN ONION RING</v>
      </c>
      <c r="L72" s="732"/>
      <c r="M72" s="549"/>
      <c r="N72" s="724"/>
      <c r="O72" s="733">
        <v>817</v>
      </c>
      <c r="P72" s="734">
        <f>+M47</f>
        <v>80</v>
      </c>
      <c r="Q72" s="730">
        <f t="shared" si="33"/>
        <v>-0.90208078335373321</v>
      </c>
      <c r="S72" s="708"/>
    </row>
    <row r="73" spans="1:19" ht="15.75" thickBot="1">
      <c r="B73" s="781" t="s">
        <v>554</v>
      </c>
      <c r="C73" s="782"/>
      <c r="D73" s="782"/>
      <c r="E73" s="783"/>
      <c r="F73" s="737">
        <f>SUM(F69:F71)</f>
        <v>1117.6100000000001</v>
      </c>
      <c r="G73" s="737">
        <f>SUM(G69:G71)</f>
        <v>320.65960000000013</v>
      </c>
      <c r="H73" s="738"/>
      <c r="J73" s="720">
        <v>5</v>
      </c>
      <c r="K73" s="731" t="str">
        <f t="shared" ref="K73:K86" si="34">+C48</f>
        <v>MCCAIN SMILES</v>
      </c>
      <c r="L73" s="732"/>
      <c r="M73" s="549"/>
      <c r="N73" s="724"/>
      <c r="O73" s="549">
        <v>639</v>
      </c>
      <c r="P73" s="734">
        <f t="shared" ref="P73:P86" si="35">+M48</f>
        <v>60</v>
      </c>
      <c r="Q73" s="730">
        <f t="shared" si="33"/>
        <v>-0.9061032863849765</v>
      </c>
      <c r="S73" s="708"/>
    </row>
    <row r="74" spans="1:19">
      <c r="J74" s="720">
        <v>6</v>
      </c>
      <c r="K74" s="731" t="str">
        <f t="shared" si="34"/>
        <v>MCCAIN VERSITOT</v>
      </c>
      <c r="L74" s="739"/>
      <c r="M74" s="549"/>
      <c r="N74" s="740"/>
      <c r="O74" s="550">
        <v>862</v>
      </c>
      <c r="P74" s="734">
        <f t="shared" si="35"/>
        <v>80</v>
      </c>
      <c r="Q74" s="730">
        <f t="shared" si="33"/>
        <v>-0.90719257540603249</v>
      </c>
      <c r="S74" s="708"/>
    </row>
    <row r="75" spans="1:19">
      <c r="J75" s="720">
        <v>7</v>
      </c>
      <c r="K75" s="731" t="str">
        <f t="shared" si="34"/>
        <v>MCCAIN SPIRAL FRIES</v>
      </c>
      <c r="L75" s="739"/>
      <c r="M75" s="549"/>
      <c r="N75" s="740"/>
      <c r="O75" s="550">
        <v>12.479999999999999</v>
      </c>
      <c r="P75" s="734">
        <f t="shared" si="35"/>
        <v>1.2</v>
      </c>
      <c r="Q75" s="730">
        <f t="shared" si="33"/>
        <v>-0.90384615384615385</v>
      </c>
      <c r="S75" s="708"/>
    </row>
    <row r="76" spans="1:19" ht="16.5" thickBot="1">
      <c r="B76" s="741" t="s">
        <v>575</v>
      </c>
      <c r="C76" s="742"/>
      <c r="J76" s="720">
        <v>8</v>
      </c>
      <c r="K76" s="731" t="str">
        <f t="shared" si="34"/>
        <v>CHICKEN NUGGET</v>
      </c>
      <c r="L76" s="739"/>
      <c r="M76" s="549"/>
      <c r="N76" s="740"/>
      <c r="O76" s="550">
        <v>2168</v>
      </c>
      <c r="P76" s="734">
        <f t="shared" si="35"/>
        <v>248</v>
      </c>
      <c r="Q76" s="730">
        <f t="shared" si="33"/>
        <v>-0.88560885608856088</v>
      </c>
      <c r="S76" s="708"/>
    </row>
    <row r="77" spans="1:19" ht="15.75" thickBot="1">
      <c r="J77" s="720">
        <v>9</v>
      </c>
      <c r="K77" s="731" t="str">
        <f t="shared" si="34"/>
        <v xml:space="preserve">CHICKEN SAUSAGE </v>
      </c>
      <c r="L77" s="739"/>
      <c r="M77" s="549"/>
      <c r="N77" s="740"/>
      <c r="O77" s="550">
        <v>922.5</v>
      </c>
      <c r="P77" s="734">
        <f t="shared" si="35"/>
        <v>86</v>
      </c>
      <c r="Q77" s="730">
        <f t="shared" si="33"/>
        <v>-0.90677506775067751</v>
      </c>
      <c r="S77" s="708"/>
    </row>
    <row r="78" spans="1:19" ht="15.75" thickBot="1">
      <c r="A78" s="743"/>
      <c r="B78" s="710" t="s">
        <v>41</v>
      </c>
      <c r="C78" s="711" t="s">
        <v>569</v>
      </c>
      <c r="D78" s="712"/>
      <c r="E78" s="713"/>
      <c r="F78" s="715" t="s">
        <v>570</v>
      </c>
      <c r="G78" s="715" t="s">
        <v>571</v>
      </c>
      <c r="H78" s="716" t="s">
        <v>572</v>
      </c>
      <c r="J78" s="720">
        <v>10</v>
      </c>
      <c r="K78" s="731" t="str">
        <f t="shared" si="34"/>
        <v xml:space="preserve">DUMPLING </v>
      </c>
      <c r="L78" s="739"/>
      <c r="M78" s="549"/>
      <c r="N78" s="740"/>
      <c r="O78" s="550">
        <v>462</v>
      </c>
      <c r="P78" s="734">
        <f t="shared" si="35"/>
        <v>54</v>
      </c>
      <c r="Q78" s="730">
        <f t="shared" si="33"/>
        <v>-0.88311688311688308</v>
      </c>
      <c r="S78" s="708"/>
    </row>
    <row r="79" spans="1:19" ht="15.75" thickBot="1">
      <c r="A79" s="728"/>
      <c r="B79" s="720"/>
      <c r="C79" s="721"/>
      <c r="D79" s="548"/>
      <c r="E79" s="549"/>
      <c r="F79" s="726" t="s">
        <v>576</v>
      </c>
      <c r="G79" s="722" t="s">
        <v>576</v>
      </c>
      <c r="H79" s="723" t="s">
        <v>380</v>
      </c>
      <c r="J79" s="720">
        <v>11</v>
      </c>
      <c r="K79" s="731" t="str">
        <f t="shared" si="34"/>
        <v>FISH BALL (BIG)</v>
      </c>
      <c r="L79" s="739"/>
      <c r="M79" s="549"/>
      <c r="N79" s="740"/>
      <c r="O79" s="550">
        <v>390</v>
      </c>
      <c r="P79" s="734">
        <f t="shared" si="35"/>
        <v>54</v>
      </c>
      <c r="Q79" s="730">
        <f t="shared" si="33"/>
        <v>-0.86153846153846159</v>
      </c>
      <c r="S79" s="708"/>
    </row>
    <row r="80" spans="1:19">
      <c r="A80" s="728"/>
      <c r="B80" s="720">
        <v>1</v>
      </c>
      <c r="C80" s="728" t="str">
        <f>+C23</f>
        <v>BLACK PEPPER SAUCE</v>
      </c>
      <c r="D80" s="548"/>
      <c r="E80" s="549"/>
      <c r="F80" s="729">
        <v>46.47</v>
      </c>
      <c r="G80" s="729">
        <f>+M23</f>
        <v>7.0200000000000005</v>
      </c>
      <c r="H80" s="730">
        <f t="shared" ref="H80:H88" si="36">(+G80-F80)/F80</f>
        <v>-0.84893479664299543</v>
      </c>
      <c r="J80" s="720">
        <f>+J79+1</f>
        <v>12</v>
      </c>
      <c r="K80" s="731" t="str">
        <f t="shared" si="34"/>
        <v>FISH BALL (SMALL)</v>
      </c>
      <c r="L80" s="739"/>
      <c r="M80" s="549"/>
      <c r="N80" s="740"/>
      <c r="O80" s="550">
        <v>285</v>
      </c>
      <c r="P80" s="734">
        <f t="shared" si="35"/>
        <v>65</v>
      </c>
      <c r="Q80" s="730">
        <f t="shared" si="33"/>
        <v>-0.77192982456140347</v>
      </c>
      <c r="S80" s="708"/>
    </row>
    <row r="81" spans="1:19">
      <c r="A81" s="728"/>
      <c r="B81" s="720">
        <v>2</v>
      </c>
      <c r="C81" s="728" t="str">
        <f t="shared" ref="C81:C88" si="37">+C24</f>
        <v>BLACK PEPPER SAUCE (UDON)</v>
      </c>
      <c r="D81" s="548"/>
      <c r="E81" s="549"/>
      <c r="F81" s="729">
        <v>8.61</v>
      </c>
      <c r="G81" s="729">
        <f t="shared" ref="G81:G88" si="38">+M24</f>
        <v>2.17</v>
      </c>
      <c r="H81" s="730">
        <f t="shared" si="36"/>
        <v>-0.74796747967479671</v>
      </c>
      <c r="J81" s="720">
        <f t="shared" ref="J81:J86" si="39">+J80+1</f>
        <v>13</v>
      </c>
      <c r="K81" s="731" t="str">
        <f t="shared" si="34"/>
        <v>RAINBOW ROLL</v>
      </c>
      <c r="L81" s="739"/>
      <c r="M81" s="549"/>
      <c r="N81" s="740"/>
      <c r="O81" s="550">
        <v>12</v>
      </c>
      <c r="P81" s="734">
        <f t="shared" si="35"/>
        <v>1</v>
      </c>
      <c r="Q81" s="730">
        <f t="shared" si="33"/>
        <v>-0.91666666666666663</v>
      </c>
      <c r="S81" s="708"/>
    </row>
    <row r="82" spans="1:19">
      <c r="A82" s="728"/>
      <c r="B82" s="720">
        <v>3</v>
      </c>
      <c r="C82" s="728" t="str">
        <f t="shared" si="37"/>
        <v>BOLOGNESE SAUCE</v>
      </c>
      <c r="D82" s="548"/>
      <c r="E82" s="549"/>
      <c r="F82" s="729">
        <v>42.59</v>
      </c>
      <c r="G82" s="729">
        <f t="shared" si="38"/>
        <v>5.6999999999999993</v>
      </c>
      <c r="H82" s="730">
        <f t="shared" si="36"/>
        <v>-0.86616576661188072</v>
      </c>
      <c r="J82" s="720">
        <f t="shared" si="39"/>
        <v>14</v>
      </c>
      <c r="K82" s="731" t="str">
        <f t="shared" si="34"/>
        <v>SALMON BALL</v>
      </c>
      <c r="L82" s="739"/>
      <c r="M82" s="549"/>
      <c r="N82" s="740"/>
      <c r="O82" s="550">
        <v>60</v>
      </c>
      <c r="P82" s="734">
        <f t="shared" si="35"/>
        <v>12</v>
      </c>
      <c r="Q82" s="730">
        <f t="shared" si="33"/>
        <v>-0.8</v>
      </c>
      <c r="S82" s="708"/>
    </row>
    <row r="83" spans="1:19">
      <c r="A83" s="728"/>
      <c r="B83" s="720">
        <f>+B82+1</f>
        <v>4</v>
      </c>
      <c r="C83" s="728" t="str">
        <f t="shared" si="37"/>
        <v>BUTTER CREAM SAUCE</v>
      </c>
      <c r="D83" s="548"/>
      <c r="E83" s="549"/>
      <c r="F83" s="735">
        <v>33</v>
      </c>
      <c r="G83" s="729">
        <f t="shared" si="38"/>
        <v>6.15</v>
      </c>
      <c r="H83" s="736">
        <f>(+G83-F83)/F83</f>
        <v>-0.81363636363636371</v>
      </c>
      <c r="J83" s="720">
        <f t="shared" si="39"/>
        <v>15</v>
      </c>
      <c r="K83" s="731" t="str">
        <f t="shared" si="34"/>
        <v xml:space="preserve">SEAFOOD TOFU </v>
      </c>
      <c r="L83" s="739"/>
      <c r="M83" s="549"/>
      <c r="N83" s="740"/>
      <c r="O83" s="550">
        <v>60</v>
      </c>
      <c r="P83" s="734">
        <f t="shared" si="35"/>
        <v>12</v>
      </c>
      <c r="Q83" s="730">
        <f t="shared" si="33"/>
        <v>-0.8</v>
      </c>
      <c r="S83" s="708"/>
    </row>
    <row r="84" spans="1:19">
      <c r="A84" s="728"/>
      <c r="B84" s="720">
        <f t="shared" ref="B84:B88" si="40">+B83+1</f>
        <v>5</v>
      </c>
      <c r="C84" s="728" t="str">
        <f t="shared" si="37"/>
        <v>GRAVY SAUCE</v>
      </c>
      <c r="D84" s="548"/>
      <c r="E84" s="549"/>
      <c r="F84" s="735">
        <v>7</v>
      </c>
      <c r="G84" s="729">
        <f t="shared" si="38"/>
        <v>0.99</v>
      </c>
      <c r="H84" s="744">
        <f t="shared" si="36"/>
        <v>-0.85857142857142854</v>
      </c>
      <c r="J84" s="720">
        <f t="shared" si="39"/>
        <v>16</v>
      </c>
      <c r="K84" s="731" t="str">
        <f t="shared" si="34"/>
        <v>SOTONG BALL</v>
      </c>
      <c r="L84" s="739"/>
      <c r="M84" s="549"/>
      <c r="N84" s="740"/>
      <c r="O84" s="550">
        <v>60</v>
      </c>
      <c r="P84" s="734">
        <f t="shared" si="35"/>
        <v>12</v>
      </c>
      <c r="Q84" s="730">
        <f t="shared" si="33"/>
        <v>-0.8</v>
      </c>
      <c r="S84" s="708"/>
    </row>
    <row r="85" spans="1:19">
      <c r="A85" s="728"/>
      <c r="B85" s="720">
        <f t="shared" si="40"/>
        <v>6</v>
      </c>
      <c r="C85" s="728" t="str">
        <f t="shared" si="37"/>
        <v xml:space="preserve">MARMITE SAUCE </v>
      </c>
      <c r="D85" s="548"/>
      <c r="E85" s="549"/>
      <c r="F85" s="735">
        <v>23</v>
      </c>
      <c r="G85" s="729">
        <f t="shared" si="38"/>
        <v>4.4800000000000004</v>
      </c>
      <c r="H85" s="744">
        <f t="shared" si="36"/>
        <v>-0.80521739130434777</v>
      </c>
      <c r="J85" s="720">
        <f t="shared" si="39"/>
        <v>17</v>
      </c>
      <c r="K85" s="731" t="str">
        <f t="shared" si="34"/>
        <v>SPRING ROLL</v>
      </c>
      <c r="L85" s="739"/>
      <c r="M85" s="549"/>
      <c r="N85" s="740"/>
      <c r="O85" s="550">
        <v>576</v>
      </c>
      <c r="P85" s="734">
        <f t="shared" si="35"/>
        <v>120</v>
      </c>
      <c r="Q85" s="744">
        <f t="shared" si="33"/>
        <v>-0.79166666666666663</v>
      </c>
      <c r="S85" s="708"/>
    </row>
    <row r="86" spans="1:19">
      <c r="A86" s="728"/>
      <c r="B86" s="720">
        <f t="shared" si="40"/>
        <v>7</v>
      </c>
      <c r="C86" s="728" t="str">
        <f t="shared" si="37"/>
        <v>MUSHROOM SAUCE</v>
      </c>
      <c r="D86" s="548"/>
      <c r="E86" s="549"/>
      <c r="F86" s="735">
        <v>42</v>
      </c>
      <c r="G86" s="729">
        <f t="shared" si="38"/>
        <v>8.27</v>
      </c>
      <c r="H86" s="744">
        <f t="shared" si="36"/>
        <v>-0.8030952380952382</v>
      </c>
      <c r="J86" s="720">
        <f t="shared" si="39"/>
        <v>18</v>
      </c>
      <c r="K86" s="731" t="str">
        <f t="shared" si="34"/>
        <v xml:space="preserve">THAI ROLL </v>
      </c>
      <c r="L86" s="739"/>
      <c r="M86" s="549"/>
      <c r="N86" s="740"/>
      <c r="O86" s="550">
        <v>336</v>
      </c>
      <c r="P86" s="734">
        <f t="shared" si="35"/>
        <v>42</v>
      </c>
      <c r="Q86" s="744">
        <f>(+P86-O86)/O86</f>
        <v>-0.875</v>
      </c>
      <c r="S86" s="708"/>
    </row>
    <row r="87" spans="1:19">
      <c r="A87" s="728"/>
      <c r="B87" s="720">
        <f t="shared" si="40"/>
        <v>8</v>
      </c>
      <c r="C87" s="728" t="str">
        <f t="shared" si="37"/>
        <v>SAMBAL (FRIED)SAUCE</v>
      </c>
      <c r="D87" s="548"/>
      <c r="E87" s="549"/>
      <c r="F87" s="735">
        <v>12</v>
      </c>
      <c r="G87" s="729">
        <f t="shared" si="38"/>
        <v>4.95</v>
      </c>
      <c r="H87" s="744">
        <f t="shared" si="36"/>
        <v>-0.58750000000000002</v>
      </c>
      <c r="J87" s="720"/>
      <c r="K87" s="731"/>
      <c r="L87" s="739"/>
      <c r="M87" s="549"/>
      <c r="N87" s="740"/>
      <c r="O87" s="550"/>
      <c r="P87" s="734"/>
      <c r="Q87" s="744"/>
      <c r="S87" s="708"/>
    </row>
    <row r="88" spans="1:19" ht="15.75" thickBot="1">
      <c r="A88" s="745"/>
      <c r="B88" s="746">
        <f t="shared" si="40"/>
        <v>9</v>
      </c>
      <c r="C88" s="745" t="str">
        <f t="shared" si="37"/>
        <v>SWEET &amp; SOUR SAUCE</v>
      </c>
      <c r="D88" s="747"/>
      <c r="E88" s="748"/>
      <c r="F88" s="749">
        <v>15</v>
      </c>
      <c r="G88" s="750">
        <f t="shared" si="38"/>
        <v>4.5999999999999996</v>
      </c>
      <c r="H88" s="751">
        <f t="shared" si="36"/>
        <v>-0.69333333333333336</v>
      </c>
      <c r="J88" s="746"/>
      <c r="K88" s="752"/>
      <c r="L88" s="753"/>
      <c r="M88" s="748"/>
      <c r="N88" s="754"/>
      <c r="O88" s="755"/>
      <c r="P88" s="762"/>
      <c r="Q88" s="751"/>
      <c r="S88" s="708"/>
    </row>
  </sheetData>
  <sheetProtection selectLockedCells="1"/>
  <sortState ref="C23:R30">
    <sortCondition ref="C23:C30"/>
  </sortState>
  <mergeCells count="8">
    <mergeCell ref="D7:E7"/>
    <mergeCell ref="D10:E10"/>
    <mergeCell ref="B66:E66"/>
    <mergeCell ref="B73:E73"/>
    <mergeCell ref="S18:S19"/>
    <mergeCell ref="B33:C33"/>
    <mergeCell ref="B44:C44"/>
    <mergeCell ref="B63:C63"/>
  </mergeCells>
  <pageMargins left="0.22" right="0.2" top="0.75" bottom="0.75" header="0.3" footer="0.3"/>
  <pageSetup paperSize="9" scale="44" orientation="portrait" verticalDpi="0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topLeftCell="A23" workbookViewId="0">
      <selection activeCell="B32" sqref="B32"/>
    </sheetView>
  </sheetViews>
  <sheetFormatPr defaultRowHeight="21" customHeight="1"/>
  <cols>
    <col min="1" max="1" width="10.7109375" style="53" customWidth="1"/>
    <col min="2" max="2" width="34.7109375" style="54" customWidth="1"/>
    <col min="3" max="3" width="8.140625" style="55" customWidth="1"/>
    <col min="4" max="4" width="20.140625" style="53" customWidth="1"/>
    <col min="5" max="5" width="18.42578125" style="56" customWidth="1"/>
    <col min="6" max="6" width="3.42578125" style="53" customWidth="1"/>
    <col min="7" max="7" width="9.140625" hidden="1" customWidth="1"/>
    <col min="8" max="8" width="35" style="54" customWidth="1"/>
    <col min="9" max="9" width="8.5703125" style="53" customWidth="1"/>
    <col min="10" max="10" width="9.42578125" style="53" bestFit="1" customWidth="1"/>
    <col min="11" max="16384" width="9.140625" style="53"/>
  </cols>
  <sheetData>
    <row r="1" spans="1:10" s="68" customFormat="1" ht="21" customHeight="1" thickBot="1">
      <c r="A1" s="790" t="s">
        <v>29</v>
      </c>
      <c r="B1" s="790"/>
      <c r="C1" s="790"/>
      <c r="D1" s="790"/>
      <c r="E1" s="790"/>
      <c r="H1" s="108"/>
    </row>
    <row r="2" spans="1:10" s="68" customFormat="1" ht="21" customHeight="1">
      <c r="A2" s="69"/>
      <c r="B2" s="70"/>
      <c r="C2" s="69"/>
      <c r="D2" s="69"/>
      <c r="E2" s="71"/>
      <c r="H2" s="108"/>
    </row>
    <row r="3" spans="1:10" s="105" customFormat="1" ht="21" customHeight="1">
      <c r="A3" s="78" t="s">
        <v>42</v>
      </c>
      <c r="B3" s="211" t="s">
        <v>308</v>
      </c>
      <c r="C3" s="104"/>
      <c r="E3" s="106"/>
      <c r="H3" s="109"/>
    </row>
    <row r="4" spans="1:10" s="105" customFormat="1" ht="21" customHeight="1">
      <c r="A4" s="79" t="s">
        <v>30</v>
      </c>
      <c r="B4" s="212">
        <v>41487</v>
      </c>
      <c r="C4" s="104"/>
      <c r="D4" s="107"/>
      <c r="E4" s="106"/>
      <c r="H4" s="109"/>
    </row>
    <row r="5" spans="1:10" s="72" customFormat="1" ht="21" customHeight="1" thickBot="1">
      <c r="A5" s="76"/>
      <c r="B5" s="77"/>
      <c r="C5" s="73"/>
      <c r="D5" s="74"/>
      <c r="E5" s="75"/>
      <c r="H5" s="109"/>
    </row>
    <row r="6" spans="1:10" ht="21" customHeight="1" thickBot="1">
      <c r="A6" s="155"/>
      <c r="B6" s="302"/>
      <c r="C6" s="213"/>
      <c r="D6" s="158" t="s">
        <v>295</v>
      </c>
      <c r="E6" s="156" t="s">
        <v>296</v>
      </c>
      <c r="F6" s="57"/>
      <c r="H6" s="109"/>
      <c r="I6" s="791" t="s">
        <v>51</v>
      </c>
      <c r="J6" s="792"/>
    </row>
    <row r="7" spans="1:10" ht="21" customHeight="1">
      <c r="A7" s="214" t="s">
        <v>41</v>
      </c>
      <c r="B7" s="91" t="s">
        <v>297</v>
      </c>
      <c r="C7" s="63" t="s">
        <v>33</v>
      </c>
      <c r="D7" s="65" t="s">
        <v>34</v>
      </c>
      <c r="E7" s="156"/>
      <c r="F7" s="49"/>
      <c r="H7" s="125" t="s">
        <v>298</v>
      </c>
      <c r="I7" s="126" t="s">
        <v>299</v>
      </c>
      <c r="J7" s="127" t="s">
        <v>19</v>
      </c>
    </row>
    <row r="8" spans="1:10" ht="21" customHeight="1" thickBot="1">
      <c r="A8" s="215"/>
      <c r="B8" s="50"/>
      <c r="C8" s="299" t="s">
        <v>35</v>
      </c>
      <c r="D8" s="66" t="s">
        <v>36</v>
      </c>
      <c r="E8" s="157" t="s">
        <v>35</v>
      </c>
      <c r="F8" s="49"/>
      <c r="H8" s="128" t="s">
        <v>36</v>
      </c>
      <c r="I8" s="129" t="s">
        <v>36</v>
      </c>
      <c r="J8" s="130" t="s">
        <v>36</v>
      </c>
    </row>
    <row r="9" spans="1:10" ht="31.5" customHeight="1">
      <c r="A9" s="60"/>
      <c r="B9" s="216"/>
      <c r="C9" s="300"/>
      <c r="D9" s="67"/>
      <c r="E9" s="61"/>
      <c r="F9" s="49"/>
      <c r="H9" s="131"/>
      <c r="I9" s="132"/>
      <c r="J9" s="133"/>
    </row>
    <row r="10" spans="1:10" ht="30.75" customHeight="1">
      <c r="A10" s="60">
        <v>1</v>
      </c>
      <c r="B10" s="686" t="s">
        <v>243</v>
      </c>
      <c r="C10" s="300">
        <f ca="1">SUMIF(DATABASE!$B$4:$B450,'K-LUNCH &amp; K DINNER'!B10,DATABASE!$C$4:$C$39)</f>
        <v>3.29</v>
      </c>
      <c r="D10" s="64">
        <f>VLOOKUP(B10,Summary!$B$30:$AK$286,5,FALSE)</f>
        <v>25</v>
      </c>
      <c r="E10" s="62">
        <f ca="1">+D10*C10</f>
        <v>82.25</v>
      </c>
      <c r="F10" s="48"/>
      <c r="G10" s="217"/>
      <c r="H10" s="134" t="s">
        <v>55</v>
      </c>
      <c r="I10" s="135">
        <v>0.66</v>
      </c>
      <c r="J10" s="136">
        <f t="shared" ref="J10:J29" si="0">+I10*D10</f>
        <v>16.5</v>
      </c>
    </row>
    <row r="11" spans="1:10" ht="30.75" customHeight="1">
      <c r="A11" s="60">
        <f>+A10+1</f>
        <v>2</v>
      </c>
      <c r="B11" s="115" t="s">
        <v>244</v>
      </c>
      <c r="C11" s="300">
        <f ca="1">SUMIF(DATABASE!$B$4:$B451,'K-LUNCH &amp; K DINNER'!B11,DATABASE!$C$4:$C$39)</f>
        <v>3.02</v>
      </c>
      <c r="D11" s="64">
        <f>VLOOKUP(B11,Summary!$B$30:$AK$286,5,FALSE)</f>
        <v>43</v>
      </c>
      <c r="E11" s="62">
        <f t="shared" ref="E11:E45" ca="1" si="1">+D11*C11</f>
        <v>129.86000000000001</v>
      </c>
      <c r="F11" s="48"/>
      <c r="G11" s="217"/>
      <c r="H11" s="134" t="s">
        <v>55</v>
      </c>
      <c r="I11" s="135">
        <v>0.66</v>
      </c>
      <c r="J11" s="136">
        <f t="shared" si="0"/>
        <v>28.380000000000003</v>
      </c>
    </row>
    <row r="12" spans="1:10" ht="30.75" customHeight="1">
      <c r="A12" s="60">
        <f t="shared" ref="A12:A45" si="2">+A11+1</f>
        <v>3</v>
      </c>
      <c r="B12" s="115" t="s">
        <v>245</v>
      </c>
      <c r="C12" s="300">
        <f ca="1">SUMIF(DATABASE!$B$4:$B452,'K-LUNCH &amp; K DINNER'!B12,DATABASE!$C$4:$C$39)</f>
        <v>3.45</v>
      </c>
      <c r="D12" s="64">
        <f>VLOOKUP(B12,Summary!$B$30:$AK$286,5,FALSE)</f>
        <v>12</v>
      </c>
      <c r="E12" s="62">
        <f t="shared" ca="1" si="1"/>
        <v>41.400000000000006</v>
      </c>
      <c r="F12" s="48"/>
      <c r="G12" s="217"/>
      <c r="H12" s="134" t="s">
        <v>55</v>
      </c>
      <c r="I12" s="135">
        <v>0.66</v>
      </c>
      <c r="J12" s="136">
        <f t="shared" si="0"/>
        <v>7.92</v>
      </c>
    </row>
    <row r="13" spans="1:10" ht="30.75" customHeight="1">
      <c r="A13" s="60">
        <f t="shared" si="2"/>
        <v>4</v>
      </c>
      <c r="B13" s="115" t="s">
        <v>246</v>
      </c>
      <c r="C13" s="300">
        <f ca="1">SUMIF(DATABASE!$B$4:$B453,'K-LUNCH &amp; K DINNER'!B13,DATABASE!$C$4:$C$39)</f>
        <v>3.45</v>
      </c>
      <c r="D13" s="64">
        <f>VLOOKUP(B13,Summary!$B$30:$AK$286,5,FALSE)</f>
        <v>18</v>
      </c>
      <c r="E13" s="62">
        <f t="shared" ca="1" si="1"/>
        <v>62.1</v>
      </c>
      <c r="F13" s="48"/>
      <c r="G13" s="217"/>
      <c r="H13" s="134" t="s">
        <v>55</v>
      </c>
      <c r="I13" s="135">
        <v>0.66</v>
      </c>
      <c r="J13" s="136">
        <f t="shared" si="0"/>
        <v>11.88</v>
      </c>
    </row>
    <row r="14" spans="1:10" ht="30.75" customHeight="1">
      <c r="A14" s="60">
        <f t="shared" si="2"/>
        <v>5</v>
      </c>
      <c r="B14" s="115" t="s">
        <v>247</v>
      </c>
      <c r="C14" s="300">
        <f ca="1">SUMIF(DATABASE!$B$4:$B454,'K-LUNCH &amp; K DINNER'!B14,DATABASE!$C$4:$C$39)</f>
        <v>3.32</v>
      </c>
      <c r="D14" s="64">
        <f>VLOOKUP(B14,Summary!$B$30:$AK$286,5,FALSE)</f>
        <v>64</v>
      </c>
      <c r="E14" s="62">
        <f t="shared" ca="1" si="1"/>
        <v>212.48</v>
      </c>
      <c r="F14" s="48"/>
      <c r="G14" s="217"/>
      <c r="H14" s="134" t="s">
        <v>55</v>
      </c>
      <c r="I14" s="135">
        <v>0.66</v>
      </c>
      <c r="J14" s="136">
        <f t="shared" si="0"/>
        <v>42.24</v>
      </c>
    </row>
    <row r="15" spans="1:10" ht="30.75" customHeight="1">
      <c r="A15" s="60">
        <f t="shared" si="2"/>
        <v>6</v>
      </c>
      <c r="B15" s="115" t="s">
        <v>248</v>
      </c>
      <c r="C15" s="300">
        <f ca="1">SUMIF(DATABASE!$B$4:$B455,'K-LUNCH &amp; K DINNER'!B15,DATABASE!$C$4:$C$39)</f>
        <v>3.16</v>
      </c>
      <c r="D15" s="64">
        <f>VLOOKUP(B15,Summary!$B$30:$AK$286,5,FALSE)</f>
        <v>17</v>
      </c>
      <c r="E15" s="62">
        <f t="shared" ca="1" si="1"/>
        <v>53.72</v>
      </c>
      <c r="F15" s="48"/>
      <c r="G15" s="217"/>
      <c r="H15" s="134"/>
      <c r="I15" s="135"/>
      <c r="J15" s="136">
        <f t="shared" si="0"/>
        <v>0</v>
      </c>
    </row>
    <row r="16" spans="1:10" ht="30.75" customHeight="1">
      <c r="A16" s="60">
        <f t="shared" si="2"/>
        <v>7</v>
      </c>
      <c r="B16" s="115" t="s">
        <v>249</v>
      </c>
      <c r="C16" s="300">
        <f ca="1">SUMIF(DATABASE!$B$4:$B456,'K-LUNCH &amp; K DINNER'!B16,DATABASE!$C$4:$C$39)</f>
        <v>2.41</v>
      </c>
      <c r="D16" s="64">
        <f>VLOOKUP(B16,Summary!$B$30:$AK$286,5,FALSE)</f>
        <v>22</v>
      </c>
      <c r="E16" s="62">
        <f t="shared" ca="1" si="1"/>
        <v>53.02</v>
      </c>
      <c r="F16" s="48"/>
      <c r="G16" s="217"/>
      <c r="H16" s="134"/>
      <c r="I16" s="135"/>
      <c r="J16" s="136">
        <f t="shared" si="0"/>
        <v>0</v>
      </c>
    </row>
    <row r="17" spans="1:10" ht="30.75" customHeight="1">
      <c r="A17" s="60">
        <f t="shared" si="2"/>
        <v>8</v>
      </c>
      <c r="B17" s="115" t="s">
        <v>250</v>
      </c>
      <c r="C17" s="300">
        <f ca="1">SUMIF(DATABASE!$B$4:$B457,'K-LUNCH &amp; K DINNER'!B17,DATABASE!$C$4:$C$39)</f>
        <v>2.8</v>
      </c>
      <c r="D17" s="64">
        <f>VLOOKUP(B17,Summary!$B$30:$AK$286,5,FALSE)</f>
        <v>7</v>
      </c>
      <c r="E17" s="62">
        <f t="shared" ca="1" si="1"/>
        <v>19.599999999999998</v>
      </c>
      <c r="F17" s="48"/>
      <c r="G17" s="217"/>
      <c r="H17" s="134"/>
      <c r="I17" s="135"/>
      <c r="J17" s="136">
        <f t="shared" si="0"/>
        <v>0</v>
      </c>
    </row>
    <row r="18" spans="1:10" ht="30.75" customHeight="1">
      <c r="A18" s="60">
        <f t="shared" si="2"/>
        <v>9</v>
      </c>
      <c r="B18" s="218" t="s">
        <v>251</v>
      </c>
      <c r="C18" s="300">
        <f ca="1">SUMIF(DATABASE!$B$4:$B458,'K-LUNCH &amp; K DINNER'!B18,DATABASE!$C$4:$C$39)</f>
        <v>2.08</v>
      </c>
      <c r="D18" s="64">
        <f>VLOOKUP(B18,Summary!$B$30:$AK$286,5,FALSE)</f>
        <v>22</v>
      </c>
      <c r="E18" s="62">
        <f t="shared" ca="1" si="1"/>
        <v>45.760000000000005</v>
      </c>
      <c r="F18" s="48"/>
      <c r="G18" s="217"/>
      <c r="H18" s="134"/>
      <c r="I18" s="135"/>
      <c r="J18" s="136">
        <f t="shared" si="0"/>
        <v>0</v>
      </c>
    </row>
    <row r="19" spans="1:10" ht="30.75" customHeight="1">
      <c r="A19" s="60">
        <f t="shared" si="2"/>
        <v>10</v>
      </c>
      <c r="B19" s="115" t="s">
        <v>252</v>
      </c>
      <c r="C19" s="300">
        <f ca="1">SUMIF(DATABASE!$B$4:$B459,'K-LUNCH &amp; K DINNER'!B19,DATABASE!$C$4:$C$39)</f>
        <v>2.3199999999999998</v>
      </c>
      <c r="D19" s="64">
        <f>VLOOKUP(B19,Summary!$B$30:$AK$286,5,FALSE)</f>
        <v>8</v>
      </c>
      <c r="E19" s="62">
        <f t="shared" ca="1" si="1"/>
        <v>18.559999999999999</v>
      </c>
      <c r="F19" s="48"/>
      <c r="G19" s="217"/>
      <c r="H19" s="134" t="s">
        <v>60</v>
      </c>
      <c r="I19" s="135">
        <v>1.5</v>
      </c>
      <c r="J19" s="136">
        <f t="shared" si="0"/>
        <v>12</v>
      </c>
    </row>
    <row r="20" spans="1:10" ht="30.75" customHeight="1">
      <c r="A20" s="60">
        <f t="shared" si="2"/>
        <v>11</v>
      </c>
      <c r="B20" s="115" t="s">
        <v>253</v>
      </c>
      <c r="C20" s="300">
        <f ca="1">SUMIF(DATABASE!$B$4:$B460,'K-LUNCH &amp; K DINNER'!B20,DATABASE!$C$4:$C$39)</f>
        <v>1.6</v>
      </c>
      <c r="D20" s="64">
        <f>VLOOKUP(B20,Summary!$B$30:$AK$286,5,FALSE)</f>
        <v>12</v>
      </c>
      <c r="E20" s="62">
        <f t="shared" ca="1" si="1"/>
        <v>19.200000000000003</v>
      </c>
      <c r="F20" s="48"/>
      <c r="G20" s="217"/>
      <c r="H20" s="134"/>
      <c r="I20" s="135"/>
      <c r="J20" s="136">
        <f t="shared" si="0"/>
        <v>0</v>
      </c>
    </row>
    <row r="21" spans="1:10" ht="30.75" customHeight="1">
      <c r="A21" s="60">
        <f t="shared" si="2"/>
        <v>12</v>
      </c>
      <c r="B21" s="115" t="s">
        <v>254</v>
      </c>
      <c r="C21" s="300">
        <f ca="1">SUMIF(DATABASE!$B$4:$B461,'K-LUNCH &amp; K DINNER'!B21,DATABASE!$C$4:$C$39)</f>
        <v>3.56</v>
      </c>
      <c r="D21" s="64">
        <f>VLOOKUP(B21,Summary!$B$30:$AK$286,5,FALSE)</f>
        <v>20</v>
      </c>
      <c r="E21" s="62">
        <f t="shared" ca="1" si="1"/>
        <v>71.2</v>
      </c>
      <c r="F21" s="48"/>
      <c r="G21" s="217"/>
      <c r="H21" s="134" t="s">
        <v>300</v>
      </c>
      <c r="I21" s="135">
        <v>1</v>
      </c>
      <c r="J21" s="136">
        <f t="shared" si="0"/>
        <v>20</v>
      </c>
    </row>
    <row r="22" spans="1:10" ht="30.75" customHeight="1">
      <c r="A22" s="60">
        <f t="shared" si="2"/>
        <v>13</v>
      </c>
      <c r="B22" s="115" t="s">
        <v>255</v>
      </c>
      <c r="C22" s="300">
        <f ca="1">SUMIF(DATABASE!$B$4:$B462,'K-LUNCH &amp; K DINNER'!B22,DATABASE!$C$4:$C$39)</f>
        <v>3.16</v>
      </c>
      <c r="D22" s="64">
        <f>VLOOKUP(B22,Summary!$B$30:$AK$286,5,FALSE)</f>
        <v>3</v>
      </c>
      <c r="E22" s="62">
        <f t="shared" ca="1" si="1"/>
        <v>9.48</v>
      </c>
      <c r="F22" s="48"/>
      <c r="G22" s="217"/>
      <c r="H22" s="134"/>
      <c r="I22" s="135"/>
      <c r="J22" s="136">
        <f t="shared" si="0"/>
        <v>0</v>
      </c>
    </row>
    <row r="23" spans="1:10" ht="30.75" customHeight="1">
      <c r="A23" s="60">
        <f t="shared" si="2"/>
        <v>14</v>
      </c>
      <c r="B23" s="115" t="s">
        <v>256</v>
      </c>
      <c r="C23" s="300">
        <f ca="1">SUMIF(DATABASE!$B$4:$B463,'K-LUNCH &amp; K DINNER'!B23,DATABASE!$C$4:$C$39)</f>
        <v>2.59</v>
      </c>
      <c r="D23" s="64">
        <f>VLOOKUP(B23,Summary!$B$30:$AK$286,5,FALSE)</f>
        <v>9</v>
      </c>
      <c r="E23" s="62">
        <f t="shared" ca="1" si="1"/>
        <v>23.31</v>
      </c>
      <c r="F23" s="48"/>
      <c r="G23" s="217"/>
      <c r="H23" s="134" t="s">
        <v>56</v>
      </c>
      <c r="I23" s="135">
        <v>5</v>
      </c>
      <c r="J23" s="136">
        <f t="shared" si="0"/>
        <v>45</v>
      </c>
    </row>
    <row r="24" spans="1:10" ht="30.75" customHeight="1">
      <c r="A24" s="60">
        <f t="shared" si="2"/>
        <v>15</v>
      </c>
      <c r="B24" s="115" t="s">
        <v>257</v>
      </c>
      <c r="C24" s="300">
        <f ca="1">SUMIF(DATABASE!$B$4:$B464,'K-LUNCH &amp; K DINNER'!B24,DATABASE!$C$4:$C$39)</f>
        <v>4.71</v>
      </c>
      <c r="D24" s="64">
        <f>VLOOKUP(B24,Summary!$B$30:$AK$286,5,FALSE)</f>
        <v>8</v>
      </c>
      <c r="E24" s="62">
        <f t="shared" ca="1" si="1"/>
        <v>37.68</v>
      </c>
      <c r="F24" s="48"/>
      <c r="G24" s="217"/>
      <c r="H24" s="134" t="s">
        <v>55</v>
      </c>
      <c r="I24" s="135">
        <v>1</v>
      </c>
      <c r="J24" s="136">
        <f t="shared" si="0"/>
        <v>8</v>
      </c>
    </row>
    <row r="25" spans="1:10" ht="30.75" customHeight="1">
      <c r="A25" s="60">
        <v>16</v>
      </c>
      <c r="B25" s="115" t="s">
        <v>236</v>
      </c>
      <c r="C25" s="300">
        <f ca="1">SUMIF(DATABASE!$B$4:$B465,'K-LUNCH &amp; K DINNER'!B25,DATABASE!$C$4:$C$39)</f>
        <v>4.41</v>
      </c>
      <c r="D25" s="64">
        <f>VLOOKUP(B25,Summary!$B$30:$AK$286,5,FALSE)</f>
        <v>74</v>
      </c>
      <c r="E25" s="62">
        <f t="shared" ca="1" si="1"/>
        <v>326.34000000000003</v>
      </c>
      <c r="F25" s="48"/>
      <c r="G25" s="217"/>
      <c r="H25" s="134" t="s">
        <v>55</v>
      </c>
      <c r="I25" s="135">
        <v>1</v>
      </c>
      <c r="J25" s="136">
        <f t="shared" si="0"/>
        <v>74</v>
      </c>
    </row>
    <row r="26" spans="1:10" ht="30.75" customHeight="1">
      <c r="A26" s="60">
        <f t="shared" ref="A26:A32" si="3">+A25+1</f>
        <v>17</v>
      </c>
      <c r="B26" s="115" t="s">
        <v>237</v>
      </c>
      <c r="C26" s="300">
        <f ca="1">SUMIF(DATABASE!$B$4:$B466,'K-LUNCH &amp; K DINNER'!B26,DATABASE!$C$4:$C$39)</f>
        <v>4.43</v>
      </c>
      <c r="D26" s="64">
        <f>VLOOKUP(B26,Summary!$B$30:$AK$286,5,FALSE)</f>
        <v>10</v>
      </c>
      <c r="E26" s="62">
        <f t="shared" ca="1" si="1"/>
        <v>44.3</v>
      </c>
      <c r="F26" s="48"/>
      <c r="G26" s="217"/>
      <c r="H26" s="134" t="s">
        <v>55</v>
      </c>
      <c r="I26" s="135">
        <v>1</v>
      </c>
      <c r="J26" s="136">
        <f t="shared" si="0"/>
        <v>10</v>
      </c>
    </row>
    <row r="27" spans="1:10" ht="30.75" customHeight="1">
      <c r="A27" s="60">
        <f t="shared" si="3"/>
        <v>18</v>
      </c>
      <c r="B27" s="115" t="s">
        <v>238</v>
      </c>
      <c r="C27" s="300">
        <f ca="1">SUMIF(DATABASE!$B$4:$B467,'K-LUNCH &amp; K DINNER'!B27,DATABASE!$C$4:$C$39)</f>
        <v>4.75</v>
      </c>
      <c r="D27" s="64">
        <f>VLOOKUP(B27,Summary!$B$30:$AK$286,5,FALSE)</f>
        <v>88</v>
      </c>
      <c r="E27" s="62">
        <f t="shared" ca="1" si="1"/>
        <v>418</v>
      </c>
      <c r="F27" s="48"/>
      <c r="G27" s="217"/>
      <c r="H27" s="134" t="s">
        <v>55</v>
      </c>
      <c r="I27" s="135">
        <v>1</v>
      </c>
      <c r="J27" s="136">
        <f t="shared" si="0"/>
        <v>88</v>
      </c>
    </row>
    <row r="28" spans="1:10" ht="30.75" customHeight="1">
      <c r="A28" s="60">
        <f t="shared" si="3"/>
        <v>19</v>
      </c>
      <c r="B28" s="115" t="s">
        <v>239</v>
      </c>
      <c r="C28" s="300">
        <f ca="1">SUMIF(DATABASE!$B$4:$B468,'K-LUNCH &amp; K DINNER'!B28,DATABASE!$C$4:$C$39)</f>
        <v>5.98</v>
      </c>
      <c r="D28" s="64">
        <f>VLOOKUP(B28,Summary!$B$30:$AK$286,5,FALSE)</f>
        <v>61</v>
      </c>
      <c r="E28" s="62">
        <f t="shared" ca="1" si="1"/>
        <v>364.78000000000003</v>
      </c>
      <c r="F28" s="48"/>
      <c r="G28" s="217"/>
      <c r="H28" s="134" t="s">
        <v>55</v>
      </c>
      <c r="I28" s="135">
        <v>1</v>
      </c>
      <c r="J28" s="136">
        <f t="shared" si="0"/>
        <v>61</v>
      </c>
    </row>
    <row r="29" spans="1:10" ht="30.75" customHeight="1">
      <c r="A29" s="60">
        <f t="shared" si="3"/>
        <v>20</v>
      </c>
      <c r="B29" s="115" t="s">
        <v>240</v>
      </c>
      <c r="C29" s="300">
        <f ca="1">SUMIF(DATABASE!$B$4:$B469,'K-LUNCH &amp; K DINNER'!B29,DATABASE!$C$4:$C$39)</f>
        <v>4.29</v>
      </c>
      <c r="D29" s="64">
        <f>VLOOKUP(B29,Summary!$B$30:$AK$286,5,FALSE)</f>
        <v>102</v>
      </c>
      <c r="E29" s="62">
        <f t="shared" ca="1" si="1"/>
        <v>437.58</v>
      </c>
      <c r="F29" s="48"/>
      <c r="G29" s="217"/>
      <c r="H29" s="134" t="s">
        <v>301</v>
      </c>
      <c r="I29" s="135">
        <v>1</v>
      </c>
      <c r="J29" s="136">
        <f t="shared" si="0"/>
        <v>102</v>
      </c>
    </row>
    <row r="30" spans="1:10" ht="30.75" customHeight="1">
      <c r="A30" s="60">
        <f t="shared" si="3"/>
        <v>21</v>
      </c>
      <c r="B30" s="115" t="s">
        <v>241</v>
      </c>
      <c r="C30" s="300">
        <f ca="1">SUMIF(DATABASE!$B$4:$B470,'K-LUNCH &amp; K DINNER'!B30,DATABASE!$C$4:$C$39)</f>
        <v>2.1</v>
      </c>
      <c r="D30" s="64">
        <f>VLOOKUP(B30,Summary!$B$30:$AK$286,5,FALSE)</f>
        <v>34</v>
      </c>
      <c r="E30" s="62">
        <f t="shared" ca="1" si="1"/>
        <v>71.400000000000006</v>
      </c>
      <c r="F30" s="48"/>
      <c r="G30" s="217"/>
      <c r="H30" s="134"/>
      <c r="I30" s="135"/>
      <c r="J30" s="136"/>
    </row>
    <row r="31" spans="1:10" ht="30.75" customHeight="1">
      <c r="A31" s="60">
        <f t="shared" si="3"/>
        <v>22</v>
      </c>
      <c r="B31" s="115" t="s">
        <v>242</v>
      </c>
      <c r="C31" s="300">
        <f ca="1">SUMIF(DATABASE!$B$4:$B471,'K-LUNCH &amp; K DINNER'!B31,DATABASE!$C$4:$C$39)</f>
        <v>4.9400000000000004</v>
      </c>
      <c r="D31" s="64">
        <f>VLOOKUP(B31,Summary!$B$30:$AK$286,5,FALSE)</f>
        <v>30</v>
      </c>
      <c r="E31" s="62">
        <f t="shared" ca="1" si="1"/>
        <v>148.20000000000002</v>
      </c>
      <c r="F31" s="48"/>
      <c r="G31" s="217"/>
      <c r="H31" s="134" t="s">
        <v>55</v>
      </c>
      <c r="I31" s="135">
        <v>1</v>
      </c>
      <c r="J31" s="136">
        <f>+I31*D31</f>
        <v>30</v>
      </c>
    </row>
    <row r="32" spans="1:10" ht="30.75" customHeight="1">
      <c r="A32" s="60">
        <f t="shared" si="3"/>
        <v>23</v>
      </c>
      <c r="B32" s="115" t="s">
        <v>258</v>
      </c>
      <c r="C32" s="300">
        <f ca="1">SUMIF(DATABASE!$B$4:$B472,'K-LUNCH &amp; K DINNER'!B32,DATABASE!$C$4:$C$39)</f>
        <v>2</v>
      </c>
      <c r="D32" s="64">
        <f>VLOOKUP(B32,Summary!$B$30:$AK$286,5,FALSE)</f>
        <v>4</v>
      </c>
      <c r="E32" s="62">
        <f t="shared" ca="1" si="1"/>
        <v>8</v>
      </c>
      <c r="F32" s="48"/>
      <c r="G32" s="217"/>
      <c r="H32" s="134" t="s">
        <v>302</v>
      </c>
      <c r="I32" s="135">
        <v>2</v>
      </c>
      <c r="J32" s="136">
        <f>+I32*$D$32</f>
        <v>8</v>
      </c>
    </row>
    <row r="33" spans="1:10" ht="30.75" hidden="1" customHeight="1">
      <c r="A33" s="60"/>
      <c r="B33" s="115"/>
      <c r="C33" s="300">
        <f ca="1">SUMIF(DATABASE!$B$4:$B473,'K-LUNCH &amp; K DINNER'!B33,DATABASE!$C$4:$C$39)</f>
        <v>0</v>
      </c>
      <c r="D33" s="64"/>
      <c r="E33" s="62"/>
      <c r="F33" s="48"/>
      <c r="G33" s="217"/>
      <c r="H33" s="134" t="s">
        <v>303</v>
      </c>
      <c r="I33" s="135">
        <v>2</v>
      </c>
      <c r="J33" s="136">
        <f>+I33*$D$32</f>
        <v>8</v>
      </c>
    </row>
    <row r="34" spans="1:10" ht="30.75" hidden="1" customHeight="1">
      <c r="A34" s="60"/>
      <c r="B34" s="115"/>
      <c r="C34" s="300">
        <f ca="1">SUMIF(DATABASE!$B$4:$B474,'K-LUNCH &amp; K DINNER'!B34,DATABASE!$C$4:$C$39)</f>
        <v>0</v>
      </c>
      <c r="D34" s="64"/>
      <c r="E34" s="62"/>
      <c r="F34" s="48"/>
      <c r="G34" s="217"/>
      <c r="H34" s="134" t="s">
        <v>59</v>
      </c>
      <c r="I34" s="135">
        <v>2</v>
      </c>
      <c r="J34" s="136">
        <f>+I34*$D$32</f>
        <v>8</v>
      </c>
    </row>
    <row r="35" spans="1:10" ht="30.75" customHeight="1">
      <c r="A35" s="60">
        <v>24</v>
      </c>
      <c r="B35" s="115" t="s">
        <v>259</v>
      </c>
      <c r="C35" s="300">
        <f ca="1">SUMIF(DATABASE!$B$4:$B475,'K-LUNCH &amp; K DINNER'!B35,DATABASE!$C$4:$C$39)</f>
        <v>1.76</v>
      </c>
      <c r="D35" s="64">
        <f>VLOOKUP(B35,Summary!$B$30:$AK$286,5,FALSE)</f>
        <v>13</v>
      </c>
      <c r="E35" s="62">
        <f t="shared" ca="1" si="1"/>
        <v>22.88</v>
      </c>
      <c r="F35" s="48"/>
      <c r="G35" s="217"/>
      <c r="H35" s="134"/>
      <c r="I35" s="135"/>
      <c r="J35" s="136">
        <f t="shared" ref="J35:J45" si="4">+I35*D35</f>
        <v>0</v>
      </c>
    </row>
    <row r="36" spans="1:10" ht="30.75" customHeight="1">
      <c r="A36" s="60">
        <f t="shared" si="2"/>
        <v>25</v>
      </c>
      <c r="B36" s="115" t="s">
        <v>260</v>
      </c>
      <c r="C36" s="300">
        <f ca="1">SUMIF(DATABASE!$B$4:$B476,'K-LUNCH &amp; K DINNER'!B36,DATABASE!$C$4:$C$39)</f>
        <v>2.15</v>
      </c>
      <c r="D36" s="64">
        <f>VLOOKUP(B36,Summary!$B$30:$AK$286,5,FALSE)</f>
        <v>4</v>
      </c>
      <c r="E36" s="62">
        <f t="shared" ca="1" si="1"/>
        <v>8.6</v>
      </c>
      <c r="F36" s="48"/>
      <c r="G36" s="217"/>
      <c r="H36" s="134"/>
      <c r="I36" s="135"/>
      <c r="J36" s="136">
        <f t="shared" si="4"/>
        <v>0</v>
      </c>
    </row>
    <row r="37" spans="1:10" ht="30.75" customHeight="1">
      <c r="A37" s="60">
        <f t="shared" si="2"/>
        <v>26</v>
      </c>
      <c r="B37" s="115" t="s">
        <v>261</v>
      </c>
      <c r="C37" s="300">
        <f ca="1">SUMIF(DATABASE!$B$4:$B477,'K-LUNCH &amp; K DINNER'!B37,DATABASE!$C$4:$C$39)</f>
        <v>1.56</v>
      </c>
      <c r="D37" s="64">
        <f>VLOOKUP(B37,Summary!$B$30:$AK$286,5,FALSE)</f>
        <v>1</v>
      </c>
      <c r="E37" s="62">
        <f t="shared" ca="1" si="1"/>
        <v>1.56</v>
      </c>
      <c r="F37" s="48"/>
      <c r="G37" s="217"/>
      <c r="H37" s="134" t="s">
        <v>304</v>
      </c>
      <c r="I37" s="135">
        <v>6</v>
      </c>
      <c r="J37" s="136">
        <f t="shared" si="4"/>
        <v>6</v>
      </c>
    </row>
    <row r="38" spans="1:10" ht="30.75" customHeight="1">
      <c r="A38" s="60">
        <f t="shared" si="2"/>
        <v>27</v>
      </c>
      <c r="B38" s="115" t="s">
        <v>262</v>
      </c>
      <c r="C38" s="300">
        <f ca="1">SUMIF(DATABASE!$B$4:$B478,'K-LUNCH &amp; K DINNER'!B38,DATABASE!$C$4:$C$39)</f>
        <v>2.5</v>
      </c>
      <c r="D38" s="64">
        <f>VLOOKUP(B38,Summary!$B$30:$AK$286,5,FALSE)</f>
        <v>0</v>
      </c>
      <c r="E38" s="62">
        <f t="shared" ca="1" si="1"/>
        <v>0</v>
      </c>
      <c r="F38" s="48"/>
      <c r="G38" s="217"/>
      <c r="H38" s="134" t="s">
        <v>305</v>
      </c>
      <c r="I38" s="135">
        <v>1</v>
      </c>
      <c r="J38" s="136">
        <f t="shared" si="4"/>
        <v>0</v>
      </c>
    </row>
    <row r="39" spans="1:10" ht="30.75" customHeight="1">
      <c r="A39" s="60">
        <f t="shared" si="2"/>
        <v>28</v>
      </c>
      <c r="B39" s="115" t="s">
        <v>263</v>
      </c>
      <c r="C39" s="300">
        <f ca="1">SUMIF(DATABASE!$B$4:$B479,'K-LUNCH &amp; K DINNER'!B39,DATABASE!$C$4:$C$39)</f>
        <v>2.67</v>
      </c>
      <c r="D39" s="64">
        <f>VLOOKUP(B39,Summary!$B$30:$AK$286,5,FALSE)</f>
        <v>1</v>
      </c>
      <c r="E39" s="62">
        <f t="shared" ca="1" si="1"/>
        <v>2.67</v>
      </c>
      <c r="F39" s="48"/>
      <c r="G39" s="217"/>
      <c r="H39" s="134" t="s">
        <v>57</v>
      </c>
      <c r="I39" s="135">
        <v>8</v>
      </c>
      <c r="J39" s="136">
        <f t="shared" si="4"/>
        <v>8</v>
      </c>
    </row>
    <row r="40" spans="1:10" ht="30.75" customHeight="1">
      <c r="A40" s="60">
        <f t="shared" si="2"/>
        <v>29</v>
      </c>
      <c r="B40" s="115" t="s">
        <v>264</v>
      </c>
      <c r="C40" s="300">
        <f ca="1">SUMIF(DATABASE!$B$4:$B480,'K-LUNCH &amp; K DINNER'!B40,DATABASE!$C$4:$C$39)</f>
        <v>1.24</v>
      </c>
      <c r="D40" s="64">
        <f>VLOOKUP(B40,Summary!$B$30:$AK$286,5,FALSE)</f>
        <v>5</v>
      </c>
      <c r="E40" s="62">
        <f t="shared" ca="1" si="1"/>
        <v>6.2</v>
      </c>
      <c r="F40" s="48"/>
      <c r="G40" s="217"/>
      <c r="H40" s="134" t="s">
        <v>60</v>
      </c>
      <c r="I40" s="135">
        <v>4</v>
      </c>
      <c r="J40" s="136">
        <f t="shared" si="4"/>
        <v>20</v>
      </c>
    </row>
    <row r="41" spans="1:10" ht="30.75" customHeight="1">
      <c r="A41" s="60">
        <v>30</v>
      </c>
      <c r="B41" s="115" t="s">
        <v>267</v>
      </c>
      <c r="C41" s="300">
        <f ca="1">SUMIF(DATABASE!$B$4:$B481,'K-LUNCH &amp; K DINNER'!B41,DATABASE!$C$4:$C$39)</f>
        <v>4.5</v>
      </c>
      <c r="D41" s="64">
        <f>VLOOKUP(B41,Summary!$B$30:$AK$286,5,FALSE)</f>
        <v>2</v>
      </c>
      <c r="E41" s="62">
        <f t="shared" ca="1" si="1"/>
        <v>9</v>
      </c>
      <c r="F41" s="48"/>
      <c r="G41" s="217"/>
      <c r="H41" s="134" t="s">
        <v>306</v>
      </c>
      <c r="I41" s="135">
        <v>6</v>
      </c>
      <c r="J41" s="136">
        <f t="shared" si="4"/>
        <v>12</v>
      </c>
    </row>
    <row r="42" spans="1:10" ht="30.75" customHeight="1">
      <c r="A42" s="60">
        <f t="shared" si="2"/>
        <v>31</v>
      </c>
      <c r="B42" s="115" t="s">
        <v>268</v>
      </c>
      <c r="C42" s="300">
        <f ca="1">SUMIF(DATABASE!$B$4:$B482,'K-LUNCH &amp; K DINNER'!B42,DATABASE!$C$4:$C$39)</f>
        <v>2.4300000000000002</v>
      </c>
      <c r="D42" s="64">
        <f>VLOOKUP(B42,Summary!$B$30:$AK$286,5,FALSE)</f>
        <v>12</v>
      </c>
      <c r="E42" s="62">
        <f t="shared" ca="1" si="1"/>
        <v>29.160000000000004</v>
      </c>
      <c r="F42" s="48"/>
      <c r="G42" s="217"/>
      <c r="H42" s="134" t="s">
        <v>58</v>
      </c>
      <c r="I42" s="135">
        <v>8</v>
      </c>
      <c r="J42" s="136">
        <f t="shared" si="4"/>
        <v>96</v>
      </c>
    </row>
    <row r="43" spans="1:10" ht="30.75" customHeight="1">
      <c r="A43" s="60">
        <f t="shared" si="2"/>
        <v>32</v>
      </c>
      <c r="B43" s="115" t="s">
        <v>269</v>
      </c>
      <c r="C43" s="300">
        <f ca="1">SUMIF(DATABASE!$B$4:$B483,'K-LUNCH &amp; K DINNER'!B43,DATABASE!$C$4:$C$39)</f>
        <v>3.97</v>
      </c>
      <c r="D43" s="64">
        <f>VLOOKUP(B43,Summary!$B$30:$AK$286,5,FALSE)</f>
        <v>15</v>
      </c>
      <c r="E43" s="62">
        <f t="shared" ca="1" si="1"/>
        <v>59.550000000000004</v>
      </c>
      <c r="F43" s="48"/>
      <c r="G43" s="217"/>
      <c r="H43" s="134" t="s">
        <v>307</v>
      </c>
      <c r="I43" s="135">
        <v>3</v>
      </c>
      <c r="J43" s="136">
        <f t="shared" si="4"/>
        <v>45</v>
      </c>
    </row>
    <row r="44" spans="1:10" ht="34.5" customHeight="1">
      <c r="A44" s="60">
        <f t="shared" si="2"/>
        <v>33</v>
      </c>
      <c r="B44" s="115" t="s">
        <v>270</v>
      </c>
      <c r="C44" s="300">
        <f ca="1">SUMIF(DATABASE!$B$4:$B484,'K-LUNCH &amp; K DINNER'!B44,DATABASE!$C$4:$C$39)</f>
        <v>2.1800000000000002</v>
      </c>
      <c r="D44" s="64">
        <f>VLOOKUP(B44,Summary!$B$30:$AK$286,5,FALSE)</f>
        <v>0</v>
      </c>
      <c r="E44" s="62">
        <f t="shared" ca="1" si="1"/>
        <v>0</v>
      </c>
      <c r="F44" s="48"/>
      <c r="G44" s="217"/>
      <c r="H44" s="134"/>
      <c r="I44" s="135"/>
      <c r="J44" s="136">
        <f t="shared" si="4"/>
        <v>0</v>
      </c>
    </row>
    <row r="45" spans="1:10" ht="30.75" customHeight="1">
      <c r="A45" s="60">
        <f t="shared" si="2"/>
        <v>34</v>
      </c>
      <c r="B45" s="115" t="s">
        <v>271</v>
      </c>
      <c r="C45" s="300">
        <f ca="1">SUMIF(DATABASE!$B$4:$B485,'K-LUNCH &amp; K DINNER'!B45,DATABASE!$C$4:$C$39)</f>
        <v>3.61</v>
      </c>
      <c r="D45" s="64">
        <f>VLOOKUP(B45,Summary!$B$30:$AK$286,5,FALSE)</f>
        <v>1</v>
      </c>
      <c r="E45" s="62">
        <f t="shared" ca="1" si="1"/>
        <v>3.61</v>
      </c>
      <c r="F45" s="48"/>
      <c r="G45" s="217"/>
      <c r="H45" s="134" t="s">
        <v>323</v>
      </c>
      <c r="I45" s="135">
        <v>7</v>
      </c>
      <c r="J45" s="136">
        <f t="shared" si="4"/>
        <v>7</v>
      </c>
    </row>
    <row r="46" spans="1:10" ht="30.75" customHeight="1" thickBot="1">
      <c r="A46" s="60"/>
      <c r="B46" s="219"/>
      <c r="C46" s="301"/>
      <c r="D46" s="64"/>
      <c r="E46" s="62"/>
      <c r="F46" s="48"/>
      <c r="G46" s="217"/>
      <c r="H46" s="134"/>
      <c r="I46" s="135"/>
      <c r="J46" s="136"/>
    </row>
    <row r="47" spans="1:10" ht="30.75" customHeight="1" thickBot="1">
      <c r="A47" s="788" t="s">
        <v>37</v>
      </c>
      <c r="B47" s="789"/>
      <c r="C47" s="789"/>
      <c r="D47" s="220">
        <f>SUM(D10:D45)</f>
        <v>747</v>
      </c>
      <c r="E47" s="221">
        <f ca="1">SUM(E10:E46)</f>
        <v>2841.45</v>
      </c>
      <c r="F47" s="58"/>
      <c r="H47" s="137"/>
      <c r="I47" s="138"/>
      <c r="J47" s="139"/>
    </row>
  </sheetData>
  <sheetProtection password="CF7A" sheet="1" objects="1" scenarios="1"/>
  <mergeCells count="3">
    <mergeCell ref="A47:C47"/>
    <mergeCell ref="A1:E1"/>
    <mergeCell ref="I6:J6"/>
  </mergeCells>
  <pageMargins left="0.7" right="0.7" top="0.75" bottom="0.2" header="0.3" footer="0.3"/>
  <pageSetup paperSize="9" scale="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T130"/>
  <sheetViews>
    <sheetView showGridLines="0" view="pageBreakPreview" zoomScale="60" workbookViewId="0">
      <selection activeCell="Y17" sqref="Y17"/>
    </sheetView>
  </sheetViews>
  <sheetFormatPr defaultRowHeight="25.5" customHeight="1"/>
  <cols>
    <col min="1" max="1" width="9.140625" style="53" customWidth="1"/>
    <col min="2" max="2" width="23.28515625" style="54" customWidth="1"/>
    <col min="3" max="3" width="6.7109375" style="272" customWidth="1"/>
    <col min="4" max="4" width="9.5703125" style="53" customWidth="1"/>
    <col min="5" max="5" width="9.28515625" style="59" customWidth="1"/>
    <col min="6" max="6" width="1.140625" style="53" customWidth="1"/>
    <col min="7" max="7" width="7.5703125" style="55" customWidth="1"/>
    <col min="8" max="8" width="11.28515625" style="59" customWidth="1"/>
    <col min="9" max="9" width="8.140625" style="55" customWidth="1"/>
    <col min="10" max="10" width="10.7109375" style="55" customWidth="1"/>
    <col min="11" max="11" width="1" style="55" customWidth="1"/>
    <col min="12" max="12" width="7.5703125" style="80" customWidth="1"/>
    <col min="13" max="13" width="10.140625" style="273" customWidth="1"/>
    <col min="14" max="14" width="8.42578125" style="80" customWidth="1"/>
    <col min="15" max="15" width="9.7109375" style="80" customWidth="1"/>
    <col min="16" max="16" width="3.140625" style="53" customWidth="1"/>
    <col min="17" max="17" width="33.85546875" style="53" customWidth="1"/>
    <col min="18" max="18" width="11.42578125" style="53" customWidth="1"/>
    <col min="19" max="19" width="9.140625" style="111" customWidth="1"/>
    <col min="20" max="23" width="9.140625" style="53" customWidth="1"/>
    <col min="24" max="16384" width="9.140625" style="53"/>
  </cols>
  <sheetData>
    <row r="1" spans="1:19" s="52" customFormat="1" ht="21" customHeight="1" thickBot="1">
      <c r="A1" s="793" t="s">
        <v>46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222"/>
      <c r="O1" s="223"/>
      <c r="S1" s="110"/>
    </row>
    <row r="2" spans="1:19" ht="25.5" customHeight="1">
      <c r="A2" s="224"/>
      <c r="B2" s="83"/>
      <c r="C2" s="101"/>
      <c r="D2" s="82"/>
      <c r="E2" s="84"/>
      <c r="F2" s="82"/>
      <c r="G2" s="82"/>
      <c r="H2" s="84"/>
      <c r="I2" s="82"/>
      <c r="J2" s="82"/>
      <c r="K2" s="82"/>
      <c r="L2" s="82"/>
      <c r="M2" s="82"/>
      <c r="N2" s="82"/>
      <c r="O2" s="225"/>
    </row>
    <row r="3" spans="1:19" s="97" customFormat="1" ht="25.5" customHeight="1">
      <c r="A3" s="226" t="str">
        <f>+'[4]K-LUNCH &amp; K DINNER'!A3</f>
        <v>Outlet :</v>
      </c>
      <c r="B3" s="94" t="str">
        <f>+'K-LUNCH &amp; K DINNER'!B3</f>
        <v>KDA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227"/>
      <c r="S3" s="112"/>
    </row>
    <row r="4" spans="1:19" s="97" customFormat="1" ht="25.5" customHeight="1">
      <c r="A4" s="226" t="str">
        <f>+'[4]K-LUNCH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227"/>
      <c r="S4" s="112"/>
    </row>
    <row r="5" spans="1:19" s="103" customFormat="1" ht="12" customHeight="1">
      <c r="A5" s="228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229"/>
      <c r="S5" s="113"/>
    </row>
    <row r="6" spans="1:19" s="52" customFormat="1" ht="25.5" customHeight="1">
      <c r="A6" s="230" t="s">
        <v>309</v>
      </c>
      <c r="B6" s="89"/>
      <c r="C6" s="231"/>
      <c r="E6" s="85"/>
      <c r="G6" s="232"/>
      <c r="H6" s="85"/>
      <c r="I6" s="232"/>
      <c r="J6" s="232"/>
      <c r="K6" s="232"/>
      <c r="L6" s="87"/>
      <c r="M6" s="233"/>
      <c r="N6" s="87"/>
      <c r="O6" s="234"/>
      <c r="S6" s="110"/>
    </row>
    <row r="7" spans="1:19" s="52" customFormat="1" ht="25.5" customHeight="1" thickBot="1">
      <c r="A7" s="235"/>
      <c r="B7" s="236"/>
      <c r="C7" s="237"/>
      <c r="D7" s="797" t="s">
        <v>62</v>
      </c>
      <c r="E7" s="797"/>
      <c r="F7" s="238"/>
      <c r="G7" s="797" t="s">
        <v>63</v>
      </c>
      <c r="H7" s="797"/>
      <c r="I7" s="797" t="s">
        <v>310</v>
      </c>
      <c r="J7" s="797"/>
      <c r="K7" s="239"/>
      <c r="L7" s="240"/>
      <c r="M7" s="241"/>
      <c r="N7" s="240"/>
      <c r="O7" s="242"/>
      <c r="S7" s="110"/>
    </row>
    <row r="8" spans="1:19" ht="34.5" customHeight="1" thickBot="1">
      <c r="A8" s="243"/>
      <c r="B8" s="244"/>
      <c r="C8" s="245"/>
      <c r="D8" s="808" t="s">
        <v>47</v>
      </c>
      <c r="E8" s="809"/>
      <c r="F8" s="246"/>
      <c r="G8" s="808" t="s">
        <v>43</v>
      </c>
      <c r="H8" s="809"/>
      <c r="I8" s="808" t="s">
        <v>48</v>
      </c>
      <c r="J8" s="809"/>
      <c r="K8" s="247"/>
      <c r="L8" s="795" t="s">
        <v>49</v>
      </c>
      <c r="M8" s="796"/>
      <c r="N8" s="806" t="s">
        <v>50</v>
      </c>
      <c r="O8" s="807"/>
      <c r="Q8" s="803" t="s">
        <v>51</v>
      </c>
      <c r="R8" s="804"/>
      <c r="S8" s="805"/>
    </row>
    <row r="9" spans="1:19" ht="25.5" customHeight="1">
      <c r="A9" s="248" t="s">
        <v>41</v>
      </c>
      <c r="B9" s="249" t="s">
        <v>297</v>
      </c>
      <c r="C9" s="250" t="s">
        <v>44</v>
      </c>
      <c r="D9" s="251" t="s">
        <v>34</v>
      </c>
      <c r="E9" s="252" t="s">
        <v>19</v>
      </c>
      <c r="F9" s="253"/>
      <c r="G9" s="251" t="s">
        <v>34</v>
      </c>
      <c r="H9" s="252" t="s">
        <v>19</v>
      </c>
      <c r="I9" s="251" t="s">
        <v>34</v>
      </c>
      <c r="J9" s="254" t="s">
        <v>19</v>
      </c>
      <c r="K9" s="255"/>
      <c r="L9" s="256" t="s">
        <v>45</v>
      </c>
      <c r="M9" s="257" t="s">
        <v>19</v>
      </c>
      <c r="N9" s="258" t="s">
        <v>45</v>
      </c>
      <c r="O9" s="259" t="s">
        <v>19</v>
      </c>
      <c r="Q9" s="140" t="s">
        <v>54</v>
      </c>
      <c r="R9" s="141" t="s">
        <v>53</v>
      </c>
      <c r="S9" s="142" t="s">
        <v>19</v>
      </c>
    </row>
    <row r="10" spans="1:19" ht="25.5" customHeight="1" thickBot="1">
      <c r="A10" s="260"/>
      <c r="B10" s="261"/>
      <c r="C10" s="262" t="s">
        <v>35</v>
      </c>
      <c r="D10" s="263" t="s">
        <v>36</v>
      </c>
      <c r="E10" s="264" t="s">
        <v>35</v>
      </c>
      <c r="F10" s="265"/>
      <c r="G10" s="263" t="s">
        <v>36</v>
      </c>
      <c r="H10" s="264" t="s">
        <v>35</v>
      </c>
      <c r="I10" s="263" t="s">
        <v>36</v>
      </c>
      <c r="J10" s="262" t="s">
        <v>35</v>
      </c>
      <c r="K10" s="255"/>
      <c r="L10" s="266" t="s">
        <v>35</v>
      </c>
      <c r="M10" s="267" t="s">
        <v>35</v>
      </c>
      <c r="N10" s="268" t="s">
        <v>35</v>
      </c>
      <c r="O10" s="269" t="s">
        <v>35</v>
      </c>
      <c r="Q10" s="143" t="s">
        <v>36</v>
      </c>
      <c r="R10" s="129" t="s">
        <v>36</v>
      </c>
      <c r="S10" s="144" t="s">
        <v>36</v>
      </c>
    </row>
    <row r="11" spans="1:19" s="114" customFormat="1" ht="31.5" customHeight="1">
      <c r="A11" s="304">
        <v>1</v>
      </c>
      <c r="B11" s="305" t="s">
        <v>220</v>
      </c>
      <c r="C11" s="306">
        <v>1</v>
      </c>
      <c r="D11" s="307">
        <f>VLOOKUP(B11,Summary!$B$30:$AJ$400,5,FALSE)</f>
        <v>2</v>
      </c>
      <c r="E11" s="308">
        <f>D11*C11</f>
        <v>2</v>
      </c>
      <c r="F11" s="309"/>
      <c r="G11" s="310">
        <f>+'DAILY FOC'!BO9</f>
        <v>0</v>
      </c>
      <c r="H11" s="308">
        <f t="shared" ref="H11:H35" si="0">G11*C11</f>
        <v>0</v>
      </c>
      <c r="I11" s="311">
        <f t="shared" ref="I11:I34" si="1">+D11-G11</f>
        <v>2</v>
      </c>
      <c r="J11" s="306">
        <f t="shared" ref="J11:J34" si="2">+I11*C11</f>
        <v>2</v>
      </c>
      <c r="K11" s="312"/>
      <c r="L11" s="313">
        <f ca="1">SUMIF(DATABASE!$E$4:$E$61,B11,DATABASE!$F$4:$F$56)</f>
        <v>0.5</v>
      </c>
      <c r="M11" s="314">
        <f ca="1">+L11*I11</f>
        <v>1</v>
      </c>
      <c r="N11" s="315">
        <f t="shared" ref="N11:N12" ca="1" si="3">+L11</f>
        <v>0.5</v>
      </c>
      <c r="O11" s="316">
        <f ca="1">+N11*G11</f>
        <v>0</v>
      </c>
      <c r="Q11" s="317"/>
      <c r="R11" s="318"/>
      <c r="S11" s="319"/>
    </row>
    <row r="12" spans="1:19" s="114" customFormat="1" ht="31.5" customHeight="1">
      <c r="A12" s="304">
        <f>+A11+1</f>
        <v>2</v>
      </c>
      <c r="B12" s="305" t="s">
        <v>221</v>
      </c>
      <c r="C12" s="306">
        <v>1.5</v>
      </c>
      <c r="D12" s="307">
        <f>VLOOKUP(B12,Summary!$B$30:$AJ$400,5,FALSE)</f>
        <v>0</v>
      </c>
      <c r="E12" s="308">
        <f t="shared" ref="E12:E34" si="4">D12*C12</f>
        <v>0</v>
      </c>
      <c r="F12" s="309"/>
      <c r="G12" s="310">
        <f>+'DAILY FOC'!BO10</f>
        <v>0</v>
      </c>
      <c r="H12" s="308">
        <f t="shared" si="0"/>
        <v>0</v>
      </c>
      <c r="I12" s="311">
        <f t="shared" si="1"/>
        <v>0</v>
      </c>
      <c r="J12" s="306">
        <f t="shared" si="2"/>
        <v>0</v>
      </c>
      <c r="K12" s="312"/>
      <c r="L12" s="313">
        <f ca="1">SUMIF(DATABASE!$E$4:$E$61,B12,DATABASE!$F$4:$F$56)</f>
        <v>0.34</v>
      </c>
      <c r="M12" s="314">
        <f t="shared" ref="M12:M49" ca="1" si="5">+L12*I12</f>
        <v>0</v>
      </c>
      <c r="N12" s="315">
        <f t="shared" ca="1" si="3"/>
        <v>0.34</v>
      </c>
      <c r="O12" s="316">
        <f t="shared" ref="O12:O49" ca="1" si="6">+N12*G12</f>
        <v>0</v>
      </c>
      <c r="Q12" s="317"/>
      <c r="R12" s="318"/>
      <c r="S12" s="319"/>
    </row>
    <row r="13" spans="1:19" s="114" customFormat="1" ht="31.5" customHeight="1">
      <c r="A13" s="304">
        <f t="shared" ref="A13:A35" si="7">+A12+1</f>
        <v>3</v>
      </c>
      <c r="B13" s="305" t="s">
        <v>186</v>
      </c>
      <c r="C13" s="306">
        <v>9.9</v>
      </c>
      <c r="D13" s="307">
        <f>VLOOKUP(B13,Summary!$B$30:$AJ$400,5,FALSE)</f>
        <v>17</v>
      </c>
      <c r="E13" s="308">
        <f t="shared" si="4"/>
        <v>168.3</v>
      </c>
      <c r="F13" s="309"/>
      <c r="G13" s="310">
        <f>+'DAILY FOC'!BO11</f>
        <v>0</v>
      </c>
      <c r="H13" s="308">
        <f t="shared" si="0"/>
        <v>0</v>
      </c>
      <c r="I13" s="311">
        <f t="shared" si="1"/>
        <v>17</v>
      </c>
      <c r="J13" s="306">
        <f t="shared" si="2"/>
        <v>168.3</v>
      </c>
      <c r="K13" s="312"/>
      <c r="L13" s="313">
        <f ca="1">SUMIF(DATABASE!$E$4:$E$61,B13,DATABASE!$F$4:$F$56)</f>
        <v>3.29</v>
      </c>
      <c r="M13" s="314">
        <f t="shared" ca="1" si="5"/>
        <v>55.93</v>
      </c>
      <c r="N13" s="315">
        <f ca="1">+L13</f>
        <v>3.29</v>
      </c>
      <c r="O13" s="316">
        <f t="shared" ca="1" si="6"/>
        <v>0</v>
      </c>
      <c r="Q13" s="320" t="s">
        <v>55</v>
      </c>
      <c r="R13" s="321">
        <v>0.66</v>
      </c>
      <c r="S13" s="322">
        <f>+R13*D13</f>
        <v>11.22</v>
      </c>
    </row>
    <row r="14" spans="1:19" s="114" customFormat="1" ht="31.5" customHeight="1">
      <c r="A14" s="304">
        <f t="shared" si="7"/>
        <v>4</v>
      </c>
      <c r="B14" s="305" t="s">
        <v>187</v>
      </c>
      <c r="C14" s="306">
        <v>9.9</v>
      </c>
      <c r="D14" s="307">
        <f>VLOOKUP(B14,Summary!$B$30:$AJ$400,5,FALSE)</f>
        <v>13</v>
      </c>
      <c r="E14" s="308">
        <f t="shared" si="4"/>
        <v>128.70000000000002</v>
      </c>
      <c r="F14" s="309"/>
      <c r="G14" s="310">
        <f>+'DAILY FOC'!BO12</f>
        <v>0</v>
      </c>
      <c r="H14" s="308">
        <f t="shared" si="0"/>
        <v>0</v>
      </c>
      <c r="I14" s="311">
        <f t="shared" si="1"/>
        <v>13</v>
      </c>
      <c r="J14" s="306">
        <f t="shared" si="2"/>
        <v>128.70000000000002</v>
      </c>
      <c r="K14" s="312"/>
      <c r="L14" s="313">
        <f ca="1">SUMIF(DATABASE!$E$4:$E$61,B14,DATABASE!$F$4:$F$56)</f>
        <v>3.02</v>
      </c>
      <c r="M14" s="314">
        <f t="shared" ca="1" si="5"/>
        <v>39.26</v>
      </c>
      <c r="N14" s="315">
        <f t="shared" ref="N14:N34" ca="1" si="8">+L14</f>
        <v>3.02</v>
      </c>
      <c r="O14" s="316">
        <f t="shared" ca="1" si="6"/>
        <v>0</v>
      </c>
      <c r="Q14" s="320" t="s">
        <v>55</v>
      </c>
      <c r="R14" s="321">
        <v>0.66</v>
      </c>
      <c r="S14" s="322">
        <f t="shared" ref="S14:S17" si="9">+R14*D14</f>
        <v>8.58</v>
      </c>
    </row>
    <row r="15" spans="1:19" s="114" customFormat="1" ht="31.5" customHeight="1">
      <c r="A15" s="323">
        <f t="shared" si="7"/>
        <v>5</v>
      </c>
      <c r="B15" s="305" t="s">
        <v>188</v>
      </c>
      <c r="C15" s="324">
        <v>9.9</v>
      </c>
      <c r="D15" s="307">
        <f>VLOOKUP(B15,Summary!$B$30:$AJ$400,5,FALSE)</f>
        <v>2</v>
      </c>
      <c r="E15" s="325">
        <f t="shared" si="4"/>
        <v>19.8</v>
      </c>
      <c r="F15" s="309"/>
      <c r="G15" s="310">
        <f>+'DAILY FOC'!BO13</f>
        <v>0</v>
      </c>
      <c r="H15" s="325">
        <f t="shared" si="0"/>
        <v>0</v>
      </c>
      <c r="I15" s="326">
        <v>0</v>
      </c>
      <c r="J15" s="324">
        <f t="shared" si="2"/>
        <v>0</v>
      </c>
      <c r="K15" s="312"/>
      <c r="L15" s="313">
        <f ca="1">SUMIF(DATABASE!$E$4:$E$61,B15,DATABASE!$F$4:$F$56)</f>
        <v>3.45</v>
      </c>
      <c r="M15" s="314">
        <f t="shared" ca="1" si="5"/>
        <v>0</v>
      </c>
      <c r="N15" s="315">
        <f t="shared" ca="1" si="8"/>
        <v>3.45</v>
      </c>
      <c r="O15" s="316">
        <f t="shared" ca="1" si="6"/>
        <v>0</v>
      </c>
      <c r="Q15" s="320" t="s">
        <v>55</v>
      </c>
      <c r="R15" s="321">
        <v>0.66</v>
      </c>
      <c r="S15" s="322">
        <f t="shared" si="9"/>
        <v>1.32</v>
      </c>
    </row>
    <row r="16" spans="1:19" s="114" customFormat="1" ht="31.5" customHeight="1">
      <c r="A16" s="304">
        <f t="shared" si="7"/>
        <v>6</v>
      </c>
      <c r="B16" s="305" t="s">
        <v>189</v>
      </c>
      <c r="C16" s="306">
        <v>9.9</v>
      </c>
      <c r="D16" s="307">
        <f>VLOOKUP(B16,Summary!$B$30:$AJ$400,5,FALSE)</f>
        <v>5</v>
      </c>
      <c r="E16" s="308">
        <f t="shared" si="4"/>
        <v>49.5</v>
      </c>
      <c r="F16" s="309"/>
      <c r="G16" s="310">
        <f>+'DAILY FOC'!BO14</f>
        <v>0</v>
      </c>
      <c r="H16" s="308">
        <f t="shared" si="0"/>
        <v>0</v>
      </c>
      <c r="I16" s="311">
        <f t="shared" si="1"/>
        <v>5</v>
      </c>
      <c r="J16" s="306">
        <f t="shared" si="2"/>
        <v>49.5</v>
      </c>
      <c r="K16" s="312"/>
      <c r="L16" s="313">
        <f ca="1">SUMIF(DATABASE!$E$4:$E$61,B16,DATABASE!$F$4:$F$56)</f>
        <v>3.45</v>
      </c>
      <c r="M16" s="314">
        <f t="shared" ca="1" si="5"/>
        <v>17.25</v>
      </c>
      <c r="N16" s="315">
        <f t="shared" ca="1" si="8"/>
        <v>3.45</v>
      </c>
      <c r="O16" s="316">
        <f t="shared" ca="1" si="6"/>
        <v>0</v>
      </c>
      <c r="Q16" s="320" t="s">
        <v>55</v>
      </c>
      <c r="R16" s="321">
        <v>0.66</v>
      </c>
      <c r="S16" s="322">
        <f t="shared" si="9"/>
        <v>3.3000000000000003</v>
      </c>
    </row>
    <row r="17" spans="1:19" s="114" customFormat="1" ht="31.5" customHeight="1">
      <c r="A17" s="304">
        <f t="shared" si="7"/>
        <v>7</v>
      </c>
      <c r="B17" s="305" t="s">
        <v>190</v>
      </c>
      <c r="C17" s="306">
        <v>9.9</v>
      </c>
      <c r="D17" s="307">
        <f>VLOOKUP(B17,Summary!$B$30:$AJ$400,5,FALSE)</f>
        <v>18</v>
      </c>
      <c r="E17" s="308">
        <f t="shared" si="4"/>
        <v>178.20000000000002</v>
      </c>
      <c r="F17" s="309"/>
      <c r="G17" s="310">
        <f>+'DAILY FOC'!BO15</f>
        <v>0</v>
      </c>
      <c r="H17" s="308">
        <f t="shared" si="0"/>
        <v>0</v>
      </c>
      <c r="I17" s="311">
        <f t="shared" si="1"/>
        <v>18</v>
      </c>
      <c r="J17" s="306">
        <f t="shared" si="2"/>
        <v>178.20000000000002</v>
      </c>
      <c r="K17" s="312"/>
      <c r="L17" s="313">
        <f ca="1">SUMIF(DATABASE!$E$4:$E$61,B17,DATABASE!$F$4:$F$56)</f>
        <v>3.32</v>
      </c>
      <c r="M17" s="314">
        <f t="shared" ca="1" si="5"/>
        <v>59.76</v>
      </c>
      <c r="N17" s="315">
        <f t="shared" ca="1" si="8"/>
        <v>3.32</v>
      </c>
      <c r="O17" s="316">
        <f t="shared" ca="1" si="6"/>
        <v>0</v>
      </c>
      <c r="Q17" s="320" t="s">
        <v>55</v>
      </c>
      <c r="R17" s="321">
        <v>0.66</v>
      </c>
      <c r="S17" s="322">
        <f t="shared" si="9"/>
        <v>11.88</v>
      </c>
    </row>
    <row r="18" spans="1:19" s="114" customFormat="1" ht="31.5" customHeight="1">
      <c r="A18" s="304">
        <f t="shared" si="7"/>
        <v>8</v>
      </c>
      <c r="B18" s="305" t="s">
        <v>191</v>
      </c>
      <c r="C18" s="306">
        <v>9.9</v>
      </c>
      <c r="D18" s="307">
        <f>VLOOKUP(B18,Summary!$B$30:$AJ$400,5,FALSE)</f>
        <v>10</v>
      </c>
      <c r="E18" s="308">
        <f t="shared" si="4"/>
        <v>99</v>
      </c>
      <c r="F18" s="309"/>
      <c r="G18" s="310">
        <f>+'DAILY FOC'!BO16</f>
        <v>0</v>
      </c>
      <c r="H18" s="308">
        <f t="shared" si="0"/>
        <v>0</v>
      </c>
      <c r="I18" s="311">
        <f t="shared" si="1"/>
        <v>10</v>
      </c>
      <c r="J18" s="306">
        <f t="shared" si="2"/>
        <v>99</v>
      </c>
      <c r="K18" s="312"/>
      <c r="L18" s="313">
        <f ca="1">SUMIF(DATABASE!$E$4:$E$61,B18,DATABASE!$F$4:$F$56)</f>
        <v>3.16</v>
      </c>
      <c r="M18" s="314">
        <f t="shared" ca="1" si="5"/>
        <v>31.6</v>
      </c>
      <c r="N18" s="315">
        <f t="shared" ca="1" si="8"/>
        <v>3.16</v>
      </c>
      <c r="O18" s="316">
        <f t="shared" ca="1" si="6"/>
        <v>0</v>
      </c>
      <c r="Q18" s="317"/>
      <c r="R18" s="318"/>
      <c r="S18" s="319"/>
    </row>
    <row r="19" spans="1:19" s="114" customFormat="1" ht="31.5" customHeight="1">
      <c r="A19" s="304">
        <f t="shared" si="7"/>
        <v>9</v>
      </c>
      <c r="B19" s="305" t="s">
        <v>311</v>
      </c>
      <c r="C19" s="306">
        <v>9.9</v>
      </c>
      <c r="D19" s="307">
        <f>VLOOKUP(B19,Summary!$B$30:$AJ$400,5,FALSE)</f>
        <v>8</v>
      </c>
      <c r="E19" s="308">
        <f t="shared" si="4"/>
        <v>79.2</v>
      </c>
      <c r="F19" s="309"/>
      <c r="G19" s="310">
        <f>+'DAILY FOC'!BO17</f>
        <v>0</v>
      </c>
      <c r="H19" s="308">
        <f t="shared" si="0"/>
        <v>0</v>
      </c>
      <c r="I19" s="311">
        <f t="shared" si="1"/>
        <v>8</v>
      </c>
      <c r="J19" s="306">
        <f t="shared" si="2"/>
        <v>79.2</v>
      </c>
      <c r="K19" s="312"/>
      <c r="L19" s="313">
        <f ca="1">SUMIF(DATABASE!$E$4:$E$61,B19,DATABASE!$F$4:$F$56)</f>
        <v>2.41</v>
      </c>
      <c r="M19" s="314">
        <f t="shared" ca="1" si="5"/>
        <v>19.28</v>
      </c>
      <c r="N19" s="315">
        <f t="shared" ca="1" si="8"/>
        <v>2.41</v>
      </c>
      <c r="O19" s="316">
        <f t="shared" ca="1" si="6"/>
        <v>0</v>
      </c>
      <c r="Q19" s="317"/>
      <c r="R19" s="318"/>
      <c r="S19" s="319"/>
    </row>
    <row r="20" spans="1:19" s="114" customFormat="1" ht="31.5" customHeight="1">
      <c r="A20" s="323">
        <f t="shared" si="7"/>
        <v>10</v>
      </c>
      <c r="B20" s="305" t="s">
        <v>192</v>
      </c>
      <c r="C20" s="324">
        <v>9.9</v>
      </c>
      <c r="D20" s="307">
        <f>VLOOKUP(B20,Summary!$B$30:$AJ$400,5,FALSE)</f>
        <v>2</v>
      </c>
      <c r="E20" s="325">
        <f t="shared" si="4"/>
        <v>19.8</v>
      </c>
      <c r="F20" s="309"/>
      <c r="G20" s="310">
        <f>+'DAILY FOC'!BO18</f>
        <v>0</v>
      </c>
      <c r="H20" s="325">
        <f t="shared" si="0"/>
        <v>0</v>
      </c>
      <c r="I20" s="326">
        <v>0</v>
      </c>
      <c r="J20" s="324">
        <f t="shared" si="2"/>
        <v>0</v>
      </c>
      <c r="K20" s="312"/>
      <c r="L20" s="313">
        <f ca="1">SUMIF(DATABASE!$E$4:$E$61,B20,DATABASE!$F$4:$F$56)</f>
        <v>2.8</v>
      </c>
      <c r="M20" s="314">
        <f t="shared" ca="1" si="5"/>
        <v>0</v>
      </c>
      <c r="N20" s="315">
        <f t="shared" ca="1" si="8"/>
        <v>2.8</v>
      </c>
      <c r="O20" s="316">
        <f t="shared" ca="1" si="6"/>
        <v>0</v>
      </c>
      <c r="Q20" s="317"/>
      <c r="R20" s="318"/>
      <c r="S20" s="319"/>
    </row>
    <row r="21" spans="1:19" s="114" customFormat="1" ht="31.5" customHeight="1">
      <c r="A21" s="323">
        <f t="shared" si="7"/>
        <v>11</v>
      </c>
      <c r="B21" s="305" t="s">
        <v>193</v>
      </c>
      <c r="C21" s="324">
        <v>9.9</v>
      </c>
      <c r="D21" s="307">
        <f>VLOOKUP(B21,Summary!$B$30:$AJ$400,5,FALSE)</f>
        <v>9</v>
      </c>
      <c r="E21" s="325">
        <f t="shared" si="4"/>
        <v>89.100000000000009</v>
      </c>
      <c r="F21" s="309"/>
      <c r="G21" s="310">
        <f>+'DAILY FOC'!BO19</f>
        <v>0</v>
      </c>
      <c r="H21" s="325">
        <f t="shared" si="0"/>
        <v>0</v>
      </c>
      <c r="I21" s="326">
        <v>0</v>
      </c>
      <c r="J21" s="324">
        <f t="shared" si="2"/>
        <v>0</v>
      </c>
      <c r="K21" s="312"/>
      <c r="L21" s="313">
        <f ca="1">SUMIF(DATABASE!$E$4:$E$61,B21,DATABASE!$F$4:$F$56)</f>
        <v>2.08</v>
      </c>
      <c r="M21" s="314">
        <f t="shared" ca="1" si="5"/>
        <v>0</v>
      </c>
      <c r="N21" s="315">
        <f t="shared" ca="1" si="8"/>
        <v>2.08</v>
      </c>
      <c r="O21" s="316">
        <f t="shared" ca="1" si="6"/>
        <v>0</v>
      </c>
      <c r="Q21" s="317"/>
      <c r="R21" s="318"/>
      <c r="S21" s="319"/>
    </row>
    <row r="22" spans="1:19" s="114" customFormat="1" ht="31.5" customHeight="1">
      <c r="A22" s="304">
        <f t="shared" si="7"/>
        <v>12</v>
      </c>
      <c r="B22" s="305" t="s">
        <v>194</v>
      </c>
      <c r="C22" s="306">
        <v>9.9</v>
      </c>
      <c r="D22" s="307">
        <f>VLOOKUP(B22,Summary!$B$30:$AJ$400,5,FALSE)</f>
        <v>4</v>
      </c>
      <c r="E22" s="308">
        <f t="shared" si="4"/>
        <v>39.6</v>
      </c>
      <c r="F22" s="309"/>
      <c r="G22" s="310">
        <f>+'DAILY FOC'!BO20</f>
        <v>0</v>
      </c>
      <c r="H22" s="308">
        <f t="shared" si="0"/>
        <v>0</v>
      </c>
      <c r="I22" s="311">
        <f t="shared" si="1"/>
        <v>4</v>
      </c>
      <c r="J22" s="306">
        <f t="shared" si="2"/>
        <v>39.6</v>
      </c>
      <c r="K22" s="312"/>
      <c r="L22" s="313">
        <f ca="1">SUMIF(DATABASE!$E$4:$E$61,B22,DATABASE!$F$4:$F$56)</f>
        <v>2.3199999999999998</v>
      </c>
      <c r="M22" s="314">
        <f t="shared" ca="1" si="5"/>
        <v>9.2799999999999994</v>
      </c>
      <c r="N22" s="315">
        <f t="shared" ca="1" si="8"/>
        <v>2.3199999999999998</v>
      </c>
      <c r="O22" s="316">
        <f t="shared" ca="1" si="6"/>
        <v>0</v>
      </c>
      <c r="Q22" s="320" t="s">
        <v>60</v>
      </c>
      <c r="R22" s="321">
        <v>1.5</v>
      </c>
      <c r="S22" s="322">
        <f t="shared" ref="S22:S34" si="10">+R22*D22</f>
        <v>6</v>
      </c>
    </row>
    <row r="23" spans="1:19" s="114" customFormat="1" ht="31.5" customHeight="1">
      <c r="A23" s="323">
        <f t="shared" si="7"/>
        <v>13</v>
      </c>
      <c r="B23" s="305" t="s">
        <v>195</v>
      </c>
      <c r="C23" s="324">
        <v>9.9</v>
      </c>
      <c r="D23" s="307">
        <f>VLOOKUP(B23,Summary!$B$30:$AJ$400,5,FALSE)</f>
        <v>2</v>
      </c>
      <c r="E23" s="325">
        <f t="shared" si="4"/>
        <v>19.8</v>
      </c>
      <c r="F23" s="309"/>
      <c r="G23" s="310">
        <f>+'DAILY FOC'!BO21</f>
        <v>0</v>
      </c>
      <c r="H23" s="325">
        <f t="shared" si="0"/>
        <v>0</v>
      </c>
      <c r="I23" s="326">
        <v>0</v>
      </c>
      <c r="J23" s="324">
        <f t="shared" si="2"/>
        <v>0</v>
      </c>
      <c r="K23" s="312"/>
      <c r="L23" s="313">
        <f ca="1">SUMIF(DATABASE!$E$4:$E$61,B23,DATABASE!$F$4:$F$56)</f>
        <v>1.6</v>
      </c>
      <c r="M23" s="314">
        <f t="shared" ca="1" si="5"/>
        <v>0</v>
      </c>
      <c r="N23" s="315">
        <f t="shared" ca="1" si="8"/>
        <v>1.6</v>
      </c>
      <c r="O23" s="316">
        <f t="shared" ca="1" si="6"/>
        <v>0</v>
      </c>
      <c r="Q23" s="320"/>
      <c r="R23" s="321"/>
      <c r="S23" s="322">
        <f ca="1">+R23*M23</f>
        <v>0</v>
      </c>
    </row>
    <row r="24" spans="1:19" s="114" customFormat="1" ht="31.5" customHeight="1">
      <c r="A24" s="323">
        <f t="shared" si="7"/>
        <v>14</v>
      </c>
      <c r="B24" s="305" t="s">
        <v>196</v>
      </c>
      <c r="C24" s="324">
        <v>9.9</v>
      </c>
      <c r="D24" s="307">
        <f>VLOOKUP(B24,Summary!$B$30:$AJ$400,5,FALSE)</f>
        <v>1</v>
      </c>
      <c r="E24" s="325">
        <f t="shared" si="4"/>
        <v>9.9</v>
      </c>
      <c r="F24" s="309"/>
      <c r="G24" s="310">
        <f>+'DAILY FOC'!BO22</f>
        <v>0</v>
      </c>
      <c r="H24" s="325">
        <f t="shared" si="0"/>
        <v>0</v>
      </c>
      <c r="I24" s="326">
        <v>0</v>
      </c>
      <c r="J24" s="324">
        <f t="shared" si="2"/>
        <v>0</v>
      </c>
      <c r="K24" s="312"/>
      <c r="L24" s="313">
        <f ca="1">SUMIF(DATABASE!$E$4:$E$61,B24,DATABASE!$F$4:$F$56)</f>
        <v>3.56</v>
      </c>
      <c r="M24" s="314">
        <f t="shared" ca="1" si="5"/>
        <v>0</v>
      </c>
      <c r="N24" s="315">
        <f t="shared" ca="1" si="8"/>
        <v>3.56</v>
      </c>
      <c r="O24" s="316">
        <f t="shared" ca="1" si="6"/>
        <v>0</v>
      </c>
      <c r="Q24" s="320" t="s">
        <v>300</v>
      </c>
      <c r="R24" s="321">
        <v>1</v>
      </c>
      <c r="S24" s="322">
        <f t="shared" si="10"/>
        <v>1</v>
      </c>
    </row>
    <row r="25" spans="1:19" s="114" customFormat="1" ht="31.5" customHeight="1">
      <c r="A25" s="304">
        <f t="shared" si="7"/>
        <v>15</v>
      </c>
      <c r="B25" s="305" t="s">
        <v>197</v>
      </c>
      <c r="C25" s="306">
        <v>9.9</v>
      </c>
      <c r="D25" s="307">
        <f>VLOOKUP(B25,Summary!$B$30:$AJ$400,5,FALSE)</f>
        <v>5</v>
      </c>
      <c r="E25" s="308">
        <f t="shared" si="4"/>
        <v>49.5</v>
      </c>
      <c r="F25" s="309"/>
      <c r="G25" s="310">
        <f>+'DAILY FOC'!BO23</f>
        <v>0</v>
      </c>
      <c r="H25" s="308">
        <f t="shared" si="0"/>
        <v>0</v>
      </c>
      <c r="I25" s="311">
        <f t="shared" si="1"/>
        <v>5</v>
      </c>
      <c r="J25" s="306">
        <f t="shared" si="2"/>
        <v>49.5</v>
      </c>
      <c r="K25" s="312"/>
      <c r="L25" s="313">
        <f ca="1">SUMIF(DATABASE!$E$4:$E$61,B25,DATABASE!$F$4:$F$56)</f>
        <v>3.16</v>
      </c>
      <c r="M25" s="314">
        <f t="shared" ca="1" si="5"/>
        <v>15.8</v>
      </c>
      <c r="N25" s="315">
        <f t="shared" ca="1" si="8"/>
        <v>3.16</v>
      </c>
      <c r="O25" s="316">
        <f t="shared" ca="1" si="6"/>
        <v>0</v>
      </c>
      <c r="Q25" s="317"/>
      <c r="R25" s="318"/>
      <c r="S25" s="319"/>
    </row>
    <row r="26" spans="1:19" s="114" customFormat="1" ht="31.5" customHeight="1">
      <c r="A26" s="304">
        <f t="shared" si="7"/>
        <v>16</v>
      </c>
      <c r="B26" s="305" t="s">
        <v>198</v>
      </c>
      <c r="C26" s="306">
        <v>9.9</v>
      </c>
      <c r="D26" s="307">
        <f>VLOOKUP(B26,Summary!$B$30:$AJ$400,5,FALSE)</f>
        <v>4</v>
      </c>
      <c r="E26" s="308">
        <f t="shared" si="4"/>
        <v>39.6</v>
      </c>
      <c r="F26" s="309"/>
      <c r="G26" s="310">
        <f>+'DAILY FOC'!BO24</f>
        <v>0</v>
      </c>
      <c r="H26" s="308">
        <f t="shared" si="0"/>
        <v>0</v>
      </c>
      <c r="I26" s="311">
        <f t="shared" si="1"/>
        <v>4</v>
      </c>
      <c r="J26" s="306">
        <f t="shared" si="2"/>
        <v>39.6</v>
      </c>
      <c r="K26" s="312"/>
      <c r="L26" s="313">
        <f ca="1">SUMIF(DATABASE!$E$4:$E$61,B26,DATABASE!$F$4:$F$56)</f>
        <v>2.59</v>
      </c>
      <c r="M26" s="314">
        <f t="shared" ca="1" si="5"/>
        <v>10.36</v>
      </c>
      <c r="N26" s="315">
        <f t="shared" ca="1" si="8"/>
        <v>2.59</v>
      </c>
      <c r="O26" s="316">
        <f t="shared" ca="1" si="6"/>
        <v>0</v>
      </c>
      <c r="Q26" s="320" t="s">
        <v>56</v>
      </c>
      <c r="R26" s="321">
        <v>5</v>
      </c>
      <c r="S26" s="322">
        <f t="shared" si="10"/>
        <v>20</v>
      </c>
    </row>
    <row r="27" spans="1:19" s="114" customFormat="1" ht="31.5" customHeight="1">
      <c r="A27" s="304">
        <f t="shared" si="7"/>
        <v>17</v>
      </c>
      <c r="B27" s="305" t="s">
        <v>199</v>
      </c>
      <c r="C27" s="306">
        <v>9.9</v>
      </c>
      <c r="D27" s="307">
        <f>VLOOKUP(B27,Summary!$B$30:$AJ$400,5,FALSE)</f>
        <v>3</v>
      </c>
      <c r="E27" s="308">
        <f t="shared" si="4"/>
        <v>29.700000000000003</v>
      </c>
      <c r="F27" s="309"/>
      <c r="G27" s="310">
        <f>+'DAILY FOC'!BO25</f>
        <v>0</v>
      </c>
      <c r="H27" s="308">
        <f t="shared" si="0"/>
        <v>0</v>
      </c>
      <c r="I27" s="311">
        <f t="shared" si="1"/>
        <v>3</v>
      </c>
      <c r="J27" s="306">
        <f t="shared" si="2"/>
        <v>29.700000000000003</v>
      </c>
      <c r="K27" s="312"/>
      <c r="L27" s="313">
        <f ca="1">SUMIF(DATABASE!$E$4:$E$61,B27,DATABASE!$F$4:$F$56)</f>
        <v>4.71</v>
      </c>
      <c r="M27" s="314">
        <f t="shared" ca="1" si="5"/>
        <v>14.129999999999999</v>
      </c>
      <c r="N27" s="315">
        <f t="shared" ca="1" si="8"/>
        <v>4.71</v>
      </c>
      <c r="O27" s="316">
        <f t="shared" ca="1" si="6"/>
        <v>0</v>
      </c>
      <c r="Q27" s="320" t="s">
        <v>55</v>
      </c>
      <c r="R27" s="321">
        <v>1</v>
      </c>
      <c r="S27" s="322">
        <f t="shared" si="10"/>
        <v>3</v>
      </c>
    </row>
    <row r="28" spans="1:19" s="330" customFormat="1" ht="31.5" customHeight="1">
      <c r="A28" s="304">
        <f t="shared" si="7"/>
        <v>18</v>
      </c>
      <c r="B28" s="327" t="s">
        <v>179</v>
      </c>
      <c r="C28" s="306">
        <v>12.9</v>
      </c>
      <c r="D28" s="307">
        <f>VLOOKUP(B28,Summary!$B$30:$AJ$400,5,FALSE)</f>
        <v>4</v>
      </c>
      <c r="E28" s="328">
        <f t="shared" si="4"/>
        <v>51.6</v>
      </c>
      <c r="F28" s="329"/>
      <c r="G28" s="310">
        <f>+'DAILY FOC'!BO26</f>
        <v>0</v>
      </c>
      <c r="H28" s="308">
        <f t="shared" si="0"/>
        <v>0</v>
      </c>
      <c r="I28" s="311">
        <f t="shared" si="1"/>
        <v>4</v>
      </c>
      <c r="J28" s="306">
        <f t="shared" si="2"/>
        <v>51.6</v>
      </c>
      <c r="K28" s="312"/>
      <c r="L28" s="313">
        <f ca="1">SUMIF(DATABASE!$E$4:$E$61,B28,DATABASE!$F$4:$F$56)</f>
        <v>4.41</v>
      </c>
      <c r="M28" s="314">
        <f t="shared" ca="1" si="5"/>
        <v>17.64</v>
      </c>
      <c r="N28" s="315">
        <f t="shared" ca="1" si="8"/>
        <v>4.41</v>
      </c>
      <c r="O28" s="316">
        <f t="shared" ca="1" si="6"/>
        <v>0</v>
      </c>
      <c r="Q28" s="320" t="s">
        <v>55</v>
      </c>
      <c r="R28" s="321">
        <v>1</v>
      </c>
      <c r="S28" s="322">
        <f t="shared" si="10"/>
        <v>4</v>
      </c>
    </row>
    <row r="29" spans="1:19" s="330" customFormat="1" ht="31.5" customHeight="1">
      <c r="A29" s="304">
        <f t="shared" si="7"/>
        <v>19</v>
      </c>
      <c r="B29" s="327" t="s">
        <v>180</v>
      </c>
      <c r="C29" s="306">
        <v>12.9</v>
      </c>
      <c r="D29" s="307">
        <f>VLOOKUP(B29,Summary!$B$30:$AJ$400,5,FALSE)</f>
        <v>1</v>
      </c>
      <c r="E29" s="328">
        <f t="shared" si="4"/>
        <v>12.9</v>
      </c>
      <c r="F29" s="329"/>
      <c r="G29" s="310">
        <f>+'DAILY FOC'!BO27</f>
        <v>0</v>
      </c>
      <c r="H29" s="308">
        <f t="shared" si="0"/>
        <v>0</v>
      </c>
      <c r="I29" s="311">
        <f t="shared" si="1"/>
        <v>1</v>
      </c>
      <c r="J29" s="306">
        <f t="shared" si="2"/>
        <v>12.9</v>
      </c>
      <c r="K29" s="312"/>
      <c r="L29" s="313">
        <f ca="1">SUMIF(DATABASE!$E$4:$E$61,B29,DATABASE!$F$4:$F$56)</f>
        <v>4.43</v>
      </c>
      <c r="M29" s="314">
        <f t="shared" ca="1" si="5"/>
        <v>4.43</v>
      </c>
      <c r="N29" s="315">
        <f t="shared" ca="1" si="8"/>
        <v>4.43</v>
      </c>
      <c r="O29" s="316">
        <f t="shared" ca="1" si="6"/>
        <v>0</v>
      </c>
      <c r="Q29" s="320" t="s">
        <v>55</v>
      </c>
      <c r="R29" s="321">
        <v>1</v>
      </c>
      <c r="S29" s="322">
        <f t="shared" si="10"/>
        <v>1</v>
      </c>
    </row>
    <row r="30" spans="1:19" s="330" customFormat="1" ht="31.5" customHeight="1">
      <c r="A30" s="304">
        <f t="shared" si="7"/>
        <v>20</v>
      </c>
      <c r="B30" s="327" t="s">
        <v>181</v>
      </c>
      <c r="C30" s="331">
        <v>12.9</v>
      </c>
      <c r="D30" s="307">
        <f>VLOOKUP(B30,Summary!$B$30:$AJ$400,5,FALSE)</f>
        <v>3</v>
      </c>
      <c r="E30" s="328">
        <f t="shared" si="4"/>
        <v>38.700000000000003</v>
      </c>
      <c r="F30" s="329"/>
      <c r="G30" s="310">
        <f>+'DAILY FOC'!BO28</f>
        <v>0</v>
      </c>
      <c r="H30" s="308">
        <f t="shared" si="0"/>
        <v>0</v>
      </c>
      <c r="I30" s="311">
        <f t="shared" si="1"/>
        <v>3</v>
      </c>
      <c r="J30" s="306">
        <f t="shared" si="2"/>
        <v>38.700000000000003</v>
      </c>
      <c r="K30" s="312"/>
      <c r="L30" s="313">
        <f ca="1">SUMIF(DATABASE!$E$4:$E$61,B30,DATABASE!$F$4:$F$56)</f>
        <v>4.75</v>
      </c>
      <c r="M30" s="314">
        <f t="shared" ca="1" si="5"/>
        <v>14.25</v>
      </c>
      <c r="N30" s="315">
        <f t="shared" ca="1" si="8"/>
        <v>4.75</v>
      </c>
      <c r="O30" s="316">
        <f t="shared" ca="1" si="6"/>
        <v>0</v>
      </c>
      <c r="Q30" s="320" t="s">
        <v>55</v>
      </c>
      <c r="R30" s="321">
        <v>1</v>
      </c>
      <c r="S30" s="322">
        <f t="shared" si="10"/>
        <v>3</v>
      </c>
    </row>
    <row r="31" spans="1:19" s="330" customFormat="1" ht="31.5" customHeight="1">
      <c r="A31" s="304">
        <f t="shared" si="7"/>
        <v>21</v>
      </c>
      <c r="B31" s="305" t="s">
        <v>182</v>
      </c>
      <c r="C31" s="306">
        <v>12.9</v>
      </c>
      <c r="D31" s="307">
        <f>VLOOKUP(B31,Summary!$B$30:$AJ$400,5,FALSE)</f>
        <v>4</v>
      </c>
      <c r="E31" s="308">
        <f t="shared" si="4"/>
        <v>51.6</v>
      </c>
      <c r="F31" s="329"/>
      <c r="G31" s="310">
        <f>+'DAILY FOC'!BO29</f>
        <v>0</v>
      </c>
      <c r="H31" s="308">
        <f t="shared" si="0"/>
        <v>0</v>
      </c>
      <c r="I31" s="311">
        <f t="shared" si="1"/>
        <v>4</v>
      </c>
      <c r="J31" s="306">
        <f t="shared" si="2"/>
        <v>51.6</v>
      </c>
      <c r="K31" s="312"/>
      <c r="L31" s="313">
        <f ca="1">SUMIF(DATABASE!$E$4:$E$61,B31,DATABASE!$F$4:$F$56)</f>
        <v>5.98</v>
      </c>
      <c r="M31" s="314">
        <f t="shared" ca="1" si="5"/>
        <v>23.92</v>
      </c>
      <c r="N31" s="315">
        <f t="shared" ca="1" si="8"/>
        <v>5.98</v>
      </c>
      <c r="O31" s="316">
        <f t="shared" ca="1" si="6"/>
        <v>0</v>
      </c>
      <c r="Q31" s="320" t="s">
        <v>55</v>
      </c>
      <c r="R31" s="321">
        <v>1</v>
      </c>
      <c r="S31" s="322">
        <f t="shared" si="10"/>
        <v>4</v>
      </c>
    </row>
    <row r="32" spans="1:19" s="114" customFormat="1" ht="31.5" customHeight="1">
      <c r="A32" s="304">
        <f t="shared" si="7"/>
        <v>22</v>
      </c>
      <c r="B32" s="305" t="s">
        <v>183</v>
      </c>
      <c r="C32" s="306">
        <v>12.9</v>
      </c>
      <c r="D32" s="307">
        <f>VLOOKUP(B32,Summary!$B$30:$AJ$400,5,FALSE)</f>
        <v>9</v>
      </c>
      <c r="E32" s="308">
        <f t="shared" si="4"/>
        <v>116.10000000000001</v>
      </c>
      <c r="F32" s="309"/>
      <c r="G32" s="310">
        <f>+'DAILY FOC'!BO30</f>
        <v>0</v>
      </c>
      <c r="H32" s="308">
        <f t="shared" si="0"/>
        <v>0</v>
      </c>
      <c r="I32" s="311">
        <f t="shared" si="1"/>
        <v>9</v>
      </c>
      <c r="J32" s="306">
        <f t="shared" si="2"/>
        <v>116.10000000000001</v>
      </c>
      <c r="K32" s="312"/>
      <c r="L32" s="313">
        <f ca="1">SUMIF(DATABASE!$E$4:$E$61,B32,DATABASE!$F$4:$F$56)</f>
        <v>4.29</v>
      </c>
      <c r="M32" s="314">
        <f t="shared" ca="1" si="5"/>
        <v>38.61</v>
      </c>
      <c r="N32" s="315">
        <f t="shared" ca="1" si="8"/>
        <v>4.29</v>
      </c>
      <c r="O32" s="316">
        <f t="shared" ca="1" si="6"/>
        <v>0</v>
      </c>
      <c r="Q32" s="320" t="s">
        <v>301</v>
      </c>
      <c r="R32" s="321">
        <v>1</v>
      </c>
      <c r="S32" s="322">
        <f t="shared" si="10"/>
        <v>9</v>
      </c>
    </row>
    <row r="33" spans="1:19" s="114" customFormat="1" ht="31.5" customHeight="1">
      <c r="A33" s="304">
        <f t="shared" si="7"/>
        <v>23</v>
      </c>
      <c r="B33" s="305" t="s">
        <v>184</v>
      </c>
      <c r="C33" s="306">
        <v>12.9</v>
      </c>
      <c r="D33" s="307">
        <f>VLOOKUP(B33,Summary!$B$30:$AJ$400,5,FALSE)</f>
        <v>4</v>
      </c>
      <c r="E33" s="308">
        <f t="shared" si="4"/>
        <v>51.6</v>
      </c>
      <c r="F33" s="309"/>
      <c r="G33" s="310">
        <f>+'DAILY FOC'!BO31</f>
        <v>0</v>
      </c>
      <c r="H33" s="308">
        <f t="shared" si="0"/>
        <v>0</v>
      </c>
      <c r="I33" s="311">
        <f t="shared" si="1"/>
        <v>4</v>
      </c>
      <c r="J33" s="306">
        <f t="shared" si="2"/>
        <v>51.6</v>
      </c>
      <c r="K33" s="312"/>
      <c r="L33" s="313">
        <f ca="1">SUMIF(DATABASE!$E$4:$E$61,B33,DATABASE!$F$4:$F$56)</f>
        <v>2.1</v>
      </c>
      <c r="M33" s="314">
        <f t="shared" ca="1" si="5"/>
        <v>8.4</v>
      </c>
      <c r="N33" s="315">
        <f t="shared" ca="1" si="8"/>
        <v>2.1</v>
      </c>
      <c r="O33" s="316">
        <f t="shared" ca="1" si="6"/>
        <v>0</v>
      </c>
      <c r="Q33" s="317"/>
      <c r="R33" s="318"/>
      <c r="S33" s="319"/>
    </row>
    <row r="34" spans="1:19" s="114" customFormat="1" ht="31.5" customHeight="1">
      <c r="A34" s="304">
        <f t="shared" si="7"/>
        <v>24</v>
      </c>
      <c r="B34" s="305" t="s">
        <v>185</v>
      </c>
      <c r="C34" s="306">
        <v>12.9</v>
      </c>
      <c r="D34" s="307">
        <f>VLOOKUP(B34,Summary!$B$30:$AJ$400,5,FALSE)</f>
        <v>3</v>
      </c>
      <c r="E34" s="308">
        <f t="shared" si="4"/>
        <v>38.700000000000003</v>
      </c>
      <c r="F34" s="309"/>
      <c r="G34" s="310">
        <f>+'DAILY FOC'!BO32</f>
        <v>0</v>
      </c>
      <c r="H34" s="308">
        <f t="shared" si="0"/>
        <v>0</v>
      </c>
      <c r="I34" s="311">
        <f t="shared" si="1"/>
        <v>3</v>
      </c>
      <c r="J34" s="306">
        <f t="shared" si="2"/>
        <v>38.700000000000003</v>
      </c>
      <c r="K34" s="312"/>
      <c r="L34" s="313">
        <f ca="1">SUMIF(DATABASE!$E$4:$E$61,B34,DATABASE!$F$4:$F$56)</f>
        <v>4.9400000000000004</v>
      </c>
      <c r="M34" s="314">
        <f t="shared" ca="1" si="5"/>
        <v>14.82</v>
      </c>
      <c r="N34" s="315">
        <f t="shared" ca="1" si="8"/>
        <v>4.9400000000000004</v>
      </c>
      <c r="O34" s="316">
        <f t="shared" ca="1" si="6"/>
        <v>0</v>
      </c>
      <c r="Q34" s="320" t="s">
        <v>55</v>
      </c>
      <c r="R34" s="321">
        <v>1</v>
      </c>
      <c r="S34" s="322">
        <f t="shared" si="10"/>
        <v>3</v>
      </c>
    </row>
    <row r="35" spans="1:19" s="114" customFormat="1" ht="31.5" customHeight="1">
      <c r="A35" s="304">
        <f t="shared" si="7"/>
        <v>25</v>
      </c>
      <c r="B35" s="305" t="s">
        <v>200</v>
      </c>
      <c r="C35" s="306">
        <v>5.9</v>
      </c>
      <c r="D35" s="307">
        <f>VLOOKUP(B35,Summary!$B$30:$AJ$400,5,FALSE)</f>
        <v>0</v>
      </c>
      <c r="E35" s="308">
        <f>D35*C35</f>
        <v>0</v>
      </c>
      <c r="F35" s="309"/>
      <c r="G35" s="310">
        <f>+'DAILY FOC'!BO33</f>
        <v>0</v>
      </c>
      <c r="H35" s="308">
        <f t="shared" si="0"/>
        <v>0</v>
      </c>
      <c r="I35" s="311">
        <v>1</v>
      </c>
      <c r="J35" s="306">
        <f>+I35*C35</f>
        <v>5.9</v>
      </c>
      <c r="K35" s="312"/>
      <c r="L35" s="313">
        <f ca="1">SUMIF(DATABASE!$E$4:$E$61,B35,DATABASE!$F$4:$F$56)</f>
        <v>2</v>
      </c>
      <c r="M35" s="314">
        <f t="shared" ca="1" si="5"/>
        <v>2</v>
      </c>
      <c r="N35" s="315">
        <f ca="1">+L35</f>
        <v>2</v>
      </c>
      <c r="O35" s="316">
        <f t="shared" ca="1" si="6"/>
        <v>0</v>
      </c>
      <c r="Q35" s="320" t="s">
        <v>302</v>
      </c>
      <c r="R35" s="321">
        <v>2</v>
      </c>
      <c r="S35" s="322">
        <f>+R35*$D$35</f>
        <v>0</v>
      </c>
    </row>
    <row r="36" spans="1:19" s="114" customFormat="1" ht="31.5" customHeight="1">
      <c r="A36" s="304"/>
      <c r="B36" s="305"/>
      <c r="C36" s="306"/>
      <c r="D36" s="307"/>
      <c r="E36" s="308"/>
      <c r="F36" s="309"/>
      <c r="G36" s="310"/>
      <c r="H36" s="308"/>
      <c r="I36" s="311"/>
      <c r="J36" s="306"/>
      <c r="K36" s="312"/>
      <c r="L36" s="313"/>
      <c r="M36" s="314"/>
      <c r="N36" s="315"/>
      <c r="O36" s="316"/>
      <c r="Q36" s="320" t="s">
        <v>303</v>
      </c>
      <c r="R36" s="321">
        <v>2</v>
      </c>
      <c r="S36" s="322">
        <f t="shared" ref="S36:S37" si="11">+R36*$D$35</f>
        <v>0</v>
      </c>
    </row>
    <row r="37" spans="1:19" s="114" customFormat="1" ht="31.5" customHeight="1">
      <c r="A37" s="304"/>
      <c r="B37" s="305"/>
      <c r="C37" s="306"/>
      <c r="D37" s="307"/>
      <c r="E37" s="308"/>
      <c r="F37" s="309"/>
      <c r="G37" s="310"/>
      <c r="H37" s="308"/>
      <c r="I37" s="311"/>
      <c r="J37" s="306"/>
      <c r="K37" s="312"/>
      <c r="L37" s="313"/>
      <c r="M37" s="314"/>
      <c r="N37" s="315"/>
      <c r="O37" s="316"/>
      <c r="Q37" s="320" t="s">
        <v>59</v>
      </c>
      <c r="R37" s="321">
        <v>2</v>
      </c>
      <c r="S37" s="322">
        <f t="shared" si="11"/>
        <v>0</v>
      </c>
    </row>
    <row r="38" spans="1:19" s="114" customFormat="1" ht="31.5" customHeight="1">
      <c r="A38" s="304">
        <f>+A35+1</f>
        <v>26</v>
      </c>
      <c r="B38" s="305" t="s">
        <v>201</v>
      </c>
      <c r="C38" s="306">
        <v>5.9</v>
      </c>
      <c r="D38" s="307">
        <f>VLOOKUP(B38,Summary!$B$30:$AJ$400,5,FALSE)</f>
        <v>1</v>
      </c>
      <c r="E38" s="308">
        <f t="shared" ref="E38:E49" si="12">D38*C38</f>
        <v>5.9</v>
      </c>
      <c r="F38" s="309"/>
      <c r="G38" s="310">
        <f>+'DAILY FOC'!BO36</f>
        <v>0</v>
      </c>
      <c r="H38" s="308">
        <f t="shared" ref="H38:H49" si="13">G38*C38</f>
        <v>0</v>
      </c>
      <c r="I38" s="311">
        <f t="shared" ref="I38:I49" si="14">+D38-G38</f>
        <v>1</v>
      </c>
      <c r="J38" s="306">
        <f t="shared" ref="J38:J49" si="15">+I38*C38</f>
        <v>5.9</v>
      </c>
      <c r="K38" s="312"/>
      <c r="L38" s="313">
        <f ca="1">SUMIF(DATABASE!$E$4:$E$61,B38,DATABASE!$F$4:$F$56)</f>
        <v>1.76</v>
      </c>
      <c r="M38" s="314">
        <f t="shared" ca="1" si="5"/>
        <v>1.76</v>
      </c>
      <c r="N38" s="315">
        <f t="shared" ref="N38:N49" ca="1" si="16">+L38</f>
        <v>1.76</v>
      </c>
      <c r="O38" s="316">
        <f t="shared" ca="1" si="6"/>
        <v>0</v>
      </c>
      <c r="Q38" s="332"/>
      <c r="R38" s="333"/>
      <c r="S38" s="334"/>
    </row>
    <row r="39" spans="1:19" s="114" customFormat="1" ht="31.5" customHeight="1">
      <c r="A39" s="304">
        <f t="shared" ref="A39:A49" si="17">+A38+1</f>
        <v>27</v>
      </c>
      <c r="B39" s="305" t="s">
        <v>202</v>
      </c>
      <c r="C39" s="306">
        <v>5.9</v>
      </c>
      <c r="D39" s="307">
        <f>VLOOKUP(B39,Summary!$B$30:$AJ$400,5,FALSE)</f>
        <v>2</v>
      </c>
      <c r="E39" s="308">
        <f t="shared" si="12"/>
        <v>11.8</v>
      </c>
      <c r="F39" s="309"/>
      <c r="G39" s="310">
        <f>+'DAILY FOC'!BO37</f>
        <v>0</v>
      </c>
      <c r="H39" s="308">
        <f t="shared" si="13"/>
        <v>0</v>
      </c>
      <c r="I39" s="311">
        <f t="shared" si="14"/>
        <v>2</v>
      </c>
      <c r="J39" s="306">
        <f>+I39*C39</f>
        <v>11.8</v>
      </c>
      <c r="K39" s="312"/>
      <c r="L39" s="313">
        <f ca="1">SUMIF(DATABASE!$E$4:$E$61,B39,DATABASE!$F$4:$F$56)</f>
        <v>2.15</v>
      </c>
      <c r="M39" s="314">
        <f t="shared" ca="1" si="5"/>
        <v>4.3</v>
      </c>
      <c r="N39" s="315">
        <f t="shared" ca="1" si="16"/>
        <v>2.15</v>
      </c>
      <c r="O39" s="316">
        <f t="shared" ca="1" si="6"/>
        <v>0</v>
      </c>
      <c r="Q39" s="335"/>
      <c r="R39" s="321"/>
      <c r="S39" s="336">
        <f>+R39*D39</f>
        <v>0</v>
      </c>
    </row>
    <row r="40" spans="1:19" s="114" customFormat="1" ht="31.5" customHeight="1">
      <c r="A40" s="304">
        <f t="shared" si="17"/>
        <v>28</v>
      </c>
      <c r="B40" s="305" t="s">
        <v>203</v>
      </c>
      <c r="C40" s="306">
        <v>5.9</v>
      </c>
      <c r="D40" s="307">
        <f>VLOOKUP(B40,Summary!$B$30:$AJ$400,5,FALSE)</f>
        <v>2</v>
      </c>
      <c r="E40" s="308">
        <f t="shared" si="12"/>
        <v>11.8</v>
      </c>
      <c r="F40" s="309"/>
      <c r="G40" s="310">
        <f>+'DAILY FOC'!BO38</f>
        <v>0</v>
      </c>
      <c r="H40" s="308">
        <f t="shared" si="13"/>
        <v>0</v>
      </c>
      <c r="I40" s="311">
        <f t="shared" si="14"/>
        <v>2</v>
      </c>
      <c r="J40" s="306">
        <f t="shared" si="15"/>
        <v>11.8</v>
      </c>
      <c r="K40" s="312"/>
      <c r="L40" s="313">
        <f ca="1">SUMIF(DATABASE!$E$4:$E$61,B40,DATABASE!$F$4:$F$56)</f>
        <v>1.56</v>
      </c>
      <c r="M40" s="314">
        <f t="shared" ca="1" si="5"/>
        <v>3.12</v>
      </c>
      <c r="N40" s="315">
        <f t="shared" ca="1" si="16"/>
        <v>1.56</v>
      </c>
      <c r="O40" s="316">
        <f t="shared" ca="1" si="6"/>
        <v>0</v>
      </c>
      <c r="Q40" s="320" t="s">
        <v>304</v>
      </c>
      <c r="R40" s="321">
        <v>6</v>
      </c>
      <c r="S40" s="322">
        <f>+R40*D40</f>
        <v>12</v>
      </c>
    </row>
    <row r="41" spans="1:19" s="114" customFormat="1" ht="31.5" customHeight="1">
      <c r="A41" s="323">
        <f t="shared" si="17"/>
        <v>29</v>
      </c>
      <c r="B41" s="305" t="s">
        <v>204</v>
      </c>
      <c r="C41" s="324">
        <v>5.9</v>
      </c>
      <c r="D41" s="307">
        <f>VLOOKUP(B41,Summary!$B$30:$AJ$400,5,FALSE)</f>
        <v>0</v>
      </c>
      <c r="E41" s="325">
        <f t="shared" si="12"/>
        <v>0</v>
      </c>
      <c r="F41" s="309"/>
      <c r="G41" s="310">
        <f>+'DAILY FOC'!BO39</f>
        <v>0</v>
      </c>
      <c r="H41" s="325">
        <f t="shared" si="13"/>
        <v>0</v>
      </c>
      <c r="I41" s="326">
        <v>0</v>
      </c>
      <c r="J41" s="324">
        <f t="shared" si="15"/>
        <v>0</v>
      </c>
      <c r="K41" s="312"/>
      <c r="L41" s="313">
        <f ca="1">SUMIF(DATABASE!$E$4:$E$61,B41,DATABASE!$F$4:$F$56)</f>
        <v>2.5</v>
      </c>
      <c r="M41" s="314">
        <f t="shared" ca="1" si="5"/>
        <v>0</v>
      </c>
      <c r="N41" s="315">
        <f t="shared" ca="1" si="16"/>
        <v>2.5</v>
      </c>
      <c r="O41" s="316">
        <f t="shared" ca="1" si="6"/>
        <v>0</v>
      </c>
      <c r="Q41" s="320" t="s">
        <v>305</v>
      </c>
      <c r="R41" s="321">
        <v>1</v>
      </c>
      <c r="S41" s="322">
        <f t="shared" ref="S41:S46" si="18">+R41*D41</f>
        <v>0</v>
      </c>
    </row>
    <row r="42" spans="1:19" s="114" customFormat="1" ht="31.5" customHeight="1">
      <c r="A42" s="304">
        <f t="shared" si="17"/>
        <v>30</v>
      </c>
      <c r="B42" s="305" t="s">
        <v>205</v>
      </c>
      <c r="C42" s="306">
        <v>5.9</v>
      </c>
      <c r="D42" s="307">
        <f>VLOOKUP(B42,Summary!$B$30:$AJ$400,5,FALSE)</f>
        <v>1</v>
      </c>
      <c r="E42" s="308">
        <f t="shared" si="12"/>
        <v>5.9</v>
      </c>
      <c r="F42" s="309"/>
      <c r="G42" s="310">
        <f>+'DAILY FOC'!BO40</f>
        <v>0</v>
      </c>
      <c r="H42" s="308">
        <f>G42*C42</f>
        <v>0</v>
      </c>
      <c r="I42" s="311">
        <f t="shared" si="14"/>
        <v>1</v>
      </c>
      <c r="J42" s="306">
        <f>+I42*C42</f>
        <v>5.9</v>
      </c>
      <c r="K42" s="312"/>
      <c r="L42" s="313">
        <f ca="1">SUMIF(DATABASE!$E$4:$E$61,B42,DATABASE!$F$4:$F$56)</f>
        <v>2.67</v>
      </c>
      <c r="M42" s="314">
        <f t="shared" ca="1" si="5"/>
        <v>2.67</v>
      </c>
      <c r="N42" s="315">
        <f t="shared" ca="1" si="16"/>
        <v>2.67</v>
      </c>
      <c r="O42" s="316">
        <f t="shared" ca="1" si="6"/>
        <v>0</v>
      </c>
      <c r="Q42" s="320" t="s">
        <v>57</v>
      </c>
      <c r="R42" s="321">
        <v>8</v>
      </c>
      <c r="S42" s="322">
        <f t="shared" si="18"/>
        <v>8</v>
      </c>
    </row>
    <row r="43" spans="1:19" s="114" customFormat="1" ht="31.5" customHeight="1">
      <c r="A43" s="304">
        <f t="shared" si="17"/>
        <v>31</v>
      </c>
      <c r="B43" s="305" t="s">
        <v>206</v>
      </c>
      <c r="C43" s="306">
        <v>5.9</v>
      </c>
      <c r="D43" s="307">
        <f>VLOOKUP(B43,Summary!$B$30:$AJ$400,5,FALSE)</f>
        <v>3</v>
      </c>
      <c r="E43" s="308">
        <f t="shared" si="12"/>
        <v>17.700000000000003</v>
      </c>
      <c r="F43" s="309"/>
      <c r="G43" s="310">
        <f>+'DAILY FOC'!BO41</f>
        <v>0</v>
      </c>
      <c r="H43" s="308">
        <f t="shared" si="13"/>
        <v>0</v>
      </c>
      <c r="I43" s="311">
        <f t="shared" si="14"/>
        <v>3</v>
      </c>
      <c r="J43" s="306">
        <f t="shared" si="15"/>
        <v>17.700000000000003</v>
      </c>
      <c r="K43" s="312"/>
      <c r="L43" s="313">
        <f ca="1">SUMIF(DATABASE!$E$4:$E$61,B43,DATABASE!$F$4:$F$56)</f>
        <v>1.24</v>
      </c>
      <c r="M43" s="314">
        <f t="shared" ca="1" si="5"/>
        <v>3.7199999999999998</v>
      </c>
      <c r="N43" s="315">
        <f t="shared" ca="1" si="16"/>
        <v>1.24</v>
      </c>
      <c r="O43" s="316">
        <f t="shared" ca="1" si="6"/>
        <v>0</v>
      </c>
      <c r="Q43" s="320" t="s">
        <v>60</v>
      </c>
      <c r="R43" s="321">
        <v>4</v>
      </c>
      <c r="S43" s="322">
        <f t="shared" si="18"/>
        <v>12</v>
      </c>
    </row>
    <row r="44" spans="1:19" s="114" customFormat="1" ht="31.5" customHeight="1">
      <c r="A44" s="304">
        <f t="shared" si="17"/>
        <v>32</v>
      </c>
      <c r="B44" s="305" t="s">
        <v>209</v>
      </c>
      <c r="C44" s="324">
        <v>5.9</v>
      </c>
      <c r="D44" s="307">
        <f>VLOOKUP(B44,Summary!$B$30:$AJ$400,5,FALSE)</f>
        <v>1</v>
      </c>
      <c r="E44" s="325">
        <f t="shared" si="12"/>
        <v>5.9</v>
      </c>
      <c r="F44" s="309"/>
      <c r="G44" s="310">
        <f>+'DAILY FOC'!BO42</f>
        <v>0</v>
      </c>
      <c r="H44" s="325">
        <f t="shared" si="13"/>
        <v>0</v>
      </c>
      <c r="I44" s="326">
        <v>0</v>
      </c>
      <c r="J44" s="324">
        <f t="shared" si="15"/>
        <v>0</v>
      </c>
      <c r="K44" s="312"/>
      <c r="L44" s="313">
        <f ca="1">SUMIF(DATABASE!$E$4:$E$61,B44,DATABASE!$F$4:$F$56)</f>
        <v>4.5</v>
      </c>
      <c r="M44" s="314">
        <f t="shared" ca="1" si="5"/>
        <v>0</v>
      </c>
      <c r="N44" s="315">
        <f t="shared" ca="1" si="16"/>
        <v>4.5</v>
      </c>
      <c r="O44" s="316">
        <f t="shared" ca="1" si="6"/>
        <v>0</v>
      </c>
      <c r="Q44" s="320" t="s">
        <v>306</v>
      </c>
      <c r="R44" s="321">
        <v>6</v>
      </c>
      <c r="S44" s="322">
        <f t="shared" si="18"/>
        <v>6</v>
      </c>
    </row>
    <row r="45" spans="1:19" s="114" customFormat="1" ht="31.5" customHeight="1">
      <c r="A45" s="304">
        <f t="shared" si="17"/>
        <v>33</v>
      </c>
      <c r="B45" s="305" t="s">
        <v>210</v>
      </c>
      <c r="C45" s="306">
        <v>7.9</v>
      </c>
      <c r="D45" s="307">
        <f>VLOOKUP(B45,Summary!$B$30:$AJ$400,5,FALSE)</f>
        <v>4</v>
      </c>
      <c r="E45" s="308">
        <f t="shared" si="12"/>
        <v>31.6</v>
      </c>
      <c r="F45" s="309"/>
      <c r="G45" s="310">
        <f>+'DAILY FOC'!BO43</f>
        <v>0</v>
      </c>
      <c r="H45" s="308">
        <f t="shared" si="13"/>
        <v>0</v>
      </c>
      <c r="I45" s="311">
        <f t="shared" si="14"/>
        <v>4</v>
      </c>
      <c r="J45" s="306">
        <f t="shared" si="15"/>
        <v>31.6</v>
      </c>
      <c r="K45" s="312"/>
      <c r="L45" s="313">
        <f ca="1">SUMIF(DATABASE!$E$4:$E$61,B45,DATABASE!$F$4:$F$56)</f>
        <v>2.4300000000000002</v>
      </c>
      <c r="M45" s="314">
        <f t="shared" ca="1" si="5"/>
        <v>9.7200000000000006</v>
      </c>
      <c r="N45" s="315">
        <f t="shared" ca="1" si="16"/>
        <v>2.4300000000000002</v>
      </c>
      <c r="O45" s="316">
        <f t="shared" ca="1" si="6"/>
        <v>0</v>
      </c>
      <c r="Q45" s="320" t="s">
        <v>58</v>
      </c>
      <c r="R45" s="321">
        <v>8</v>
      </c>
      <c r="S45" s="322">
        <f t="shared" si="18"/>
        <v>32</v>
      </c>
    </row>
    <row r="46" spans="1:19" s="114" customFormat="1" ht="31.5" customHeight="1">
      <c r="A46" s="304">
        <f t="shared" si="17"/>
        <v>34</v>
      </c>
      <c r="B46" s="305" t="s">
        <v>211</v>
      </c>
      <c r="C46" s="306">
        <v>7.9</v>
      </c>
      <c r="D46" s="307">
        <f>VLOOKUP(B46,Summary!$B$30:$AJ$400,5,FALSE)</f>
        <v>4</v>
      </c>
      <c r="E46" s="308">
        <f t="shared" si="12"/>
        <v>31.6</v>
      </c>
      <c r="F46" s="309"/>
      <c r="G46" s="310">
        <f>+'DAILY FOC'!BO44</f>
        <v>0</v>
      </c>
      <c r="H46" s="308">
        <f t="shared" si="13"/>
        <v>0</v>
      </c>
      <c r="I46" s="311">
        <f t="shared" si="14"/>
        <v>4</v>
      </c>
      <c r="J46" s="306">
        <f t="shared" si="15"/>
        <v>31.6</v>
      </c>
      <c r="K46" s="312"/>
      <c r="L46" s="313">
        <f ca="1">SUMIF(DATABASE!$E$4:$E$61,B46,DATABASE!$F$4:$F$56)</f>
        <v>3.97</v>
      </c>
      <c r="M46" s="314">
        <f t="shared" ca="1" si="5"/>
        <v>15.88</v>
      </c>
      <c r="N46" s="315">
        <f t="shared" ca="1" si="16"/>
        <v>3.97</v>
      </c>
      <c r="O46" s="316">
        <f t="shared" ca="1" si="6"/>
        <v>0</v>
      </c>
      <c r="Q46" s="320" t="s">
        <v>307</v>
      </c>
      <c r="R46" s="321">
        <v>3</v>
      </c>
      <c r="S46" s="322">
        <f t="shared" si="18"/>
        <v>12</v>
      </c>
    </row>
    <row r="47" spans="1:19" s="114" customFormat="1" ht="31.5" customHeight="1">
      <c r="A47" s="304">
        <f t="shared" si="17"/>
        <v>35</v>
      </c>
      <c r="B47" s="305" t="s">
        <v>212</v>
      </c>
      <c r="C47" s="306">
        <v>7.9</v>
      </c>
      <c r="D47" s="307">
        <f>VLOOKUP(B47,Summary!$B$30:$AJ$400,5,FALSE)</f>
        <v>0</v>
      </c>
      <c r="E47" s="308">
        <f t="shared" si="12"/>
        <v>0</v>
      </c>
      <c r="F47" s="309"/>
      <c r="G47" s="310">
        <f>+'DAILY FOC'!BO45</f>
        <v>0</v>
      </c>
      <c r="H47" s="308">
        <f t="shared" si="13"/>
        <v>0</v>
      </c>
      <c r="I47" s="311">
        <f t="shared" si="14"/>
        <v>0</v>
      </c>
      <c r="J47" s="306">
        <f t="shared" si="15"/>
        <v>0</v>
      </c>
      <c r="K47" s="312"/>
      <c r="L47" s="313">
        <f ca="1">SUMIF(DATABASE!$E$4:$E$61,B47,DATABASE!$F$4:$F$56)</f>
        <v>2.1800000000000002</v>
      </c>
      <c r="M47" s="314">
        <f t="shared" ca="1" si="5"/>
        <v>0</v>
      </c>
      <c r="N47" s="315">
        <f t="shared" ca="1" si="16"/>
        <v>2.1800000000000002</v>
      </c>
      <c r="O47" s="316">
        <f t="shared" ca="1" si="6"/>
        <v>0</v>
      </c>
      <c r="Q47" s="335"/>
      <c r="R47" s="321"/>
      <c r="S47" s="336">
        <f t="shared" ref="S47:S50" si="19">+R47*D47</f>
        <v>0</v>
      </c>
    </row>
    <row r="48" spans="1:19" s="114" customFormat="1" ht="31.5" customHeight="1">
      <c r="A48" s="304">
        <f t="shared" si="17"/>
        <v>36</v>
      </c>
      <c r="B48" s="305" t="s">
        <v>213</v>
      </c>
      <c r="C48" s="306">
        <v>7.9</v>
      </c>
      <c r="D48" s="307">
        <f>VLOOKUP(B48,Summary!$B$30:$AJ$400,5,FALSE)</f>
        <v>0</v>
      </c>
      <c r="E48" s="308">
        <f t="shared" si="12"/>
        <v>0</v>
      </c>
      <c r="F48" s="309"/>
      <c r="G48" s="310">
        <f>+'DAILY FOC'!BO46</f>
        <v>0</v>
      </c>
      <c r="H48" s="308">
        <f t="shared" si="13"/>
        <v>0</v>
      </c>
      <c r="I48" s="311">
        <f t="shared" si="14"/>
        <v>0</v>
      </c>
      <c r="J48" s="306">
        <f t="shared" si="15"/>
        <v>0</v>
      </c>
      <c r="K48" s="312"/>
      <c r="L48" s="313">
        <f ca="1">SUMIF(DATABASE!$E$4:$E$61,B48,DATABASE!$F$4:$F$56)</f>
        <v>3.61</v>
      </c>
      <c r="M48" s="314">
        <f t="shared" ca="1" si="5"/>
        <v>0</v>
      </c>
      <c r="N48" s="315">
        <f t="shared" ca="1" si="16"/>
        <v>3.61</v>
      </c>
      <c r="O48" s="316">
        <f t="shared" ca="1" si="6"/>
        <v>0</v>
      </c>
      <c r="Q48" s="335" t="s">
        <v>323</v>
      </c>
      <c r="R48" s="321">
        <v>7</v>
      </c>
      <c r="S48" s="322">
        <f>+R48*D48</f>
        <v>0</v>
      </c>
    </row>
    <row r="49" spans="1:19" s="114" customFormat="1" ht="31.5" customHeight="1">
      <c r="A49" s="304">
        <f t="shared" si="17"/>
        <v>37</v>
      </c>
      <c r="B49" s="305" t="s">
        <v>214</v>
      </c>
      <c r="C49" s="306">
        <v>7.9</v>
      </c>
      <c r="D49" s="307">
        <f>VLOOKUP(B49,Summary!$B$30:$AJ$400,5,FALSE)</f>
        <v>0</v>
      </c>
      <c r="E49" s="308">
        <f t="shared" si="12"/>
        <v>0</v>
      </c>
      <c r="F49" s="309"/>
      <c r="G49" s="310">
        <f>+'DAILY FOC'!BO47</f>
        <v>0</v>
      </c>
      <c r="H49" s="308">
        <f t="shared" si="13"/>
        <v>0</v>
      </c>
      <c r="I49" s="311">
        <f t="shared" si="14"/>
        <v>0</v>
      </c>
      <c r="J49" s="306">
        <f t="shared" si="15"/>
        <v>0</v>
      </c>
      <c r="K49" s="312"/>
      <c r="L49" s="313">
        <f ca="1">SUMIF(DATABASE!$E$4:$E$61,B49,DATABASE!$F$4:$F$56)</f>
        <v>0</v>
      </c>
      <c r="M49" s="314">
        <f t="shared" ca="1" si="5"/>
        <v>0</v>
      </c>
      <c r="N49" s="315">
        <f t="shared" ca="1" si="16"/>
        <v>0</v>
      </c>
      <c r="O49" s="316">
        <f t="shared" ca="1" si="6"/>
        <v>0</v>
      </c>
      <c r="Q49" s="320"/>
      <c r="R49" s="321"/>
      <c r="S49" s="336">
        <f t="shared" si="19"/>
        <v>0</v>
      </c>
    </row>
    <row r="50" spans="1:19" s="114" customFormat="1" ht="25.5" customHeight="1" thickBot="1">
      <c r="A50" s="455"/>
      <c r="B50" s="456"/>
      <c r="C50" s="457"/>
      <c r="D50" s="458"/>
      <c r="E50" s="459"/>
      <c r="F50" s="460"/>
      <c r="G50" s="461"/>
      <c r="H50" s="459"/>
      <c r="I50" s="462"/>
      <c r="J50" s="457"/>
      <c r="K50" s="463"/>
      <c r="L50" s="464"/>
      <c r="M50" s="465"/>
      <c r="N50" s="466"/>
      <c r="O50" s="467"/>
      <c r="Q50" s="335"/>
      <c r="R50" s="321"/>
      <c r="S50" s="336">
        <f t="shared" si="19"/>
        <v>0</v>
      </c>
    </row>
    <row r="51" spans="1:19" s="114" customFormat="1" ht="3" customHeight="1">
      <c r="A51" s="304"/>
      <c r="B51" s="305"/>
      <c r="C51" s="306"/>
      <c r="D51" s="307"/>
      <c r="E51" s="308"/>
      <c r="F51" s="309"/>
      <c r="G51" s="310"/>
      <c r="H51" s="308"/>
      <c r="I51" s="311"/>
      <c r="J51" s="306"/>
      <c r="K51" s="312"/>
      <c r="L51" s="313"/>
      <c r="M51" s="314"/>
      <c r="N51" s="315"/>
      <c r="O51" s="316"/>
      <c r="Q51" s="335"/>
      <c r="R51" s="321"/>
      <c r="S51" s="336"/>
    </row>
    <row r="52" spans="1:19" s="114" customFormat="1" ht="25.5" customHeight="1" thickBot="1">
      <c r="A52" s="304"/>
      <c r="B52" s="470" t="s">
        <v>312</v>
      </c>
      <c r="C52" s="306"/>
      <c r="D52" s="307"/>
      <c r="E52" s="308"/>
      <c r="F52" s="309"/>
      <c r="G52" s="310"/>
      <c r="H52" s="308"/>
      <c r="I52" s="311"/>
      <c r="J52" s="306"/>
      <c r="K52" s="312"/>
      <c r="L52" s="313"/>
      <c r="M52" s="314"/>
      <c r="N52" s="315"/>
      <c r="O52" s="316"/>
      <c r="Q52" s="335"/>
      <c r="R52" s="321"/>
      <c r="S52" s="322"/>
    </row>
    <row r="53" spans="1:19" s="114" customFormat="1" ht="25.5" customHeight="1">
      <c r="A53" s="304">
        <v>1</v>
      </c>
      <c r="B53" s="305" t="s">
        <v>313</v>
      </c>
      <c r="C53" s="306">
        <v>4.95</v>
      </c>
      <c r="D53" s="307">
        <f>VLOOKUP(B53,Summary!$B$30:$AJ$400,5,FALSE)</f>
        <v>2</v>
      </c>
      <c r="E53" s="308">
        <f t="shared" ref="E53" si="20">D53*C53</f>
        <v>9.9</v>
      </c>
      <c r="F53" s="309"/>
      <c r="G53" s="310"/>
      <c r="H53" s="308"/>
      <c r="I53" s="311">
        <f t="shared" ref="I53" si="21">+D53-G53</f>
        <v>2</v>
      </c>
      <c r="J53" s="306">
        <f t="shared" ref="J53" si="22">+I53*C53</f>
        <v>9.9</v>
      </c>
      <c r="K53" s="312"/>
      <c r="L53" s="313">
        <f ca="1">SUMIF(DATABASE!$E$4:$E$61,B53,DATABASE!$F$4:$F$56)</f>
        <v>2</v>
      </c>
      <c r="M53" s="314">
        <f t="shared" ref="M53" ca="1" si="23">+L53*I53</f>
        <v>4</v>
      </c>
      <c r="N53" s="315">
        <f t="shared" ref="N53" ca="1" si="24">+L53</f>
        <v>2</v>
      </c>
      <c r="O53" s="316">
        <f t="shared" ref="O53" ca="1" si="25">+N53*G53</f>
        <v>0</v>
      </c>
      <c r="Q53" s="320" t="s">
        <v>302</v>
      </c>
      <c r="R53" s="321">
        <v>2</v>
      </c>
      <c r="S53" s="322">
        <f>+R53*$D$53</f>
        <v>4</v>
      </c>
    </row>
    <row r="54" spans="1:19" s="114" customFormat="1" ht="25.5" customHeight="1">
      <c r="A54" s="304"/>
      <c r="B54" s="305"/>
      <c r="C54" s="306"/>
      <c r="D54" s="307"/>
      <c r="E54" s="308"/>
      <c r="F54" s="309"/>
      <c r="G54" s="310"/>
      <c r="H54" s="308"/>
      <c r="I54" s="311"/>
      <c r="J54" s="306"/>
      <c r="K54" s="312"/>
      <c r="L54" s="313"/>
      <c r="M54" s="314"/>
      <c r="N54" s="315"/>
      <c r="O54" s="316"/>
      <c r="Q54" s="320" t="s">
        <v>303</v>
      </c>
      <c r="R54" s="321">
        <v>2</v>
      </c>
      <c r="S54" s="322">
        <f t="shared" ref="S54:S55" si="26">+R54*$D$53</f>
        <v>4</v>
      </c>
    </row>
    <row r="55" spans="1:19" s="114" customFormat="1" ht="25.5" customHeight="1">
      <c r="A55" s="304"/>
      <c r="B55" s="305"/>
      <c r="C55" s="306"/>
      <c r="D55" s="307"/>
      <c r="E55" s="308"/>
      <c r="F55" s="309"/>
      <c r="G55" s="310"/>
      <c r="H55" s="308"/>
      <c r="I55" s="311"/>
      <c r="J55" s="306"/>
      <c r="K55" s="312"/>
      <c r="L55" s="313"/>
      <c r="M55" s="314"/>
      <c r="N55" s="315"/>
      <c r="O55" s="316"/>
      <c r="Q55" s="320" t="s">
        <v>59</v>
      </c>
      <c r="R55" s="321">
        <v>2</v>
      </c>
      <c r="S55" s="322">
        <f t="shared" si="26"/>
        <v>4</v>
      </c>
    </row>
    <row r="56" spans="1:19" s="114" customFormat="1" ht="33" customHeight="1">
      <c r="A56" s="304">
        <f>+A53+1</f>
        <v>2</v>
      </c>
      <c r="B56" s="305" t="s">
        <v>314</v>
      </c>
      <c r="C56" s="306">
        <v>4.95</v>
      </c>
      <c r="D56" s="307">
        <f>VLOOKUP(B56,Summary!$B$30:$AJ$400,5,FALSE)</f>
        <v>22</v>
      </c>
      <c r="E56" s="308">
        <f t="shared" ref="E56:E66" si="27">D56*C56</f>
        <v>108.9</v>
      </c>
      <c r="F56" s="309"/>
      <c r="G56" s="310"/>
      <c r="H56" s="308"/>
      <c r="I56" s="311">
        <f t="shared" ref="I56:I66" si="28">+D56-G56</f>
        <v>22</v>
      </c>
      <c r="J56" s="306">
        <f t="shared" ref="J56:J66" si="29">+I56*C56</f>
        <v>108.9</v>
      </c>
      <c r="K56" s="312"/>
      <c r="L56" s="313">
        <f ca="1">SUMIF(DATABASE!$E$4:$E$61,B56,DATABASE!$F$4:$F$56)</f>
        <v>1.76</v>
      </c>
      <c r="M56" s="314">
        <f t="shared" ref="M56:M66" ca="1" si="30">+L56*I56</f>
        <v>38.72</v>
      </c>
      <c r="N56" s="315">
        <f t="shared" ref="N56:N66" ca="1" si="31">+L56</f>
        <v>1.76</v>
      </c>
      <c r="O56" s="316">
        <f t="shared" ref="O56:O66" ca="1" si="32">+N56*G56</f>
        <v>0</v>
      </c>
      <c r="Q56" s="335"/>
      <c r="R56" s="321"/>
      <c r="S56" s="336"/>
    </row>
    <row r="57" spans="1:19" s="114" customFormat="1" ht="39" customHeight="1">
      <c r="A57" s="304">
        <f>+A56+1</f>
        <v>3</v>
      </c>
      <c r="B57" s="305" t="s">
        <v>315</v>
      </c>
      <c r="C57" s="306">
        <v>4.95</v>
      </c>
      <c r="D57" s="307">
        <f>VLOOKUP(B57,Summary!$B$30:$AJ$400,5,FALSE)</f>
        <v>9</v>
      </c>
      <c r="E57" s="308">
        <f t="shared" si="27"/>
        <v>44.550000000000004</v>
      </c>
      <c r="F57" s="309"/>
      <c r="G57" s="310"/>
      <c r="H57" s="308"/>
      <c r="I57" s="311">
        <f t="shared" si="28"/>
        <v>9</v>
      </c>
      <c r="J57" s="306">
        <f t="shared" si="29"/>
        <v>44.550000000000004</v>
      </c>
      <c r="K57" s="312"/>
      <c r="L57" s="313">
        <f ca="1">SUMIF(DATABASE!$E$4:$E$61,B57,DATABASE!$F$4:$F$56)</f>
        <v>2.15</v>
      </c>
      <c r="M57" s="314">
        <f t="shared" ca="1" si="30"/>
        <v>19.349999999999998</v>
      </c>
      <c r="N57" s="315">
        <f t="shared" ca="1" si="31"/>
        <v>2.15</v>
      </c>
      <c r="O57" s="316">
        <f t="shared" ca="1" si="32"/>
        <v>0</v>
      </c>
      <c r="Q57" s="335"/>
      <c r="R57" s="321"/>
      <c r="S57" s="336"/>
    </row>
    <row r="58" spans="1:19" s="114" customFormat="1" ht="25.5" customHeight="1">
      <c r="A58" s="304">
        <f t="shared" ref="A58:A66" si="33">+A57+1</f>
        <v>4</v>
      </c>
      <c r="B58" s="305" t="s">
        <v>316</v>
      </c>
      <c r="C58" s="306">
        <v>4.95</v>
      </c>
      <c r="D58" s="307">
        <f>VLOOKUP(B58,Summary!$B$30:$AJ$400,5,FALSE)</f>
        <v>6</v>
      </c>
      <c r="E58" s="308">
        <f t="shared" si="27"/>
        <v>29.700000000000003</v>
      </c>
      <c r="F58" s="309"/>
      <c r="G58" s="310"/>
      <c r="H58" s="308"/>
      <c r="I58" s="311">
        <f t="shared" si="28"/>
        <v>6</v>
      </c>
      <c r="J58" s="306">
        <f t="shared" si="29"/>
        <v>29.700000000000003</v>
      </c>
      <c r="K58" s="312"/>
      <c r="L58" s="313">
        <f ca="1">SUMIF(DATABASE!$E$4:$E$61,B58,DATABASE!$F$4:$F$56)</f>
        <v>1.56</v>
      </c>
      <c r="M58" s="314">
        <f t="shared" ca="1" si="30"/>
        <v>9.36</v>
      </c>
      <c r="N58" s="315">
        <f t="shared" ca="1" si="31"/>
        <v>1.56</v>
      </c>
      <c r="O58" s="316">
        <f t="shared" ca="1" si="32"/>
        <v>0</v>
      </c>
      <c r="Q58" s="320" t="s">
        <v>304</v>
      </c>
      <c r="R58" s="321">
        <v>6</v>
      </c>
      <c r="S58" s="336">
        <f>+R58*D58</f>
        <v>36</v>
      </c>
    </row>
    <row r="59" spans="1:19" s="114" customFormat="1" ht="25.5" customHeight="1">
      <c r="A59" s="304">
        <f t="shared" si="33"/>
        <v>5</v>
      </c>
      <c r="B59" s="305" t="s">
        <v>370</v>
      </c>
      <c r="C59" s="306">
        <v>4.95</v>
      </c>
      <c r="D59" s="307">
        <f>VLOOKUP(B59,Summary!$B$30:$AJ$400,5,FALSE)</f>
        <v>1</v>
      </c>
      <c r="E59" s="308">
        <f t="shared" ref="E59" si="34">D59*C59</f>
        <v>4.95</v>
      </c>
      <c r="F59" s="309"/>
      <c r="G59" s="310"/>
      <c r="H59" s="308"/>
      <c r="I59" s="311">
        <f t="shared" ref="I59" si="35">+D59-G59</f>
        <v>1</v>
      </c>
      <c r="J59" s="306">
        <f t="shared" ref="J59" si="36">+I59*C59</f>
        <v>4.95</v>
      </c>
      <c r="K59" s="312"/>
      <c r="L59" s="313">
        <f ca="1">SUMIF(DATABASE!$E$4:$E$61,B59,DATABASE!$F$4:$F$56)</f>
        <v>2.5</v>
      </c>
      <c r="M59" s="314">
        <f t="shared" ref="M59" ca="1" si="37">+L59*I59</f>
        <v>2.5</v>
      </c>
      <c r="N59" s="315">
        <f t="shared" ref="N59" ca="1" si="38">+L59</f>
        <v>2.5</v>
      </c>
      <c r="O59" s="316">
        <f t="shared" ref="O59" ca="1" si="39">+N59*G59</f>
        <v>0</v>
      </c>
      <c r="Q59" s="320" t="s">
        <v>305</v>
      </c>
      <c r="R59" s="321">
        <v>1</v>
      </c>
      <c r="S59" s="336">
        <f>+R59*D59</f>
        <v>1</v>
      </c>
    </row>
    <row r="60" spans="1:19" s="114" customFormat="1" ht="38.25" customHeight="1">
      <c r="A60" s="304">
        <f t="shared" si="33"/>
        <v>6</v>
      </c>
      <c r="B60" s="305" t="s">
        <v>317</v>
      </c>
      <c r="C60" s="306">
        <v>4.95</v>
      </c>
      <c r="D60" s="307">
        <f>VLOOKUP(B60,Summary!$B$30:$AJ$400,5,FALSE)</f>
        <v>13</v>
      </c>
      <c r="E60" s="308">
        <f t="shared" si="27"/>
        <v>64.350000000000009</v>
      </c>
      <c r="F60" s="309"/>
      <c r="G60" s="310"/>
      <c r="H60" s="308"/>
      <c r="I60" s="311">
        <f t="shared" si="28"/>
        <v>13</v>
      </c>
      <c r="J60" s="306">
        <f t="shared" si="29"/>
        <v>64.350000000000009</v>
      </c>
      <c r="K60" s="312"/>
      <c r="L60" s="313">
        <f ca="1">SUMIF(DATABASE!$E$4:$E$61,B60,DATABASE!$F$4:$F$56)</f>
        <v>2.5</v>
      </c>
      <c r="M60" s="314">
        <f t="shared" ca="1" si="30"/>
        <v>32.5</v>
      </c>
      <c r="N60" s="315">
        <f t="shared" ca="1" si="31"/>
        <v>2.5</v>
      </c>
      <c r="O60" s="316">
        <f t="shared" ca="1" si="32"/>
        <v>0</v>
      </c>
      <c r="Q60" s="320" t="s">
        <v>57</v>
      </c>
      <c r="R60" s="321">
        <v>8</v>
      </c>
      <c r="S60" s="336">
        <f t="shared" ref="S60:S63" si="40">+R60*D60</f>
        <v>104</v>
      </c>
    </row>
    <row r="61" spans="1:19" s="114" customFormat="1" ht="25.5" customHeight="1">
      <c r="A61" s="304">
        <f t="shared" si="33"/>
        <v>7</v>
      </c>
      <c r="B61" s="305" t="s">
        <v>318</v>
      </c>
      <c r="C61" s="306">
        <v>4.95</v>
      </c>
      <c r="D61" s="307">
        <f>VLOOKUP(B61,Summary!$B$30:$AJ$400,5,FALSE)</f>
        <v>9</v>
      </c>
      <c r="E61" s="308">
        <f t="shared" si="27"/>
        <v>44.550000000000004</v>
      </c>
      <c r="F61" s="309"/>
      <c r="G61" s="310"/>
      <c r="H61" s="308"/>
      <c r="I61" s="311">
        <f t="shared" si="28"/>
        <v>9</v>
      </c>
      <c r="J61" s="306">
        <f t="shared" si="29"/>
        <v>44.550000000000004</v>
      </c>
      <c r="K61" s="312"/>
      <c r="L61" s="313">
        <f ca="1">SUMIF(DATABASE!$E$4:$E$61,B61,DATABASE!$F$4:$F$56)</f>
        <v>2.67</v>
      </c>
      <c r="M61" s="314">
        <f t="shared" ca="1" si="30"/>
        <v>24.03</v>
      </c>
      <c r="N61" s="315">
        <f t="shared" ca="1" si="31"/>
        <v>2.67</v>
      </c>
      <c r="O61" s="316">
        <f t="shared" ca="1" si="32"/>
        <v>0</v>
      </c>
      <c r="Q61" s="320" t="s">
        <v>60</v>
      </c>
      <c r="R61" s="321">
        <v>4</v>
      </c>
      <c r="S61" s="336">
        <f>+R61*D61</f>
        <v>36</v>
      </c>
    </row>
    <row r="62" spans="1:19" s="114" customFormat="1" ht="34.5" customHeight="1">
      <c r="A62" s="304">
        <f t="shared" si="33"/>
        <v>8</v>
      </c>
      <c r="B62" s="305" t="s">
        <v>371</v>
      </c>
      <c r="C62" s="306">
        <v>6.95</v>
      </c>
      <c r="D62" s="307">
        <f>VLOOKUP(B62,Summary!$B$30:$AJ$400,5,FALSE)</f>
        <v>6</v>
      </c>
      <c r="E62" s="308">
        <f t="shared" ref="E62" si="41">D62*C62</f>
        <v>41.7</v>
      </c>
      <c r="F62" s="309"/>
      <c r="G62" s="310"/>
      <c r="H62" s="308"/>
      <c r="I62" s="311">
        <f t="shared" ref="I62" si="42">+D62-G62</f>
        <v>6</v>
      </c>
      <c r="J62" s="306">
        <f t="shared" ref="J62" si="43">+I62*C62</f>
        <v>41.7</v>
      </c>
      <c r="K62" s="312"/>
      <c r="L62" s="313">
        <f ca="1">SUMIF(DATABASE!$E$4:$E$61,B62,DATABASE!$F$4:$F$56)</f>
        <v>1.24</v>
      </c>
      <c r="M62" s="314">
        <f t="shared" ref="M62" ca="1" si="44">+L62*I62</f>
        <v>7.4399999999999995</v>
      </c>
      <c r="N62" s="315">
        <f t="shared" ref="N62" ca="1" si="45">+L62</f>
        <v>1.24</v>
      </c>
      <c r="O62" s="316">
        <f t="shared" ref="O62" ca="1" si="46">+N62*G62</f>
        <v>0</v>
      </c>
      <c r="Q62" s="320" t="s">
        <v>306</v>
      </c>
      <c r="R62" s="321">
        <v>6</v>
      </c>
      <c r="S62" s="336">
        <f>+R62*D62</f>
        <v>36</v>
      </c>
    </row>
    <row r="63" spans="1:19" s="114" customFormat="1" ht="25.5" customHeight="1">
      <c r="A63" s="304">
        <f t="shared" si="33"/>
        <v>9</v>
      </c>
      <c r="B63" s="305" t="s">
        <v>319</v>
      </c>
      <c r="C63" s="306">
        <v>6.95</v>
      </c>
      <c r="D63" s="307">
        <f>VLOOKUP(B63,Summary!$B$30:$AJ$400,5,FALSE)</f>
        <v>15</v>
      </c>
      <c r="E63" s="308">
        <f t="shared" si="27"/>
        <v>104.25</v>
      </c>
      <c r="F63" s="309"/>
      <c r="G63" s="310"/>
      <c r="H63" s="308"/>
      <c r="I63" s="311">
        <f t="shared" si="28"/>
        <v>15</v>
      </c>
      <c r="J63" s="306">
        <f t="shared" si="29"/>
        <v>104.25</v>
      </c>
      <c r="K63" s="312"/>
      <c r="L63" s="313">
        <f ca="1">SUMIF(DATABASE!$E$4:$E$61,B63,DATABASE!$F$4:$F$56)</f>
        <v>1.24</v>
      </c>
      <c r="M63" s="314">
        <f t="shared" ca="1" si="30"/>
        <v>18.600000000000001</v>
      </c>
      <c r="N63" s="315">
        <f t="shared" ca="1" si="31"/>
        <v>1.24</v>
      </c>
      <c r="O63" s="316">
        <f t="shared" ca="1" si="32"/>
        <v>0</v>
      </c>
      <c r="Q63" s="320" t="s">
        <v>58</v>
      </c>
      <c r="R63" s="321">
        <v>8</v>
      </c>
      <c r="S63" s="336">
        <f t="shared" si="40"/>
        <v>120</v>
      </c>
    </row>
    <row r="64" spans="1:19" s="114" customFormat="1" ht="27" customHeight="1">
      <c r="A64" s="304">
        <f t="shared" si="33"/>
        <v>10</v>
      </c>
      <c r="B64" s="305" t="s">
        <v>320</v>
      </c>
      <c r="C64" s="306">
        <v>6.95</v>
      </c>
      <c r="D64" s="307">
        <f>VLOOKUP(B64,Summary!$B$30:$AJ$400,5,FALSE)</f>
        <v>18</v>
      </c>
      <c r="E64" s="308">
        <f t="shared" si="27"/>
        <v>125.10000000000001</v>
      </c>
      <c r="F64" s="309"/>
      <c r="G64" s="310"/>
      <c r="H64" s="308"/>
      <c r="I64" s="311">
        <f t="shared" si="28"/>
        <v>18</v>
      </c>
      <c r="J64" s="306">
        <f t="shared" si="29"/>
        <v>125.10000000000001</v>
      </c>
      <c r="K64" s="312"/>
      <c r="L64" s="313">
        <f ca="1">SUMIF(DATABASE!$E$4:$E$61,B64,DATABASE!$F$4:$F$56)</f>
        <v>3.97</v>
      </c>
      <c r="M64" s="314">
        <f t="shared" ca="1" si="30"/>
        <v>71.460000000000008</v>
      </c>
      <c r="N64" s="315">
        <f t="shared" ca="1" si="31"/>
        <v>3.97</v>
      </c>
      <c r="O64" s="316">
        <f t="shared" ca="1" si="32"/>
        <v>0</v>
      </c>
      <c r="Q64" s="320" t="s">
        <v>307</v>
      </c>
      <c r="R64" s="321">
        <v>3</v>
      </c>
      <c r="S64" s="336">
        <f>+R64*D64</f>
        <v>54</v>
      </c>
    </row>
    <row r="65" spans="1:19" s="114" customFormat="1" ht="25.5" customHeight="1">
      <c r="A65" s="304">
        <f t="shared" si="33"/>
        <v>11</v>
      </c>
      <c r="B65" s="305" t="s">
        <v>321</v>
      </c>
      <c r="C65" s="306">
        <v>6.95</v>
      </c>
      <c r="D65" s="307">
        <f>VLOOKUP(B65,Summary!$B$30:$AJ$400,5,FALSE)</f>
        <v>2</v>
      </c>
      <c r="E65" s="308">
        <f t="shared" si="27"/>
        <v>13.9</v>
      </c>
      <c r="F65" s="309"/>
      <c r="G65" s="310"/>
      <c r="H65" s="308"/>
      <c r="I65" s="311">
        <f t="shared" si="28"/>
        <v>2</v>
      </c>
      <c r="J65" s="306">
        <f t="shared" si="29"/>
        <v>13.9</v>
      </c>
      <c r="K65" s="312"/>
      <c r="L65" s="313">
        <f ca="1">SUMIF(DATABASE!$E$4:$E$61,B65,DATABASE!$F$4:$F$56)</f>
        <v>2.1800000000000002</v>
      </c>
      <c r="M65" s="314">
        <f t="shared" ca="1" si="30"/>
        <v>4.3600000000000003</v>
      </c>
      <c r="N65" s="315">
        <f t="shared" ca="1" si="31"/>
        <v>2.1800000000000002</v>
      </c>
      <c r="O65" s="316">
        <f t="shared" ca="1" si="32"/>
        <v>0</v>
      </c>
      <c r="Q65" s="335"/>
      <c r="R65" s="321"/>
      <c r="S65" s="336"/>
    </row>
    <row r="66" spans="1:19" s="114" customFormat="1" ht="25.5" customHeight="1">
      <c r="A66" s="304">
        <f t="shared" si="33"/>
        <v>12</v>
      </c>
      <c r="B66" s="305" t="s">
        <v>322</v>
      </c>
      <c r="C66" s="306">
        <v>6.95</v>
      </c>
      <c r="D66" s="307">
        <f>VLOOKUP(B66,Summary!$B$30:$AJ$400,5,FALSE)</f>
        <v>5</v>
      </c>
      <c r="E66" s="308">
        <f t="shared" si="27"/>
        <v>34.75</v>
      </c>
      <c r="F66" s="309"/>
      <c r="G66" s="310"/>
      <c r="H66" s="308"/>
      <c r="I66" s="311">
        <f t="shared" si="28"/>
        <v>5</v>
      </c>
      <c r="J66" s="306">
        <f t="shared" si="29"/>
        <v>34.75</v>
      </c>
      <c r="K66" s="312"/>
      <c r="L66" s="313">
        <f ca="1">SUMIF(DATABASE!$E$4:$E$61,B66,DATABASE!$F$4:$F$56)</f>
        <v>3.61</v>
      </c>
      <c r="M66" s="314">
        <f t="shared" ca="1" si="30"/>
        <v>18.05</v>
      </c>
      <c r="N66" s="315">
        <f t="shared" ca="1" si="31"/>
        <v>3.61</v>
      </c>
      <c r="O66" s="316">
        <f t="shared" ca="1" si="32"/>
        <v>0</v>
      </c>
      <c r="Q66" s="335" t="s">
        <v>323</v>
      </c>
      <c r="R66" s="321">
        <v>7</v>
      </c>
      <c r="S66" s="336">
        <f>+R66*D66</f>
        <v>35</v>
      </c>
    </row>
    <row r="67" spans="1:19" s="114" customFormat="1" ht="34.5" customHeight="1">
      <c r="A67" s="304"/>
      <c r="B67" s="305"/>
      <c r="C67" s="306"/>
      <c r="D67" s="307"/>
      <c r="E67" s="308"/>
      <c r="F67" s="309"/>
      <c r="G67" s="310"/>
      <c r="H67" s="308"/>
      <c r="I67" s="311"/>
      <c r="J67" s="306"/>
      <c r="K67" s="312"/>
      <c r="L67" s="313"/>
      <c r="M67" s="314"/>
      <c r="N67" s="315"/>
      <c r="O67" s="316"/>
      <c r="Q67" s="335"/>
      <c r="R67" s="321"/>
      <c r="S67" s="336"/>
    </row>
    <row r="68" spans="1:19" s="114" customFormat="1" ht="25.5" customHeight="1" thickBot="1">
      <c r="A68" s="304"/>
      <c r="B68" s="470" t="s">
        <v>28</v>
      </c>
      <c r="C68" s="306"/>
      <c r="D68" s="471"/>
      <c r="E68" s="308"/>
      <c r="F68" s="309"/>
      <c r="G68" s="472"/>
      <c r="H68" s="308"/>
      <c r="I68" s="473"/>
      <c r="J68" s="306"/>
      <c r="K68" s="312"/>
      <c r="L68" s="313"/>
      <c r="M68" s="314"/>
      <c r="N68" s="315"/>
      <c r="O68" s="316"/>
      <c r="Q68" s="335"/>
      <c r="R68" s="321"/>
      <c r="S68" s="336"/>
    </row>
    <row r="69" spans="1:19" s="114" customFormat="1" ht="25.5" customHeight="1">
      <c r="A69" s="304">
        <v>1</v>
      </c>
      <c r="B69" s="474" t="s">
        <v>218</v>
      </c>
      <c r="C69" s="306">
        <v>16.899999999999999</v>
      </c>
      <c r="D69" s="307">
        <f>VLOOKUP(B69,Summary!$B$30:$AJ$309,5,FALSE)</f>
        <v>0</v>
      </c>
      <c r="E69" s="308">
        <f t="shared" ref="E69" si="47">D69*C69</f>
        <v>0</v>
      </c>
      <c r="F69" s="309"/>
      <c r="G69" s="472"/>
      <c r="H69" s="308"/>
      <c r="I69" s="473">
        <f t="shared" ref="I69" si="48">+D69-G69</f>
        <v>0</v>
      </c>
      <c r="J69" s="306">
        <f t="shared" ref="J69" si="49">+I69*C69</f>
        <v>0</v>
      </c>
      <c r="K69" s="312"/>
      <c r="L69" s="313">
        <f ca="1">SUMIF(DATABASE!$E$4:$E$61,B69,DATABASE!$F$4:$F$56)</f>
        <v>9.81</v>
      </c>
      <c r="M69" s="314">
        <f ca="1">+L69*I69</f>
        <v>0</v>
      </c>
      <c r="N69" s="315">
        <f t="shared" ref="N69" ca="1" si="50">+L69</f>
        <v>9.81</v>
      </c>
      <c r="O69" s="316">
        <f t="shared" ref="O69" ca="1" si="51">+N69*G69</f>
        <v>0</v>
      </c>
      <c r="Q69" s="320" t="s">
        <v>300</v>
      </c>
      <c r="R69" s="321">
        <v>4</v>
      </c>
      <c r="S69" s="336">
        <f>+R69*$D$69</f>
        <v>0</v>
      </c>
    </row>
    <row r="70" spans="1:19" s="114" customFormat="1" ht="25.5" customHeight="1">
      <c r="A70" s="304"/>
      <c r="B70" s="474"/>
      <c r="C70" s="306"/>
      <c r="D70" s="307"/>
      <c r="E70" s="308"/>
      <c r="F70" s="309"/>
      <c r="G70" s="472"/>
      <c r="H70" s="308"/>
      <c r="I70" s="473"/>
      <c r="J70" s="306"/>
      <c r="K70" s="312"/>
      <c r="L70" s="313"/>
      <c r="M70" s="314"/>
      <c r="N70" s="315"/>
      <c r="O70" s="316"/>
      <c r="Q70" s="475" t="s">
        <v>498</v>
      </c>
      <c r="R70" s="476">
        <v>8</v>
      </c>
      <c r="S70" s="336">
        <f>+R70*$D$69</f>
        <v>0</v>
      </c>
    </row>
    <row r="71" spans="1:19" s="114" customFormat="1" ht="25.5" customHeight="1">
      <c r="A71" s="304">
        <v>2</v>
      </c>
      <c r="B71" s="474" t="s">
        <v>219</v>
      </c>
      <c r="C71" s="306">
        <v>12.9</v>
      </c>
      <c r="D71" s="307">
        <f>VLOOKUP(B71,Summary!$B$30:$AJ$309,5,FALSE)</f>
        <v>0</v>
      </c>
      <c r="E71" s="308">
        <f t="shared" ref="E71" si="52">D71*C71</f>
        <v>0</v>
      </c>
      <c r="F71" s="309"/>
      <c r="G71" s="472"/>
      <c r="H71" s="308"/>
      <c r="I71" s="473">
        <f t="shared" ref="I71" si="53">+D71-G71</f>
        <v>0</v>
      </c>
      <c r="J71" s="306">
        <f t="shared" ref="J71" si="54">+I71*C71</f>
        <v>0</v>
      </c>
      <c r="K71" s="312"/>
      <c r="L71" s="313">
        <f ca="1">SUMIF(DATABASE!$E$4:$E$61,B71,DATABASE!$F$4:$F$56)</f>
        <v>9.81</v>
      </c>
      <c r="M71" s="314">
        <f t="shared" ref="M71" ca="1" si="55">+L71*I71</f>
        <v>0</v>
      </c>
      <c r="N71" s="315">
        <f t="shared" ref="N71" ca="1" si="56">+L71</f>
        <v>9.81</v>
      </c>
      <c r="O71" s="316">
        <f t="shared" ref="O71" ca="1" si="57">+N71*G71</f>
        <v>0</v>
      </c>
      <c r="Q71" s="320" t="s">
        <v>300</v>
      </c>
      <c r="R71" s="321">
        <v>4</v>
      </c>
      <c r="S71" s="336">
        <f>+R71*$D$71</f>
        <v>0</v>
      </c>
    </row>
    <row r="72" spans="1:19" s="114" customFormat="1" ht="25.5" customHeight="1">
      <c r="A72" s="304"/>
      <c r="B72" s="474"/>
      <c r="C72" s="306"/>
      <c r="D72" s="307"/>
      <c r="E72" s="308"/>
      <c r="F72" s="309"/>
      <c r="G72" s="472"/>
      <c r="H72" s="308"/>
      <c r="I72" s="473"/>
      <c r="J72" s="306"/>
      <c r="K72" s="312"/>
      <c r="L72" s="313"/>
      <c r="M72" s="314"/>
      <c r="N72" s="315"/>
      <c r="O72" s="316"/>
      <c r="Q72" s="475" t="s">
        <v>498</v>
      </c>
      <c r="R72" s="476">
        <v>8</v>
      </c>
      <c r="S72" s="336">
        <f>+R72*$D$71</f>
        <v>0</v>
      </c>
    </row>
    <row r="73" spans="1:19" s="114" customFormat="1" ht="25.5" customHeight="1">
      <c r="A73" s="304">
        <v>3</v>
      </c>
      <c r="B73" s="474" t="s">
        <v>215</v>
      </c>
      <c r="C73" s="306"/>
      <c r="D73" s="307">
        <f>VLOOKUP(B73,Summary!$B$30:$AJ$309,5,FALSE)</f>
        <v>6</v>
      </c>
      <c r="E73" s="308">
        <f t="shared" ref="E73:E77" si="58">D73*C73</f>
        <v>0</v>
      </c>
      <c r="F73" s="309"/>
      <c r="G73" s="472"/>
      <c r="H73" s="308"/>
      <c r="I73" s="473">
        <f t="shared" ref="I73:I77" si="59">+D73-G73</f>
        <v>6</v>
      </c>
      <c r="J73" s="306">
        <f t="shared" ref="J73:J77" si="60">+I73*C73</f>
        <v>0</v>
      </c>
      <c r="K73" s="312"/>
      <c r="L73" s="313">
        <f ca="1">SUMIF(DATABASE!$E$4:$E$61,B73,DATABASE!$F$4:$F$56)</f>
        <v>4.5999999999999996</v>
      </c>
      <c r="M73" s="314">
        <f ca="1">+L73*I73</f>
        <v>27.599999999999998</v>
      </c>
      <c r="N73" s="315">
        <f t="shared" ref="N73:N77" ca="1" si="61">+L73</f>
        <v>4.5999999999999996</v>
      </c>
      <c r="O73" s="316">
        <f t="shared" ref="O73:O77" ca="1" si="62">+N73*G73</f>
        <v>0</v>
      </c>
      <c r="Q73" s="475" t="s">
        <v>472</v>
      </c>
      <c r="R73" s="476">
        <v>8</v>
      </c>
      <c r="S73" s="336">
        <f>+R73*$D$73</f>
        <v>48</v>
      </c>
    </row>
    <row r="74" spans="1:19" s="114" customFormat="1" ht="25.5" customHeight="1">
      <c r="A74" s="304"/>
      <c r="B74" s="474"/>
      <c r="C74" s="306"/>
      <c r="D74" s="307"/>
      <c r="E74" s="308"/>
      <c r="F74" s="309"/>
      <c r="G74" s="472"/>
      <c r="H74" s="308"/>
      <c r="I74" s="473"/>
      <c r="J74" s="306"/>
      <c r="K74" s="312"/>
      <c r="L74" s="313"/>
      <c r="M74" s="314"/>
      <c r="N74" s="315"/>
      <c r="O74" s="316"/>
      <c r="Q74" s="475" t="s">
        <v>473</v>
      </c>
      <c r="R74" s="476">
        <v>6</v>
      </c>
      <c r="S74" s="336">
        <f>+R74*$D$73</f>
        <v>36</v>
      </c>
    </row>
    <row r="75" spans="1:19" s="114" customFormat="1" ht="25.5" customHeight="1">
      <c r="A75" s="304"/>
      <c r="B75" s="474"/>
      <c r="C75" s="306"/>
      <c r="D75" s="307"/>
      <c r="E75" s="308"/>
      <c r="F75" s="309"/>
      <c r="G75" s="472"/>
      <c r="H75" s="308"/>
      <c r="I75" s="473"/>
      <c r="J75" s="306"/>
      <c r="K75" s="312"/>
      <c r="L75" s="313"/>
      <c r="M75" s="314"/>
      <c r="N75" s="315"/>
      <c r="O75" s="316"/>
      <c r="Q75" s="475" t="s">
        <v>498</v>
      </c>
      <c r="R75" s="476">
        <v>8</v>
      </c>
      <c r="S75" s="336">
        <f>+R75*$D$73</f>
        <v>48</v>
      </c>
    </row>
    <row r="76" spans="1:19" s="114" customFormat="1" ht="25.5" customHeight="1">
      <c r="A76" s="304"/>
      <c r="B76" s="474"/>
      <c r="C76" s="306"/>
      <c r="D76" s="307"/>
      <c r="E76" s="308"/>
      <c r="F76" s="309"/>
      <c r="G76" s="472"/>
      <c r="H76" s="308"/>
      <c r="I76" s="473"/>
      <c r="J76" s="306"/>
      <c r="K76" s="312"/>
      <c r="L76" s="313"/>
      <c r="M76" s="314"/>
      <c r="N76" s="315"/>
      <c r="O76" s="316"/>
      <c r="Q76" s="475" t="s">
        <v>499</v>
      </c>
      <c r="R76" s="476">
        <v>0.12</v>
      </c>
      <c r="S76" s="336">
        <f>+R76*$D$73</f>
        <v>0.72</v>
      </c>
    </row>
    <row r="77" spans="1:19" s="114" customFormat="1" ht="25.5" customHeight="1">
      <c r="A77" s="304">
        <v>4</v>
      </c>
      <c r="B77" s="474" t="s">
        <v>216</v>
      </c>
      <c r="C77" s="306"/>
      <c r="D77" s="307">
        <f>VLOOKUP(B77,Summary!$B$30:$AJ$309,5,FALSE)</f>
        <v>4</v>
      </c>
      <c r="E77" s="308">
        <f t="shared" si="58"/>
        <v>0</v>
      </c>
      <c r="F77" s="309"/>
      <c r="G77" s="472"/>
      <c r="H77" s="308"/>
      <c r="I77" s="473">
        <f t="shared" si="59"/>
        <v>4</v>
      </c>
      <c r="J77" s="306">
        <f t="shared" si="60"/>
        <v>0</v>
      </c>
      <c r="K77" s="312"/>
      <c r="L77" s="313">
        <f ca="1">SUMIF(DATABASE!$E$4:$E$61,B77,DATABASE!$F$4:$F$56)</f>
        <v>4.5999999999999996</v>
      </c>
      <c r="M77" s="314">
        <f t="shared" ref="M77" ca="1" si="63">+L77*I77</f>
        <v>18.399999999999999</v>
      </c>
      <c r="N77" s="315">
        <f t="shared" ca="1" si="61"/>
        <v>4.5999999999999996</v>
      </c>
      <c r="O77" s="316">
        <f t="shared" ca="1" si="62"/>
        <v>0</v>
      </c>
      <c r="Q77" s="335" t="s">
        <v>472</v>
      </c>
      <c r="R77" s="321">
        <v>8</v>
      </c>
      <c r="S77" s="336">
        <f>+R77*$D$77</f>
        <v>32</v>
      </c>
    </row>
    <row r="78" spans="1:19" s="114" customFormat="1" ht="25.5" customHeight="1">
      <c r="A78" s="304"/>
      <c r="B78" s="474"/>
      <c r="C78" s="306"/>
      <c r="D78" s="307"/>
      <c r="E78" s="308"/>
      <c r="F78" s="309"/>
      <c r="G78" s="472"/>
      <c r="H78" s="308"/>
      <c r="I78" s="473"/>
      <c r="J78" s="306"/>
      <c r="K78" s="312"/>
      <c r="L78" s="313"/>
      <c r="M78" s="314"/>
      <c r="N78" s="315"/>
      <c r="O78" s="316"/>
      <c r="Q78" s="335" t="s">
        <v>473</v>
      </c>
      <c r="R78" s="321">
        <v>6</v>
      </c>
      <c r="S78" s="336">
        <f>+R78*$D$77</f>
        <v>24</v>
      </c>
    </row>
    <row r="79" spans="1:19" s="114" customFormat="1" ht="25.5" customHeight="1">
      <c r="A79" s="304"/>
      <c r="B79" s="474"/>
      <c r="C79" s="306"/>
      <c r="D79" s="307"/>
      <c r="E79" s="308"/>
      <c r="F79" s="309"/>
      <c r="G79" s="472"/>
      <c r="H79" s="308"/>
      <c r="I79" s="473"/>
      <c r="J79" s="306"/>
      <c r="K79" s="312"/>
      <c r="L79" s="313"/>
      <c r="M79" s="314"/>
      <c r="N79" s="315"/>
      <c r="O79" s="316"/>
      <c r="Q79" s="475" t="s">
        <v>498</v>
      </c>
      <c r="R79" s="476">
        <v>8</v>
      </c>
      <c r="S79" s="336">
        <f>+R79*$D$77</f>
        <v>32</v>
      </c>
    </row>
    <row r="80" spans="1:19" s="114" customFormat="1" ht="25.5" customHeight="1">
      <c r="A80" s="304"/>
      <c r="B80" s="474"/>
      <c r="C80" s="306"/>
      <c r="D80" s="307"/>
      <c r="E80" s="308"/>
      <c r="F80" s="309"/>
      <c r="G80" s="472"/>
      <c r="H80" s="308"/>
      <c r="I80" s="473"/>
      <c r="J80" s="306"/>
      <c r="K80" s="312"/>
      <c r="L80" s="313"/>
      <c r="M80" s="314"/>
      <c r="N80" s="315"/>
      <c r="O80" s="316"/>
      <c r="Q80" s="475" t="s">
        <v>499</v>
      </c>
      <c r="R80" s="476">
        <v>0.12</v>
      </c>
      <c r="S80" s="336">
        <f>+R80*$D$77</f>
        <v>0.48</v>
      </c>
    </row>
    <row r="81" spans="1:19" s="114" customFormat="1" ht="25.5" customHeight="1" thickBot="1">
      <c r="A81" s="304"/>
      <c r="B81" s="456"/>
      <c r="C81" s="306"/>
      <c r="D81" s="477"/>
      <c r="E81" s="308"/>
      <c r="F81" s="309"/>
      <c r="G81" s="478"/>
      <c r="H81" s="308"/>
      <c r="I81" s="479"/>
      <c r="J81" s="306"/>
      <c r="K81" s="312"/>
      <c r="L81" s="313"/>
      <c r="M81" s="314"/>
      <c r="N81" s="315"/>
      <c r="O81" s="316"/>
      <c r="Q81" s="480"/>
      <c r="R81" s="481"/>
      <c r="S81" s="482"/>
    </row>
    <row r="82" spans="1:19" s="114" customFormat="1" ht="25.5" customHeight="1" thickBot="1">
      <c r="A82" s="799" t="s">
        <v>37</v>
      </c>
      <c r="B82" s="800"/>
      <c r="C82" s="801"/>
      <c r="D82" s="483">
        <f>SUM(D11:D81)</f>
        <v>269</v>
      </c>
      <c r="E82" s="484">
        <f>SUM(E11:E81)</f>
        <v>2131.7000000000003</v>
      </c>
      <c r="F82" s="485"/>
      <c r="G82" s="486">
        <f>SUM(G11:G81)</f>
        <v>0</v>
      </c>
      <c r="H82" s="484">
        <f>SUM(H11:H81)</f>
        <v>0</v>
      </c>
      <c r="I82" s="483">
        <f>SUM(I11:I81)</f>
        <v>253</v>
      </c>
      <c r="J82" s="484">
        <f>SUM(J11:J81)</f>
        <v>1973.3000000000004</v>
      </c>
      <c r="K82" s="487"/>
      <c r="L82" s="488"/>
      <c r="M82" s="489">
        <f ca="1">SUM(M11:M81)</f>
        <v>735.2600000000001</v>
      </c>
      <c r="N82" s="490"/>
      <c r="O82" s="491">
        <f ca="1">SUM(O11:O81)</f>
        <v>0</v>
      </c>
      <c r="S82" s="492"/>
    </row>
    <row r="83" spans="1:19" s="114" customFormat="1" ht="25.5" customHeight="1">
      <c r="A83" s="493"/>
      <c r="B83" s="494"/>
      <c r="C83" s="495"/>
      <c r="D83" s="496"/>
      <c r="E83" s="497"/>
      <c r="F83" s="498"/>
      <c r="G83" s="496"/>
      <c r="H83" s="497"/>
      <c r="I83" s="499"/>
      <c r="J83" s="496"/>
      <c r="K83" s="496"/>
      <c r="L83" s="500"/>
      <c r="M83" s="501"/>
      <c r="N83" s="502"/>
      <c r="O83" s="502"/>
      <c r="S83" s="492"/>
    </row>
    <row r="84" spans="1:19" s="468" customFormat="1" ht="25.5" customHeight="1">
      <c r="A84" s="152"/>
      <c r="B84" s="154"/>
      <c r="C84" s="503"/>
      <c r="D84" s="504"/>
      <c r="E84" s="505"/>
      <c r="F84" s="506"/>
      <c r="G84" s="507"/>
      <c r="H84" s="505"/>
      <c r="I84" s="508"/>
      <c r="J84" s="509"/>
      <c r="K84" s="510"/>
      <c r="L84" s="511"/>
      <c r="M84" s="512"/>
      <c r="N84" s="511"/>
      <c r="O84" s="512"/>
      <c r="Q84" s="513"/>
      <c r="R84" s="504"/>
      <c r="S84" s="514"/>
    </row>
    <row r="85" spans="1:19" s="468" customFormat="1" ht="25.5" customHeight="1">
      <c r="A85" s="152"/>
      <c r="B85" s="154"/>
      <c r="C85" s="503"/>
      <c r="D85" s="504"/>
      <c r="E85" s="505"/>
      <c r="F85" s="506"/>
      <c r="G85" s="507"/>
      <c r="H85" s="505"/>
      <c r="I85" s="508"/>
      <c r="J85" s="509"/>
      <c r="K85" s="510"/>
      <c r="L85" s="511"/>
      <c r="M85" s="512"/>
      <c r="N85" s="511"/>
      <c r="O85" s="512"/>
      <c r="Q85" s="513"/>
      <c r="R85" s="504"/>
      <c r="S85" s="514"/>
    </row>
    <row r="86" spans="1:19" s="468" customFormat="1" ht="25.5" customHeight="1">
      <c r="A86" s="152"/>
      <c r="B86" s="154"/>
      <c r="C86" s="503"/>
      <c r="D86" s="504"/>
      <c r="E86" s="505"/>
      <c r="F86" s="506"/>
      <c r="G86" s="507"/>
      <c r="H86" s="505"/>
      <c r="I86" s="508"/>
      <c r="J86" s="509"/>
      <c r="K86" s="510"/>
      <c r="L86" s="511"/>
      <c r="M86" s="512"/>
      <c r="N86" s="511"/>
      <c r="O86" s="512"/>
      <c r="Q86" s="513"/>
      <c r="R86" s="504"/>
      <c r="S86" s="514"/>
    </row>
    <row r="87" spans="1:19" s="468" customFormat="1" ht="25.5" customHeight="1">
      <c r="A87" s="152"/>
      <c r="B87" s="154"/>
      <c r="C87" s="503"/>
      <c r="D87" s="504"/>
      <c r="E87" s="505"/>
      <c r="F87" s="506"/>
      <c r="G87" s="507"/>
      <c r="H87" s="505"/>
      <c r="I87" s="508"/>
      <c r="J87" s="509"/>
      <c r="K87" s="510"/>
      <c r="L87" s="511"/>
      <c r="M87" s="512"/>
      <c r="N87" s="511"/>
      <c r="O87" s="512"/>
      <c r="Q87" s="513"/>
      <c r="R87" s="504"/>
      <c r="S87" s="514"/>
    </row>
    <row r="88" spans="1:19" s="468" customFormat="1" ht="25.5" customHeight="1">
      <c r="A88" s="152"/>
      <c r="B88" s="154"/>
      <c r="C88" s="503"/>
      <c r="D88" s="504"/>
      <c r="E88" s="505"/>
      <c r="F88" s="506"/>
      <c r="G88" s="507"/>
      <c r="H88" s="505"/>
      <c r="I88" s="508"/>
      <c r="J88" s="509"/>
      <c r="K88" s="510"/>
      <c r="L88" s="511"/>
      <c r="M88" s="512"/>
      <c r="N88" s="511"/>
      <c r="O88" s="512"/>
      <c r="Q88" s="513"/>
      <c r="R88" s="504"/>
      <c r="S88" s="514"/>
    </row>
    <row r="89" spans="1:19" s="468" customFormat="1" ht="25.5" customHeight="1">
      <c r="A89" s="152"/>
      <c r="B89" s="154"/>
      <c r="C89" s="503"/>
      <c r="D89" s="504"/>
      <c r="E89" s="505"/>
      <c r="F89" s="506"/>
      <c r="G89" s="507"/>
      <c r="H89" s="505"/>
      <c r="I89" s="508"/>
      <c r="J89" s="509"/>
      <c r="K89" s="510"/>
      <c r="L89" s="511"/>
      <c r="M89" s="512"/>
      <c r="N89" s="511"/>
      <c r="O89" s="512"/>
      <c r="Q89" s="513"/>
      <c r="R89" s="504"/>
      <c r="S89" s="514"/>
    </row>
    <row r="90" spans="1:19" s="468" customFormat="1" ht="25.5" customHeight="1">
      <c r="A90" s="152"/>
      <c r="B90" s="154"/>
      <c r="C90" s="503"/>
      <c r="D90" s="504"/>
      <c r="E90" s="505"/>
      <c r="F90" s="506"/>
      <c r="G90" s="507"/>
      <c r="H90" s="505"/>
      <c r="I90" s="508"/>
      <c r="J90" s="509"/>
      <c r="K90" s="510"/>
      <c r="L90" s="511"/>
      <c r="M90" s="512"/>
      <c r="N90" s="511"/>
      <c r="O90" s="512"/>
      <c r="Q90" s="513"/>
      <c r="R90" s="504"/>
      <c r="S90" s="514"/>
    </row>
    <row r="91" spans="1:19" s="468" customFormat="1" ht="25.5" customHeight="1">
      <c r="A91" s="152"/>
      <c r="B91" s="154"/>
      <c r="C91" s="503"/>
      <c r="D91" s="504"/>
      <c r="E91" s="505"/>
      <c r="F91" s="506"/>
      <c r="G91" s="507"/>
      <c r="H91" s="505"/>
      <c r="I91" s="508"/>
      <c r="J91" s="509"/>
      <c r="K91" s="510"/>
      <c r="L91" s="511"/>
      <c r="M91" s="512"/>
      <c r="N91" s="511"/>
      <c r="O91" s="512"/>
      <c r="Q91" s="513"/>
      <c r="R91" s="504"/>
      <c r="S91" s="514"/>
    </row>
    <row r="92" spans="1:19" s="468" customFormat="1" ht="25.5" customHeight="1">
      <c r="A92" s="152"/>
      <c r="B92" s="154"/>
      <c r="C92" s="503"/>
      <c r="D92" s="504"/>
      <c r="E92" s="505"/>
      <c r="F92" s="506"/>
      <c r="G92" s="515"/>
      <c r="H92" s="505"/>
      <c r="I92" s="508"/>
      <c r="J92" s="509"/>
      <c r="K92" s="510"/>
      <c r="L92" s="511"/>
      <c r="M92" s="512"/>
      <c r="N92" s="511"/>
      <c r="O92" s="512"/>
      <c r="Q92" s="513"/>
      <c r="R92" s="504"/>
      <c r="S92" s="516"/>
    </row>
    <row r="93" spans="1:19" s="469" customFormat="1" ht="25.5" customHeight="1">
      <c r="A93" s="802"/>
      <c r="B93" s="802"/>
      <c r="C93" s="802"/>
      <c r="D93" s="517"/>
      <c r="E93" s="497"/>
      <c r="F93" s="498"/>
      <c r="G93" s="517"/>
      <c r="H93" s="497"/>
      <c r="I93" s="517"/>
      <c r="J93" s="500"/>
      <c r="K93" s="510"/>
      <c r="L93" s="518"/>
      <c r="M93" s="519"/>
      <c r="N93" s="518"/>
      <c r="O93" s="519"/>
      <c r="Q93" s="513"/>
      <c r="R93" s="504"/>
      <c r="S93" s="516"/>
    </row>
    <row r="94" spans="1:19" s="468" customFormat="1" ht="25.5" customHeight="1">
      <c r="B94" s="520"/>
      <c r="C94" s="521"/>
      <c r="E94" s="522"/>
      <c r="G94" s="523"/>
      <c r="H94" s="522"/>
      <c r="I94" s="523"/>
      <c r="J94" s="523"/>
      <c r="K94" s="523"/>
      <c r="L94" s="524"/>
      <c r="M94" s="525"/>
      <c r="N94" s="524"/>
      <c r="O94" s="524"/>
      <c r="S94" s="526"/>
    </row>
    <row r="95" spans="1:19" s="468" customFormat="1" ht="25.5" customHeight="1">
      <c r="B95" s="520"/>
      <c r="C95" s="521"/>
      <c r="E95" s="522"/>
      <c r="G95" s="523"/>
      <c r="H95" s="522"/>
      <c r="I95" s="523"/>
      <c r="J95" s="523"/>
      <c r="K95" s="523"/>
      <c r="L95" s="524"/>
      <c r="M95" s="525"/>
      <c r="N95" s="524"/>
      <c r="O95" s="524"/>
      <c r="S95" s="526"/>
    </row>
    <row r="96" spans="1:19" s="468" customFormat="1" ht="25.5" customHeight="1">
      <c r="B96" s="520"/>
      <c r="C96" s="521"/>
      <c r="E96" s="522"/>
      <c r="G96" s="523"/>
      <c r="H96" s="522"/>
      <c r="I96" s="523"/>
      <c r="J96" s="523"/>
      <c r="K96" s="523"/>
      <c r="L96" s="527"/>
      <c r="M96" s="525"/>
      <c r="N96" s="524"/>
      <c r="O96" s="524"/>
      <c r="S96" s="526"/>
    </row>
    <row r="97" spans="2:19" s="468" customFormat="1" ht="25.5" customHeight="1">
      <c r="B97" s="520"/>
      <c r="C97" s="521"/>
      <c r="E97" s="522"/>
      <c r="G97" s="523"/>
      <c r="H97" s="522"/>
      <c r="I97" s="523"/>
      <c r="J97" s="798"/>
      <c r="K97" s="798"/>
      <c r="L97" s="798"/>
      <c r="M97" s="525"/>
      <c r="N97" s="524"/>
      <c r="O97" s="524"/>
      <c r="S97" s="526"/>
    </row>
    <row r="98" spans="2:19" s="468" customFormat="1" ht="25.5" customHeight="1">
      <c r="B98" s="520"/>
      <c r="C98" s="521"/>
      <c r="E98" s="522"/>
      <c r="G98" s="523"/>
      <c r="H98" s="522"/>
      <c r="I98" s="523"/>
      <c r="J98" s="798"/>
      <c r="K98" s="798"/>
      <c r="L98" s="798"/>
      <c r="M98" s="525"/>
      <c r="N98" s="524"/>
      <c r="O98" s="524"/>
      <c r="S98" s="526"/>
    </row>
    <row r="99" spans="2:19" s="468" customFormat="1" ht="25.5" customHeight="1">
      <c r="B99" s="520"/>
      <c r="C99" s="521"/>
      <c r="E99" s="522"/>
      <c r="G99" s="523"/>
      <c r="H99" s="522"/>
      <c r="I99" s="523"/>
      <c r="J99" s="523"/>
      <c r="K99" s="523"/>
      <c r="L99" s="524"/>
      <c r="M99" s="525"/>
      <c r="N99" s="524"/>
      <c r="O99" s="524"/>
      <c r="S99" s="526"/>
    </row>
    <row r="100" spans="2:19" s="468" customFormat="1" ht="25.5" customHeight="1">
      <c r="B100" s="520"/>
      <c r="C100" s="521"/>
      <c r="E100" s="522"/>
      <c r="G100" s="523"/>
      <c r="H100" s="522"/>
      <c r="I100" s="523"/>
      <c r="J100" s="523"/>
      <c r="K100" s="523"/>
      <c r="L100" s="524"/>
      <c r="M100" s="525"/>
      <c r="N100" s="524"/>
      <c r="O100" s="524"/>
      <c r="S100" s="526"/>
    </row>
    <row r="101" spans="2:19" s="468" customFormat="1" ht="25.5" customHeight="1">
      <c r="B101" s="520"/>
      <c r="C101" s="521"/>
      <c r="E101" s="522"/>
      <c r="G101" s="523"/>
      <c r="H101" s="522"/>
      <c r="I101" s="523"/>
      <c r="J101" s="523"/>
      <c r="K101" s="523"/>
      <c r="L101" s="524"/>
      <c r="M101" s="525"/>
      <c r="N101" s="524"/>
      <c r="O101" s="524"/>
      <c r="S101" s="526"/>
    </row>
    <row r="102" spans="2:19" s="468" customFormat="1" ht="25.5" customHeight="1">
      <c r="B102" s="520"/>
      <c r="C102" s="521"/>
      <c r="E102" s="522"/>
      <c r="G102" s="523"/>
      <c r="H102" s="522"/>
      <c r="I102" s="523"/>
      <c r="J102" s="523"/>
      <c r="K102" s="523"/>
      <c r="L102" s="524"/>
      <c r="M102" s="525"/>
      <c r="N102" s="524"/>
      <c r="O102" s="524"/>
      <c r="S102" s="526"/>
    </row>
    <row r="103" spans="2:19" s="468" customFormat="1" ht="25.5" customHeight="1">
      <c r="B103" s="520"/>
      <c r="C103" s="521"/>
      <c r="E103" s="522"/>
      <c r="G103" s="523"/>
      <c r="H103" s="522"/>
      <c r="I103" s="523"/>
      <c r="J103" s="523"/>
      <c r="K103" s="523"/>
      <c r="L103" s="524"/>
      <c r="M103" s="525"/>
      <c r="N103" s="524"/>
      <c r="O103" s="524"/>
      <c r="S103" s="526"/>
    </row>
    <row r="104" spans="2:19" s="468" customFormat="1" ht="25.5" customHeight="1">
      <c r="B104" s="520"/>
      <c r="C104" s="521"/>
      <c r="E104" s="522"/>
      <c r="G104" s="523"/>
      <c r="H104" s="522"/>
      <c r="I104" s="523"/>
      <c r="J104" s="523"/>
      <c r="K104" s="523"/>
      <c r="L104" s="524"/>
      <c r="M104" s="525"/>
      <c r="N104" s="524"/>
      <c r="O104" s="524"/>
      <c r="S104" s="526"/>
    </row>
    <row r="105" spans="2:19" s="468" customFormat="1" ht="25.5" customHeight="1">
      <c r="B105" s="520"/>
      <c r="C105" s="521"/>
      <c r="E105" s="522"/>
      <c r="G105" s="523"/>
      <c r="H105" s="522"/>
      <c r="I105" s="523"/>
      <c r="J105" s="523"/>
      <c r="K105" s="523"/>
      <c r="L105" s="524"/>
      <c r="M105" s="525"/>
      <c r="N105" s="524"/>
      <c r="O105" s="524"/>
      <c r="S105" s="526"/>
    </row>
    <row r="106" spans="2:19" s="468" customFormat="1" ht="25.5" customHeight="1">
      <c r="B106" s="520"/>
      <c r="C106" s="521"/>
      <c r="E106" s="522"/>
      <c r="G106" s="523"/>
      <c r="H106" s="522"/>
      <c r="I106" s="523"/>
      <c r="J106" s="523"/>
      <c r="K106" s="523"/>
      <c r="L106" s="524"/>
      <c r="M106" s="525"/>
      <c r="N106" s="524"/>
      <c r="O106" s="524"/>
      <c r="S106" s="526"/>
    </row>
    <row r="107" spans="2:19" s="468" customFormat="1" ht="25.5" customHeight="1">
      <c r="B107" s="520"/>
      <c r="C107" s="521"/>
      <c r="E107" s="522"/>
      <c r="G107" s="523"/>
      <c r="H107" s="522"/>
      <c r="I107" s="523"/>
      <c r="J107" s="523"/>
      <c r="K107" s="523"/>
      <c r="L107" s="524"/>
      <c r="M107" s="525"/>
      <c r="N107" s="524"/>
      <c r="O107" s="524"/>
      <c r="S107" s="526"/>
    </row>
    <row r="108" spans="2:19" s="468" customFormat="1" ht="25.5" customHeight="1">
      <c r="B108" s="520"/>
      <c r="C108" s="521"/>
      <c r="E108" s="522"/>
      <c r="G108" s="523"/>
      <c r="H108" s="522"/>
      <c r="I108" s="523"/>
      <c r="J108" s="523"/>
      <c r="K108" s="523"/>
      <c r="L108" s="524"/>
      <c r="M108" s="525"/>
      <c r="N108" s="524"/>
      <c r="O108" s="524"/>
      <c r="S108" s="526"/>
    </row>
    <row r="109" spans="2:19" s="468" customFormat="1" ht="25.5" customHeight="1">
      <c r="B109" s="520"/>
      <c r="C109" s="521"/>
      <c r="E109" s="522"/>
      <c r="G109" s="523"/>
      <c r="H109" s="522"/>
      <c r="I109" s="523"/>
      <c r="J109" s="523"/>
      <c r="K109" s="523"/>
      <c r="L109" s="524"/>
      <c r="M109" s="525"/>
      <c r="N109" s="524"/>
      <c r="O109" s="524"/>
      <c r="S109" s="526"/>
    </row>
    <row r="110" spans="2:19" s="468" customFormat="1" ht="25.5" customHeight="1">
      <c r="B110" s="520"/>
      <c r="C110" s="521"/>
      <c r="E110" s="522"/>
      <c r="G110" s="523"/>
      <c r="H110" s="522"/>
      <c r="I110" s="523"/>
      <c r="J110" s="523"/>
      <c r="K110" s="523"/>
      <c r="L110" s="524"/>
      <c r="M110" s="525"/>
      <c r="N110" s="524"/>
      <c r="O110" s="524"/>
      <c r="S110" s="526"/>
    </row>
    <row r="111" spans="2:19" s="468" customFormat="1" ht="25.5" customHeight="1">
      <c r="B111" s="520"/>
      <c r="C111" s="521"/>
      <c r="E111" s="522"/>
      <c r="G111" s="523"/>
      <c r="H111" s="522"/>
      <c r="I111" s="523"/>
      <c r="J111" s="523"/>
      <c r="K111" s="523"/>
      <c r="L111" s="524"/>
      <c r="M111" s="525"/>
      <c r="N111" s="524"/>
      <c r="O111" s="524"/>
      <c r="S111" s="526"/>
    </row>
    <row r="112" spans="2:19" s="468" customFormat="1" ht="25.5" customHeight="1">
      <c r="B112" s="520"/>
      <c r="C112" s="521"/>
      <c r="E112" s="522"/>
      <c r="G112" s="523"/>
      <c r="H112" s="522"/>
      <c r="I112" s="523"/>
      <c r="J112" s="523"/>
      <c r="K112" s="523"/>
      <c r="L112" s="524"/>
      <c r="M112" s="525"/>
      <c r="N112" s="524"/>
      <c r="O112" s="524"/>
      <c r="S112" s="526"/>
    </row>
    <row r="113" spans="1:19" s="468" customFormat="1" ht="25.5" customHeight="1">
      <c r="B113" s="520"/>
      <c r="C113" s="521"/>
      <c r="E113" s="522"/>
      <c r="G113" s="523"/>
      <c r="H113" s="522"/>
      <c r="I113" s="523"/>
      <c r="J113" s="523"/>
      <c r="K113" s="523"/>
      <c r="L113" s="524"/>
      <c r="M113" s="525"/>
      <c r="N113" s="524"/>
      <c r="O113" s="524"/>
      <c r="S113" s="526"/>
    </row>
    <row r="114" spans="1:19" s="468" customFormat="1" ht="25.5" customHeight="1">
      <c r="B114" s="520"/>
      <c r="C114" s="521"/>
      <c r="E114" s="522"/>
      <c r="G114" s="523"/>
      <c r="H114" s="522"/>
      <c r="I114" s="523"/>
      <c r="J114" s="523"/>
      <c r="K114" s="523"/>
      <c r="L114" s="524"/>
      <c r="M114" s="525"/>
      <c r="N114" s="524"/>
      <c r="O114" s="524"/>
      <c r="S114" s="526"/>
    </row>
    <row r="115" spans="1:19" s="468" customFormat="1" ht="25.5" customHeight="1">
      <c r="B115" s="520"/>
      <c r="C115" s="521"/>
      <c r="E115" s="522"/>
      <c r="G115" s="523"/>
      <c r="H115" s="522"/>
      <c r="I115" s="523"/>
      <c r="J115" s="523"/>
      <c r="K115" s="523"/>
      <c r="L115" s="524"/>
      <c r="M115" s="525"/>
      <c r="N115" s="524"/>
      <c r="O115" s="524"/>
      <c r="S115" s="526"/>
    </row>
    <row r="116" spans="1:19" s="468" customFormat="1" ht="25.5" customHeight="1">
      <c r="B116" s="520"/>
      <c r="C116" s="521"/>
      <c r="E116" s="522"/>
      <c r="G116" s="523"/>
      <c r="H116" s="522"/>
      <c r="I116" s="523"/>
      <c r="J116" s="523"/>
      <c r="K116" s="523"/>
      <c r="L116" s="524"/>
      <c r="M116" s="525"/>
      <c r="N116" s="524"/>
      <c r="O116" s="524"/>
      <c r="S116" s="526"/>
    </row>
    <row r="117" spans="1:19" s="468" customFormat="1" ht="25.5" customHeight="1">
      <c r="B117" s="520"/>
      <c r="C117" s="521"/>
      <c r="E117" s="522"/>
      <c r="G117" s="523"/>
      <c r="H117" s="522"/>
      <c r="I117" s="523"/>
      <c r="J117" s="523"/>
      <c r="K117" s="523"/>
      <c r="L117" s="524"/>
      <c r="M117" s="525"/>
      <c r="N117" s="524"/>
      <c r="O117" s="524"/>
      <c r="S117" s="526"/>
    </row>
    <row r="118" spans="1:19" s="468" customFormat="1" ht="25.5" customHeight="1">
      <c r="B118" s="520"/>
      <c r="C118" s="521"/>
      <c r="E118" s="522"/>
      <c r="G118" s="523"/>
      <c r="H118" s="522"/>
      <c r="I118" s="523"/>
      <c r="J118" s="523"/>
      <c r="K118" s="523"/>
      <c r="L118" s="524"/>
      <c r="M118" s="525"/>
      <c r="N118" s="524"/>
      <c r="O118" s="524"/>
      <c r="S118" s="526"/>
    </row>
    <row r="119" spans="1:19" s="468" customFormat="1" ht="25.5" customHeight="1">
      <c r="B119" s="520"/>
      <c r="C119" s="521"/>
      <c r="E119" s="522"/>
      <c r="G119" s="523"/>
      <c r="H119" s="522"/>
      <c r="I119" s="523"/>
      <c r="J119" s="523"/>
      <c r="K119" s="523"/>
      <c r="L119" s="524"/>
      <c r="M119" s="525"/>
      <c r="N119" s="524"/>
      <c r="O119" s="524"/>
      <c r="S119" s="526"/>
    </row>
    <row r="120" spans="1:19" s="468" customFormat="1" ht="25.5" customHeight="1">
      <c r="B120" s="520"/>
      <c r="C120" s="521"/>
      <c r="E120" s="522"/>
      <c r="G120" s="523"/>
      <c r="H120" s="522"/>
      <c r="I120" s="523"/>
      <c r="J120" s="523"/>
      <c r="K120" s="523"/>
      <c r="L120" s="524"/>
      <c r="M120" s="525"/>
      <c r="N120" s="524"/>
      <c r="O120" s="524"/>
      <c r="S120" s="526"/>
    </row>
    <row r="121" spans="1:19" s="468" customFormat="1" ht="25.5" customHeight="1">
      <c r="B121" s="520"/>
      <c r="C121" s="521"/>
      <c r="E121" s="522"/>
      <c r="G121" s="523"/>
      <c r="H121" s="522"/>
      <c r="I121" s="523"/>
      <c r="J121" s="523"/>
      <c r="K121" s="523"/>
      <c r="L121" s="524"/>
      <c r="M121" s="525"/>
      <c r="N121" s="524"/>
      <c r="O121" s="524"/>
      <c r="S121" s="526"/>
    </row>
    <row r="122" spans="1:19" s="468" customFormat="1" ht="25.5" customHeight="1">
      <c r="B122" s="520"/>
      <c r="C122" s="521"/>
      <c r="E122" s="522"/>
      <c r="G122" s="523"/>
      <c r="H122" s="522"/>
      <c r="I122" s="523"/>
      <c r="J122" s="523"/>
      <c r="K122" s="523"/>
      <c r="L122" s="524"/>
      <c r="M122" s="525"/>
      <c r="N122" s="524"/>
      <c r="O122" s="524"/>
      <c r="S122" s="526"/>
    </row>
    <row r="123" spans="1:19" s="468" customFormat="1" ht="25.5" customHeight="1">
      <c r="B123" s="520"/>
      <c r="C123" s="521"/>
      <c r="E123" s="522"/>
      <c r="G123" s="523"/>
      <c r="H123" s="522"/>
      <c r="I123" s="523"/>
      <c r="J123" s="523"/>
      <c r="K123" s="523"/>
      <c r="L123" s="524"/>
      <c r="M123" s="525"/>
      <c r="N123" s="524"/>
      <c r="O123" s="524"/>
      <c r="S123" s="526"/>
    </row>
    <row r="124" spans="1:19" s="468" customFormat="1" ht="25.5" customHeight="1">
      <c r="B124" s="520"/>
      <c r="C124" s="521"/>
      <c r="E124" s="522"/>
      <c r="G124" s="523"/>
      <c r="H124" s="522"/>
      <c r="I124" s="523"/>
      <c r="J124" s="523"/>
      <c r="K124" s="523"/>
      <c r="L124" s="524"/>
      <c r="M124" s="525"/>
      <c r="N124" s="524"/>
      <c r="O124" s="524"/>
      <c r="S124" s="526"/>
    </row>
    <row r="125" spans="1:19" s="468" customFormat="1" ht="25.5" customHeight="1">
      <c r="B125" s="520"/>
      <c r="C125" s="521"/>
      <c r="E125" s="522"/>
      <c r="G125" s="523"/>
      <c r="H125" s="522"/>
      <c r="I125" s="523"/>
      <c r="J125" s="523"/>
      <c r="K125" s="523"/>
      <c r="L125" s="524"/>
      <c r="M125" s="525"/>
      <c r="N125" s="524"/>
      <c r="O125" s="524"/>
      <c r="S125" s="526"/>
    </row>
    <row r="126" spans="1:19" s="468" customFormat="1" ht="25.5" customHeight="1">
      <c r="B126" s="520"/>
      <c r="C126" s="521"/>
      <c r="E126" s="522"/>
      <c r="G126" s="523"/>
      <c r="H126" s="522"/>
      <c r="I126" s="523"/>
      <c r="J126" s="523"/>
      <c r="K126" s="523"/>
      <c r="L126" s="524"/>
      <c r="M126" s="525"/>
      <c r="N126" s="524"/>
      <c r="O126" s="524"/>
      <c r="S126" s="526"/>
    </row>
    <row r="127" spans="1:19" s="468" customFormat="1" ht="25.5" customHeight="1">
      <c r="B127" s="520"/>
      <c r="C127" s="521"/>
      <c r="E127" s="522"/>
      <c r="G127" s="523"/>
      <c r="H127" s="522"/>
      <c r="I127" s="523"/>
      <c r="J127" s="523"/>
      <c r="K127" s="523"/>
      <c r="L127" s="524"/>
      <c r="M127" s="525"/>
      <c r="N127" s="524"/>
      <c r="O127" s="524"/>
      <c r="S127" s="526"/>
    </row>
    <row r="128" spans="1:19" s="468" customFormat="1" ht="25.5" customHeight="1">
      <c r="A128" s="469"/>
      <c r="B128" s="528"/>
      <c r="C128" s="529"/>
      <c r="D128" s="469"/>
      <c r="E128" s="530"/>
      <c r="F128" s="469"/>
      <c r="G128" s="531"/>
      <c r="H128" s="530"/>
      <c r="I128" s="531"/>
      <c r="J128" s="531"/>
      <c r="K128" s="531"/>
      <c r="L128" s="524"/>
      <c r="M128" s="525"/>
      <c r="N128" s="524"/>
      <c r="O128" s="524"/>
      <c r="S128" s="526"/>
    </row>
    <row r="129" spans="1:20" s="468" customFormat="1" ht="25.5" customHeight="1">
      <c r="A129" s="469"/>
      <c r="B129" s="528"/>
      <c r="C129" s="529"/>
      <c r="D129" s="469"/>
      <c r="E129" s="530"/>
      <c r="F129" s="469"/>
      <c r="G129" s="531"/>
      <c r="H129" s="530"/>
      <c r="I129" s="531"/>
      <c r="J129" s="531"/>
      <c r="K129" s="531"/>
      <c r="L129" s="524"/>
      <c r="M129" s="525"/>
      <c r="N129" s="524"/>
      <c r="O129" s="524"/>
      <c r="S129" s="526"/>
    </row>
    <row r="130" spans="1:20" ht="25.5" customHeight="1">
      <c r="S130" s="685">
        <f>SUBTOTAL(9,S24)</f>
        <v>1</v>
      </c>
      <c r="T130" s="81"/>
    </row>
  </sheetData>
  <sheetProtection password="CF7A" sheet="1" objects="1" scenarios="1"/>
  <autoFilter ref="Q1:S129">
    <filterColumn colId="0"/>
  </autoFilter>
  <mergeCells count="14">
    <mergeCell ref="J97:L97"/>
    <mergeCell ref="J98:L98"/>
    <mergeCell ref="A82:C82"/>
    <mergeCell ref="A93:C93"/>
    <mergeCell ref="Q8:S8"/>
    <mergeCell ref="N8:O8"/>
    <mergeCell ref="D8:E8"/>
    <mergeCell ref="G8:H8"/>
    <mergeCell ref="I8:J8"/>
    <mergeCell ref="A1:M1"/>
    <mergeCell ref="L8:M8"/>
    <mergeCell ref="D7:E7"/>
    <mergeCell ref="G7:H7"/>
    <mergeCell ref="I7:J7"/>
  </mergeCells>
  <pageMargins left="0.26" right="0.2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showGridLines="0" topLeftCell="A58" workbookViewId="0">
      <selection activeCell="J68" sqref="J68"/>
    </sheetView>
  </sheetViews>
  <sheetFormatPr defaultRowHeight="25.5" customHeight="1"/>
  <cols>
    <col min="1" max="1" width="11.5703125" style="53" customWidth="1"/>
    <col min="2" max="2" width="30.140625" style="54" customWidth="1"/>
    <col min="3" max="3" width="6.5703125" style="81" bestFit="1" customWidth="1"/>
    <col min="4" max="4" width="15.140625" style="51" customWidth="1"/>
    <col min="5" max="5" width="4.5703125" style="59" customWidth="1"/>
    <col min="6" max="6" width="26.85546875" style="59" customWidth="1"/>
    <col min="7" max="7" width="15.5703125" style="53" customWidth="1"/>
    <col min="8" max="8" width="14.85546875" style="53" customWidth="1"/>
    <col min="9" max="9" width="4.28515625" style="117" customWidth="1"/>
    <col min="10" max="10" width="33.5703125" style="53" customWidth="1"/>
    <col min="11" max="12" width="9.140625" style="53" customWidth="1"/>
    <col min="13" max="13" width="11.85546875" style="53" customWidth="1"/>
    <col min="14" max="16384" width="9.140625" style="53"/>
  </cols>
  <sheetData>
    <row r="1" spans="1:13" s="52" customFormat="1" ht="21" customHeight="1" thickBot="1">
      <c r="A1" s="120" t="s">
        <v>67</v>
      </c>
      <c r="B1" s="120"/>
      <c r="C1" s="120"/>
      <c r="D1" s="121"/>
      <c r="E1" s="120"/>
      <c r="F1" s="124"/>
      <c r="I1" s="116"/>
    </row>
    <row r="2" spans="1:13" ht="25.5" customHeight="1">
      <c r="A2" s="82"/>
      <c r="B2" s="83"/>
      <c r="C2" s="90"/>
      <c r="D2" s="84"/>
      <c r="E2" s="84"/>
      <c r="F2" s="84"/>
    </row>
    <row r="3" spans="1:13" s="97" customFormat="1" ht="25.5" customHeight="1">
      <c r="A3" s="93" t="str">
        <f>+'K-LUNCH &amp; K DINNER'!A3</f>
        <v>Outlet :</v>
      </c>
      <c r="B3" s="94" t="str">
        <f>+'K-LUNCH &amp; K DINNER'!B3</f>
        <v>KDA OUTLET</v>
      </c>
      <c r="C3" s="95"/>
      <c r="D3" s="96"/>
      <c r="E3" s="96"/>
      <c r="F3" s="96"/>
      <c r="I3" s="118"/>
    </row>
    <row r="4" spans="1:13" s="97" customFormat="1" ht="25.5" customHeight="1">
      <c r="A4" s="93" t="str">
        <f>+'K-LUNCH &amp; K DINNER'!A4</f>
        <v>Month :</v>
      </c>
      <c r="B4" s="98">
        <f>+'K-LUNCH &amp; K DINNER'!B4</f>
        <v>41487</v>
      </c>
      <c r="C4" s="95"/>
      <c r="D4" s="96"/>
      <c r="E4" s="96"/>
      <c r="F4" s="96"/>
      <c r="I4" s="118"/>
    </row>
    <row r="5" spans="1:13" s="103" customFormat="1" ht="12" customHeight="1">
      <c r="A5" s="99"/>
      <c r="B5" s="100"/>
      <c r="C5" s="101"/>
      <c r="D5" s="102"/>
      <c r="E5" s="102"/>
      <c r="F5" s="102"/>
      <c r="I5" s="119"/>
    </row>
    <row r="6" spans="1:13" s="52" customFormat="1" ht="25.5" customHeight="1" thickBot="1">
      <c r="A6" s="92"/>
      <c r="B6" s="89"/>
      <c r="C6" s="88"/>
      <c r="D6" s="86"/>
      <c r="E6" s="85"/>
      <c r="F6" s="85"/>
      <c r="I6" s="116"/>
    </row>
    <row r="7" spans="1:13" s="52" customFormat="1" ht="31.5" customHeight="1" thickBot="1">
      <c r="A7" s="646"/>
      <c r="B7" s="647"/>
      <c r="C7" s="648"/>
      <c r="D7" s="649" t="s">
        <v>474</v>
      </c>
      <c r="E7" s="649"/>
      <c r="F7" s="650"/>
      <c r="G7" s="649" t="s">
        <v>474</v>
      </c>
      <c r="H7" s="651"/>
      <c r="I7" s="652"/>
      <c r="J7" s="810" t="s">
        <v>51</v>
      </c>
      <c r="K7" s="811"/>
      <c r="L7" s="812"/>
      <c r="M7" s="653"/>
    </row>
    <row r="8" spans="1:13" s="52" customFormat="1" ht="25.5" customHeight="1">
      <c r="A8" s="654" t="s">
        <v>41</v>
      </c>
      <c r="B8" s="436" t="s">
        <v>32</v>
      </c>
      <c r="C8" s="437" t="s">
        <v>45</v>
      </c>
      <c r="D8" s="438" t="s">
        <v>52</v>
      </c>
      <c r="E8" s="438"/>
      <c r="F8" s="439" t="s">
        <v>32</v>
      </c>
      <c r="G8" s="440" t="s">
        <v>52</v>
      </c>
      <c r="H8" s="441" t="s">
        <v>475</v>
      </c>
      <c r="I8" s="419"/>
      <c r="J8" s="420" t="s">
        <v>54</v>
      </c>
      <c r="K8" s="146" t="s">
        <v>53</v>
      </c>
      <c r="L8" s="147" t="s">
        <v>19</v>
      </c>
      <c r="M8" s="655" t="s">
        <v>31</v>
      </c>
    </row>
    <row r="9" spans="1:13" ht="25.5" customHeight="1" thickBot="1">
      <c r="A9" s="656"/>
      <c r="B9" s="50"/>
      <c r="C9" s="421" t="s">
        <v>35</v>
      </c>
      <c r="D9" s="422" t="s">
        <v>36</v>
      </c>
      <c r="E9" s="422"/>
      <c r="F9" s="423"/>
      <c r="G9" s="122" t="s">
        <v>36</v>
      </c>
      <c r="H9" s="424" t="s">
        <v>36</v>
      </c>
      <c r="I9" s="419"/>
      <c r="J9" s="143" t="s">
        <v>36</v>
      </c>
      <c r="K9" s="148" t="s">
        <v>68</v>
      </c>
      <c r="L9" s="149" t="s">
        <v>69</v>
      </c>
      <c r="M9" s="657" t="s">
        <v>35</v>
      </c>
    </row>
    <row r="10" spans="1:13" ht="31.5" customHeight="1">
      <c r="A10" s="658"/>
      <c r="B10" s="425" t="s">
        <v>492</v>
      </c>
      <c r="C10" s="430"/>
      <c r="D10" s="427"/>
      <c r="E10" s="427"/>
      <c r="F10" s="270"/>
      <c r="G10" s="434"/>
      <c r="H10" s="428"/>
      <c r="I10" s="429"/>
      <c r="J10" s="443" t="s">
        <v>493</v>
      </c>
      <c r="K10" s="150"/>
      <c r="L10" s="151"/>
      <c r="M10" s="62"/>
    </row>
    <row r="11" spans="1:13" ht="25.5" customHeight="1">
      <c r="A11" s="658">
        <v>1</v>
      </c>
      <c r="B11" s="271" t="s">
        <v>222</v>
      </c>
      <c r="C11" s="430">
        <v>1.0800000000000001E-2</v>
      </c>
      <c r="D11" s="427">
        <f>VLOOKUP(B11,Summary!$B$30:$AK$376,5,FALSE)</f>
        <v>6</v>
      </c>
      <c r="E11" s="427"/>
      <c r="F11" s="433"/>
      <c r="G11" s="434"/>
      <c r="H11" s="428">
        <f t="shared" ref="H11:H23" si="0">+G11+D11</f>
        <v>6</v>
      </c>
      <c r="I11" s="429"/>
      <c r="J11" s="145" t="s">
        <v>486</v>
      </c>
      <c r="K11" s="150">
        <v>55</v>
      </c>
      <c r="L11" s="151">
        <f t="shared" ref="L11" si="1">+K11*H11</f>
        <v>330</v>
      </c>
      <c r="M11" s="62">
        <f t="shared" ref="M11" si="2">+L11*C11</f>
        <v>3.5640000000000001</v>
      </c>
    </row>
    <row r="12" spans="1:13" ht="25.5" customHeight="1">
      <c r="A12" s="658">
        <f>+A11+1</f>
        <v>2</v>
      </c>
      <c r="B12" s="271" t="s">
        <v>223</v>
      </c>
      <c r="C12" s="426">
        <v>1.14E-2</v>
      </c>
      <c r="D12" s="427">
        <f>VLOOKUP(B12,Summary!$B$30:$AK$376,5,FALSE)</f>
        <v>0</v>
      </c>
      <c r="E12" s="427"/>
      <c r="F12" s="433"/>
      <c r="G12" s="434"/>
      <c r="H12" s="428">
        <f t="shared" si="0"/>
        <v>0</v>
      </c>
      <c r="I12" s="429"/>
      <c r="J12" s="145" t="s">
        <v>488</v>
      </c>
      <c r="K12" s="150">
        <v>140</v>
      </c>
      <c r="L12" s="151">
        <f t="shared" ref="L12:L24" si="3">+K12*H12</f>
        <v>0</v>
      </c>
      <c r="M12" s="62">
        <f t="shared" ref="M12:M13" si="4">+L12*C12</f>
        <v>0</v>
      </c>
    </row>
    <row r="13" spans="1:13" ht="25.5" customHeight="1">
      <c r="A13" s="658">
        <f t="shared" ref="A13:A24" si="5">+A12+1</f>
        <v>3</v>
      </c>
      <c r="B13" s="271" t="s">
        <v>224</v>
      </c>
      <c r="C13" s="426">
        <v>3.0000000000000001E-3</v>
      </c>
      <c r="D13" s="427">
        <f>VLOOKUP(B13,Summary!$B$30:$AK$376,5,FALSE)</f>
        <v>0</v>
      </c>
      <c r="E13" s="427"/>
      <c r="F13" s="433"/>
      <c r="G13" s="434"/>
      <c r="H13" s="428">
        <f t="shared" si="0"/>
        <v>0</v>
      </c>
      <c r="I13" s="429"/>
      <c r="J13" s="145" t="s">
        <v>66</v>
      </c>
      <c r="K13" s="150">
        <v>80</v>
      </c>
      <c r="L13" s="151">
        <f t="shared" si="3"/>
        <v>0</v>
      </c>
      <c r="M13" s="62">
        <f t="shared" si="4"/>
        <v>0</v>
      </c>
    </row>
    <row r="14" spans="1:13" ht="25.5" customHeight="1">
      <c r="A14" s="658">
        <f t="shared" si="5"/>
        <v>4</v>
      </c>
      <c r="B14" s="271" t="s">
        <v>225</v>
      </c>
      <c r="C14" s="430">
        <v>5.8999999999999999E-3</v>
      </c>
      <c r="D14" s="427">
        <f>VLOOKUP(B14,Summary!$B$30:$AK$376,5,FALSE)</f>
        <v>0</v>
      </c>
      <c r="E14" s="427"/>
      <c r="F14" s="433"/>
      <c r="G14" s="434"/>
      <c r="H14" s="428">
        <f t="shared" si="0"/>
        <v>0</v>
      </c>
      <c r="I14" s="429"/>
      <c r="J14" s="442" t="s">
        <v>482</v>
      </c>
      <c r="K14" s="150">
        <v>65</v>
      </c>
      <c r="L14" s="151">
        <f t="shared" si="3"/>
        <v>0</v>
      </c>
      <c r="M14" s="62">
        <f t="shared" ref="M14" si="6">+L14*C14</f>
        <v>0</v>
      </c>
    </row>
    <row r="15" spans="1:13" ht="25.5" customHeight="1">
      <c r="A15" s="658">
        <f t="shared" si="5"/>
        <v>5</v>
      </c>
      <c r="B15" s="271" t="s">
        <v>226</v>
      </c>
      <c r="C15" s="426">
        <f>0.13/30</f>
        <v>4.3333333333333331E-3</v>
      </c>
      <c r="D15" s="427">
        <f>VLOOKUP(B15,Summary!$B$30:$AK$376,5,FALSE)</f>
        <v>49</v>
      </c>
      <c r="E15" s="427"/>
      <c r="F15" s="433"/>
      <c r="G15" s="434"/>
      <c r="H15" s="428">
        <f t="shared" si="0"/>
        <v>49</v>
      </c>
      <c r="I15" s="429"/>
      <c r="J15" s="145" t="s">
        <v>494</v>
      </c>
      <c r="K15" s="150">
        <v>20</v>
      </c>
      <c r="L15" s="151">
        <f t="shared" si="3"/>
        <v>980</v>
      </c>
      <c r="M15" s="62">
        <f t="shared" ref="M15:M21" si="7">+L15*C15</f>
        <v>4.2466666666666661</v>
      </c>
    </row>
    <row r="16" spans="1:13" ht="25.5" customHeight="1">
      <c r="A16" s="658">
        <f t="shared" si="5"/>
        <v>6</v>
      </c>
      <c r="B16" s="271" t="s">
        <v>227</v>
      </c>
      <c r="C16" s="426">
        <v>3.3E-3</v>
      </c>
      <c r="D16" s="427">
        <f>VLOOKUP(B16,Summary!$B$30:$AK$376,5,FALSE)</f>
        <v>0</v>
      </c>
      <c r="E16" s="427"/>
      <c r="F16" s="433"/>
      <c r="G16" s="434"/>
      <c r="H16" s="428">
        <f t="shared" si="0"/>
        <v>0</v>
      </c>
      <c r="I16" s="429"/>
      <c r="J16" s="145" t="s">
        <v>485</v>
      </c>
      <c r="K16" s="150">
        <v>80</v>
      </c>
      <c r="L16" s="151">
        <f t="shared" si="3"/>
        <v>0</v>
      </c>
      <c r="M16" s="62">
        <f t="shared" si="7"/>
        <v>0</v>
      </c>
    </row>
    <row r="17" spans="1:13" ht="25.5" customHeight="1">
      <c r="A17" s="658">
        <f t="shared" si="5"/>
        <v>7</v>
      </c>
      <c r="B17" s="435" t="s">
        <v>228</v>
      </c>
      <c r="C17" s="430">
        <v>6.3E-3</v>
      </c>
      <c r="D17" s="427">
        <f>VLOOKUP(B17,Summary!$B$30:$AK$376,5,FALSE)</f>
        <v>29</v>
      </c>
      <c r="E17" s="427"/>
      <c r="F17" s="433"/>
      <c r="G17" s="434"/>
      <c r="H17" s="428">
        <f t="shared" si="0"/>
        <v>29</v>
      </c>
      <c r="I17" s="429"/>
      <c r="J17" s="145" t="s">
        <v>496</v>
      </c>
      <c r="K17" s="150">
        <v>70</v>
      </c>
      <c r="L17" s="151">
        <f t="shared" si="3"/>
        <v>2030</v>
      </c>
      <c r="M17" s="62">
        <f t="shared" si="7"/>
        <v>12.789</v>
      </c>
    </row>
    <row r="18" spans="1:13" ht="25.5" customHeight="1">
      <c r="A18" s="658">
        <f t="shared" si="5"/>
        <v>8</v>
      </c>
      <c r="B18" s="435" t="s">
        <v>229</v>
      </c>
      <c r="C18" s="430">
        <v>2E-3</v>
      </c>
      <c r="D18" s="427">
        <f>VLOOKUP(B18,Summary!$B$30:$AK$376,5,FALSE)</f>
        <v>0</v>
      </c>
      <c r="E18" s="427"/>
      <c r="F18" s="433"/>
      <c r="G18" s="434"/>
      <c r="H18" s="428">
        <f t="shared" si="0"/>
        <v>0</v>
      </c>
      <c r="I18" s="429"/>
      <c r="J18" s="145" t="s">
        <v>479</v>
      </c>
      <c r="K18" s="150">
        <v>70</v>
      </c>
      <c r="L18" s="151">
        <f t="shared" si="3"/>
        <v>0</v>
      </c>
      <c r="M18" s="62">
        <f t="shared" si="7"/>
        <v>0</v>
      </c>
    </row>
    <row r="19" spans="1:13" ht="25.5" customHeight="1">
      <c r="A19" s="658">
        <f t="shared" si="5"/>
        <v>9</v>
      </c>
      <c r="B19" s="271" t="s">
        <v>230</v>
      </c>
      <c r="C19" s="426">
        <v>6.7999999999999996E-3</v>
      </c>
      <c r="D19" s="427">
        <f>VLOOKUP(B19,Summary!$B$30:$AK$376,5,FALSE)</f>
        <v>1</v>
      </c>
      <c r="E19" s="427"/>
      <c r="F19" s="433"/>
      <c r="G19" s="434"/>
      <c r="H19" s="428">
        <f t="shared" si="0"/>
        <v>1</v>
      </c>
      <c r="I19" s="429"/>
      <c r="J19" s="145" t="s">
        <v>65</v>
      </c>
      <c r="K19" s="150">
        <v>80</v>
      </c>
      <c r="L19" s="151">
        <f t="shared" si="3"/>
        <v>80</v>
      </c>
      <c r="M19" s="62">
        <f t="shared" si="7"/>
        <v>0.54399999999999993</v>
      </c>
    </row>
    <row r="20" spans="1:13" ht="25.5" customHeight="1">
      <c r="A20" s="658">
        <f t="shared" si="5"/>
        <v>10</v>
      </c>
      <c r="B20" s="271" t="s">
        <v>231</v>
      </c>
      <c r="C20" s="430">
        <v>8.2500000000000004E-3</v>
      </c>
      <c r="D20" s="427">
        <f>VLOOKUP(B20,Summary!$B$30:$AK$376,5,FALSE)</f>
        <v>0</v>
      </c>
      <c r="E20" s="427"/>
      <c r="F20" s="433"/>
      <c r="G20" s="434"/>
      <c r="H20" s="428">
        <f t="shared" si="0"/>
        <v>0</v>
      </c>
      <c r="I20" s="429"/>
      <c r="J20" s="145" t="s">
        <v>489</v>
      </c>
      <c r="K20" s="150">
        <v>110</v>
      </c>
      <c r="L20" s="151">
        <f t="shared" si="3"/>
        <v>0</v>
      </c>
      <c r="M20" s="62">
        <f t="shared" si="7"/>
        <v>0</v>
      </c>
    </row>
    <row r="21" spans="1:13" ht="25.5" customHeight="1">
      <c r="A21" s="658">
        <f t="shared" si="5"/>
        <v>11</v>
      </c>
      <c r="B21" s="271" t="s">
        <v>232</v>
      </c>
      <c r="C21" s="430">
        <f>0.27/38</f>
        <v>7.1052631578947369E-3</v>
      </c>
      <c r="D21" s="427">
        <f>VLOOKUP(B21,Summary!$B$30:$AK$376,5,FALSE)</f>
        <v>0</v>
      </c>
      <c r="E21" s="427"/>
      <c r="F21" s="433"/>
      <c r="G21" s="434"/>
      <c r="H21" s="428">
        <f t="shared" si="0"/>
        <v>0</v>
      </c>
      <c r="I21" s="429"/>
      <c r="J21" s="145" t="s">
        <v>478</v>
      </c>
      <c r="K21" s="150">
        <v>65</v>
      </c>
      <c r="L21" s="151">
        <f t="shared" si="3"/>
        <v>0</v>
      </c>
      <c r="M21" s="62">
        <f t="shared" si="7"/>
        <v>0</v>
      </c>
    </row>
    <row r="22" spans="1:13" ht="25.5" customHeight="1">
      <c r="A22" s="658">
        <f t="shared" si="5"/>
        <v>12</v>
      </c>
      <c r="B22" s="54" t="s">
        <v>233</v>
      </c>
      <c r="C22" s="430">
        <v>3.5000000000000001E-3</v>
      </c>
      <c r="D22" s="427">
        <f>VLOOKUP(B22,Summary!$B$30:$AK$376,5,FALSE)</f>
        <v>18</v>
      </c>
      <c r="E22" s="427"/>
      <c r="F22" s="433"/>
      <c r="G22" s="434"/>
      <c r="H22" s="428">
        <f t="shared" si="0"/>
        <v>18</v>
      </c>
      <c r="J22" s="145" t="s">
        <v>495</v>
      </c>
      <c r="K22" s="150">
        <v>20</v>
      </c>
      <c r="L22" s="151">
        <f t="shared" si="3"/>
        <v>360</v>
      </c>
      <c r="M22" s="62">
        <f t="shared" ref="M22:M24" si="8">+L22*C22</f>
        <v>1.26</v>
      </c>
    </row>
    <row r="23" spans="1:13" ht="25.5" customHeight="1">
      <c r="A23" s="658">
        <f t="shared" si="5"/>
        <v>13</v>
      </c>
      <c r="B23" s="54" t="s">
        <v>234</v>
      </c>
      <c r="C23" s="430">
        <v>1.24E-2</v>
      </c>
      <c r="D23" s="427">
        <f>VLOOKUP(B23,Summary!$B$30:$AK$376,5,FALSE)</f>
        <v>6</v>
      </c>
      <c r="E23" s="427"/>
      <c r="F23" s="433"/>
      <c r="G23" s="434"/>
      <c r="H23" s="428">
        <f t="shared" si="0"/>
        <v>6</v>
      </c>
      <c r="J23" s="145" t="s">
        <v>487</v>
      </c>
      <c r="K23" s="150">
        <v>28</v>
      </c>
      <c r="L23" s="151">
        <f t="shared" si="3"/>
        <v>168</v>
      </c>
      <c r="M23" s="62">
        <f t="shared" si="8"/>
        <v>2.0831999999999997</v>
      </c>
    </row>
    <row r="24" spans="1:13" ht="25.5" customHeight="1" thickBot="1">
      <c r="A24" s="659">
        <f t="shared" si="5"/>
        <v>14</v>
      </c>
      <c r="B24" s="445" t="s">
        <v>235</v>
      </c>
      <c r="C24" s="446"/>
      <c r="D24" s="447">
        <f>VLOOKUP(B24,Summary!$B$30:$AK$376,5,FALSE)</f>
        <v>0</v>
      </c>
      <c r="E24" s="447"/>
      <c r="F24" s="448"/>
      <c r="G24" s="449"/>
      <c r="H24" s="450"/>
      <c r="I24" s="451"/>
      <c r="J24" s="452" t="s">
        <v>497</v>
      </c>
      <c r="K24" s="453">
        <v>70</v>
      </c>
      <c r="L24" s="454">
        <f t="shared" si="3"/>
        <v>0</v>
      </c>
      <c r="M24" s="660">
        <f t="shared" si="8"/>
        <v>0</v>
      </c>
    </row>
    <row r="25" spans="1:13" ht="25.5" customHeight="1">
      <c r="A25" s="658"/>
      <c r="B25" s="425" t="s">
        <v>476</v>
      </c>
      <c r="C25" s="426"/>
      <c r="D25" s="427"/>
      <c r="E25" s="427"/>
      <c r="F25" s="425"/>
      <c r="G25" s="123"/>
      <c r="H25" s="428"/>
      <c r="I25" s="429"/>
      <c r="J25" s="145"/>
      <c r="K25" s="150"/>
      <c r="L25" s="151"/>
      <c r="M25" s="62"/>
    </row>
    <row r="26" spans="1:13" ht="25.5" customHeight="1">
      <c r="A26" s="658">
        <v>15</v>
      </c>
      <c r="B26" s="115" t="s">
        <v>243</v>
      </c>
      <c r="C26" s="430">
        <f>0.27/38</f>
        <v>7.1052631578947369E-3</v>
      </c>
      <c r="D26" s="427">
        <f>VLOOKUP(B26,Summary!$B$30:$AK$376,5,FALSE)</f>
        <v>25</v>
      </c>
      <c r="E26" s="427"/>
      <c r="F26" s="271"/>
      <c r="G26" s="123"/>
      <c r="H26" s="428">
        <f>+G26+D26</f>
        <v>25</v>
      </c>
      <c r="I26" s="429"/>
      <c r="J26" s="442" t="s">
        <v>478</v>
      </c>
      <c r="K26" s="150">
        <v>75</v>
      </c>
      <c r="L26" s="151">
        <f>+K26*H26</f>
        <v>1875</v>
      </c>
      <c r="M26" s="62">
        <f>+L26*C26</f>
        <v>13.322368421052632</v>
      </c>
    </row>
    <row r="27" spans="1:13" ht="25.5" customHeight="1">
      <c r="A27" s="658">
        <f>+A26+1</f>
        <v>16</v>
      </c>
      <c r="B27" s="115" t="s">
        <v>244</v>
      </c>
      <c r="C27" s="430">
        <v>2E-3</v>
      </c>
      <c r="D27" s="427">
        <f>VLOOKUP(B27,Summary!$B$30:$AK$376,5,FALSE)</f>
        <v>43</v>
      </c>
      <c r="E27" s="427"/>
      <c r="F27" s="271"/>
      <c r="G27" s="123"/>
      <c r="H27" s="428">
        <f t="shared" ref="H27:H61" si="9">+G27+D27</f>
        <v>43</v>
      </c>
      <c r="I27" s="429"/>
      <c r="J27" s="444" t="s">
        <v>479</v>
      </c>
      <c r="K27" s="150">
        <v>80</v>
      </c>
      <c r="L27" s="151">
        <f t="shared" ref="L27:L32" si="10">+K27*H27</f>
        <v>3440</v>
      </c>
      <c r="M27" s="62">
        <f t="shared" ref="M27:M61" si="11">+L27*C27</f>
        <v>6.88</v>
      </c>
    </row>
    <row r="28" spans="1:13" ht="25.5" customHeight="1">
      <c r="A28" s="658">
        <f t="shared" ref="A28:A60" si="12">+A27+1</f>
        <v>17</v>
      </c>
      <c r="B28" s="115" t="s">
        <v>245</v>
      </c>
      <c r="C28" s="430">
        <v>1.5E-3</v>
      </c>
      <c r="D28" s="427">
        <f>VLOOKUP(B28,Summary!$B$30:$AK$376,5,FALSE)</f>
        <v>12</v>
      </c>
      <c r="E28" s="427"/>
      <c r="F28" s="271"/>
      <c r="G28" s="123"/>
      <c r="H28" s="428">
        <f t="shared" si="9"/>
        <v>12</v>
      </c>
      <c r="I28" s="429"/>
      <c r="J28" s="442" t="s">
        <v>480</v>
      </c>
      <c r="K28" s="150">
        <v>180</v>
      </c>
      <c r="L28" s="151">
        <f t="shared" si="10"/>
        <v>2160</v>
      </c>
      <c r="M28" s="62">
        <f t="shared" si="11"/>
        <v>3.24</v>
      </c>
    </row>
    <row r="29" spans="1:13" ht="25.5" customHeight="1">
      <c r="A29" s="658">
        <f t="shared" si="12"/>
        <v>18</v>
      </c>
      <c r="B29" s="432" t="s">
        <v>246</v>
      </c>
      <c r="C29" s="430">
        <f>0.38/200</f>
        <v>1.9E-3</v>
      </c>
      <c r="D29" s="427">
        <f>VLOOKUP(B29,Summary!$B$30:$AK$376,5,FALSE)</f>
        <v>18</v>
      </c>
      <c r="E29" s="427"/>
      <c r="F29" s="271"/>
      <c r="G29" s="123"/>
      <c r="H29" s="428">
        <f t="shared" si="9"/>
        <v>18</v>
      </c>
      <c r="I29" s="429"/>
      <c r="J29" s="444" t="s">
        <v>481</v>
      </c>
      <c r="K29" s="150">
        <v>200</v>
      </c>
      <c r="L29" s="151">
        <f t="shared" si="10"/>
        <v>3600</v>
      </c>
      <c r="M29" s="62">
        <f t="shared" si="11"/>
        <v>6.84</v>
      </c>
    </row>
    <row r="30" spans="1:13" ht="25.5" customHeight="1">
      <c r="A30" s="658">
        <f t="shared" si="12"/>
        <v>19</v>
      </c>
      <c r="B30" s="115" t="s">
        <v>247</v>
      </c>
      <c r="C30" s="430">
        <v>5.8999999999999999E-3</v>
      </c>
      <c r="D30" s="427">
        <f>VLOOKUP(B30,Summary!$B$30:$AK$376,5,FALSE)</f>
        <v>64</v>
      </c>
      <c r="E30" s="427"/>
      <c r="F30" s="271"/>
      <c r="G30" s="123"/>
      <c r="H30" s="428">
        <f t="shared" si="9"/>
        <v>64</v>
      </c>
      <c r="I30" s="429"/>
      <c r="J30" s="442" t="s">
        <v>482</v>
      </c>
      <c r="K30" s="150">
        <v>75</v>
      </c>
      <c r="L30" s="151">
        <f>+K30*H30</f>
        <v>4800</v>
      </c>
      <c r="M30" s="62">
        <f t="shared" si="11"/>
        <v>28.32</v>
      </c>
    </row>
    <row r="31" spans="1:13" ht="25.5" hidden="1" customHeight="1">
      <c r="A31" s="658">
        <f t="shared" si="12"/>
        <v>20</v>
      </c>
      <c r="B31" s="271" t="s">
        <v>248</v>
      </c>
      <c r="C31" s="430">
        <f>0.28/30</f>
        <v>9.3333333333333341E-3</v>
      </c>
      <c r="D31" s="427">
        <f>VLOOKUP(B31,Summary!$B$30:$AK$376,5,FALSE)</f>
        <v>17</v>
      </c>
      <c r="E31" s="427"/>
      <c r="F31" s="271"/>
      <c r="G31" s="123"/>
      <c r="H31" s="428">
        <f t="shared" si="9"/>
        <v>17</v>
      </c>
      <c r="I31" s="429"/>
      <c r="J31" s="442"/>
      <c r="K31" s="150"/>
      <c r="L31" s="151">
        <f>+K31*H31</f>
        <v>0</v>
      </c>
      <c r="M31" s="62">
        <f t="shared" si="11"/>
        <v>0</v>
      </c>
    </row>
    <row r="32" spans="1:13" ht="25.5" customHeight="1">
      <c r="A32" s="658">
        <f t="shared" si="12"/>
        <v>21</v>
      </c>
      <c r="B32" s="271" t="s">
        <v>249</v>
      </c>
      <c r="C32" s="430">
        <v>9.1000000000000004E-3</v>
      </c>
      <c r="D32" s="427">
        <f>VLOOKUP(B32,Summary!$B$30:$AK$376,5,FALSE)</f>
        <v>22</v>
      </c>
      <c r="E32" s="427"/>
      <c r="F32" s="271"/>
      <c r="G32" s="123"/>
      <c r="H32" s="428">
        <f t="shared" si="9"/>
        <v>22</v>
      </c>
      <c r="I32" s="429"/>
      <c r="J32" s="442" t="s">
        <v>483</v>
      </c>
      <c r="K32" s="150">
        <v>30</v>
      </c>
      <c r="L32" s="151">
        <f t="shared" si="10"/>
        <v>660</v>
      </c>
      <c r="M32" s="62">
        <f t="shared" si="11"/>
        <v>6.0060000000000002</v>
      </c>
    </row>
    <row r="33" spans="1:13" ht="25.5" customHeight="1">
      <c r="A33" s="658">
        <f t="shared" si="12"/>
        <v>22</v>
      </c>
      <c r="B33" s="271" t="s">
        <v>250</v>
      </c>
      <c r="C33" s="430">
        <v>9.1000000000000004E-3</v>
      </c>
      <c r="D33" s="427">
        <f>VLOOKUP(B33,Summary!$B$30:$AK$376,5,FALSE)</f>
        <v>7</v>
      </c>
      <c r="E33" s="427"/>
      <c r="F33" s="271"/>
      <c r="G33" s="123"/>
      <c r="H33" s="428">
        <f t="shared" si="9"/>
        <v>7</v>
      </c>
      <c r="I33" s="429"/>
      <c r="J33" s="442" t="s">
        <v>483</v>
      </c>
      <c r="K33" s="150">
        <v>30</v>
      </c>
      <c r="L33" s="151">
        <f>+K33*H33</f>
        <v>210</v>
      </c>
      <c r="M33" s="62">
        <f t="shared" si="11"/>
        <v>1.911</v>
      </c>
    </row>
    <row r="34" spans="1:13" ht="25.5" customHeight="1">
      <c r="A34" s="658">
        <f t="shared" si="12"/>
        <v>23</v>
      </c>
      <c r="B34" s="271" t="s">
        <v>251</v>
      </c>
      <c r="C34" s="430">
        <v>3.8999999999999998E-3</v>
      </c>
      <c r="D34" s="427">
        <f>VLOOKUP(B34,Summary!$B$30:$AK$376,5,FALSE)</f>
        <v>22</v>
      </c>
      <c r="E34" s="427"/>
      <c r="F34" s="271"/>
      <c r="G34" s="123"/>
      <c r="H34" s="428">
        <f t="shared" si="9"/>
        <v>22</v>
      </c>
      <c r="I34" s="429"/>
      <c r="J34" s="145" t="s">
        <v>484</v>
      </c>
      <c r="K34" s="150">
        <v>70</v>
      </c>
      <c r="L34" s="151">
        <f>+K34*H34</f>
        <v>1540</v>
      </c>
      <c r="M34" s="62">
        <f t="shared" si="11"/>
        <v>6.0059999999999993</v>
      </c>
    </row>
    <row r="35" spans="1:13" ht="25.5" hidden="1" customHeight="1">
      <c r="A35" s="658">
        <f t="shared" si="12"/>
        <v>24</v>
      </c>
      <c r="B35" s="271" t="s">
        <v>252</v>
      </c>
      <c r="C35" s="426">
        <f>0.7/80</f>
        <v>8.7499999999999991E-3</v>
      </c>
      <c r="D35" s="427">
        <f>VLOOKUP(B35,Summary!$B$30:$AK$376,5,FALSE)</f>
        <v>8</v>
      </c>
      <c r="E35" s="427"/>
      <c r="F35" s="271"/>
      <c r="G35" s="123"/>
      <c r="H35" s="428">
        <f t="shared" si="9"/>
        <v>8</v>
      </c>
      <c r="I35" s="429"/>
      <c r="J35" s="145"/>
      <c r="K35" s="150"/>
      <c r="L35" s="151">
        <f t="shared" ref="L35:L61" si="13">+K35*H35</f>
        <v>0</v>
      </c>
      <c r="M35" s="62">
        <f t="shared" si="11"/>
        <v>0</v>
      </c>
    </row>
    <row r="36" spans="1:13" ht="25.5" hidden="1" customHeight="1">
      <c r="A36" s="658">
        <f>+A35+1</f>
        <v>25</v>
      </c>
      <c r="B36" s="271" t="s">
        <v>253</v>
      </c>
      <c r="C36" s="426">
        <f>0.28/90</f>
        <v>3.1111111111111114E-3</v>
      </c>
      <c r="D36" s="427">
        <f>VLOOKUP(B36,Summary!$B$30:$AK$376,5,FALSE)</f>
        <v>12</v>
      </c>
      <c r="E36" s="427"/>
      <c r="F36" s="271"/>
      <c r="G36" s="123"/>
      <c r="H36" s="428">
        <f t="shared" si="9"/>
        <v>12</v>
      </c>
      <c r="I36" s="429"/>
      <c r="J36" s="145"/>
      <c r="K36" s="150"/>
      <c r="L36" s="151">
        <f t="shared" si="13"/>
        <v>0</v>
      </c>
      <c r="M36" s="62">
        <f t="shared" si="11"/>
        <v>0</v>
      </c>
    </row>
    <row r="37" spans="1:13" ht="25.5" customHeight="1">
      <c r="A37" s="658">
        <f>+A36+1</f>
        <v>26</v>
      </c>
      <c r="B37" s="271" t="s">
        <v>254</v>
      </c>
      <c r="C37" s="426">
        <v>7.4000000000000003E-3</v>
      </c>
      <c r="D37" s="427">
        <f>VLOOKUP(B37,Summary!$B$30:$AK$376,5,FALSE)</f>
        <v>20</v>
      </c>
      <c r="E37" s="427"/>
      <c r="F37" s="271"/>
      <c r="G37" s="123"/>
      <c r="H37" s="428">
        <f t="shared" si="9"/>
        <v>20</v>
      </c>
      <c r="I37" s="429"/>
      <c r="J37" s="145" t="s">
        <v>489</v>
      </c>
      <c r="K37" s="150">
        <v>110</v>
      </c>
      <c r="L37" s="151">
        <f t="shared" si="13"/>
        <v>2200</v>
      </c>
      <c r="M37" s="62">
        <f t="shared" si="11"/>
        <v>16.28</v>
      </c>
    </row>
    <row r="38" spans="1:13" ht="25.5" customHeight="1">
      <c r="A38" s="658">
        <f t="shared" si="12"/>
        <v>27</v>
      </c>
      <c r="B38" s="271" t="s">
        <v>255</v>
      </c>
      <c r="C38" s="430">
        <v>9.1000000000000004E-3</v>
      </c>
      <c r="D38" s="427">
        <f>VLOOKUP(B38,Summary!$B$30:$AK$376,5,FALSE)</f>
        <v>3</v>
      </c>
      <c r="E38" s="427"/>
      <c r="F38" s="271"/>
      <c r="G38" s="123"/>
      <c r="H38" s="428">
        <f t="shared" si="9"/>
        <v>3</v>
      </c>
      <c r="I38" s="429"/>
      <c r="J38" s="442" t="s">
        <v>483</v>
      </c>
      <c r="K38" s="150">
        <v>30</v>
      </c>
      <c r="L38" s="151">
        <f t="shared" si="13"/>
        <v>90</v>
      </c>
      <c r="M38" s="62">
        <f t="shared" ref="M38" si="14">+L38*C38</f>
        <v>0.81900000000000006</v>
      </c>
    </row>
    <row r="39" spans="1:13" ht="25.5" hidden="1" customHeight="1">
      <c r="A39" s="658">
        <f t="shared" si="12"/>
        <v>28</v>
      </c>
      <c r="B39" s="271" t="s">
        <v>256</v>
      </c>
      <c r="C39" s="426">
        <f>0.75/130</f>
        <v>5.7692307692307696E-3</v>
      </c>
      <c r="D39" s="427">
        <f>VLOOKUP(B39,Summary!$B$30:$AK$376,5,FALSE)</f>
        <v>9</v>
      </c>
      <c r="E39" s="427"/>
      <c r="F39" s="271"/>
      <c r="G39" s="123"/>
      <c r="H39" s="428">
        <f t="shared" si="9"/>
        <v>9</v>
      </c>
      <c r="I39" s="429"/>
      <c r="J39" s="145"/>
      <c r="K39" s="150"/>
      <c r="L39" s="151">
        <f t="shared" si="13"/>
        <v>0</v>
      </c>
      <c r="M39" s="62">
        <f t="shared" si="11"/>
        <v>0</v>
      </c>
    </row>
    <row r="40" spans="1:13" ht="25.5" customHeight="1">
      <c r="A40" s="658">
        <f>+A39+1</f>
        <v>29</v>
      </c>
      <c r="B40" s="271" t="s">
        <v>257</v>
      </c>
      <c r="C40" s="426">
        <v>1.5E-3</v>
      </c>
      <c r="D40" s="427">
        <f>VLOOKUP(B40,Summary!$B$30:$AK$376,5,FALSE)</f>
        <v>8</v>
      </c>
      <c r="E40" s="427"/>
      <c r="F40" s="271"/>
      <c r="G40" s="123"/>
      <c r="H40" s="428">
        <f t="shared" si="9"/>
        <v>8</v>
      </c>
      <c r="I40" s="429"/>
      <c r="J40" s="145" t="s">
        <v>491</v>
      </c>
      <c r="K40" s="150">
        <v>25</v>
      </c>
      <c r="L40" s="151">
        <f t="shared" si="13"/>
        <v>200</v>
      </c>
      <c r="M40" s="62">
        <f t="shared" si="11"/>
        <v>0.3</v>
      </c>
    </row>
    <row r="41" spans="1:13" ht="25.5" customHeight="1">
      <c r="A41" s="658">
        <f t="shared" si="12"/>
        <v>30</v>
      </c>
      <c r="B41" s="271" t="s">
        <v>236</v>
      </c>
      <c r="C41" s="426">
        <v>3.0000000000000001E-3</v>
      </c>
      <c r="D41" s="427">
        <f>VLOOKUP(B41,Summary!$B$30:$AK$376,5,FALSE)</f>
        <v>74</v>
      </c>
      <c r="E41" s="427"/>
      <c r="F41" s="271"/>
      <c r="G41" s="123"/>
      <c r="H41" s="428">
        <f>+G41+D41</f>
        <v>74</v>
      </c>
      <c r="I41" s="429"/>
      <c r="J41" s="145" t="s">
        <v>66</v>
      </c>
      <c r="K41" s="150">
        <v>90</v>
      </c>
      <c r="L41" s="151">
        <f>+K41*H41</f>
        <v>6660</v>
      </c>
      <c r="M41" s="62">
        <f t="shared" si="11"/>
        <v>19.98</v>
      </c>
    </row>
    <row r="42" spans="1:13" ht="25.5" customHeight="1">
      <c r="A42" s="658">
        <f t="shared" si="12"/>
        <v>31</v>
      </c>
      <c r="B42" s="271" t="s">
        <v>237</v>
      </c>
      <c r="C42" s="426">
        <v>3.3E-3</v>
      </c>
      <c r="D42" s="427">
        <f>VLOOKUP(B42,Summary!$B$30:$AK$376,5,FALSE)</f>
        <v>10</v>
      </c>
      <c r="E42" s="427"/>
      <c r="F42" s="271"/>
      <c r="G42" s="123"/>
      <c r="H42" s="428">
        <f t="shared" si="9"/>
        <v>10</v>
      </c>
      <c r="I42" s="429"/>
      <c r="J42" s="145" t="s">
        <v>485</v>
      </c>
      <c r="K42" s="150">
        <v>90</v>
      </c>
      <c r="L42" s="151">
        <f>+K42*H42</f>
        <v>900</v>
      </c>
      <c r="M42" s="62">
        <f t="shared" si="11"/>
        <v>2.97</v>
      </c>
    </row>
    <row r="43" spans="1:13" ht="25.5" customHeight="1">
      <c r="A43" s="658">
        <f t="shared" si="12"/>
        <v>32</v>
      </c>
      <c r="B43" s="271" t="s">
        <v>238</v>
      </c>
      <c r="C43" s="426">
        <v>6.7999999999999996E-3</v>
      </c>
      <c r="D43" s="427">
        <f>VLOOKUP(B43,Summary!$B$30:$AK$376,5,FALSE)</f>
        <v>88</v>
      </c>
      <c r="E43" s="427"/>
      <c r="F43" s="271"/>
      <c r="G43" s="123"/>
      <c r="H43" s="428">
        <f t="shared" si="9"/>
        <v>88</v>
      </c>
      <c r="I43" s="429"/>
      <c r="J43" s="145" t="s">
        <v>65</v>
      </c>
      <c r="K43" s="150">
        <v>90</v>
      </c>
      <c r="L43" s="151">
        <f t="shared" si="13"/>
        <v>7920</v>
      </c>
      <c r="M43" s="62">
        <f t="shared" si="11"/>
        <v>53.855999999999995</v>
      </c>
    </row>
    <row r="44" spans="1:13" ht="25.5" customHeight="1">
      <c r="A44" s="658">
        <f t="shared" si="12"/>
        <v>33</v>
      </c>
      <c r="B44" s="271" t="s">
        <v>239</v>
      </c>
      <c r="C44" s="426">
        <f>0.27/38</f>
        <v>7.1052631578947369E-3</v>
      </c>
      <c r="D44" s="427">
        <f>VLOOKUP(B44,Summary!$B$30:$AK$376,5,FALSE)</f>
        <v>61</v>
      </c>
      <c r="E44" s="427"/>
      <c r="F44" s="271"/>
      <c r="G44" s="123"/>
      <c r="H44" s="428">
        <f t="shared" si="9"/>
        <v>61</v>
      </c>
      <c r="I44" s="429"/>
      <c r="J44" s="145" t="s">
        <v>486</v>
      </c>
      <c r="K44" s="150">
        <v>30</v>
      </c>
      <c r="L44" s="151">
        <f t="shared" ref="L44" si="15">+K44*H44</f>
        <v>1830</v>
      </c>
      <c r="M44" s="62">
        <f t="shared" si="11"/>
        <v>13.002631578947369</v>
      </c>
    </row>
    <row r="45" spans="1:13" ht="25.5" hidden="1" customHeight="1">
      <c r="A45" s="658"/>
      <c r="B45" s="271"/>
      <c r="C45" s="426"/>
      <c r="D45" s="427"/>
      <c r="E45" s="427"/>
      <c r="F45" s="271"/>
      <c r="G45" s="123"/>
      <c r="H45" s="428"/>
      <c r="I45" s="429"/>
      <c r="J45" s="145" t="s">
        <v>490</v>
      </c>
      <c r="K45" s="150">
        <v>130</v>
      </c>
      <c r="L45" s="151">
        <f>+K45*$H$44</f>
        <v>7930</v>
      </c>
      <c r="M45" s="62">
        <f t="shared" si="11"/>
        <v>0</v>
      </c>
    </row>
    <row r="46" spans="1:13" ht="25.5" customHeight="1">
      <c r="A46" s="658">
        <f>+A44+1</f>
        <v>34</v>
      </c>
      <c r="B46" s="271" t="s">
        <v>240</v>
      </c>
      <c r="C46" s="426">
        <v>1.24E-2</v>
      </c>
      <c r="D46" s="427">
        <f>VLOOKUP(B46,Summary!$B$30:$AK$376,5,FALSE)</f>
        <v>102</v>
      </c>
      <c r="E46" s="427"/>
      <c r="F46" s="271"/>
      <c r="G46" s="123"/>
      <c r="H46" s="428">
        <f t="shared" si="9"/>
        <v>102</v>
      </c>
      <c r="I46" s="429"/>
      <c r="J46" s="145" t="s">
        <v>487</v>
      </c>
      <c r="K46" s="150">
        <v>30</v>
      </c>
      <c r="L46" s="151">
        <f t="shared" si="13"/>
        <v>3060</v>
      </c>
      <c r="M46" s="62">
        <f t="shared" si="11"/>
        <v>37.943999999999996</v>
      </c>
    </row>
    <row r="47" spans="1:13" ht="25.5" customHeight="1">
      <c r="A47" s="658">
        <f t="shared" si="12"/>
        <v>35</v>
      </c>
      <c r="B47" s="271" t="s">
        <v>241</v>
      </c>
      <c r="C47" s="426">
        <v>1.14E-2</v>
      </c>
      <c r="D47" s="427">
        <f>VLOOKUP(B47,Summary!$B$30:$AK$376,5,FALSE)</f>
        <v>34</v>
      </c>
      <c r="E47" s="427"/>
      <c r="F47" s="271"/>
      <c r="G47" s="123"/>
      <c r="H47" s="428">
        <f t="shared" si="9"/>
        <v>34</v>
      </c>
      <c r="I47" s="429"/>
      <c r="J47" s="145" t="s">
        <v>488</v>
      </c>
      <c r="K47" s="150">
        <v>150</v>
      </c>
      <c r="L47" s="151">
        <f t="shared" si="13"/>
        <v>5100</v>
      </c>
      <c r="M47" s="62">
        <f t="shared" si="11"/>
        <v>58.14</v>
      </c>
    </row>
    <row r="48" spans="1:13" ht="25.5" customHeight="1">
      <c r="A48" s="658">
        <f t="shared" si="12"/>
        <v>36</v>
      </c>
      <c r="B48" s="271" t="s">
        <v>242</v>
      </c>
      <c r="C48" s="426">
        <f>0.7/65</f>
        <v>1.0769230769230769E-2</v>
      </c>
      <c r="D48" s="427">
        <f>VLOOKUP(B48,Summary!$B$30:$AK$376,5,FALSE)</f>
        <v>30</v>
      </c>
      <c r="E48" s="427"/>
      <c r="F48" s="271"/>
      <c r="G48" s="123"/>
      <c r="H48" s="428">
        <f t="shared" si="9"/>
        <v>30</v>
      </c>
      <c r="I48" s="429"/>
      <c r="J48" s="145" t="s">
        <v>486</v>
      </c>
      <c r="K48" s="150">
        <v>65</v>
      </c>
      <c r="L48" s="151">
        <f t="shared" si="13"/>
        <v>1950</v>
      </c>
      <c r="M48" s="62">
        <f t="shared" si="11"/>
        <v>21</v>
      </c>
    </row>
    <row r="49" spans="1:13" ht="25.5" customHeight="1">
      <c r="A49" s="658">
        <f t="shared" si="12"/>
        <v>37</v>
      </c>
      <c r="B49" s="271" t="s">
        <v>258</v>
      </c>
      <c r="C49" s="426">
        <f>0.27/38</f>
        <v>7.1052631578947369E-3</v>
      </c>
      <c r="D49" s="427">
        <f>VLOOKUP(B49,Summary!$B$30:$AK$376,5,FALSE)</f>
        <v>4</v>
      </c>
      <c r="E49" s="427"/>
      <c r="F49" s="271"/>
      <c r="G49" s="123"/>
      <c r="H49" s="428">
        <f t="shared" si="9"/>
        <v>4</v>
      </c>
      <c r="I49" s="429"/>
      <c r="J49" s="145" t="s">
        <v>478</v>
      </c>
      <c r="K49" s="150">
        <v>38</v>
      </c>
      <c r="L49" s="151">
        <f t="shared" si="13"/>
        <v>152</v>
      </c>
      <c r="M49" s="62">
        <f t="shared" si="11"/>
        <v>1.08</v>
      </c>
    </row>
    <row r="50" spans="1:13" ht="25.5" customHeight="1">
      <c r="A50" s="658">
        <f t="shared" si="12"/>
        <v>38</v>
      </c>
      <c r="B50" s="271" t="s">
        <v>259</v>
      </c>
      <c r="C50" s="426">
        <f>0.13/30</f>
        <v>4.3333333333333331E-3</v>
      </c>
      <c r="D50" s="427">
        <f>VLOOKUP(B50,Summary!$B$30:$AK$376,5,FALSE)</f>
        <v>13</v>
      </c>
      <c r="E50" s="427"/>
      <c r="F50" s="271"/>
      <c r="G50" s="123"/>
      <c r="H50" s="428">
        <f t="shared" si="9"/>
        <v>13</v>
      </c>
      <c r="I50" s="429"/>
      <c r="J50" s="145" t="s">
        <v>494</v>
      </c>
      <c r="K50" s="150">
        <v>30</v>
      </c>
      <c r="L50" s="151">
        <f t="shared" si="13"/>
        <v>390</v>
      </c>
      <c r="M50" s="62">
        <f t="shared" si="11"/>
        <v>1.69</v>
      </c>
    </row>
    <row r="51" spans="1:13" ht="25.5" hidden="1" customHeight="1">
      <c r="A51" s="658">
        <f t="shared" si="12"/>
        <v>39</v>
      </c>
      <c r="B51" s="271" t="s">
        <v>260</v>
      </c>
      <c r="C51" s="430">
        <f>0.28/30</f>
        <v>9.3333333333333341E-3</v>
      </c>
      <c r="D51" s="427">
        <f>VLOOKUP(B51,Summary!$B$30:$AK$376,5,FALSE)</f>
        <v>4</v>
      </c>
      <c r="E51" s="427"/>
      <c r="F51" s="271"/>
      <c r="G51" s="123"/>
      <c r="H51" s="428">
        <f t="shared" si="9"/>
        <v>4</v>
      </c>
      <c r="I51" s="429"/>
      <c r="J51" s="145"/>
      <c r="K51" s="150"/>
      <c r="L51" s="151">
        <f t="shared" si="13"/>
        <v>0</v>
      </c>
      <c r="M51" s="62">
        <f t="shared" si="11"/>
        <v>0</v>
      </c>
    </row>
    <row r="52" spans="1:13" ht="25.5" customHeight="1">
      <c r="A52" s="658">
        <f t="shared" si="12"/>
        <v>40</v>
      </c>
      <c r="B52" s="271" t="s">
        <v>261</v>
      </c>
      <c r="C52" s="426">
        <v>4.3E-3</v>
      </c>
      <c r="D52" s="427">
        <f>VLOOKUP(B52,Summary!$B$30:$AK$376,5,FALSE)</f>
        <v>1</v>
      </c>
      <c r="E52" s="427"/>
      <c r="F52" s="271"/>
      <c r="G52" s="123"/>
      <c r="H52" s="428">
        <f t="shared" si="9"/>
        <v>1</v>
      </c>
      <c r="I52" s="429"/>
      <c r="J52" s="145" t="s">
        <v>494</v>
      </c>
      <c r="K52" s="150">
        <v>30</v>
      </c>
      <c r="L52" s="151">
        <f t="shared" ref="L52" si="16">+K52*H52</f>
        <v>30</v>
      </c>
      <c r="M52" s="62">
        <f t="shared" ref="M52" si="17">+L52*C52</f>
        <v>0.129</v>
      </c>
    </row>
    <row r="53" spans="1:13" ht="25.5" customHeight="1">
      <c r="A53" s="658">
        <f t="shared" si="12"/>
        <v>41</v>
      </c>
      <c r="B53" s="271" t="s">
        <v>262</v>
      </c>
      <c r="C53" s="426">
        <v>1.24E-2</v>
      </c>
      <c r="D53" s="427">
        <f>VLOOKUP(B53,Summary!$B$30:$AK$376,5,FALSE)</f>
        <v>0</v>
      </c>
      <c r="E53" s="427"/>
      <c r="F53" s="271"/>
      <c r="G53" s="123"/>
      <c r="H53" s="428">
        <f t="shared" si="9"/>
        <v>0</v>
      </c>
      <c r="I53" s="429"/>
      <c r="J53" s="145" t="s">
        <v>487</v>
      </c>
      <c r="K53" s="150">
        <v>38</v>
      </c>
      <c r="L53" s="151">
        <f t="shared" si="13"/>
        <v>0</v>
      </c>
      <c r="M53" s="62">
        <f t="shared" si="11"/>
        <v>0</v>
      </c>
    </row>
    <row r="54" spans="1:13" ht="25.5" customHeight="1">
      <c r="A54" s="658">
        <f t="shared" si="12"/>
        <v>42</v>
      </c>
      <c r="B54" s="271" t="s">
        <v>263</v>
      </c>
      <c r="C54" s="426">
        <v>1.24E-2</v>
      </c>
      <c r="D54" s="427">
        <f>VLOOKUP(B54,Summary!$B$30:$AK$376,5,FALSE)</f>
        <v>1</v>
      </c>
      <c r="E54" s="427"/>
      <c r="F54" s="271"/>
      <c r="G54" s="123"/>
      <c r="H54" s="428">
        <f t="shared" si="9"/>
        <v>1</v>
      </c>
      <c r="I54" s="429"/>
      <c r="J54" s="145" t="s">
        <v>487</v>
      </c>
      <c r="K54" s="150">
        <v>30</v>
      </c>
      <c r="L54" s="151">
        <f t="shared" ref="L54:L55" si="18">+K54*H54</f>
        <v>30</v>
      </c>
      <c r="M54" s="62">
        <f t="shared" ref="M54:M55" si="19">+L54*C54</f>
        <v>0.372</v>
      </c>
    </row>
    <row r="55" spans="1:13" ht="25.5" customHeight="1">
      <c r="A55" s="658">
        <f t="shared" si="12"/>
        <v>43</v>
      </c>
      <c r="B55" s="271" t="s">
        <v>264</v>
      </c>
      <c r="C55" s="426">
        <f>0.32/30</f>
        <v>1.0666666666666666E-2</v>
      </c>
      <c r="D55" s="427">
        <f>VLOOKUP(B55,Summary!$B$30:$AK$376,5,FALSE)</f>
        <v>5</v>
      </c>
      <c r="E55" s="427"/>
      <c r="F55" s="271"/>
      <c r="G55" s="123"/>
      <c r="H55" s="428">
        <f t="shared" si="9"/>
        <v>5</v>
      </c>
      <c r="I55" s="429"/>
      <c r="J55" s="145" t="s">
        <v>494</v>
      </c>
      <c r="K55" s="150">
        <v>30</v>
      </c>
      <c r="L55" s="151">
        <f t="shared" si="18"/>
        <v>150</v>
      </c>
      <c r="M55" s="62">
        <f t="shared" si="19"/>
        <v>1.5999999999999999</v>
      </c>
    </row>
    <row r="56" spans="1:13" ht="25.5" hidden="1" customHeight="1">
      <c r="A56" s="658">
        <f t="shared" si="12"/>
        <v>44</v>
      </c>
      <c r="B56" s="271" t="s">
        <v>267</v>
      </c>
      <c r="C56" s="426">
        <f>0.2/30</f>
        <v>6.6666666666666671E-3</v>
      </c>
      <c r="D56" s="427">
        <f>VLOOKUP(B56,Summary!$B$30:$AK$376,5,FALSE)</f>
        <v>2</v>
      </c>
      <c r="E56" s="427"/>
      <c r="F56" s="271"/>
      <c r="G56" s="123"/>
      <c r="H56" s="428">
        <f t="shared" si="9"/>
        <v>2</v>
      </c>
      <c r="I56" s="429"/>
      <c r="J56" s="145"/>
      <c r="K56" s="150"/>
      <c r="L56" s="151">
        <f t="shared" si="13"/>
        <v>0</v>
      </c>
      <c r="M56" s="62">
        <f t="shared" si="11"/>
        <v>0</v>
      </c>
    </row>
    <row r="57" spans="1:13" ht="25.5" customHeight="1">
      <c r="A57" s="658">
        <f t="shared" si="12"/>
        <v>45</v>
      </c>
      <c r="B57" s="271" t="s">
        <v>268</v>
      </c>
      <c r="C57" s="426">
        <f>0.2/30</f>
        <v>6.6666666666666671E-3</v>
      </c>
      <c r="D57" s="427">
        <f>VLOOKUP(B57,Summary!$B$30:$AK$376,5,FALSE)</f>
        <v>12</v>
      </c>
      <c r="E57" s="427"/>
      <c r="F57" s="271"/>
      <c r="G57" s="123"/>
      <c r="H57" s="428">
        <f t="shared" si="9"/>
        <v>12</v>
      </c>
      <c r="I57" s="429"/>
      <c r="J57" s="145" t="s">
        <v>494</v>
      </c>
      <c r="K57" s="150">
        <v>30</v>
      </c>
      <c r="L57" s="151">
        <f t="shared" si="13"/>
        <v>360</v>
      </c>
      <c r="M57" s="62">
        <f t="shared" si="11"/>
        <v>2.4000000000000004</v>
      </c>
    </row>
    <row r="58" spans="1:13" ht="25.5" customHeight="1">
      <c r="A58" s="658">
        <f t="shared" si="12"/>
        <v>46</v>
      </c>
      <c r="B58" s="271" t="s">
        <v>269</v>
      </c>
      <c r="C58" s="426">
        <f>0.2/30</f>
        <v>6.6666666666666671E-3</v>
      </c>
      <c r="D58" s="427">
        <f>VLOOKUP(B58,Summary!$B$30:$AK$376,5,FALSE)</f>
        <v>15</v>
      </c>
      <c r="E58" s="427"/>
      <c r="F58" s="271"/>
      <c r="G58" s="123"/>
      <c r="H58" s="428">
        <f t="shared" si="9"/>
        <v>15</v>
      </c>
      <c r="I58" s="429"/>
      <c r="J58" s="145" t="s">
        <v>478</v>
      </c>
      <c r="K58" s="150">
        <v>38</v>
      </c>
      <c r="L58" s="151">
        <f t="shared" si="13"/>
        <v>570</v>
      </c>
      <c r="M58" s="62">
        <f t="shared" si="11"/>
        <v>3.8000000000000003</v>
      </c>
    </row>
    <row r="59" spans="1:13" ht="25.5" customHeight="1">
      <c r="A59" s="658">
        <f t="shared" si="12"/>
        <v>47</v>
      </c>
      <c r="B59" s="271" t="s">
        <v>270</v>
      </c>
      <c r="C59" s="430">
        <v>9.1000000000000004E-3</v>
      </c>
      <c r="D59" s="427">
        <f>VLOOKUP(B59,Summary!$B$30:$AK$376,5,FALSE)</f>
        <v>0</v>
      </c>
      <c r="E59" s="427"/>
      <c r="F59" s="270"/>
      <c r="G59" s="123"/>
      <c r="H59" s="428">
        <f t="shared" si="9"/>
        <v>0</v>
      </c>
      <c r="I59" s="429"/>
      <c r="J59" s="145" t="s">
        <v>483</v>
      </c>
      <c r="K59" s="150">
        <v>30</v>
      </c>
      <c r="L59" s="151">
        <v>1770</v>
      </c>
      <c r="M59" s="62">
        <v>16.106999999999999</v>
      </c>
    </row>
    <row r="60" spans="1:13" ht="25.5" customHeight="1">
      <c r="A60" s="658">
        <f t="shared" si="12"/>
        <v>48</v>
      </c>
      <c r="B60" s="271" t="s">
        <v>271</v>
      </c>
      <c r="C60" s="426">
        <f>0.2/30</f>
        <v>6.6666666666666671E-3</v>
      </c>
      <c r="D60" s="427">
        <f>VLOOKUP(B60,Summary!$B$30:$AK$376,5,FALSE)</f>
        <v>1</v>
      </c>
      <c r="E60" s="427"/>
      <c r="F60" s="270"/>
      <c r="G60" s="123"/>
      <c r="H60" s="428">
        <f t="shared" si="9"/>
        <v>1</v>
      </c>
      <c r="I60" s="429"/>
      <c r="J60" s="145" t="s">
        <v>478</v>
      </c>
      <c r="K60" s="150">
        <v>38</v>
      </c>
      <c r="L60" s="151">
        <f t="shared" ref="L60" si="20">+K60*H60</f>
        <v>38</v>
      </c>
      <c r="M60" s="62">
        <f t="shared" ref="M60" si="21">+L60*C60</f>
        <v>0.25333333333333335</v>
      </c>
    </row>
    <row r="61" spans="1:13" ht="25.5" customHeight="1">
      <c r="A61" s="658"/>
      <c r="B61" s="271"/>
      <c r="C61" s="430"/>
      <c r="D61" s="427"/>
      <c r="E61" s="427"/>
      <c r="F61" s="270"/>
      <c r="G61" s="434"/>
      <c r="H61" s="428">
        <f t="shared" si="9"/>
        <v>0</v>
      </c>
      <c r="I61" s="429"/>
      <c r="J61" s="431"/>
      <c r="K61" s="150"/>
      <c r="L61" s="151">
        <f t="shared" si="13"/>
        <v>0</v>
      </c>
      <c r="M61" s="62">
        <f t="shared" si="11"/>
        <v>0</v>
      </c>
    </row>
    <row r="62" spans="1:13" ht="25.5" customHeight="1">
      <c r="A62" s="658"/>
      <c r="B62" s="271"/>
      <c r="C62" s="430"/>
      <c r="D62" s="427"/>
      <c r="E62" s="427"/>
      <c r="F62" s="270"/>
      <c r="G62" s="434"/>
      <c r="H62" s="428"/>
      <c r="I62" s="429"/>
      <c r="J62" s="645"/>
      <c r="K62" s="150"/>
      <c r="L62" s="151"/>
      <c r="M62" s="62"/>
    </row>
    <row r="63" spans="1:13" ht="25.5" customHeight="1">
      <c r="A63" s="658"/>
      <c r="B63" s="425" t="s">
        <v>477</v>
      </c>
      <c r="C63" s="123"/>
      <c r="D63" s="427"/>
      <c r="E63" s="427"/>
      <c r="F63" s="270"/>
      <c r="G63" s="434"/>
      <c r="H63" s="428"/>
      <c r="I63" s="429"/>
      <c r="J63" s="645"/>
      <c r="K63" s="150"/>
      <c r="L63" s="151"/>
      <c r="M63" s="62"/>
    </row>
    <row r="64" spans="1:13" ht="25.5" customHeight="1">
      <c r="A64" s="658">
        <v>49</v>
      </c>
      <c r="B64" s="271" t="s">
        <v>186</v>
      </c>
      <c r="C64" s="430">
        <f>0.27/38</f>
        <v>7.1052631578947369E-3</v>
      </c>
      <c r="D64" s="427">
        <f>VLOOKUP(B64,Summary!$B$30:$AK$376,5,FALSE)</f>
        <v>17</v>
      </c>
      <c r="E64" s="427"/>
      <c r="F64" s="270"/>
      <c r="G64" s="434"/>
      <c r="H64" s="428">
        <f>+G64+D64</f>
        <v>17</v>
      </c>
      <c r="I64" s="429"/>
      <c r="J64" s="442" t="s">
        <v>478</v>
      </c>
      <c r="K64" s="150">
        <v>75</v>
      </c>
      <c r="L64" s="151">
        <f>+K64*H64</f>
        <v>1275</v>
      </c>
      <c r="M64" s="62">
        <f>+L64*C64</f>
        <v>9.0592105263157894</v>
      </c>
    </row>
    <row r="65" spans="1:13" ht="25.5" customHeight="1">
      <c r="A65" s="658">
        <f>+A64+1</f>
        <v>50</v>
      </c>
      <c r="B65" s="271" t="s">
        <v>187</v>
      </c>
      <c r="C65" s="430">
        <v>2E-3</v>
      </c>
      <c r="D65" s="427">
        <f>VLOOKUP(B65,Summary!$B$30:$AK$376,5,FALSE)</f>
        <v>13</v>
      </c>
      <c r="E65" s="427"/>
      <c r="F65" s="270"/>
      <c r="G65" s="434"/>
      <c r="H65" s="428">
        <f t="shared" ref="H65:H97" si="22">+G65+D65</f>
        <v>13</v>
      </c>
      <c r="I65" s="429"/>
      <c r="J65" s="444" t="s">
        <v>479</v>
      </c>
      <c r="K65" s="150">
        <v>80</v>
      </c>
      <c r="L65" s="151">
        <f t="shared" ref="L65:L67" si="23">+K65*H65</f>
        <v>1040</v>
      </c>
      <c r="M65" s="62">
        <f t="shared" ref="M65:M95" si="24">+L65*C65</f>
        <v>2.08</v>
      </c>
    </row>
    <row r="66" spans="1:13" ht="25.5" customHeight="1">
      <c r="A66" s="658">
        <f t="shared" ref="A66:A97" si="25">+A65+1</f>
        <v>51</v>
      </c>
      <c r="B66" s="271" t="s">
        <v>188</v>
      </c>
      <c r="C66" s="430">
        <v>1.5E-3</v>
      </c>
      <c r="D66" s="427">
        <f>VLOOKUP(B66,Summary!$B$30:$AK$376,5,FALSE)</f>
        <v>2</v>
      </c>
      <c r="E66" s="427"/>
      <c r="F66" s="270"/>
      <c r="G66" s="434"/>
      <c r="H66" s="428">
        <f t="shared" si="22"/>
        <v>2</v>
      </c>
      <c r="I66" s="429"/>
      <c r="J66" s="442" t="s">
        <v>480</v>
      </c>
      <c r="K66" s="150">
        <v>180</v>
      </c>
      <c r="L66" s="151">
        <f t="shared" si="23"/>
        <v>360</v>
      </c>
      <c r="M66" s="62">
        <f t="shared" si="24"/>
        <v>0.54</v>
      </c>
    </row>
    <row r="67" spans="1:13" ht="25.5" customHeight="1">
      <c r="A67" s="658">
        <f t="shared" si="25"/>
        <v>52</v>
      </c>
      <c r="B67" s="271" t="s">
        <v>189</v>
      </c>
      <c r="C67" s="430">
        <f>0.38/200</f>
        <v>1.9E-3</v>
      </c>
      <c r="D67" s="427">
        <f>VLOOKUP(B67,Summary!$B$30:$AK$376,5,FALSE)</f>
        <v>5</v>
      </c>
      <c r="E67" s="427"/>
      <c r="F67" s="270"/>
      <c r="G67" s="434"/>
      <c r="H67" s="428">
        <f t="shared" si="22"/>
        <v>5</v>
      </c>
      <c r="I67" s="429"/>
      <c r="J67" s="444" t="s">
        <v>481</v>
      </c>
      <c r="K67" s="150">
        <v>200</v>
      </c>
      <c r="L67" s="151">
        <f t="shared" si="23"/>
        <v>1000</v>
      </c>
      <c r="M67" s="62">
        <f t="shared" si="24"/>
        <v>1.9</v>
      </c>
    </row>
    <row r="68" spans="1:13" ht="25.5" customHeight="1">
      <c r="A68" s="658">
        <f t="shared" si="25"/>
        <v>53</v>
      </c>
      <c r="B68" s="271" t="s">
        <v>190</v>
      </c>
      <c r="C68" s="430">
        <v>5.8999999999999999E-3</v>
      </c>
      <c r="D68" s="427">
        <f>VLOOKUP(B68,Summary!$B$30:$AK$376,5,FALSE)</f>
        <v>18</v>
      </c>
      <c r="E68" s="427"/>
      <c r="F68" s="270"/>
      <c r="G68" s="434"/>
      <c r="H68" s="428">
        <f t="shared" si="22"/>
        <v>18</v>
      </c>
      <c r="I68" s="429"/>
      <c r="J68" s="442" t="s">
        <v>482</v>
      </c>
      <c r="K68" s="150">
        <v>75</v>
      </c>
      <c r="L68" s="151">
        <f>+K68*H68</f>
        <v>1350</v>
      </c>
      <c r="M68" s="62">
        <f t="shared" si="24"/>
        <v>7.9649999999999999</v>
      </c>
    </row>
    <row r="69" spans="1:13" ht="25.5" customHeight="1">
      <c r="A69" s="658">
        <f t="shared" si="25"/>
        <v>54</v>
      </c>
      <c r="B69" s="271" t="s">
        <v>191</v>
      </c>
      <c r="C69" s="430">
        <f>0.28/30</f>
        <v>9.3333333333333341E-3</v>
      </c>
      <c r="D69" s="427">
        <f>VLOOKUP(B69,Summary!$B$30:$AK$376,5,FALSE)</f>
        <v>10</v>
      </c>
      <c r="E69" s="427"/>
      <c r="F69" s="270"/>
      <c r="G69" s="434"/>
      <c r="H69" s="428">
        <f t="shared" si="22"/>
        <v>10</v>
      </c>
      <c r="I69" s="429"/>
      <c r="J69" s="442"/>
      <c r="K69" s="150"/>
      <c r="L69" s="151">
        <f>+K69*H69</f>
        <v>0</v>
      </c>
      <c r="M69" s="62">
        <f t="shared" si="24"/>
        <v>0</v>
      </c>
    </row>
    <row r="70" spans="1:13" ht="25.5" customHeight="1">
      <c r="A70" s="658">
        <f t="shared" si="25"/>
        <v>55</v>
      </c>
      <c r="B70" s="271" t="s">
        <v>311</v>
      </c>
      <c r="C70" s="430">
        <v>9.1000000000000004E-3</v>
      </c>
      <c r="D70" s="427">
        <f>VLOOKUP(B70,Summary!$B$30:$AK$376,5,FALSE)</f>
        <v>8</v>
      </c>
      <c r="E70" s="427"/>
      <c r="F70" s="270"/>
      <c r="G70" s="434"/>
      <c r="H70" s="428">
        <f t="shared" si="22"/>
        <v>8</v>
      </c>
      <c r="I70" s="429"/>
      <c r="J70" s="442" t="s">
        <v>483</v>
      </c>
      <c r="K70" s="150">
        <v>30</v>
      </c>
      <c r="L70" s="151">
        <f t="shared" ref="L70" si="26">+K70*H70</f>
        <v>240</v>
      </c>
      <c r="M70" s="62">
        <f t="shared" si="24"/>
        <v>2.1840000000000002</v>
      </c>
    </row>
    <row r="71" spans="1:13" ht="25.5" customHeight="1">
      <c r="A71" s="658">
        <f t="shared" si="25"/>
        <v>56</v>
      </c>
      <c r="B71" s="271" t="s">
        <v>192</v>
      </c>
      <c r="C71" s="430">
        <v>9.1000000000000004E-3</v>
      </c>
      <c r="D71" s="427">
        <f>VLOOKUP(B71,Summary!$B$30:$AK$376,5,FALSE)</f>
        <v>2</v>
      </c>
      <c r="E71" s="427"/>
      <c r="F71" s="270"/>
      <c r="G71" s="434"/>
      <c r="H71" s="428">
        <f t="shared" si="22"/>
        <v>2</v>
      </c>
      <c r="I71" s="429"/>
      <c r="J71" s="442" t="s">
        <v>483</v>
      </c>
      <c r="K71" s="150">
        <v>30</v>
      </c>
      <c r="L71" s="151">
        <f>+K71*H71</f>
        <v>60</v>
      </c>
      <c r="M71" s="62">
        <f t="shared" si="24"/>
        <v>0.54600000000000004</v>
      </c>
    </row>
    <row r="72" spans="1:13" ht="25.5" customHeight="1">
      <c r="A72" s="658">
        <f t="shared" si="25"/>
        <v>57</v>
      </c>
      <c r="B72" s="271" t="s">
        <v>193</v>
      </c>
      <c r="C72" s="430">
        <v>3.8999999999999998E-3</v>
      </c>
      <c r="D72" s="427">
        <f>VLOOKUP(B72,Summary!$B$30:$AK$376,5,FALSE)</f>
        <v>9</v>
      </c>
      <c r="E72" s="427"/>
      <c r="F72" s="270"/>
      <c r="G72" s="434"/>
      <c r="H72" s="428">
        <f t="shared" si="22"/>
        <v>9</v>
      </c>
      <c r="I72" s="429"/>
      <c r="J72" s="145" t="s">
        <v>484</v>
      </c>
      <c r="K72" s="150">
        <v>70</v>
      </c>
      <c r="L72" s="151">
        <f>+K72*H72</f>
        <v>630</v>
      </c>
      <c r="M72" s="62">
        <f t="shared" si="24"/>
        <v>2.4569999999999999</v>
      </c>
    </row>
    <row r="73" spans="1:13" ht="25.5" customHeight="1">
      <c r="A73" s="658">
        <f t="shared" si="25"/>
        <v>58</v>
      </c>
      <c r="B73" s="271" t="s">
        <v>194</v>
      </c>
      <c r="C73" s="426">
        <f>0.7/80</f>
        <v>8.7499999999999991E-3</v>
      </c>
      <c r="D73" s="427">
        <f>VLOOKUP(B73,Summary!$B$30:$AK$376,5,FALSE)</f>
        <v>4</v>
      </c>
      <c r="E73" s="427"/>
      <c r="F73" s="270"/>
      <c r="G73" s="434"/>
      <c r="H73" s="428">
        <f t="shared" si="22"/>
        <v>4</v>
      </c>
      <c r="I73" s="429"/>
      <c r="J73" s="145"/>
      <c r="K73" s="150"/>
      <c r="L73" s="151">
        <f t="shared" ref="L73:L78" si="27">+K73*H73</f>
        <v>0</v>
      </c>
      <c r="M73" s="62">
        <f t="shared" si="24"/>
        <v>0</v>
      </c>
    </row>
    <row r="74" spans="1:13" ht="25.5" customHeight="1">
      <c r="A74" s="658">
        <f t="shared" si="25"/>
        <v>59</v>
      </c>
      <c r="B74" s="271" t="s">
        <v>195</v>
      </c>
      <c r="C74" s="426">
        <f>0.28/90</f>
        <v>3.1111111111111114E-3</v>
      </c>
      <c r="D74" s="427">
        <f>VLOOKUP(B74,Summary!$B$30:$AK$376,5,FALSE)</f>
        <v>2</v>
      </c>
      <c r="E74" s="427"/>
      <c r="F74" s="270"/>
      <c r="G74" s="434"/>
      <c r="H74" s="428">
        <f t="shared" si="22"/>
        <v>2</v>
      </c>
      <c r="I74" s="429"/>
      <c r="J74" s="145"/>
      <c r="K74" s="150"/>
      <c r="L74" s="151">
        <f t="shared" si="27"/>
        <v>0</v>
      </c>
      <c r="M74" s="62">
        <f t="shared" si="24"/>
        <v>0</v>
      </c>
    </row>
    <row r="75" spans="1:13" ht="25.5" customHeight="1">
      <c r="A75" s="658">
        <f t="shared" si="25"/>
        <v>60</v>
      </c>
      <c r="B75" s="271" t="s">
        <v>196</v>
      </c>
      <c r="C75" s="426">
        <v>7.4000000000000003E-3</v>
      </c>
      <c r="D75" s="427">
        <f>VLOOKUP(B75,Summary!$B$30:$AK$376,5,FALSE)</f>
        <v>1</v>
      </c>
      <c r="E75" s="427"/>
      <c r="F75" s="270"/>
      <c r="G75" s="434"/>
      <c r="H75" s="428">
        <f t="shared" si="22"/>
        <v>1</v>
      </c>
      <c r="I75" s="429"/>
      <c r="J75" s="145" t="s">
        <v>489</v>
      </c>
      <c r="K75" s="150">
        <v>110</v>
      </c>
      <c r="L75" s="151">
        <f t="shared" si="27"/>
        <v>110</v>
      </c>
      <c r="M75" s="62">
        <f t="shared" si="24"/>
        <v>0.81400000000000006</v>
      </c>
    </row>
    <row r="76" spans="1:13" ht="25.5" customHeight="1">
      <c r="A76" s="658">
        <f t="shared" si="25"/>
        <v>61</v>
      </c>
      <c r="B76" s="271" t="s">
        <v>197</v>
      </c>
      <c r="C76" s="430">
        <v>9.1000000000000004E-3</v>
      </c>
      <c r="D76" s="427">
        <f>VLOOKUP(B76,Summary!$B$30:$AK$376,5,FALSE)</f>
        <v>5</v>
      </c>
      <c r="E76" s="427"/>
      <c r="F76" s="270"/>
      <c r="G76" s="434"/>
      <c r="H76" s="428">
        <f t="shared" si="22"/>
        <v>5</v>
      </c>
      <c r="I76" s="429"/>
      <c r="J76" s="442" t="s">
        <v>483</v>
      </c>
      <c r="K76" s="150">
        <v>30</v>
      </c>
      <c r="L76" s="151">
        <f t="shared" si="27"/>
        <v>150</v>
      </c>
      <c r="M76" s="62">
        <f t="shared" si="24"/>
        <v>1.365</v>
      </c>
    </row>
    <row r="77" spans="1:13" ht="25.5" customHeight="1">
      <c r="A77" s="658">
        <f t="shared" si="25"/>
        <v>62</v>
      </c>
      <c r="B77" s="271" t="s">
        <v>198</v>
      </c>
      <c r="C77" s="426">
        <f>0.75/130</f>
        <v>5.7692307692307696E-3</v>
      </c>
      <c r="D77" s="427">
        <f>VLOOKUP(B77,Summary!$B$30:$AK$376,5,FALSE)</f>
        <v>4</v>
      </c>
      <c r="H77" s="428">
        <f t="shared" si="22"/>
        <v>4</v>
      </c>
      <c r="J77" s="145"/>
      <c r="K77" s="150"/>
      <c r="L77" s="151">
        <f t="shared" si="27"/>
        <v>0</v>
      </c>
      <c r="M77" s="62">
        <f t="shared" si="24"/>
        <v>0</v>
      </c>
    </row>
    <row r="78" spans="1:13" ht="25.5" customHeight="1">
      <c r="A78" s="658">
        <f t="shared" si="25"/>
        <v>63</v>
      </c>
      <c r="B78" s="271" t="s">
        <v>199</v>
      </c>
      <c r="C78" s="426">
        <v>1.5E-3</v>
      </c>
      <c r="D78" s="427">
        <f>VLOOKUP(B78,Summary!$B$30:$AK$376,5,FALSE)</f>
        <v>3</v>
      </c>
      <c r="H78" s="428">
        <f t="shared" si="22"/>
        <v>3</v>
      </c>
      <c r="J78" s="145" t="s">
        <v>491</v>
      </c>
      <c r="K78" s="150">
        <v>25</v>
      </c>
      <c r="L78" s="151">
        <f t="shared" si="27"/>
        <v>75</v>
      </c>
      <c r="M78" s="62">
        <f t="shared" si="24"/>
        <v>0.1125</v>
      </c>
    </row>
    <row r="79" spans="1:13" ht="25.5" customHeight="1">
      <c r="A79" s="658">
        <f t="shared" si="25"/>
        <v>64</v>
      </c>
      <c r="B79" s="271" t="s">
        <v>179</v>
      </c>
      <c r="C79" s="426">
        <v>3.0000000000000001E-3</v>
      </c>
      <c r="D79" s="427">
        <f>VLOOKUP(B79,Summary!$B$30:$AK$376,5,FALSE)</f>
        <v>4</v>
      </c>
      <c r="H79" s="428">
        <f>+G79+D79</f>
        <v>4</v>
      </c>
      <c r="J79" s="145" t="s">
        <v>66</v>
      </c>
      <c r="K79" s="150">
        <v>90</v>
      </c>
      <c r="L79" s="151">
        <f>+K79*H79</f>
        <v>360</v>
      </c>
      <c r="M79" s="62">
        <f t="shared" si="24"/>
        <v>1.08</v>
      </c>
    </row>
    <row r="80" spans="1:13" ht="25.5" customHeight="1">
      <c r="A80" s="658">
        <f t="shared" si="25"/>
        <v>65</v>
      </c>
      <c r="B80" s="271" t="s">
        <v>180</v>
      </c>
      <c r="C80" s="426">
        <v>3.3E-3</v>
      </c>
      <c r="D80" s="427">
        <f>VLOOKUP(B80,Summary!$B$30:$AK$376,5,FALSE)</f>
        <v>1</v>
      </c>
      <c r="H80" s="428">
        <f t="shared" si="22"/>
        <v>1</v>
      </c>
      <c r="J80" s="145" t="s">
        <v>485</v>
      </c>
      <c r="K80" s="150">
        <v>90</v>
      </c>
      <c r="L80" s="151">
        <f>+K80*H80</f>
        <v>90</v>
      </c>
      <c r="M80" s="62">
        <f t="shared" si="24"/>
        <v>0.29699999999999999</v>
      </c>
    </row>
    <row r="81" spans="1:13" ht="25.5" customHeight="1">
      <c r="A81" s="658">
        <f t="shared" si="25"/>
        <v>66</v>
      </c>
      <c r="B81" s="271" t="s">
        <v>181</v>
      </c>
      <c r="C81" s="426">
        <v>6.7999999999999996E-3</v>
      </c>
      <c r="D81" s="427">
        <f>VLOOKUP(B81,Summary!$B$30:$AK$376,5,FALSE)</f>
        <v>3</v>
      </c>
      <c r="H81" s="428">
        <f t="shared" si="22"/>
        <v>3</v>
      </c>
      <c r="J81" s="145" t="s">
        <v>65</v>
      </c>
      <c r="K81" s="150">
        <v>90</v>
      </c>
      <c r="L81" s="151">
        <f t="shared" ref="L81:L82" si="28">+K81*H81</f>
        <v>270</v>
      </c>
      <c r="M81" s="62">
        <f t="shared" si="24"/>
        <v>1.8359999999999999</v>
      </c>
    </row>
    <row r="82" spans="1:13" ht="25.5" customHeight="1">
      <c r="A82" s="658">
        <f t="shared" si="25"/>
        <v>67</v>
      </c>
      <c r="B82" s="271" t="s">
        <v>182</v>
      </c>
      <c r="C82" s="426">
        <f>0.27/38</f>
        <v>7.1052631578947369E-3</v>
      </c>
      <c r="D82" s="427">
        <f>VLOOKUP(B82,Summary!$B$30:$AK$376,5,FALSE)</f>
        <v>4</v>
      </c>
      <c r="H82" s="428">
        <f t="shared" si="22"/>
        <v>4</v>
      </c>
      <c r="J82" s="145" t="s">
        <v>486</v>
      </c>
      <c r="K82" s="150">
        <v>30</v>
      </c>
      <c r="L82" s="151">
        <f t="shared" si="28"/>
        <v>120</v>
      </c>
      <c r="M82" s="62">
        <f t="shared" si="24"/>
        <v>0.85263157894736841</v>
      </c>
    </row>
    <row r="83" spans="1:13" ht="25.5" customHeight="1">
      <c r="A83" s="658">
        <v>68</v>
      </c>
      <c r="B83" s="271" t="s">
        <v>183</v>
      </c>
      <c r="C83" s="426">
        <v>1.24E-2</v>
      </c>
      <c r="D83" s="427">
        <f>VLOOKUP(B83,Summary!$B$30:$AK$376,5,FALSE)</f>
        <v>9</v>
      </c>
      <c r="H83" s="428">
        <f t="shared" si="22"/>
        <v>9</v>
      </c>
      <c r="J83" s="145" t="s">
        <v>487</v>
      </c>
      <c r="K83" s="150">
        <v>30</v>
      </c>
      <c r="L83" s="151">
        <f t="shared" ref="L83:L95" si="29">+K83*H83</f>
        <v>270</v>
      </c>
      <c r="M83" s="62">
        <f t="shared" si="24"/>
        <v>3.3479999999999999</v>
      </c>
    </row>
    <row r="84" spans="1:13" ht="25.5" customHeight="1">
      <c r="A84" s="658">
        <f t="shared" si="25"/>
        <v>69</v>
      </c>
      <c r="B84" s="271" t="s">
        <v>184</v>
      </c>
      <c r="C84" s="426">
        <v>1.14E-2</v>
      </c>
      <c r="D84" s="427">
        <f>VLOOKUP(B84,Summary!$B$30:$AK$376,5,FALSE)</f>
        <v>4</v>
      </c>
      <c r="H84" s="428">
        <f t="shared" si="22"/>
        <v>4</v>
      </c>
      <c r="J84" s="145" t="s">
        <v>488</v>
      </c>
      <c r="K84" s="150">
        <v>150</v>
      </c>
      <c r="L84" s="151">
        <f t="shared" si="29"/>
        <v>600</v>
      </c>
      <c r="M84" s="62">
        <f t="shared" si="24"/>
        <v>6.84</v>
      </c>
    </row>
    <row r="85" spans="1:13" ht="25.5" customHeight="1">
      <c r="A85" s="658">
        <f t="shared" si="25"/>
        <v>70</v>
      </c>
      <c r="B85" s="271" t="s">
        <v>185</v>
      </c>
      <c r="C85" s="426">
        <f>0.7/65</f>
        <v>1.0769230769230769E-2</v>
      </c>
      <c r="D85" s="427">
        <f>VLOOKUP(B85,Summary!$B$30:$AK$376,5,FALSE)</f>
        <v>3</v>
      </c>
      <c r="H85" s="428">
        <f t="shared" si="22"/>
        <v>3</v>
      </c>
      <c r="J85" s="145" t="s">
        <v>486</v>
      </c>
      <c r="K85" s="150">
        <v>65</v>
      </c>
      <c r="L85" s="151">
        <f t="shared" si="29"/>
        <v>195</v>
      </c>
      <c r="M85" s="62">
        <f t="shared" si="24"/>
        <v>2.1</v>
      </c>
    </row>
    <row r="86" spans="1:13" ht="25.5" customHeight="1">
      <c r="A86" s="658">
        <f t="shared" si="25"/>
        <v>71</v>
      </c>
      <c r="B86" s="271" t="s">
        <v>200</v>
      </c>
      <c r="C86" s="426">
        <f>0.27/38</f>
        <v>7.1052631578947369E-3</v>
      </c>
      <c r="D86" s="427">
        <f>VLOOKUP(B86,Summary!$B$30:$AK$376,5,FALSE)</f>
        <v>0</v>
      </c>
      <c r="H86" s="428">
        <f t="shared" si="22"/>
        <v>0</v>
      </c>
      <c r="J86" s="145" t="s">
        <v>478</v>
      </c>
      <c r="K86" s="150">
        <v>38</v>
      </c>
      <c r="L86" s="151">
        <f t="shared" si="29"/>
        <v>0</v>
      </c>
      <c r="M86" s="62">
        <f t="shared" si="24"/>
        <v>0</v>
      </c>
    </row>
    <row r="87" spans="1:13" ht="25.5" customHeight="1">
      <c r="A87" s="658">
        <f t="shared" si="25"/>
        <v>72</v>
      </c>
      <c r="B87" s="271" t="s">
        <v>201</v>
      </c>
      <c r="C87" s="426">
        <f>0.13/30</f>
        <v>4.3333333333333331E-3</v>
      </c>
      <c r="D87" s="427">
        <f>VLOOKUP(B87,Summary!$B$30:$AK$376,5,FALSE)</f>
        <v>1</v>
      </c>
      <c r="H87" s="428">
        <f t="shared" si="22"/>
        <v>1</v>
      </c>
      <c r="J87" s="145" t="s">
        <v>494</v>
      </c>
      <c r="K87" s="150">
        <v>30</v>
      </c>
      <c r="L87" s="151">
        <f t="shared" si="29"/>
        <v>30</v>
      </c>
      <c r="M87" s="62">
        <f t="shared" si="24"/>
        <v>0.13</v>
      </c>
    </row>
    <row r="88" spans="1:13" ht="25.5" customHeight="1">
      <c r="A88" s="658">
        <f t="shared" si="25"/>
        <v>73</v>
      </c>
      <c r="B88" s="271" t="s">
        <v>202</v>
      </c>
      <c r="C88" s="430">
        <f>0.28/30</f>
        <v>9.3333333333333341E-3</v>
      </c>
      <c r="D88" s="427">
        <f>VLOOKUP(B88,Summary!$B$30:$AK$376,5,FALSE)</f>
        <v>2</v>
      </c>
      <c r="H88" s="428">
        <f t="shared" si="22"/>
        <v>2</v>
      </c>
      <c r="J88" s="145"/>
      <c r="K88" s="150"/>
      <c r="L88" s="151">
        <f t="shared" si="29"/>
        <v>0</v>
      </c>
      <c r="M88" s="62">
        <f t="shared" si="24"/>
        <v>0</v>
      </c>
    </row>
    <row r="89" spans="1:13" ht="25.5" customHeight="1">
      <c r="A89" s="658">
        <f t="shared" si="25"/>
        <v>74</v>
      </c>
      <c r="B89" s="271" t="s">
        <v>203</v>
      </c>
      <c r="C89" s="426">
        <v>4.3E-3</v>
      </c>
      <c r="D89" s="427">
        <f>VLOOKUP(B89,Summary!$B$30:$AK$376,5,FALSE)</f>
        <v>2</v>
      </c>
      <c r="H89" s="428">
        <f t="shared" si="22"/>
        <v>2</v>
      </c>
      <c r="J89" s="145" t="s">
        <v>494</v>
      </c>
      <c r="K89" s="150">
        <v>30</v>
      </c>
      <c r="L89" s="151">
        <f t="shared" si="29"/>
        <v>60</v>
      </c>
      <c r="M89" s="62">
        <f t="shared" si="24"/>
        <v>0.25800000000000001</v>
      </c>
    </row>
    <row r="90" spans="1:13" ht="25.5" customHeight="1">
      <c r="A90" s="658">
        <f t="shared" si="25"/>
        <v>75</v>
      </c>
      <c r="B90" s="271" t="s">
        <v>204</v>
      </c>
      <c r="C90" s="426">
        <v>1.24E-2</v>
      </c>
      <c r="D90" s="427">
        <f>VLOOKUP(B90,Summary!$B$30:$AK$376,5,FALSE)</f>
        <v>0</v>
      </c>
      <c r="H90" s="428">
        <f t="shared" si="22"/>
        <v>0</v>
      </c>
      <c r="J90" s="145" t="s">
        <v>487</v>
      </c>
      <c r="K90" s="150">
        <v>38</v>
      </c>
      <c r="L90" s="151">
        <f t="shared" si="29"/>
        <v>0</v>
      </c>
      <c r="M90" s="62">
        <f t="shared" si="24"/>
        <v>0</v>
      </c>
    </row>
    <row r="91" spans="1:13" ht="25.5" customHeight="1">
      <c r="A91" s="658">
        <f t="shared" si="25"/>
        <v>76</v>
      </c>
      <c r="B91" s="271" t="s">
        <v>205</v>
      </c>
      <c r="C91" s="426">
        <v>1.24E-2</v>
      </c>
      <c r="D91" s="427">
        <f>VLOOKUP(B91,Summary!$B$30:$AK$376,5,FALSE)</f>
        <v>1</v>
      </c>
      <c r="H91" s="428">
        <f t="shared" si="22"/>
        <v>1</v>
      </c>
      <c r="J91" s="145" t="s">
        <v>487</v>
      </c>
      <c r="K91" s="150">
        <v>30</v>
      </c>
      <c r="L91" s="151">
        <f t="shared" si="29"/>
        <v>30</v>
      </c>
      <c r="M91" s="62">
        <f t="shared" si="24"/>
        <v>0.372</v>
      </c>
    </row>
    <row r="92" spans="1:13" ht="25.5" customHeight="1">
      <c r="A92" s="658">
        <f t="shared" si="25"/>
        <v>77</v>
      </c>
      <c r="B92" s="271" t="s">
        <v>206</v>
      </c>
      <c r="C92" s="426">
        <f>0.32/30</f>
        <v>1.0666666666666666E-2</v>
      </c>
      <c r="D92" s="427">
        <f>VLOOKUP(B92,Summary!$B$30:$AK$376,5,FALSE)</f>
        <v>3</v>
      </c>
      <c r="H92" s="428">
        <f t="shared" si="22"/>
        <v>3</v>
      </c>
      <c r="J92" s="145" t="s">
        <v>494</v>
      </c>
      <c r="K92" s="150">
        <v>30</v>
      </c>
      <c r="L92" s="151">
        <f t="shared" si="29"/>
        <v>90</v>
      </c>
      <c r="M92" s="62">
        <f t="shared" si="24"/>
        <v>0.96</v>
      </c>
    </row>
    <row r="93" spans="1:13" ht="25.5" customHeight="1">
      <c r="A93" s="658">
        <f t="shared" si="25"/>
        <v>78</v>
      </c>
      <c r="B93" s="271" t="s">
        <v>209</v>
      </c>
      <c r="C93" s="426">
        <f>0.2/30</f>
        <v>6.6666666666666671E-3</v>
      </c>
      <c r="D93" s="427">
        <f>VLOOKUP(B93,Summary!$B$30:$AK$376,5,FALSE)</f>
        <v>1</v>
      </c>
      <c r="H93" s="428">
        <f t="shared" si="22"/>
        <v>1</v>
      </c>
      <c r="J93" s="145"/>
      <c r="K93" s="150"/>
      <c r="L93" s="151">
        <f t="shared" si="29"/>
        <v>0</v>
      </c>
      <c r="M93" s="62">
        <f t="shared" si="24"/>
        <v>0</v>
      </c>
    </row>
    <row r="94" spans="1:13" ht="25.5" customHeight="1">
      <c r="A94" s="658">
        <f t="shared" si="25"/>
        <v>79</v>
      </c>
      <c r="B94" s="271" t="s">
        <v>210</v>
      </c>
      <c r="C94" s="426">
        <f>0.2/30</f>
        <v>6.6666666666666671E-3</v>
      </c>
      <c r="D94" s="427">
        <f>VLOOKUP(B94,Summary!$B$30:$AK$376,5,FALSE)</f>
        <v>4</v>
      </c>
      <c r="H94" s="428">
        <f t="shared" si="22"/>
        <v>4</v>
      </c>
      <c r="J94" s="145" t="s">
        <v>494</v>
      </c>
      <c r="K94" s="150">
        <v>30</v>
      </c>
      <c r="L94" s="151">
        <f t="shared" si="29"/>
        <v>120</v>
      </c>
      <c r="M94" s="62">
        <f t="shared" si="24"/>
        <v>0.8</v>
      </c>
    </row>
    <row r="95" spans="1:13" ht="25.5" customHeight="1">
      <c r="A95" s="658">
        <f t="shared" si="25"/>
        <v>80</v>
      </c>
      <c r="B95" s="271" t="s">
        <v>211</v>
      </c>
      <c r="C95" s="426">
        <f>0.2/30</f>
        <v>6.6666666666666671E-3</v>
      </c>
      <c r="D95" s="427">
        <f>VLOOKUP(B95,Summary!$B$30:$AK$376,5,FALSE)</f>
        <v>4</v>
      </c>
      <c r="H95" s="428">
        <f t="shared" si="22"/>
        <v>4</v>
      </c>
      <c r="J95" s="145" t="s">
        <v>478</v>
      </c>
      <c r="K95" s="150">
        <v>38</v>
      </c>
      <c r="L95" s="151">
        <f t="shared" si="29"/>
        <v>152</v>
      </c>
      <c r="M95" s="62">
        <f t="shared" si="24"/>
        <v>1.0133333333333334</v>
      </c>
    </row>
    <row r="96" spans="1:13" ht="25.5" customHeight="1">
      <c r="A96" s="658">
        <f t="shared" si="25"/>
        <v>81</v>
      </c>
      <c r="B96" s="270" t="s">
        <v>212</v>
      </c>
      <c r="C96" s="430">
        <v>9.1000000000000004E-3</v>
      </c>
      <c r="D96" s="427">
        <f>VLOOKUP(B96,Summary!$B$30:$AK$376,5,FALSE)</f>
        <v>0</v>
      </c>
      <c r="H96" s="428">
        <f t="shared" si="22"/>
        <v>0</v>
      </c>
      <c r="J96" s="145" t="s">
        <v>483</v>
      </c>
      <c r="K96" s="150">
        <v>30</v>
      </c>
      <c r="L96" s="151">
        <v>1770</v>
      </c>
      <c r="M96" s="62">
        <v>16.106999999999999</v>
      </c>
    </row>
    <row r="97" spans="1:13" ht="25.5" customHeight="1" thickBot="1">
      <c r="A97" s="661">
        <f t="shared" si="25"/>
        <v>82</v>
      </c>
      <c r="B97" s="662" t="s">
        <v>213</v>
      </c>
      <c r="C97" s="663">
        <f>0.2/30</f>
        <v>6.6666666666666671E-3</v>
      </c>
      <c r="D97" s="664">
        <f>VLOOKUP(B97,Summary!$B$30:$AK$376,5,FALSE)</f>
        <v>0</v>
      </c>
      <c r="E97" s="665"/>
      <c r="F97" s="665"/>
      <c r="G97" s="666"/>
      <c r="H97" s="667">
        <f t="shared" si="22"/>
        <v>0</v>
      </c>
      <c r="I97" s="668"/>
      <c r="J97" s="669" t="s">
        <v>478</v>
      </c>
      <c r="K97" s="670">
        <v>38</v>
      </c>
      <c r="L97" s="671">
        <f t="shared" ref="L97" si="30">+K97*H97</f>
        <v>0</v>
      </c>
      <c r="M97" s="672">
        <f t="shared" ref="M97" si="31">+L97*C97</f>
        <v>0</v>
      </c>
    </row>
  </sheetData>
  <autoFilter ref="J1:M76"/>
  <mergeCells count="1">
    <mergeCell ref="J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R51"/>
  <sheetViews>
    <sheetView topLeftCell="A5" workbookViewId="0">
      <selection activeCell="R43" sqref="R43"/>
    </sheetView>
  </sheetViews>
  <sheetFormatPr defaultRowHeight="15"/>
  <cols>
    <col min="1" max="1" width="9.140625" style="153"/>
    <col min="2" max="2" width="32.85546875" style="153" customWidth="1"/>
    <col min="3" max="3" width="9.140625" style="153"/>
    <col min="4" max="15" width="9.140625" style="153" hidden="1" customWidth="1"/>
    <col min="16" max="17" width="0" style="153" hidden="1" customWidth="1"/>
    <col min="18" max="19" width="9.140625" style="153" customWidth="1"/>
    <col min="20" max="29" width="9.140625" style="153" hidden="1" customWidth="1"/>
    <col min="30" max="31" width="9.140625" style="153" customWidth="1"/>
    <col min="32" max="37" width="9.140625" style="153" hidden="1" customWidth="1"/>
    <col min="38" max="49" width="0" style="153" hidden="1" customWidth="1"/>
    <col min="50" max="51" width="9.140625" style="153"/>
    <col min="52" max="53" width="0" style="153" hidden="1" customWidth="1"/>
    <col min="54" max="55" width="9.140625" style="153" customWidth="1"/>
    <col min="56" max="63" width="9.140625" style="153" hidden="1" customWidth="1"/>
    <col min="64" max="66" width="0" style="153" hidden="1" customWidth="1"/>
    <col min="67" max="16384" width="9.140625" style="153"/>
  </cols>
  <sheetData>
    <row r="1" spans="1:70" ht="20.25">
      <c r="A1" s="813" t="s">
        <v>378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813"/>
      <c r="AC1" s="813"/>
      <c r="AD1" s="813"/>
      <c r="AE1" s="813"/>
      <c r="AF1" s="813"/>
      <c r="AG1" s="813"/>
      <c r="AH1" s="813"/>
      <c r="AI1" s="813"/>
      <c r="AJ1" s="813"/>
      <c r="AK1" s="813"/>
      <c r="AL1" s="813"/>
      <c r="AM1" s="813"/>
      <c r="AN1" s="813"/>
      <c r="AO1" s="813"/>
      <c r="AP1" s="813"/>
      <c r="AQ1" s="813"/>
      <c r="AR1" s="813"/>
      <c r="AS1" s="813"/>
      <c r="AT1" s="813"/>
      <c r="AU1" s="813"/>
      <c r="AV1" s="813"/>
      <c r="AW1" s="813"/>
      <c r="AX1" s="813"/>
      <c r="AY1" s="813"/>
      <c r="AZ1" s="813"/>
      <c r="BA1" s="813"/>
      <c r="BB1" s="813"/>
      <c r="BC1" s="813"/>
      <c r="BD1" s="813"/>
      <c r="BE1" s="813"/>
      <c r="BF1" s="813"/>
      <c r="BG1" s="813"/>
      <c r="BH1" s="813"/>
      <c r="BI1" s="813"/>
      <c r="BJ1" s="813"/>
      <c r="BK1" s="813"/>
      <c r="BL1" s="813"/>
      <c r="BM1" s="813"/>
      <c r="BN1" s="813"/>
      <c r="BO1" s="813"/>
      <c r="BP1" s="813"/>
      <c r="BQ1" s="337"/>
    </row>
    <row r="2" spans="1:70" s="339" customFormat="1" ht="16.5">
      <c r="A2" s="338"/>
      <c r="B2" s="338"/>
      <c r="E2" s="340"/>
      <c r="G2" s="341"/>
      <c r="J2" s="342"/>
    </row>
    <row r="3" spans="1:70" s="339" customFormat="1" ht="17.25">
      <c r="A3" s="226" t="str">
        <f>+'[4]K-LUNCH &amp; K DINNER'!A3</f>
        <v>Outlet :</v>
      </c>
      <c r="B3" s="94" t="str">
        <f>+'K-LUNCH &amp; K DINNER'!B3</f>
        <v>KDA OUTLET</v>
      </c>
      <c r="E3" s="340"/>
      <c r="G3" s="341"/>
      <c r="J3" s="342"/>
    </row>
    <row r="4" spans="1:70" s="339" customFormat="1" ht="17.25">
      <c r="A4" s="226" t="str">
        <f>+'[4]K-LUNCH &amp; K DINNER'!A4</f>
        <v>Month :</v>
      </c>
      <c r="B4" s="98">
        <f>+'K-LUNCH &amp; K DINNER'!B4</f>
        <v>41487</v>
      </c>
      <c r="E4" s="340"/>
      <c r="G4" s="341"/>
      <c r="J4" s="342"/>
    </row>
    <row r="5" spans="1:70" s="339" customFormat="1" ht="16.5">
      <c r="A5" s="338"/>
      <c r="B5" s="338"/>
      <c r="E5" s="340"/>
      <c r="G5" s="341"/>
      <c r="J5" s="342"/>
    </row>
    <row r="6" spans="1:70" ht="17.25" thickBo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4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</row>
    <row r="7" spans="1:70" ht="19.5" thickBot="1">
      <c r="A7" s="345" t="s">
        <v>379</v>
      </c>
      <c r="B7" s="345" t="s">
        <v>32</v>
      </c>
      <c r="C7" s="345" t="s">
        <v>44</v>
      </c>
      <c r="D7" s="814">
        <v>1</v>
      </c>
      <c r="E7" s="814"/>
      <c r="F7" s="814">
        <f>+D7+1</f>
        <v>2</v>
      </c>
      <c r="G7" s="814"/>
      <c r="H7" s="814">
        <f>+F7+1</f>
        <v>3</v>
      </c>
      <c r="I7" s="814"/>
      <c r="J7" s="814">
        <f>+H7+1</f>
        <v>4</v>
      </c>
      <c r="K7" s="814"/>
      <c r="L7" s="814">
        <f>+J7+1</f>
        <v>5</v>
      </c>
      <c r="M7" s="814"/>
      <c r="N7" s="814">
        <f>+L7+1</f>
        <v>6</v>
      </c>
      <c r="O7" s="814"/>
      <c r="P7" s="814">
        <f>+N7+1</f>
        <v>7</v>
      </c>
      <c r="Q7" s="814"/>
      <c r="R7" s="814">
        <f>+P7+1</f>
        <v>8</v>
      </c>
      <c r="S7" s="814"/>
      <c r="T7" s="814">
        <f>+R7+1</f>
        <v>9</v>
      </c>
      <c r="U7" s="814"/>
      <c r="V7" s="814">
        <f>+T7+1</f>
        <v>10</v>
      </c>
      <c r="W7" s="814"/>
      <c r="X7" s="814">
        <f>+V7+1</f>
        <v>11</v>
      </c>
      <c r="Y7" s="814"/>
      <c r="Z7" s="814">
        <f>+X7+1</f>
        <v>12</v>
      </c>
      <c r="AA7" s="814"/>
      <c r="AB7" s="814">
        <f>+Z7+1</f>
        <v>13</v>
      </c>
      <c r="AC7" s="814"/>
      <c r="AD7" s="814">
        <f>+AB7+1</f>
        <v>14</v>
      </c>
      <c r="AE7" s="814"/>
      <c r="AF7" s="814">
        <f>+AD7+1</f>
        <v>15</v>
      </c>
      <c r="AG7" s="814"/>
      <c r="AH7" s="814">
        <f>+AF7+1</f>
        <v>16</v>
      </c>
      <c r="AI7" s="814"/>
      <c r="AJ7" s="814">
        <f>+AH7+1</f>
        <v>17</v>
      </c>
      <c r="AK7" s="814"/>
      <c r="AL7" s="814">
        <f>+AJ7+1</f>
        <v>18</v>
      </c>
      <c r="AM7" s="814"/>
      <c r="AN7" s="814">
        <f>+AL7+1</f>
        <v>19</v>
      </c>
      <c r="AO7" s="814"/>
      <c r="AP7" s="814">
        <f>+AN7+1</f>
        <v>20</v>
      </c>
      <c r="AQ7" s="814"/>
      <c r="AR7" s="814">
        <f>+AP7+1</f>
        <v>21</v>
      </c>
      <c r="AS7" s="814"/>
      <c r="AT7" s="814">
        <f>+AR7+1</f>
        <v>22</v>
      </c>
      <c r="AU7" s="814"/>
      <c r="AV7" s="814">
        <f>+AT7+1</f>
        <v>23</v>
      </c>
      <c r="AW7" s="814"/>
      <c r="AX7" s="814">
        <f>+AV7+1</f>
        <v>24</v>
      </c>
      <c r="AY7" s="814"/>
      <c r="AZ7" s="814">
        <f>+AX7+1</f>
        <v>25</v>
      </c>
      <c r="BA7" s="814"/>
      <c r="BB7" s="814">
        <f>+AZ7+1</f>
        <v>26</v>
      </c>
      <c r="BC7" s="814"/>
      <c r="BD7" s="814">
        <f>+BB7+1</f>
        <v>27</v>
      </c>
      <c r="BE7" s="814"/>
      <c r="BF7" s="814">
        <f>+BD7+1</f>
        <v>28</v>
      </c>
      <c r="BG7" s="814"/>
      <c r="BH7" s="814">
        <f>+BF7+1</f>
        <v>29</v>
      </c>
      <c r="BI7" s="814"/>
      <c r="BJ7" s="814">
        <f>+BH7+1</f>
        <v>30</v>
      </c>
      <c r="BK7" s="814"/>
      <c r="BL7" s="814">
        <f>+BJ7+1</f>
        <v>31</v>
      </c>
      <c r="BM7" s="814"/>
      <c r="BN7" s="346"/>
      <c r="BO7" s="347" t="s">
        <v>19</v>
      </c>
      <c r="BP7" s="348" t="s">
        <v>19</v>
      </c>
      <c r="BQ7" s="349" t="s">
        <v>380</v>
      </c>
      <c r="BR7" s="350"/>
    </row>
    <row r="8" spans="1:70" ht="17.25" thickBot="1">
      <c r="A8" s="351"/>
      <c r="B8" s="352"/>
      <c r="C8" s="352" t="s">
        <v>35</v>
      </c>
      <c r="D8" s="353" t="s">
        <v>36</v>
      </c>
      <c r="E8" s="354" t="s">
        <v>35</v>
      </c>
      <c r="F8" s="353" t="s">
        <v>36</v>
      </c>
      <c r="G8" s="354" t="s">
        <v>35</v>
      </c>
      <c r="H8" s="353" t="s">
        <v>36</v>
      </c>
      <c r="I8" s="354" t="s">
        <v>35</v>
      </c>
      <c r="J8" s="353" t="s">
        <v>36</v>
      </c>
      <c r="K8" s="354" t="s">
        <v>35</v>
      </c>
      <c r="L8" s="353" t="s">
        <v>36</v>
      </c>
      <c r="M8" s="354" t="s">
        <v>35</v>
      </c>
      <c r="N8" s="353" t="s">
        <v>36</v>
      </c>
      <c r="O8" s="354" t="s">
        <v>35</v>
      </c>
      <c r="P8" s="353" t="s">
        <v>36</v>
      </c>
      <c r="Q8" s="354" t="s">
        <v>35</v>
      </c>
      <c r="R8" s="353" t="s">
        <v>36</v>
      </c>
      <c r="S8" s="354" t="s">
        <v>35</v>
      </c>
      <c r="T8" s="353" t="s">
        <v>36</v>
      </c>
      <c r="U8" s="354" t="s">
        <v>35</v>
      </c>
      <c r="V8" s="353" t="s">
        <v>36</v>
      </c>
      <c r="W8" s="354" t="s">
        <v>35</v>
      </c>
      <c r="X8" s="353" t="s">
        <v>36</v>
      </c>
      <c r="Y8" s="354" t="s">
        <v>35</v>
      </c>
      <c r="Z8" s="353" t="s">
        <v>36</v>
      </c>
      <c r="AA8" s="354" t="s">
        <v>35</v>
      </c>
      <c r="AB8" s="353" t="s">
        <v>36</v>
      </c>
      <c r="AC8" s="354" t="s">
        <v>35</v>
      </c>
      <c r="AD8" s="353" t="s">
        <v>36</v>
      </c>
      <c r="AE8" s="354" t="s">
        <v>35</v>
      </c>
      <c r="AF8" s="353" t="s">
        <v>36</v>
      </c>
      <c r="AG8" s="354" t="s">
        <v>35</v>
      </c>
      <c r="AH8" s="353" t="s">
        <v>36</v>
      </c>
      <c r="AI8" s="354" t="s">
        <v>35</v>
      </c>
      <c r="AJ8" s="353" t="s">
        <v>36</v>
      </c>
      <c r="AK8" s="354" t="s">
        <v>35</v>
      </c>
      <c r="AL8" s="353" t="s">
        <v>36</v>
      </c>
      <c r="AM8" s="354" t="s">
        <v>35</v>
      </c>
      <c r="AN8" s="353" t="s">
        <v>36</v>
      </c>
      <c r="AO8" s="354" t="s">
        <v>35</v>
      </c>
      <c r="AP8" s="353" t="s">
        <v>36</v>
      </c>
      <c r="AQ8" s="354" t="s">
        <v>35</v>
      </c>
      <c r="AR8" s="353" t="s">
        <v>36</v>
      </c>
      <c r="AS8" s="354" t="s">
        <v>35</v>
      </c>
      <c r="AT8" s="353" t="s">
        <v>36</v>
      </c>
      <c r="AU8" s="354" t="s">
        <v>35</v>
      </c>
      <c r="AV8" s="353" t="s">
        <v>36</v>
      </c>
      <c r="AW8" s="354" t="s">
        <v>35</v>
      </c>
      <c r="AX8" s="353" t="s">
        <v>36</v>
      </c>
      <c r="AY8" s="354" t="s">
        <v>35</v>
      </c>
      <c r="AZ8" s="353" t="s">
        <v>36</v>
      </c>
      <c r="BA8" s="354" t="s">
        <v>35</v>
      </c>
      <c r="BB8" s="353" t="s">
        <v>36</v>
      </c>
      <c r="BC8" s="354" t="s">
        <v>35</v>
      </c>
      <c r="BD8" s="353" t="s">
        <v>36</v>
      </c>
      <c r="BE8" s="354" t="s">
        <v>35</v>
      </c>
      <c r="BF8" s="353" t="s">
        <v>36</v>
      </c>
      <c r="BG8" s="354" t="s">
        <v>35</v>
      </c>
      <c r="BH8" s="353" t="s">
        <v>36</v>
      </c>
      <c r="BI8" s="354" t="s">
        <v>35</v>
      </c>
      <c r="BJ8" s="353" t="s">
        <v>36</v>
      </c>
      <c r="BK8" s="354" t="s">
        <v>35</v>
      </c>
      <c r="BL8" s="353" t="s">
        <v>36</v>
      </c>
      <c r="BM8" s="354" t="s">
        <v>35</v>
      </c>
      <c r="BN8" s="355"/>
      <c r="BO8" s="356" t="s">
        <v>36</v>
      </c>
      <c r="BP8" s="353" t="s">
        <v>35</v>
      </c>
      <c r="BQ8" s="357"/>
      <c r="BR8" s="343"/>
    </row>
    <row r="9" spans="1:70" ht="15.75" thickBot="1">
      <c r="A9" s="358" t="s">
        <v>381</v>
      </c>
      <c r="B9" s="359" t="s">
        <v>382</v>
      </c>
      <c r="C9" s="360">
        <v>1</v>
      </c>
      <c r="D9" s="361">
        <v>0</v>
      </c>
      <c r="E9" s="362">
        <f t="shared" ref="E9:E47" si="0">D9*C9</f>
        <v>0</v>
      </c>
      <c r="F9" s="361">
        <v>0</v>
      </c>
      <c r="G9" s="362">
        <f t="shared" ref="G9:G47" si="1">F9*C9</f>
        <v>0</v>
      </c>
      <c r="H9" s="361">
        <v>0</v>
      </c>
      <c r="I9" s="362">
        <f t="shared" ref="I9:I47" si="2">H9*C9</f>
        <v>0</v>
      </c>
      <c r="J9" s="361">
        <v>0</v>
      </c>
      <c r="K9" s="362">
        <f t="shared" ref="K9:K47" si="3">J9*C9</f>
        <v>0</v>
      </c>
      <c r="L9" s="361">
        <v>0</v>
      </c>
      <c r="M9" s="362">
        <f t="shared" ref="M9:M47" si="4">L9*C9</f>
        <v>0</v>
      </c>
      <c r="N9" s="361">
        <v>0</v>
      </c>
      <c r="O9" s="362">
        <f t="shared" ref="O9:O47" si="5">N9*C9</f>
        <v>0</v>
      </c>
      <c r="P9" s="361">
        <v>0</v>
      </c>
      <c r="Q9" s="362">
        <f t="shared" ref="Q9:Q47" si="6">P9*C9</f>
        <v>0</v>
      </c>
      <c r="R9" s="361">
        <v>0</v>
      </c>
      <c r="S9" s="362">
        <f t="shared" ref="S9:S47" si="7">R9*C9</f>
        <v>0</v>
      </c>
      <c r="T9" s="361">
        <v>0</v>
      </c>
      <c r="U9" s="362">
        <f t="shared" ref="U9:U47" si="8">T9*C9</f>
        <v>0</v>
      </c>
      <c r="V9" s="361">
        <v>0</v>
      </c>
      <c r="W9" s="362">
        <f t="shared" ref="W9:W47" si="9">V9*C9</f>
        <v>0</v>
      </c>
      <c r="X9" s="361">
        <v>0</v>
      </c>
      <c r="Y9" s="362">
        <f t="shared" ref="Y9:Y47" si="10">X9*C9</f>
        <v>0</v>
      </c>
      <c r="Z9" s="361">
        <v>0</v>
      </c>
      <c r="AA9" s="362">
        <f t="shared" ref="AA9:AA47" si="11">Z9*C9</f>
        <v>0</v>
      </c>
      <c r="AB9" s="361">
        <v>0</v>
      </c>
      <c r="AC9" s="362">
        <f t="shared" ref="AC9:AC47" si="12">AB9*C9</f>
        <v>0</v>
      </c>
      <c r="AD9" s="361">
        <v>0</v>
      </c>
      <c r="AE9" s="362">
        <f t="shared" ref="AE9:AE47" si="13">AD9*C9</f>
        <v>0</v>
      </c>
      <c r="AF9" s="361">
        <v>0</v>
      </c>
      <c r="AG9" s="362">
        <f t="shared" ref="AG9:AG47" si="14">AF9*C9</f>
        <v>0</v>
      </c>
      <c r="AH9" s="361">
        <v>0</v>
      </c>
      <c r="AI9" s="362">
        <f t="shared" ref="AI9:AI47" si="15">AH9*C9</f>
        <v>0</v>
      </c>
      <c r="AJ9" s="361">
        <v>0</v>
      </c>
      <c r="AK9" s="362">
        <f t="shared" ref="AK9:AK47" si="16">AJ9*C9</f>
        <v>0</v>
      </c>
      <c r="AL9" s="361">
        <v>0</v>
      </c>
      <c r="AM9" s="362">
        <f t="shared" ref="AM9:AM47" si="17">AL9*C9</f>
        <v>0</v>
      </c>
      <c r="AN9" s="361">
        <v>0</v>
      </c>
      <c r="AO9" s="362">
        <f t="shared" ref="AO9:AO47" si="18">AN9*C9</f>
        <v>0</v>
      </c>
      <c r="AP9" s="361">
        <v>0</v>
      </c>
      <c r="AQ9" s="362">
        <f t="shared" ref="AQ9:AQ47" si="19">AP9*C9</f>
        <v>0</v>
      </c>
      <c r="AR9" s="361">
        <v>0</v>
      </c>
      <c r="AS9" s="362">
        <f t="shared" ref="AS9:AS47" si="20">AR9*C9</f>
        <v>0</v>
      </c>
      <c r="AT9" s="361">
        <v>0</v>
      </c>
      <c r="AU9" s="362">
        <f t="shared" ref="AU9:AU47" si="21">AT9*C9</f>
        <v>0</v>
      </c>
      <c r="AV9" s="361">
        <v>0</v>
      </c>
      <c r="AW9" s="362">
        <f t="shared" ref="AW9:AW47" si="22">AV9*C9</f>
        <v>0</v>
      </c>
      <c r="AX9" s="361">
        <v>0</v>
      </c>
      <c r="AY9" s="362">
        <f t="shared" ref="AY9:AY47" si="23">AX9*C9</f>
        <v>0</v>
      </c>
      <c r="AZ9" s="361">
        <v>0</v>
      </c>
      <c r="BA9" s="362">
        <f t="shared" ref="BA9:BA47" si="24">AZ9*C9</f>
        <v>0</v>
      </c>
      <c r="BB9" s="361">
        <v>0</v>
      </c>
      <c r="BC9" s="362">
        <f t="shared" ref="BC9:BC47" si="25">BB9*C9</f>
        <v>0</v>
      </c>
      <c r="BD9" s="361">
        <v>0</v>
      </c>
      <c r="BE9" s="362">
        <f t="shared" ref="BE9:BE47" si="26">BD9*C9</f>
        <v>0</v>
      </c>
      <c r="BF9" s="361">
        <v>0</v>
      </c>
      <c r="BG9" s="362">
        <f t="shared" ref="BG9:BG47" si="27">BF9*C9</f>
        <v>0</v>
      </c>
      <c r="BH9" s="361">
        <v>0</v>
      </c>
      <c r="BI9" s="362">
        <f t="shared" ref="BI9:BI47" si="28">BH9*C9</f>
        <v>0</v>
      </c>
      <c r="BJ9" s="361">
        <v>0</v>
      </c>
      <c r="BK9" s="362">
        <f t="shared" ref="BK9:BK47" si="29">BJ9*C9</f>
        <v>0</v>
      </c>
      <c r="BL9" s="361">
        <v>0</v>
      </c>
      <c r="BM9" s="362">
        <f t="shared" ref="BM9:BM47" si="30">BL9*C9</f>
        <v>0</v>
      </c>
      <c r="BN9" s="355"/>
      <c r="BO9" s="363">
        <f t="shared" ref="BO9:BO47" si="31">D9+F9+H9+J9+L9+N9+P9+R9+T9+V9+X9+Z9+AB9+AD9+AF9+AH9+AJ9+AL9+AN9+AP9+AR9+AT9+AV9+AX9+AZ9+BB9+BD9+BF9+BH9+BJ9+BL9</f>
        <v>0</v>
      </c>
      <c r="BP9" s="364">
        <f t="shared" ref="BP9:BP47" si="32">BO9*C9</f>
        <v>0</v>
      </c>
      <c r="BQ9" s="365"/>
      <c r="BR9" s="366"/>
    </row>
    <row r="10" spans="1:70" ht="15.75" thickBot="1">
      <c r="A10" s="358" t="s">
        <v>383</v>
      </c>
      <c r="B10" s="359" t="s">
        <v>384</v>
      </c>
      <c r="C10" s="360">
        <v>1.5</v>
      </c>
      <c r="D10" s="361">
        <v>0</v>
      </c>
      <c r="E10" s="362">
        <f t="shared" si="0"/>
        <v>0</v>
      </c>
      <c r="F10" s="361">
        <v>0</v>
      </c>
      <c r="G10" s="362">
        <f t="shared" si="1"/>
        <v>0</v>
      </c>
      <c r="H10" s="361">
        <v>0</v>
      </c>
      <c r="I10" s="362">
        <f t="shared" si="2"/>
        <v>0</v>
      </c>
      <c r="J10" s="361">
        <v>0</v>
      </c>
      <c r="K10" s="362">
        <f t="shared" si="3"/>
        <v>0</v>
      </c>
      <c r="L10" s="361">
        <v>0</v>
      </c>
      <c r="M10" s="362">
        <f t="shared" si="4"/>
        <v>0</v>
      </c>
      <c r="N10" s="361">
        <v>0</v>
      </c>
      <c r="O10" s="362">
        <f t="shared" si="5"/>
        <v>0</v>
      </c>
      <c r="P10" s="361">
        <v>0</v>
      </c>
      <c r="Q10" s="362">
        <f t="shared" si="6"/>
        <v>0</v>
      </c>
      <c r="R10" s="361">
        <v>0</v>
      </c>
      <c r="S10" s="362">
        <f t="shared" si="7"/>
        <v>0</v>
      </c>
      <c r="T10" s="361">
        <v>0</v>
      </c>
      <c r="U10" s="362">
        <f t="shared" si="8"/>
        <v>0</v>
      </c>
      <c r="V10" s="361">
        <v>0</v>
      </c>
      <c r="W10" s="362">
        <f t="shared" si="9"/>
        <v>0</v>
      </c>
      <c r="X10" s="361">
        <v>0</v>
      </c>
      <c r="Y10" s="362">
        <f t="shared" si="10"/>
        <v>0</v>
      </c>
      <c r="Z10" s="361">
        <v>0</v>
      </c>
      <c r="AA10" s="362">
        <f t="shared" si="11"/>
        <v>0</v>
      </c>
      <c r="AB10" s="361">
        <v>0</v>
      </c>
      <c r="AC10" s="362">
        <f t="shared" si="12"/>
        <v>0</v>
      </c>
      <c r="AD10" s="361">
        <v>0</v>
      </c>
      <c r="AE10" s="362">
        <f t="shared" si="13"/>
        <v>0</v>
      </c>
      <c r="AF10" s="361">
        <v>0</v>
      </c>
      <c r="AG10" s="362">
        <f t="shared" si="14"/>
        <v>0</v>
      </c>
      <c r="AH10" s="361">
        <v>0</v>
      </c>
      <c r="AI10" s="362">
        <f t="shared" si="15"/>
        <v>0</v>
      </c>
      <c r="AJ10" s="361">
        <v>0</v>
      </c>
      <c r="AK10" s="362">
        <f t="shared" si="16"/>
        <v>0</v>
      </c>
      <c r="AL10" s="361">
        <v>0</v>
      </c>
      <c r="AM10" s="362">
        <f t="shared" si="17"/>
        <v>0</v>
      </c>
      <c r="AN10" s="361">
        <v>0</v>
      </c>
      <c r="AO10" s="362">
        <f t="shared" si="18"/>
        <v>0</v>
      </c>
      <c r="AP10" s="361">
        <v>0</v>
      </c>
      <c r="AQ10" s="362">
        <f t="shared" si="19"/>
        <v>0</v>
      </c>
      <c r="AR10" s="361">
        <v>0</v>
      </c>
      <c r="AS10" s="362">
        <f t="shared" si="20"/>
        <v>0</v>
      </c>
      <c r="AT10" s="361">
        <v>0</v>
      </c>
      <c r="AU10" s="362">
        <f t="shared" si="21"/>
        <v>0</v>
      </c>
      <c r="AV10" s="361">
        <v>0</v>
      </c>
      <c r="AW10" s="362">
        <f t="shared" si="22"/>
        <v>0</v>
      </c>
      <c r="AX10" s="361">
        <v>0</v>
      </c>
      <c r="AY10" s="362">
        <f t="shared" si="23"/>
        <v>0</v>
      </c>
      <c r="AZ10" s="361">
        <v>0</v>
      </c>
      <c r="BA10" s="362">
        <f t="shared" si="24"/>
        <v>0</v>
      </c>
      <c r="BB10" s="361">
        <v>0</v>
      </c>
      <c r="BC10" s="362">
        <f t="shared" si="25"/>
        <v>0</v>
      </c>
      <c r="BD10" s="361">
        <v>0</v>
      </c>
      <c r="BE10" s="362">
        <f t="shared" si="26"/>
        <v>0</v>
      </c>
      <c r="BF10" s="361">
        <v>0</v>
      </c>
      <c r="BG10" s="362">
        <f t="shared" si="27"/>
        <v>0</v>
      </c>
      <c r="BH10" s="361">
        <v>0</v>
      </c>
      <c r="BI10" s="362">
        <f t="shared" si="28"/>
        <v>0</v>
      </c>
      <c r="BJ10" s="361">
        <v>0</v>
      </c>
      <c r="BK10" s="362">
        <f t="shared" si="29"/>
        <v>0</v>
      </c>
      <c r="BL10" s="361">
        <v>0</v>
      </c>
      <c r="BM10" s="362">
        <f t="shared" si="30"/>
        <v>0</v>
      </c>
      <c r="BN10" s="355"/>
      <c r="BO10" s="363">
        <f t="shared" si="31"/>
        <v>0</v>
      </c>
      <c r="BP10" s="364">
        <f t="shared" si="32"/>
        <v>0</v>
      </c>
      <c r="BQ10" s="367"/>
      <c r="BR10" s="366"/>
    </row>
    <row r="11" spans="1:70" ht="15.75" thickBot="1">
      <c r="A11" s="368">
        <v>1101</v>
      </c>
      <c r="B11" s="372" t="s">
        <v>392</v>
      </c>
      <c r="C11" s="360">
        <v>9.9</v>
      </c>
      <c r="D11" s="370">
        <v>0</v>
      </c>
      <c r="E11" s="362">
        <f t="shared" ref="E11:E25" si="33">D11*C11</f>
        <v>0</v>
      </c>
      <c r="F11" s="361">
        <v>0</v>
      </c>
      <c r="G11" s="362">
        <f t="shared" ref="G11:G25" si="34">F11*C11</f>
        <v>0</v>
      </c>
      <c r="H11" s="361">
        <v>0</v>
      </c>
      <c r="I11" s="362">
        <f t="shared" ref="I11:I25" si="35">H11*C11</f>
        <v>0</v>
      </c>
      <c r="J11" s="361">
        <v>0</v>
      </c>
      <c r="K11" s="362">
        <f t="shared" ref="K11:K25" si="36">J11*C11</f>
        <v>0</v>
      </c>
      <c r="L11" s="370">
        <v>0</v>
      </c>
      <c r="M11" s="362">
        <f t="shared" ref="M11:M25" si="37">L11*C11</f>
        <v>0</v>
      </c>
      <c r="N11" s="361">
        <v>0</v>
      </c>
      <c r="O11" s="362">
        <f t="shared" ref="O11:O25" si="38">N11*C11</f>
        <v>0</v>
      </c>
      <c r="P11" s="361">
        <v>0</v>
      </c>
      <c r="Q11" s="362">
        <f t="shared" ref="Q11:Q25" si="39">P11*C11</f>
        <v>0</v>
      </c>
      <c r="R11" s="370">
        <v>0</v>
      </c>
      <c r="S11" s="362">
        <f t="shared" ref="S11:S25" si="40">R11*C11</f>
        <v>0</v>
      </c>
      <c r="T11" s="370">
        <v>0</v>
      </c>
      <c r="U11" s="362">
        <f t="shared" ref="U11:U25" si="41">T11*C11</f>
        <v>0</v>
      </c>
      <c r="V11" s="370">
        <v>0</v>
      </c>
      <c r="W11" s="362">
        <f t="shared" ref="W11:W25" si="42">V11*C11</f>
        <v>0</v>
      </c>
      <c r="X11" s="370">
        <v>0</v>
      </c>
      <c r="Y11" s="362">
        <f t="shared" ref="Y11:Y25" si="43">X11*C11</f>
        <v>0</v>
      </c>
      <c r="Z11" s="370">
        <v>0</v>
      </c>
      <c r="AA11" s="362">
        <f t="shared" ref="AA11:AA25" si="44">Z11*C11</f>
        <v>0</v>
      </c>
      <c r="AB11" s="361">
        <v>0</v>
      </c>
      <c r="AC11" s="362">
        <f t="shared" ref="AC11:AC25" si="45">AB11*C11</f>
        <v>0</v>
      </c>
      <c r="AD11" s="370">
        <v>0</v>
      </c>
      <c r="AE11" s="362">
        <f t="shared" ref="AE11:AE25" si="46">AD11*C11</f>
        <v>0</v>
      </c>
      <c r="AF11" s="370">
        <v>0</v>
      </c>
      <c r="AG11" s="362">
        <f t="shared" ref="AG11:AG25" si="47">AF11*C11</f>
        <v>0</v>
      </c>
      <c r="AH11" s="370">
        <v>0</v>
      </c>
      <c r="AI11" s="362">
        <f t="shared" ref="AI11:AI25" si="48">AH11*C11</f>
        <v>0</v>
      </c>
      <c r="AJ11" s="370">
        <v>0</v>
      </c>
      <c r="AK11" s="362">
        <f t="shared" ref="AK11:AK25" si="49">AJ11*C11</f>
        <v>0</v>
      </c>
      <c r="AL11" s="370">
        <v>0</v>
      </c>
      <c r="AM11" s="362">
        <f t="shared" ref="AM11:AM25" si="50">AL11*C11</f>
        <v>0</v>
      </c>
      <c r="AN11" s="370">
        <v>0</v>
      </c>
      <c r="AO11" s="362">
        <f t="shared" ref="AO11:AO25" si="51">AN11*C11</f>
        <v>0</v>
      </c>
      <c r="AP11" s="361">
        <v>0</v>
      </c>
      <c r="AQ11" s="362">
        <f t="shared" ref="AQ11:AQ25" si="52">AP11*C11</f>
        <v>0</v>
      </c>
      <c r="AR11" s="361">
        <v>0</v>
      </c>
      <c r="AS11" s="362">
        <f t="shared" ref="AS11:AS25" si="53">AR11*C11</f>
        <v>0</v>
      </c>
      <c r="AT11" s="361">
        <v>0</v>
      </c>
      <c r="AU11" s="362">
        <f t="shared" ref="AU11:AU25" si="54">AT11*C11</f>
        <v>0</v>
      </c>
      <c r="AV11" s="361">
        <v>0</v>
      </c>
      <c r="AW11" s="362">
        <f t="shared" ref="AW11:AW25" si="55">AV11*C11</f>
        <v>0</v>
      </c>
      <c r="AX11" s="361">
        <v>0</v>
      </c>
      <c r="AY11" s="362">
        <f t="shared" ref="AY11:AY25" si="56">AX11*C11</f>
        <v>0</v>
      </c>
      <c r="AZ11" s="361">
        <v>0</v>
      </c>
      <c r="BA11" s="362">
        <f t="shared" ref="BA11:BA25" si="57">AZ11*C11</f>
        <v>0</v>
      </c>
      <c r="BB11" s="361">
        <v>0</v>
      </c>
      <c r="BC11" s="362">
        <f t="shared" ref="BC11:BC25" si="58">BB11*C11</f>
        <v>0</v>
      </c>
      <c r="BD11" s="361">
        <v>0</v>
      </c>
      <c r="BE11" s="362">
        <f t="shared" ref="BE11:BE25" si="59">BD11*C11</f>
        <v>0</v>
      </c>
      <c r="BF11" s="370">
        <v>0</v>
      </c>
      <c r="BG11" s="362">
        <f t="shared" ref="BG11:BG25" si="60">BF11*C11</f>
        <v>0</v>
      </c>
      <c r="BH11" s="361">
        <v>0</v>
      </c>
      <c r="BI11" s="362">
        <f t="shared" ref="BI11:BI25" si="61">BH11*C11</f>
        <v>0</v>
      </c>
      <c r="BJ11" s="370">
        <v>0</v>
      </c>
      <c r="BK11" s="362">
        <f t="shared" ref="BK11:BK25" si="62">BJ11*C11</f>
        <v>0</v>
      </c>
      <c r="BL11" s="370">
        <v>0</v>
      </c>
      <c r="BM11" s="362">
        <f t="shared" ref="BM11:BM25" si="63">BL11*C11</f>
        <v>0</v>
      </c>
      <c r="BN11" s="355"/>
      <c r="BO11" s="363">
        <f t="shared" ref="BO11:BO25" si="64">D11+F11+H11+J11+L11+N11+P11+R11+T11+V11+X11+Z11+AB11+AD11+AF11+AH11+AJ11+AL11+AN11+AP11+AR11+AT11+AV11+AX11+AZ11+BB11+BD11+BF11+BH11+BJ11+BL11</f>
        <v>0</v>
      </c>
      <c r="BP11" s="364">
        <f t="shared" ref="BP11:BP25" si="65">BO11*C11</f>
        <v>0</v>
      </c>
      <c r="BQ11" s="371"/>
      <c r="BR11" s="366"/>
    </row>
    <row r="12" spans="1:70" ht="15.75" thickBot="1">
      <c r="A12" s="368">
        <v>1102</v>
      </c>
      <c r="B12" s="372" t="s">
        <v>393</v>
      </c>
      <c r="C12" s="360">
        <v>9.9</v>
      </c>
      <c r="D12" s="370">
        <v>0</v>
      </c>
      <c r="E12" s="362">
        <f t="shared" si="33"/>
        <v>0</v>
      </c>
      <c r="F12" s="361">
        <v>0</v>
      </c>
      <c r="G12" s="362">
        <f t="shared" si="34"/>
        <v>0</v>
      </c>
      <c r="H12" s="361">
        <v>0</v>
      </c>
      <c r="I12" s="362">
        <f t="shared" si="35"/>
        <v>0</v>
      </c>
      <c r="J12" s="361">
        <v>0</v>
      </c>
      <c r="K12" s="362">
        <f t="shared" si="36"/>
        <v>0</v>
      </c>
      <c r="L12" s="370">
        <v>0</v>
      </c>
      <c r="M12" s="362">
        <f t="shared" si="37"/>
        <v>0</v>
      </c>
      <c r="N12" s="361">
        <v>0</v>
      </c>
      <c r="O12" s="362">
        <f t="shared" si="38"/>
        <v>0</v>
      </c>
      <c r="P12" s="361">
        <v>0</v>
      </c>
      <c r="Q12" s="362">
        <f t="shared" si="39"/>
        <v>0</v>
      </c>
      <c r="R12" s="370">
        <v>0</v>
      </c>
      <c r="S12" s="362">
        <f t="shared" si="40"/>
        <v>0</v>
      </c>
      <c r="T12" s="370">
        <v>0</v>
      </c>
      <c r="U12" s="362">
        <f t="shared" si="41"/>
        <v>0</v>
      </c>
      <c r="V12" s="370">
        <v>0</v>
      </c>
      <c r="W12" s="362">
        <f t="shared" si="42"/>
        <v>0</v>
      </c>
      <c r="X12" s="370">
        <v>0</v>
      </c>
      <c r="Y12" s="362">
        <f t="shared" si="43"/>
        <v>0</v>
      </c>
      <c r="Z12" s="370">
        <v>0</v>
      </c>
      <c r="AA12" s="362">
        <f t="shared" si="44"/>
        <v>0</v>
      </c>
      <c r="AB12" s="361">
        <v>0</v>
      </c>
      <c r="AC12" s="362">
        <f t="shared" si="45"/>
        <v>0</v>
      </c>
      <c r="AD12" s="370">
        <v>0</v>
      </c>
      <c r="AE12" s="362">
        <f t="shared" si="46"/>
        <v>0</v>
      </c>
      <c r="AF12" s="370">
        <v>0</v>
      </c>
      <c r="AG12" s="362">
        <f t="shared" si="47"/>
        <v>0</v>
      </c>
      <c r="AH12" s="370">
        <v>0</v>
      </c>
      <c r="AI12" s="362">
        <f t="shared" si="48"/>
        <v>0</v>
      </c>
      <c r="AJ12" s="370">
        <v>0</v>
      </c>
      <c r="AK12" s="362">
        <f t="shared" si="49"/>
        <v>0</v>
      </c>
      <c r="AL12" s="370">
        <v>0</v>
      </c>
      <c r="AM12" s="362">
        <f t="shared" si="50"/>
        <v>0</v>
      </c>
      <c r="AN12" s="370">
        <v>0</v>
      </c>
      <c r="AO12" s="362">
        <f t="shared" si="51"/>
        <v>0</v>
      </c>
      <c r="AP12" s="361">
        <v>0</v>
      </c>
      <c r="AQ12" s="362">
        <f t="shared" si="52"/>
        <v>0</v>
      </c>
      <c r="AR12" s="361">
        <v>0</v>
      </c>
      <c r="AS12" s="362">
        <f t="shared" si="53"/>
        <v>0</v>
      </c>
      <c r="AT12" s="361">
        <v>0</v>
      </c>
      <c r="AU12" s="362">
        <f t="shared" si="54"/>
        <v>0</v>
      </c>
      <c r="AV12" s="361">
        <v>0</v>
      </c>
      <c r="AW12" s="362">
        <f t="shared" si="55"/>
        <v>0</v>
      </c>
      <c r="AX12" s="361">
        <v>0</v>
      </c>
      <c r="AY12" s="362">
        <f t="shared" si="56"/>
        <v>0</v>
      </c>
      <c r="AZ12" s="361">
        <v>0</v>
      </c>
      <c r="BA12" s="362">
        <f t="shared" si="57"/>
        <v>0</v>
      </c>
      <c r="BB12" s="361">
        <v>0</v>
      </c>
      <c r="BC12" s="362">
        <f t="shared" si="58"/>
        <v>0</v>
      </c>
      <c r="BD12" s="361">
        <v>0</v>
      </c>
      <c r="BE12" s="362">
        <f t="shared" si="59"/>
        <v>0</v>
      </c>
      <c r="BF12" s="370">
        <v>0</v>
      </c>
      <c r="BG12" s="362">
        <f t="shared" si="60"/>
        <v>0</v>
      </c>
      <c r="BH12" s="361">
        <v>0</v>
      </c>
      <c r="BI12" s="362">
        <f t="shared" si="61"/>
        <v>0</v>
      </c>
      <c r="BJ12" s="370">
        <v>0</v>
      </c>
      <c r="BK12" s="362">
        <f t="shared" si="62"/>
        <v>0</v>
      </c>
      <c r="BL12" s="370">
        <v>0</v>
      </c>
      <c r="BM12" s="362">
        <f t="shared" si="63"/>
        <v>0</v>
      </c>
      <c r="BN12" s="355"/>
      <c r="BO12" s="363">
        <f t="shared" si="64"/>
        <v>0</v>
      </c>
      <c r="BP12" s="364">
        <f t="shared" si="65"/>
        <v>0</v>
      </c>
      <c r="BQ12" s="371"/>
      <c r="BR12" s="366"/>
    </row>
    <row r="13" spans="1:70" ht="15.75" thickBot="1">
      <c r="A13" s="368">
        <v>1103</v>
      </c>
      <c r="B13" s="372" t="s">
        <v>394</v>
      </c>
      <c r="C13" s="360">
        <v>9.9</v>
      </c>
      <c r="D13" s="370">
        <v>0</v>
      </c>
      <c r="E13" s="362">
        <f t="shared" si="33"/>
        <v>0</v>
      </c>
      <c r="F13" s="361">
        <v>0</v>
      </c>
      <c r="G13" s="362">
        <f t="shared" si="34"/>
        <v>0</v>
      </c>
      <c r="H13" s="361">
        <v>0</v>
      </c>
      <c r="I13" s="362">
        <f t="shared" si="35"/>
        <v>0</v>
      </c>
      <c r="J13" s="361">
        <v>0</v>
      </c>
      <c r="K13" s="362">
        <f t="shared" si="36"/>
        <v>0</v>
      </c>
      <c r="L13" s="370">
        <v>0</v>
      </c>
      <c r="M13" s="362">
        <f t="shared" si="37"/>
        <v>0</v>
      </c>
      <c r="N13" s="361">
        <v>0</v>
      </c>
      <c r="O13" s="362">
        <f t="shared" si="38"/>
        <v>0</v>
      </c>
      <c r="P13" s="361">
        <v>0</v>
      </c>
      <c r="Q13" s="362">
        <f t="shared" si="39"/>
        <v>0</v>
      </c>
      <c r="R13" s="370">
        <v>0</v>
      </c>
      <c r="S13" s="362">
        <f t="shared" si="40"/>
        <v>0</v>
      </c>
      <c r="T13" s="370">
        <v>0</v>
      </c>
      <c r="U13" s="362">
        <f t="shared" si="41"/>
        <v>0</v>
      </c>
      <c r="V13" s="370">
        <v>0</v>
      </c>
      <c r="W13" s="362">
        <f t="shared" si="42"/>
        <v>0</v>
      </c>
      <c r="X13" s="370">
        <v>0</v>
      </c>
      <c r="Y13" s="362">
        <f t="shared" si="43"/>
        <v>0</v>
      </c>
      <c r="Z13" s="370">
        <v>0</v>
      </c>
      <c r="AA13" s="362">
        <f t="shared" si="44"/>
        <v>0</v>
      </c>
      <c r="AB13" s="361">
        <v>0</v>
      </c>
      <c r="AC13" s="362">
        <f t="shared" si="45"/>
        <v>0</v>
      </c>
      <c r="AD13" s="370">
        <v>0</v>
      </c>
      <c r="AE13" s="362">
        <f t="shared" si="46"/>
        <v>0</v>
      </c>
      <c r="AF13" s="370">
        <v>0</v>
      </c>
      <c r="AG13" s="362">
        <f t="shared" si="47"/>
        <v>0</v>
      </c>
      <c r="AH13" s="370">
        <v>0</v>
      </c>
      <c r="AI13" s="362">
        <f t="shared" si="48"/>
        <v>0</v>
      </c>
      <c r="AJ13" s="370">
        <v>0</v>
      </c>
      <c r="AK13" s="362">
        <f t="shared" si="49"/>
        <v>0</v>
      </c>
      <c r="AL13" s="370">
        <v>0</v>
      </c>
      <c r="AM13" s="362">
        <f t="shared" si="50"/>
        <v>0</v>
      </c>
      <c r="AN13" s="370">
        <v>0</v>
      </c>
      <c r="AO13" s="362">
        <f t="shared" si="51"/>
        <v>0</v>
      </c>
      <c r="AP13" s="361">
        <v>0</v>
      </c>
      <c r="AQ13" s="362">
        <f t="shared" si="52"/>
        <v>0</v>
      </c>
      <c r="AR13" s="361">
        <v>0</v>
      </c>
      <c r="AS13" s="362">
        <f t="shared" si="53"/>
        <v>0</v>
      </c>
      <c r="AT13" s="361">
        <v>0</v>
      </c>
      <c r="AU13" s="362">
        <f t="shared" si="54"/>
        <v>0</v>
      </c>
      <c r="AV13" s="361">
        <v>0</v>
      </c>
      <c r="AW13" s="362">
        <f t="shared" si="55"/>
        <v>0</v>
      </c>
      <c r="AX13" s="361">
        <v>0</v>
      </c>
      <c r="AY13" s="362">
        <f t="shared" si="56"/>
        <v>0</v>
      </c>
      <c r="AZ13" s="361">
        <v>0</v>
      </c>
      <c r="BA13" s="362">
        <f t="shared" si="57"/>
        <v>0</v>
      </c>
      <c r="BB13" s="361">
        <v>0</v>
      </c>
      <c r="BC13" s="362">
        <f t="shared" si="58"/>
        <v>0</v>
      </c>
      <c r="BD13" s="361">
        <v>0</v>
      </c>
      <c r="BE13" s="362">
        <f t="shared" si="59"/>
        <v>0</v>
      </c>
      <c r="BF13" s="370">
        <v>0</v>
      </c>
      <c r="BG13" s="362">
        <f t="shared" si="60"/>
        <v>0</v>
      </c>
      <c r="BH13" s="361">
        <v>0</v>
      </c>
      <c r="BI13" s="362">
        <f t="shared" si="61"/>
        <v>0</v>
      </c>
      <c r="BJ13" s="370">
        <v>0</v>
      </c>
      <c r="BK13" s="362">
        <f t="shared" si="62"/>
        <v>0</v>
      </c>
      <c r="BL13" s="370">
        <v>0</v>
      </c>
      <c r="BM13" s="362">
        <f t="shared" si="63"/>
        <v>0</v>
      </c>
      <c r="BN13" s="355"/>
      <c r="BO13" s="363">
        <f t="shared" si="64"/>
        <v>0</v>
      </c>
      <c r="BP13" s="364">
        <f t="shared" si="65"/>
        <v>0</v>
      </c>
      <c r="BQ13" s="371"/>
      <c r="BR13" s="366"/>
    </row>
    <row r="14" spans="1:70" ht="15.75" thickBot="1">
      <c r="A14" s="368">
        <v>1104</v>
      </c>
      <c r="B14" s="372" t="s">
        <v>395</v>
      </c>
      <c r="C14" s="360">
        <v>9.9</v>
      </c>
      <c r="D14" s="370">
        <v>0</v>
      </c>
      <c r="E14" s="362">
        <f t="shared" si="33"/>
        <v>0</v>
      </c>
      <c r="F14" s="361">
        <v>0</v>
      </c>
      <c r="G14" s="362">
        <f t="shared" si="34"/>
        <v>0</v>
      </c>
      <c r="H14" s="361">
        <v>0</v>
      </c>
      <c r="I14" s="362">
        <f t="shared" si="35"/>
        <v>0</v>
      </c>
      <c r="J14" s="361">
        <v>0</v>
      </c>
      <c r="K14" s="362">
        <f t="shared" si="36"/>
        <v>0</v>
      </c>
      <c r="L14" s="370">
        <v>0</v>
      </c>
      <c r="M14" s="362">
        <f t="shared" si="37"/>
        <v>0</v>
      </c>
      <c r="N14" s="361">
        <v>0</v>
      </c>
      <c r="O14" s="362">
        <f t="shared" si="38"/>
        <v>0</v>
      </c>
      <c r="P14" s="361">
        <v>0</v>
      </c>
      <c r="Q14" s="362">
        <f t="shared" si="39"/>
        <v>0</v>
      </c>
      <c r="R14" s="370">
        <v>0</v>
      </c>
      <c r="S14" s="362">
        <f t="shared" si="40"/>
        <v>0</v>
      </c>
      <c r="T14" s="370">
        <v>0</v>
      </c>
      <c r="U14" s="362">
        <f t="shared" si="41"/>
        <v>0</v>
      </c>
      <c r="V14" s="370">
        <v>0</v>
      </c>
      <c r="W14" s="362">
        <f t="shared" si="42"/>
        <v>0</v>
      </c>
      <c r="X14" s="370">
        <v>0</v>
      </c>
      <c r="Y14" s="362">
        <f t="shared" si="43"/>
        <v>0</v>
      </c>
      <c r="Z14" s="370">
        <v>0</v>
      </c>
      <c r="AA14" s="362">
        <f t="shared" si="44"/>
        <v>0</v>
      </c>
      <c r="AB14" s="361">
        <v>0</v>
      </c>
      <c r="AC14" s="362">
        <f t="shared" si="45"/>
        <v>0</v>
      </c>
      <c r="AD14" s="370">
        <v>0</v>
      </c>
      <c r="AE14" s="362">
        <f t="shared" si="46"/>
        <v>0</v>
      </c>
      <c r="AF14" s="370">
        <v>0</v>
      </c>
      <c r="AG14" s="362">
        <f t="shared" si="47"/>
        <v>0</v>
      </c>
      <c r="AH14" s="370">
        <v>0</v>
      </c>
      <c r="AI14" s="362">
        <f t="shared" si="48"/>
        <v>0</v>
      </c>
      <c r="AJ14" s="370">
        <v>0</v>
      </c>
      <c r="AK14" s="362">
        <f t="shared" si="49"/>
        <v>0</v>
      </c>
      <c r="AL14" s="370">
        <v>0</v>
      </c>
      <c r="AM14" s="362">
        <f t="shared" si="50"/>
        <v>0</v>
      </c>
      <c r="AN14" s="370">
        <v>0</v>
      </c>
      <c r="AO14" s="362">
        <f t="shared" si="51"/>
        <v>0</v>
      </c>
      <c r="AP14" s="361">
        <v>0</v>
      </c>
      <c r="AQ14" s="362">
        <f t="shared" si="52"/>
        <v>0</v>
      </c>
      <c r="AR14" s="361">
        <v>0</v>
      </c>
      <c r="AS14" s="362">
        <f t="shared" si="53"/>
        <v>0</v>
      </c>
      <c r="AT14" s="361">
        <v>0</v>
      </c>
      <c r="AU14" s="362">
        <f t="shared" si="54"/>
        <v>0</v>
      </c>
      <c r="AV14" s="361">
        <v>0</v>
      </c>
      <c r="AW14" s="362">
        <f t="shared" si="55"/>
        <v>0</v>
      </c>
      <c r="AX14" s="361">
        <v>0</v>
      </c>
      <c r="AY14" s="362">
        <f t="shared" si="56"/>
        <v>0</v>
      </c>
      <c r="AZ14" s="361">
        <v>0</v>
      </c>
      <c r="BA14" s="362">
        <f t="shared" si="57"/>
        <v>0</v>
      </c>
      <c r="BB14" s="361">
        <v>0</v>
      </c>
      <c r="BC14" s="362">
        <f t="shared" si="58"/>
        <v>0</v>
      </c>
      <c r="BD14" s="361">
        <v>0</v>
      </c>
      <c r="BE14" s="362">
        <f t="shared" si="59"/>
        <v>0</v>
      </c>
      <c r="BF14" s="370">
        <v>0</v>
      </c>
      <c r="BG14" s="362">
        <f t="shared" si="60"/>
        <v>0</v>
      </c>
      <c r="BH14" s="361">
        <v>0</v>
      </c>
      <c r="BI14" s="362">
        <f t="shared" si="61"/>
        <v>0</v>
      </c>
      <c r="BJ14" s="370">
        <v>0</v>
      </c>
      <c r="BK14" s="362">
        <f t="shared" si="62"/>
        <v>0</v>
      </c>
      <c r="BL14" s="370">
        <v>0</v>
      </c>
      <c r="BM14" s="362">
        <f t="shared" si="63"/>
        <v>0</v>
      </c>
      <c r="BN14" s="355"/>
      <c r="BO14" s="363">
        <f t="shared" si="64"/>
        <v>0</v>
      </c>
      <c r="BP14" s="364">
        <f t="shared" si="65"/>
        <v>0</v>
      </c>
      <c r="BQ14" s="371"/>
      <c r="BR14" s="366"/>
    </row>
    <row r="15" spans="1:70" ht="15.75" thickBot="1">
      <c r="A15" s="368">
        <v>1105</v>
      </c>
      <c r="B15" s="372" t="s">
        <v>396</v>
      </c>
      <c r="C15" s="360">
        <v>9.9</v>
      </c>
      <c r="D15" s="370">
        <v>0</v>
      </c>
      <c r="E15" s="362">
        <f t="shared" si="33"/>
        <v>0</v>
      </c>
      <c r="F15" s="361">
        <v>0</v>
      </c>
      <c r="G15" s="362">
        <f t="shared" si="34"/>
        <v>0</v>
      </c>
      <c r="H15" s="361">
        <v>0</v>
      </c>
      <c r="I15" s="362">
        <f t="shared" si="35"/>
        <v>0</v>
      </c>
      <c r="J15" s="361">
        <v>0</v>
      </c>
      <c r="K15" s="362">
        <f t="shared" si="36"/>
        <v>0</v>
      </c>
      <c r="L15" s="370">
        <v>0</v>
      </c>
      <c r="M15" s="362">
        <f t="shared" si="37"/>
        <v>0</v>
      </c>
      <c r="N15" s="361">
        <v>0</v>
      </c>
      <c r="O15" s="362">
        <f t="shared" si="38"/>
        <v>0</v>
      </c>
      <c r="P15" s="361">
        <v>0</v>
      </c>
      <c r="Q15" s="362">
        <f t="shared" si="39"/>
        <v>0</v>
      </c>
      <c r="R15" s="370">
        <v>0</v>
      </c>
      <c r="S15" s="362">
        <f t="shared" si="40"/>
        <v>0</v>
      </c>
      <c r="T15" s="370">
        <v>0</v>
      </c>
      <c r="U15" s="362">
        <f t="shared" si="41"/>
        <v>0</v>
      </c>
      <c r="V15" s="370">
        <v>0</v>
      </c>
      <c r="W15" s="362">
        <f t="shared" si="42"/>
        <v>0</v>
      </c>
      <c r="X15" s="370">
        <v>0</v>
      </c>
      <c r="Y15" s="362">
        <f t="shared" si="43"/>
        <v>0</v>
      </c>
      <c r="Z15" s="370">
        <v>0</v>
      </c>
      <c r="AA15" s="362">
        <f t="shared" si="44"/>
        <v>0</v>
      </c>
      <c r="AB15" s="361">
        <v>0</v>
      </c>
      <c r="AC15" s="362">
        <f t="shared" si="45"/>
        <v>0</v>
      </c>
      <c r="AD15" s="370">
        <v>0</v>
      </c>
      <c r="AE15" s="362">
        <f t="shared" si="46"/>
        <v>0</v>
      </c>
      <c r="AF15" s="370">
        <v>0</v>
      </c>
      <c r="AG15" s="362">
        <f t="shared" si="47"/>
        <v>0</v>
      </c>
      <c r="AH15" s="370">
        <v>0</v>
      </c>
      <c r="AI15" s="362">
        <f t="shared" si="48"/>
        <v>0</v>
      </c>
      <c r="AJ15" s="370">
        <v>0</v>
      </c>
      <c r="AK15" s="362">
        <f t="shared" si="49"/>
        <v>0</v>
      </c>
      <c r="AL15" s="370">
        <v>0</v>
      </c>
      <c r="AM15" s="362">
        <f t="shared" si="50"/>
        <v>0</v>
      </c>
      <c r="AN15" s="370">
        <v>0</v>
      </c>
      <c r="AO15" s="362">
        <f t="shared" si="51"/>
        <v>0</v>
      </c>
      <c r="AP15" s="361">
        <v>0</v>
      </c>
      <c r="AQ15" s="362">
        <f t="shared" si="52"/>
        <v>0</v>
      </c>
      <c r="AR15" s="361">
        <v>0</v>
      </c>
      <c r="AS15" s="362">
        <f t="shared" si="53"/>
        <v>0</v>
      </c>
      <c r="AT15" s="361">
        <v>0</v>
      </c>
      <c r="AU15" s="362">
        <f t="shared" si="54"/>
        <v>0</v>
      </c>
      <c r="AV15" s="361">
        <v>0</v>
      </c>
      <c r="AW15" s="362">
        <f t="shared" si="55"/>
        <v>0</v>
      </c>
      <c r="AX15" s="361">
        <v>0</v>
      </c>
      <c r="AY15" s="362">
        <f t="shared" si="56"/>
        <v>0</v>
      </c>
      <c r="AZ15" s="361">
        <v>0</v>
      </c>
      <c r="BA15" s="362">
        <f t="shared" si="57"/>
        <v>0</v>
      </c>
      <c r="BB15" s="361">
        <v>0</v>
      </c>
      <c r="BC15" s="362">
        <f t="shared" si="58"/>
        <v>0</v>
      </c>
      <c r="BD15" s="361">
        <v>0</v>
      </c>
      <c r="BE15" s="362">
        <f t="shared" si="59"/>
        <v>0</v>
      </c>
      <c r="BF15" s="370">
        <v>0</v>
      </c>
      <c r="BG15" s="362">
        <f t="shared" si="60"/>
        <v>0</v>
      </c>
      <c r="BH15" s="361">
        <v>0</v>
      </c>
      <c r="BI15" s="362">
        <f t="shared" si="61"/>
        <v>0</v>
      </c>
      <c r="BJ15" s="370">
        <v>0</v>
      </c>
      <c r="BK15" s="362">
        <f t="shared" si="62"/>
        <v>0</v>
      </c>
      <c r="BL15" s="370">
        <v>0</v>
      </c>
      <c r="BM15" s="362">
        <f t="shared" si="63"/>
        <v>0</v>
      </c>
      <c r="BN15" s="355"/>
      <c r="BO15" s="363">
        <f t="shared" si="64"/>
        <v>0</v>
      </c>
      <c r="BP15" s="364">
        <f t="shared" si="65"/>
        <v>0</v>
      </c>
      <c r="BQ15" s="371"/>
      <c r="BR15" s="366"/>
    </row>
    <row r="16" spans="1:70" ht="15.75" thickBot="1">
      <c r="A16" s="368">
        <v>1106</v>
      </c>
      <c r="B16" s="372" t="s">
        <v>397</v>
      </c>
      <c r="C16" s="360">
        <v>9.9</v>
      </c>
      <c r="D16" s="370">
        <v>0</v>
      </c>
      <c r="E16" s="362">
        <f t="shared" si="33"/>
        <v>0</v>
      </c>
      <c r="F16" s="361">
        <v>0</v>
      </c>
      <c r="G16" s="362">
        <f t="shared" si="34"/>
        <v>0</v>
      </c>
      <c r="H16" s="361">
        <v>0</v>
      </c>
      <c r="I16" s="362">
        <f t="shared" si="35"/>
        <v>0</v>
      </c>
      <c r="J16" s="361">
        <v>0</v>
      </c>
      <c r="K16" s="362">
        <f t="shared" si="36"/>
        <v>0</v>
      </c>
      <c r="L16" s="370">
        <v>0</v>
      </c>
      <c r="M16" s="362">
        <f t="shared" si="37"/>
        <v>0</v>
      </c>
      <c r="N16" s="361">
        <v>0</v>
      </c>
      <c r="O16" s="362">
        <f t="shared" si="38"/>
        <v>0</v>
      </c>
      <c r="P16" s="361">
        <v>0</v>
      </c>
      <c r="Q16" s="362">
        <f t="shared" si="39"/>
        <v>0</v>
      </c>
      <c r="R16" s="370">
        <v>0</v>
      </c>
      <c r="S16" s="362">
        <f t="shared" si="40"/>
        <v>0</v>
      </c>
      <c r="T16" s="370">
        <v>0</v>
      </c>
      <c r="U16" s="362">
        <f t="shared" si="41"/>
        <v>0</v>
      </c>
      <c r="V16" s="370">
        <v>0</v>
      </c>
      <c r="W16" s="362">
        <f t="shared" si="42"/>
        <v>0</v>
      </c>
      <c r="X16" s="370">
        <v>0</v>
      </c>
      <c r="Y16" s="362">
        <f t="shared" si="43"/>
        <v>0</v>
      </c>
      <c r="Z16" s="370">
        <v>0</v>
      </c>
      <c r="AA16" s="362">
        <f t="shared" si="44"/>
        <v>0</v>
      </c>
      <c r="AB16" s="361">
        <v>0</v>
      </c>
      <c r="AC16" s="362">
        <f t="shared" si="45"/>
        <v>0</v>
      </c>
      <c r="AD16" s="370">
        <v>0</v>
      </c>
      <c r="AE16" s="362">
        <f t="shared" si="46"/>
        <v>0</v>
      </c>
      <c r="AF16" s="370">
        <v>0</v>
      </c>
      <c r="AG16" s="362">
        <f t="shared" si="47"/>
        <v>0</v>
      </c>
      <c r="AH16" s="370">
        <v>0</v>
      </c>
      <c r="AI16" s="362">
        <f t="shared" si="48"/>
        <v>0</v>
      </c>
      <c r="AJ16" s="370">
        <v>0</v>
      </c>
      <c r="AK16" s="362">
        <f t="shared" si="49"/>
        <v>0</v>
      </c>
      <c r="AL16" s="370">
        <v>0</v>
      </c>
      <c r="AM16" s="362">
        <f t="shared" si="50"/>
        <v>0</v>
      </c>
      <c r="AN16" s="370">
        <v>0</v>
      </c>
      <c r="AO16" s="362">
        <f t="shared" si="51"/>
        <v>0</v>
      </c>
      <c r="AP16" s="361">
        <v>0</v>
      </c>
      <c r="AQ16" s="362">
        <f t="shared" si="52"/>
        <v>0</v>
      </c>
      <c r="AR16" s="361">
        <v>0</v>
      </c>
      <c r="AS16" s="362">
        <f t="shared" si="53"/>
        <v>0</v>
      </c>
      <c r="AT16" s="361">
        <v>0</v>
      </c>
      <c r="AU16" s="362">
        <f t="shared" si="54"/>
        <v>0</v>
      </c>
      <c r="AV16" s="361">
        <v>0</v>
      </c>
      <c r="AW16" s="362">
        <f t="shared" si="55"/>
        <v>0</v>
      </c>
      <c r="AX16" s="361">
        <v>0</v>
      </c>
      <c r="AY16" s="362">
        <f t="shared" si="56"/>
        <v>0</v>
      </c>
      <c r="AZ16" s="361">
        <v>0</v>
      </c>
      <c r="BA16" s="362">
        <f t="shared" si="57"/>
        <v>0</v>
      </c>
      <c r="BB16" s="361">
        <v>0</v>
      </c>
      <c r="BC16" s="362">
        <f t="shared" si="58"/>
        <v>0</v>
      </c>
      <c r="BD16" s="361">
        <v>0</v>
      </c>
      <c r="BE16" s="362">
        <f t="shared" si="59"/>
        <v>0</v>
      </c>
      <c r="BF16" s="370">
        <v>0</v>
      </c>
      <c r="BG16" s="362">
        <f t="shared" si="60"/>
        <v>0</v>
      </c>
      <c r="BH16" s="361">
        <v>0</v>
      </c>
      <c r="BI16" s="362">
        <f t="shared" si="61"/>
        <v>0</v>
      </c>
      <c r="BJ16" s="370">
        <v>0</v>
      </c>
      <c r="BK16" s="362">
        <f t="shared" si="62"/>
        <v>0</v>
      </c>
      <c r="BL16" s="370">
        <v>0</v>
      </c>
      <c r="BM16" s="362">
        <f t="shared" si="63"/>
        <v>0</v>
      </c>
      <c r="BN16" s="355"/>
      <c r="BO16" s="363">
        <f t="shared" si="64"/>
        <v>0</v>
      </c>
      <c r="BP16" s="364">
        <f t="shared" si="65"/>
        <v>0</v>
      </c>
      <c r="BQ16" s="371"/>
      <c r="BR16" s="366"/>
    </row>
    <row r="17" spans="1:70" ht="15.75" thickBot="1">
      <c r="A17" s="368">
        <v>1107</v>
      </c>
      <c r="B17" s="372" t="s">
        <v>398</v>
      </c>
      <c r="C17" s="360">
        <v>9.9</v>
      </c>
      <c r="D17" s="370">
        <v>0</v>
      </c>
      <c r="E17" s="362">
        <f t="shared" si="33"/>
        <v>0</v>
      </c>
      <c r="F17" s="361">
        <v>0</v>
      </c>
      <c r="G17" s="362">
        <f t="shared" si="34"/>
        <v>0</v>
      </c>
      <c r="H17" s="361">
        <v>0</v>
      </c>
      <c r="I17" s="362">
        <f t="shared" si="35"/>
        <v>0</v>
      </c>
      <c r="J17" s="361">
        <v>0</v>
      </c>
      <c r="K17" s="362">
        <f t="shared" si="36"/>
        <v>0</v>
      </c>
      <c r="L17" s="370">
        <v>0</v>
      </c>
      <c r="M17" s="362">
        <f t="shared" si="37"/>
        <v>0</v>
      </c>
      <c r="N17" s="361">
        <v>0</v>
      </c>
      <c r="O17" s="362">
        <f t="shared" si="38"/>
        <v>0</v>
      </c>
      <c r="P17" s="361">
        <v>0</v>
      </c>
      <c r="Q17" s="362">
        <f t="shared" si="39"/>
        <v>0</v>
      </c>
      <c r="R17" s="370">
        <v>0</v>
      </c>
      <c r="S17" s="362">
        <f t="shared" si="40"/>
        <v>0</v>
      </c>
      <c r="T17" s="370">
        <v>0</v>
      </c>
      <c r="U17" s="362">
        <f t="shared" si="41"/>
        <v>0</v>
      </c>
      <c r="V17" s="370">
        <v>0</v>
      </c>
      <c r="W17" s="362">
        <f t="shared" si="42"/>
        <v>0</v>
      </c>
      <c r="X17" s="370">
        <v>0</v>
      </c>
      <c r="Y17" s="362">
        <f t="shared" si="43"/>
        <v>0</v>
      </c>
      <c r="Z17" s="370">
        <v>0</v>
      </c>
      <c r="AA17" s="362">
        <f t="shared" si="44"/>
        <v>0</v>
      </c>
      <c r="AB17" s="361">
        <v>0</v>
      </c>
      <c r="AC17" s="362">
        <f t="shared" si="45"/>
        <v>0</v>
      </c>
      <c r="AD17" s="370">
        <v>0</v>
      </c>
      <c r="AE17" s="362">
        <f t="shared" si="46"/>
        <v>0</v>
      </c>
      <c r="AF17" s="370">
        <v>0</v>
      </c>
      <c r="AG17" s="362">
        <f t="shared" si="47"/>
        <v>0</v>
      </c>
      <c r="AH17" s="370">
        <v>0</v>
      </c>
      <c r="AI17" s="362">
        <f t="shared" si="48"/>
        <v>0</v>
      </c>
      <c r="AJ17" s="370">
        <v>0</v>
      </c>
      <c r="AK17" s="362">
        <f t="shared" si="49"/>
        <v>0</v>
      </c>
      <c r="AL17" s="370">
        <v>0</v>
      </c>
      <c r="AM17" s="362">
        <f t="shared" si="50"/>
        <v>0</v>
      </c>
      <c r="AN17" s="370">
        <v>0</v>
      </c>
      <c r="AO17" s="362">
        <f t="shared" si="51"/>
        <v>0</v>
      </c>
      <c r="AP17" s="361">
        <v>0</v>
      </c>
      <c r="AQ17" s="362">
        <f t="shared" si="52"/>
        <v>0</v>
      </c>
      <c r="AR17" s="361">
        <v>0</v>
      </c>
      <c r="AS17" s="362">
        <f t="shared" si="53"/>
        <v>0</v>
      </c>
      <c r="AT17" s="361">
        <v>0</v>
      </c>
      <c r="AU17" s="362">
        <f t="shared" si="54"/>
        <v>0</v>
      </c>
      <c r="AV17" s="361">
        <v>0</v>
      </c>
      <c r="AW17" s="362">
        <f t="shared" si="55"/>
        <v>0</v>
      </c>
      <c r="AX17" s="361">
        <v>0</v>
      </c>
      <c r="AY17" s="362">
        <f t="shared" si="56"/>
        <v>0</v>
      </c>
      <c r="AZ17" s="361">
        <v>0</v>
      </c>
      <c r="BA17" s="362">
        <f t="shared" si="57"/>
        <v>0</v>
      </c>
      <c r="BB17" s="361">
        <v>0</v>
      </c>
      <c r="BC17" s="362">
        <f t="shared" si="58"/>
        <v>0</v>
      </c>
      <c r="BD17" s="361">
        <v>0</v>
      </c>
      <c r="BE17" s="362">
        <f t="shared" si="59"/>
        <v>0</v>
      </c>
      <c r="BF17" s="370">
        <v>0</v>
      </c>
      <c r="BG17" s="362">
        <f t="shared" si="60"/>
        <v>0</v>
      </c>
      <c r="BH17" s="361">
        <v>0</v>
      </c>
      <c r="BI17" s="362">
        <f t="shared" si="61"/>
        <v>0</v>
      </c>
      <c r="BJ17" s="370">
        <v>0</v>
      </c>
      <c r="BK17" s="362">
        <f t="shared" si="62"/>
        <v>0</v>
      </c>
      <c r="BL17" s="370">
        <v>0</v>
      </c>
      <c r="BM17" s="362">
        <f t="shared" si="63"/>
        <v>0</v>
      </c>
      <c r="BN17" s="355"/>
      <c r="BO17" s="363">
        <f t="shared" si="64"/>
        <v>0</v>
      </c>
      <c r="BP17" s="364">
        <f t="shared" si="65"/>
        <v>0</v>
      </c>
      <c r="BQ17" s="371"/>
      <c r="BR17" s="366"/>
    </row>
    <row r="18" spans="1:70" ht="15.75" thickBot="1">
      <c r="A18" s="368">
        <v>1108</v>
      </c>
      <c r="B18" s="372" t="s">
        <v>399</v>
      </c>
      <c r="C18" s="360">
        <v>9.9</v>
      </c>
      <c r="D18" s="370">
        <v>0</v>
      </c>
      <c r="E18" s="362">
        <f t="shared" si="33"/>
        <v>0</v>
      </c>
      <c r="F18" s="361">
        <v>0</v>
      </c>
      <c r="G18" s="362">
        <f t="shared" si="34"/>
        <v>0</v>
      </c>
      <c r="H18" s="361">
        <v>0</v>
      </c>
      <c r="I18" s="362">
        <f t="shared" si="35"/>
        <v>0</v>
      </c>
      <c r="J18" s="361">
        <v>0</v>
      </c>
      <c r="K18" s="362">
        <f t="shared" si="36"/>
        <v>0</v>
      </c>
      <c r="L18" s="370">
        <v>0</v>
      </c>
      <c r="M18" s="362">
        <f t="shared" si="37"/>
        <v>0</v>
      </c>
      <c r="N18" s="361">
        <v>0</v>
      </c>
      <c r="O18" s="362">
        <f t="shared" si="38"/>
        <v>0</v>
      </c>
      <c r="P18" s="361">
        <v>0</v>
      </c>
      <c r="Q18" s="362">
        <f t="shared" si="39"/>
        <v>0</v>
      </c>
      <c r="R18" s="370">
        <v>0</v>
      </c>
      <c r="S18" s="362">
        <f t="shared" si="40"/>
        <v>0</v>
      </c>
      <c r="T18" s="370">
        <v>0</v>
      </c>
      <c r="U18" s="362">
        <f t="shared" si="41"/>
        <v>0</v>
      </c>
      <c r="V18" s="370">
        <v>0</v>
      </c>
      <c r="W18" s="362">
        <f t="shared" si="42"/>
        <v>0</v>
      </c>
      <c r="X18" s="370">
        <v>0</v>
      </c>
      <c r="Y18" s="362">
        <f t="shared" si="43"/>
        <v>0</v>
      </c>
      <c r="Z18" s="370">
        <v>0</v>
      </c>
      <c r="AA18" s="362">
        <f t="shared" si="44"/>
        <v>0</v>
      </c>
      <c r="AB18" s="361">
        <v>0</v>
      </c>
      <c r="AC18" s="362">
        <f t="shared" si="45"/>
        <v>0</v>
      </c>
      <c r="AD18" s="370">
        <v>0</v>
      </c>
      <c r="AE18" s="362">
        <f t="shared" si="46"/>
        <v>0</v>
      </c>
      <c r="AF18" s="370">
        <v>0</v>
      </c>
      <c r="AG18" s="362">
        <f t="shared" si="47"/>
        <v>0</v>
      </c>
      <c r="AH18" s="370">
        <v>0</v>
      </c>
      <c r="AI18" s="362">
        <f t="shared" si="48"/>
        <v>0</v>
      </c>
      <c r="AJ18" s="370">
        <v>0</v>
      </c>
      <c r="AK18" s="362">
        <f t="shared" si="49"/>
        <v>0</v>
      </c>
      <c r="AL18" s="370">
        <v>0</v>
      </c>
      <c r="AM18" s="362">
        <f t="shared" si="50"/>
        <v>0</v>
      </c>
      <c r="AN18" s="370">
        <v>0</v>
      </c>
      <c r="AO18" s="362">
        <f t="shared" si="51"/>
        <v>0</v>
      </c>
      <c r="AP18" s="361">
        <v>0</v>
      </c>
      <c r="AQ18" s="362">
        <f t="shared" si="52"/>
        <v>0</v>
      </c>
      <c r="AR18" s="361">
        <v>0</v>
      </c>
      <c r="AS18" s="362">
        <f t="shared" si="53"/>
        <v>0</v>
      </c>
      <c r="AT18" s="361">
        <v>0</v>
      </c>
      <c r="AU18" s="362">
        <f t="shared" si="54"/>
        <v>0</v>
      </c>
      <c r="AV18" s="361">
        <v>0</v>
      </c>
      <c r="AW18" s="362">
        <f t="shared" si="55"/>
        <v>0</v>
      </c>
      <c r="AX18" s="361">
        <v>0</v>
      </c>
      <c r="AY18" s="362">
        <f t="shared" si="56"/>
        <v>0</v>
      </c>
      <c r="AZ18" s="361">
        <v>0</v>
      </c>
      <c r="BA18" s="362">
        <f t="shared" si="57"/>
        <v>0</v>
      </c>
      <c r="BB18" s="361">
        <v>0</v>
      </c>
      <c r="BC18" s="362">
        <f t="shared" si="58"/>
        <v>0</v>
      </c>
      <c r="BD18" s="361">
        <v>0</v>
      </c>
      <c r="BE18" s="362">
        <f t="shared" si="59"/>
        <v>0</v>
      </c>
      <c r="BF18" s="370">
        <v>0</v>
      </c>
      <c r="BG18" s="362">
        <f t="shared" si="60"/>
        <v>0</v>
      </c>
      <c r="BH18" s="361">
        <v>0</v>
      </c>
      <c r="BI18" s="362">
        <f t="shared" si="61"/>
        <v>0</v>
      </c>
      <c r="BJ18" s="370">
        <v>0</v>
      </c>
      <c r="BK18" s="362">
        <f t="shared" si="62"/>
        <v>0</v>
      </c>
      <c r="BL18" s="370">
        <v>0</v>
      </c>
      <c r="BM18" s="362">
        <f t="shared" si="63"/>
        <v>0</v>
      </c>
      <c r="BN18" s="355"/>
      <c r="BO18" s="363">
        <f t="shared" si="64"/>
        <v>0</v>
      </c>
      <c r="BP18" s="364">
        <f t="shared" si="65"/>
        <v>0</v>
      </c>
      <c r="BQ18" s="371"/>
      <c r="BR18" s="366"/>
    </row>
    <row r="19" spans="1:70" ht="15.75" thickBot="1">
      <c r="A19" s="368">
        <v>1109</v>
      </c>
      <c r="B19" s="372" t="s">
        <v>400</v>
      </c>
      <c r="C19" s="360">
        <v>9.9</v>
      </c>
      <c r="D19" s="370">
        <v>0</v>
      </c>
      <c r="E19" s="362">
        <f t="shared" si="33"/>
        <v>0</v>
      </c>
      <c r="F19" s="361">
        <v>0</v>
      </c>
      <c r="G19" s="362">
        <f t="shared" si="34"/>
        <v>0</v>
      </c>
      <c r="H19" s="361">
        <v>0</v>
      </c>
      <c r="I19" s="362">
        <f t="shared" si="35"/>
        <v>0</v>
      </c>
      <c r="J19" s="361">
        <v>0</v>
      </c>
      <c r="K19" s="362">
        <f t="shared" si="36"/>
        <v>0</v>
      </c>
      <c r="L19" s="370">
        <v>0</v>
      </c>
      <c r="M19" s="362">
        <f t="shared" si="37"/>
        <v>0</v>
      </c>
      <c r="N19" s="361">
        <v>0</v>
      </c>
      <c r="O19" s="362">
        <f t="shared" si="38"/>
        <v>0</v>
      </c>
      <c r="P19" s="361">
        <v>0</v>
      </c>
      <c r="Q19" s="362">
        <f t="shared" si="39"/>
        <v>0</v>
      </c>
      <c r="R19" s="370">
        <v>0</v>
      </c>
      <c r="S19" s="362">
        <f t="shared" si="40"/>
        <v>0</v>
      </c>
      <c r="T19" s="370">
        <v>0</v>
      </c>
      <c r="U19" s="362">
        <f t="shared" si="41"/>
        <v>0</v>
      </c>
      <c r="V19" s="370">
        <v>0</v>
      </c>
      <c r="W19" s="362">
        <f t="shared" si="42"/>
        <v>0</v>
      </c>
      <c r="X19" s="370">
        <v>0</v>
      </c>
      <c r="Y19" s="362">
        <f t="shared" si="43"/>
        <v>0</v>
      </c>
      <c r="Z19" s="370">
        <v>0</v>
      </c>
      <c r="AA19" s="362">
        <f t="shared" si="44"/>
        <v>0</v>
      </c>
      <c r="AB19" s="361">
        <v>0</v>
      </c>
      <c r="AC19" s="362">
        <f t="shared" si="45"/>
        <v>0</v>
      </c>
      <c r="AD19" s="370">
        <v>0</v>
      </c>
      <c r="AE19" s="362">
        <f t="shared" si="46"/>
        <v>0</v>
      </c>
      <c r="AF19" s="370">
        <v>0</v>
      </c>
      <c r="AG19" s="362">
        <f t="shared" si="47"/>
        <v>0</v>
      </c>
      <c r="AH19" s="370">
        <v>0</v>
      </c>
      <c r="AI19" s="362">
        <f t="shared" si="48"/>
        <v>0</v>
      </c>
      <c r="AJ19" s="370">
        <v>0</v>
      </c>
      <c r="AK19" s="362">
        <f t="shared" si="49"/>
        <v>0</v>
      </c>
      <c r="AL19" s="370">
        <v>0</v>
      </c>
      <c r="AM19" s="362">
        <f t="shared" si="50"/>
        <v>0</v>
      </c>
      <c r="AN19" s="370">
        <v>0</v>
      </c>
      <c r="AO19" s="362">
        <f t="shared" si="51"/>
        <v>0</v>
      </c>
      <c r="AP19" s="361">
        <v>0</v>
      </c>
      <c r="AQ19" s="362">
        <f t="shared" si="52"/>
        <v>0</v>
      </c>
      <c r="AR19" s="361">
        <v>0</v>
      </c>
      <c r="AS19" s="362">
        <f t="shared" si="53"/>
        <v>0</v>
      </c>
      <c r="AT19" s="361">
        <v>0</v>
      </c>
      <c r="AU19" s="362">
        <f t="shared" si="54"/>
        <v>0</v>
      </c>
      <c r="AV19" s="361">
        <v>0</v>
      </c>
      <c r="AW19" s="362">
        <f t="shared" si="55"/>
        <v>0</v>
      </c>
      <c r="AX19" s="361">
        <v>0</v>
      </c>
      <c r="AY19" s="362">
        <f t="shared" si="56"/>
        <v>0</v>
      </c>
      <c r="AZ19" s="361">
        <v>0</v>
      </c>
      <c r="BA19" s="362">
        <f t="shared" si="57"/>
        <v>0</v>
      </c>
      <c r="BB19" s="361">
        <v>0</v>
      </c>
      <c r="BC19" s="362">
        <f t="shared" si="58"/>
        <v>0</v>
      </c>
      <c r="BD19" s="361">
        <v>0</v>
      </c>
      <c r="BE19" s="362">
        <f t="shared" si="59"/>
        <v>0</v>
      </c>
      <c r="BF19" s="370">
        <v>0</v>
      </c>
      <c r="BG19" s="362">
        <f t="shared" si="60"/>
        <v>0</v>
      </c>
      <c r="BH19" s="361">
        <v>0</v>
      </c>
      <c r="BI19" s="362">
        <f t="shared" si="61"/>
        <v>0</v>
      </c>
      <c r="BJ19" s="370">
        <v>0</v>
      </c>
      <c r="BK19" s="362">
        <f t="shared" si="62"/>
        <v>0</v>
      </c>
      <c r="BL19" s="370">
        <v>0</v>
      </c>
      <c r="BM19" s="362">
        <f t="shared" si="63"/>
        <v>0</v>
      </c>
      <c r="BN19" s="355"/>
      <c r="BO19" s="363">
        <f t="shared" si="64"/>
        <v>0</v>
      </c>
      <c r="BP19" s="364">
        <f t="shared" si="65"/>
        <v>0</v>
      </c>
      <c r="BQ19" s="371"/>
      <c r="BR19" s="366"/>
    </row>
    <row r="20" spans="1:70" ht="15.75" thickBot="1">
      <c r="A20" s="368">
        <v>1110</v>
      </c>
      <c r="B20" s="372" t="s">
        <v>401</v>
      </c>
      <c r="C20" s="360">
        <v>9.9</v>
      </c>
      <c r="D20" s="370">
        <v>0</v>
      </c>
      <c r="E20" s="362">
        <f t="shared" si="33"/>
        <v>0</v>
      </c>
      <c r="F20" s="361">
        <v>0</v>
      </c>
      <c r="G20" s="362">
        <f t="shared" si="34"/>
        <v>0</v>
      </c>
      <c r="H20" s="361">
        <v>0</v>
      </c>
      <c r="I20" s="362">
        <f t="shared" si="35"/>
        <v>0</v>
      </c>
      <c r="J20" s="361">
        <v>0</v>
      </c>
      <c r="K20" s="362">
        <f t="shared" si="36"/>
        <v>0</v>
      </c>
      <c r="L20" s="370">
        <v>0</v>
      </c>
      <c r="M20" s="362">
        <f t="shared" si="37"/>
        <v>0</v>
      </c>
      <c r="N20" s="361">
        <v>0</v>
      </c>
      <c r="O20" s="362">
        <f t="shared" si="38"/>
        <v>0</v>
      </c>
      <c r="P20" s="361">
        <v>0</v>
      </c>
      <c r="Q20" s="362">
        <f t="shared" si="39"/>
        <v>0</v>
      </c>
      <c r="R20" s="370">
        <v>0</v>
      </c>
      <c r="S20" s="362">
        <f t="shared" si="40"/>
        <v>0</v>
      </c>
      <c r="T20" s="370">
        <v>0</v>
      </c>
      <c r="U20" s="362">
        <f t="shared" si="41"/>
        <v>0</v>
      </c>
      <c r="V20" s="370">
        <v>0</v>
      </c>
      <c r="W20" s="362">
        <f t="shared" si="42"/>
        <v>0</v>
      </c>
      <c r="X20" s="370">
        <v>0</v>
      </c>
      <c r="Y20" s="362">
        <f t="shared" si="43"/>
        <v>0</v>
      </c>
      <c r="Z20" s="370">
        <v>0</v>
      </c>
      <c r="AA20" s="362">
        <f t="shared" si="44"/>
        <v>0</v>
      </c>
      <c r="AB20" s="361">
        <v>0</v>
      </c>
      <c r="AC20" s="362">
        <f t="shared" si="45"/>
        <v>0</v>
      </c>
      <c r="AD20" s="370">
        <v>0</v>
      </c>
      <c r="AE20" s="362">
        <f t="shared" si="46"/>
        <v>0</v>
      </c>
      <c r="AF20" s="370">
        <v>0</v>
      </c>
      <c r="AG20" s="362">
        <f t="shared" si="47"/>
        <v>0</v>
      </c>
      <c r="AH20" s="370">
        <v>0</v>
      </c>
      <c r="AI20" s="362">
        <f t="shared" si="48"/>
        <v>0</v>
      </c>
      <c r="AJ20" s="370">
        <v>0</v>
      </c>
      <c r="AK20" s="362">
        <f t="shared" si="49"/>
        <v>0</v>
      </c>
      <c r="AL20" s="370">
        <v>0</v>
      </c>
      <c r="AM20" s="362">
        <f t="shared" si="50"/>
        <v>0</v>
      </c>
      <c r="AN20" s="370">
        <v>0</v>
      </c>
      <c r="AO20" s="362">
        <f t="shared" si="51"/>
        <v>0</v>
      </c>
      <c r="AP20" s="361">
        <v>0</v>
      </c>
      <c r="AQ20" s="362">
        <f t="shared" si="52"/>
        <v>0</v>
      </c>
      <c r="AR20" s="361">
        <v>0</v>
      </c>
      <c r="AS20" s="362">
        <f t="shared" si="53"/>
        <v>0</v>
      </c>
      <c r="AT20" s="361">
        <v>0</v>
      </c>
      <c r="AU20" s="362">
        <f t="shared" si="54"/>
        <v>0</v>
      </c>
      <c r="AV20" s="361">
        <v>0</v>
      </c>
      <c r="AW20" s="362">
        <f t="shared" si="55"/>
        <v>0</v>
      </c>
      <c r="AX20" s="361">
        <v>0</v>
      </c>
      <c r="AY20" s="362">
        <f t="shared" si="56"/>
        <v>0</v>
      </c>
      <c r="AZ20" s="361">
        <v>0</v>
      </c>
      <c r="BA20" s="362">
        <f t="shared" si="57"/>
        <v>0</v>
      </c>
      <c r="BB20" s="361">
        <v>0</v>
      </c>
      <c r="BC20" s="362">
        <f t="shared" si="58"/>
        <v>0</v>
      </c>
      <c r="BD20" s="361">
        <v>0</v>
      </c>
      <c r="BE20" s="362">
        <f t="shared" si="59"/>
        <v>0</v>
      </c>
      <c r="BF20" s="370">
        <v>0</v>
      </c>
      <c r="BG20" s="362">
        <f t="shared" si="60"/>
        <v>0</v>
      </c>
      <c r="BH20" s="361">
        <v>0</v>
      </c>
      <c r="BI20" s="362">
        <f t="shared" si="61"/>
        <v>0</v>
      </c>
      <c r="BJ20" s="370">
        <v>0</v>
      </c>
      <c r="BK20" s="362">
        <f t="shared" si="62"/>
        <v>0</v>
      </c>
      <c r="BL20" s="370">
        <v>0</v>
      </c>
      <c r="BM20" s="362">
        <f t="shared" si="63"/>
        <v>0</v>
      </c>
      <c r="BN20" s="355"/>
      <c r="BO20" s="363">
        <f t="shared" si="64"/>
        <v>0</v>
      </c>
      <c r="BP20" s="364">
        <f t="shared" si="65"/>
        <v>0</v>
      </c>
      <c r="BQ20" s="371"/>
      <c r="BR20" s="366"/>
    </row>
    <row r="21" spans="1:70" ht="15.75" thickBot="1">
      <c r="A21" s="368">
        <v>1111</v>
      </c>
      <c r="B21" s="372" t="s">
        <v>402</v>
      </c>
      <c r="C21" s="360">
        <v>9.9</v>
      </c>
      <c r="D21" s="370">
        <v>0</v>
      </c>
      <c r="E21" s="362">
        <f t="shared" si="33"/>
        <v>0</v>
      </c>
      <c r="F21" s="361">
        <v>0</v>
      </c>
      <c r="G21" s="362">
        <f t="shared" si="34"/>
        <v>0</v>
      </c>
      <c r="H21" s="361">
        <v>0</v>
      </c>
      <c r="I21" s="362">
        <f t="shared" si="35"/>
        <v>0</v>
      </c>
      <c r="J21" s="361">
        <v>0</v>
      </c>
      <c r="K21" s="362">
        <f t="shared" si="36"/>
        <v>0</v>
      </c>
      <c r="L21" s="370">
        <v>0</v>
      </c>
      <c r="M21" s="362">
        <f t="shared" si="37"/>
        <v>0</v>
      </c>
      <c r="N21" s="361">
        <v>0</v>
      </c>
      <c r="O21" s="362">
        <f t="shared" si="38"/>
        <v>0</v>
      </c>
      <c r="P21" s="361">
        <v>0</v>
      </c>
      <c r="Q21" s="362">
        <f t="shared" si="39"/>
        <v>0</v>
      </c>
      <c r="R21" s="370">
        <v>0</v>
      </c>
      <c r="S21" s="362">
        <f t="shared" si="40"/>
        <v>0</v>
      </c>
      <c r="T21" s="370">
        <v>0</v>
      </c>
      <c r="U21" s="362">
        <f t="shared" si="41"/>
        <v>0</v>
      </c>
      <c r="V21" s="370">
        <v>0</v>
      </c>
      <c r="W21" s="362">
        <f t="shared" si="42"/>
        <v>0</v>
      </c>
      <c r="X21" s="370">
        <v>0</v>
      </c>
      <c r="Y21" s="362">
        <f t="shared" si="43"/>
        <v>0</v>
      </c>
      <c r="Z21" s="370">
        <v>0</v>
      </c>
      <c r="AA21" s="362">
        <f t="shared" si="44"/>
        <v>0</v>
      </c>
      <c r="AB21" s="361">
        <v>0</v>
      </c>
      <c r="AC21" s="362">
        <f t="shared" si="45"/>
        <v>0</v>
      </c>
      <c r="AD21" s="370">
        <v>0</v>
      </c>
      <c r="AE21" s="362">
        <f t="shared" si="46"/>
        <v>0</v>
      </c>
      <c r="AF21" s="370">
        <v>0</v>
      </c>
      <c r="AG21" s="362">
        <f t="shared" si="47"/>
        <v>0</v>
      </c>
      <c r="AH21" s="370">
        <v>0</v>
      </c>
      <c r="AI21" s="362">
        <f t="shared" si="48"/>
        <v>0</v>
      </c>
      <c r="AJ21" s="370">
        <v>0</v>
      </c>
      <c r="AK21" s="362">
        <f t="shared" si="49"/>
        <v>0</v>
      </c>
      <c r="AL21" s="370">
        <v>0</v>
      </c>
      <c r="AM21" s="362">
        <f t="shared" si="50"/>
        <v>0</v>
      </c>
      <c r="AN21" s="370">
        <v>0</v>
      </c>
      <c r="AO21" s="362">
        <f t="shared" si="51"/>
        <v>0</v>
      </c>
      <c r="AP21" s="361">
        <v>0</v>
      </c>
      <c r="AQ21" s="362">
        <f t="shared" si="52"/>
        <v>0</v>
      </c>
      <c r="AR21" s="361">
        <v>0</v>
      </c>
      <c r="AS21" s="362">
        <f t="shared" si="53"/>
        <v>0</v>
      </c>
      <c r="AT21" s="361">
        <v>0</v>
      </c>
      <c r="AU21" s="362">
        <f t="shared" si="54"/>
        <v>0</v>
      </c>
      <c r="AV21" s="361">
        <v>0</v>
      </c>
      <c r="AW21" s="362">
        <f t="shared" si="55"/>
        <v>0</v>
      </c>
      <c r="AX21" s="361">
        <v>0</v>
      </c>
      <c r="AY21" s="362">
        <f t="shared" si="56"/>
        <v>0</v>
      </c>
      <c r="AZ21" s="361">
        <v>0</v>
      </c>
      <c r="BA21" s="362">
        <f t="shared" si="57"/>
        <v>0</v>
      </c>
      <c r="BB21" s="361">
        <v>0</v>
      </c>
      <c r="BC21" s="362">
        <f t="shared" si="58"/>
        <v>0</v>
      </c>
      <c r="BD21" s="361">
        <v>0</v>
      </c>
      <c r="BE21" s="362">
        <f t="shared" si="59"/>
        <v>0</v>
      </c>
      <c r="BF21" s="370">
        <v>0</v>
      </c>
      <c r="BG21" s="362">
        <f t="shared" si="60"/>
        <v>0</v>
      </c>
      <c r="BH21" s="361">
        <v>0</v>
      </c>
      <c r="BI21" s="362">
        <f t="shared" si="61"/>
        <v>0</v>
      </c>
      <c r="BJ21" s="370">
        <v>0</v>
      </c>
      <c r="BK21" s="362">
        <f t="shared" si="62"/>
        <v>0</v>
      </c>
      <c r="BL21" s="370">
        <v>0</v>
      </c>
      <c r="BM21" s="362">
        <f t="shared" si="63"/>
        <v>0</v>
      </c>
      <c r="BN21" s="355"/>
      <c r="BO21" s="363">
        <f t="shared" si="64"/>
        <v>0</v>
      </c>
      <c r="BP21" s="364">
        <f t="shared" si="65"/>
        <v>0</v>
      </c>
      <c r="BQ21" s="371"/>
      <c r="BR21" s="366"/>
    </row>
    <row r="22" spans="1:70" ht="15.75" thickBot="1">
      <c r="A22" s="368">
        <v>1112</v>
      </c>
      <c r="B22" s="372" t="s">
        <v>403</v>
      </c>
      <c r="C22" s="360">
        <v>9.9</v>
      </c>
      <c r="D22" s="370">
        <v>0</v>
      </c>
      <c r="E22" s="362">
        <f t="shared" si="33"/>
        <v>0</v>
      </c>
      <c r="F22" s="361">
        <v>0</v>
      </c>
      <c r="G22" s="362">
        <f t="shared" si="34"/>
        <v>0</v>
      </c>
      <c r="H22" s="361">
        <v>0</v>
      </c>
      <c r="I22" s="362">
        <f t="shared" si="35"/>
        <v>0</v>
      </c>
      <c r="J22" s="361">
        <v>0</v>
      </c>
      <c r="K22" s="362">
        <f t="shared" si="36"/>
        <v>0</v>
      </c>
      <c r="L22" s="370">
        <v>0</v>
      </c>
      <c r="M22" s="362">
        <f t="shared" si="37"/>
        <v>0</v>
      </c>
      <c r="N22" s="361">
        <v>0</v>
      </c>
      <c r="O22" s="362">
        <f t="shared" si="38"/>
        <v>0</v>
      </c>
      <c r="P22" s="361">
        <v>0</v>
      </c>
      <c r="Q22" s="362">
        <f t="shared" si="39"/>
        <v>0</v>
      </c>
      <c r="R22" s="370">
        <v>0</v>
      </c>
      <c r="S22" s="362">
        <f t="shared" si="40"/>
        <v>0</v>
      </c>
      <c r="T22" s="370">
        <v>0</v>
      </c>
      <c r="U22" s="362">
        <f t="shared" si="41"/>
        <v>0</v>
      </c>
      <c r="V22" s="370">
        <v>0</v>
      </c>
      <c r="W22" s="362">
        <f t="shared" si="42"/>
        <v>0</v>
      </c>
      <c r="X22" s="370">
        <v>0</v>
      </c>
      <c r="Y22" s="362">
        <f t="shared" si="43"/>
        <v>0</v>
      </c>
      <c r="Z22" s="370">
        <v>0</v>
      </c>
      <c r="AA22" s="362">
        <f t="shared" si="44"/>
        <v>0</v>
      </c>
      <c r="AB22" s="361">
        <v>0</v>
      </c>
      <c r="AC22" s="362">
        <f t="shared" si="45"/>
        <v>0</v>
      </c>
      <c r="AD22" s="370">
        <v>0</v>
      </c>
      <c r="AE22" s="362">
        <f t="shared" si="46"/>
        <v>0</v>
      </c>
      <c r="AF22" s="370">
        <v>0</v>
      </c>
      <c r="AG22" s="362">
        <f t="shared" si="47"/>
        <v>0</v>
      </c>
      <c r="AH22" s="370">
        <v>0</v>
      </c>
      <c r="AI22" s="362">
        <f t="shared" si="48"/>
        <v>0</v>
      </c>
      <c r="AJ22" s="370">
        <v>0</v>
      </c>
      <c r="AK22" s="362">
        <f t="shared" si="49"/>
        <v>0</v>
      </c>
      <c r="AL22" s="370">
        <v>0</v>
      </c>
      <c r="AM22" s="362">
        <f t="shared" si="50"/>
        <v>0</v>
      </c>
      <c r="AN22" s="370">
        <v>0</v>
      </c>
      <c r="AO22" s="362">
        <f t="shared" si="51"/>
        <v>0</v>
      </c>
      <c r="AP22" s="361">
        <v>0</v>
      </c>
      <c r="AQ22" s="362">
        <f t="shared" si="52"/>
        <v>0</v>
      </c>
      <c r="AR22" s="361">
        <v>0</v>
      </c>
      <c r="AS22" s="362">
        <f t="shared" si="53"/>
        <v>0</v>
      </c>
      <c r="AT22" s="361">
        <v>0</v>
      </c>
      <c r="AU22" s="362">
        <f t="shared" si="54"/>
        <v>0</v>
      </c>
      <c r="AV22" s="361">
        <v>0</v>
      </c>
      <c r="AW22" s="362">
        <f t="shared" si="55"/>
        <v>0</v>
      </c>
      <c r="AX22" s="361">
        <v>0</v>
      </c>
      <c r="AY22" s="362">
        <f t="shared" si="56"/>
        <v>0</v>
      </c>
      <c r="AZ22" s="361">
        <v>0</v>
      </c>
      <c r="BA22" s="362">
        <f t="shared" si="57"/>
        <v>0</v>
      </c>
      <c r="BB22" s="361">
        <v>0</v>
      </c>
      <c r="BC22" s="362">
        <f t="shared" si="58"/>
        <v>0</v>
      </c>
      <c r="BD22" s="361">
        <v>0</v>
      </c>
      <c r="BE22" s="362">
        <f t="shared" si="59"/>
        <v>0</v>
      </c>
      <c r="BF22" s="370">
        <v>0</v>
      </c>
      <c r="BG22" s="362">
        <f t="shared" si="60"/>
        <v>0</v>
      </c>
      <c r="BH22" s="361">
        <v>0</v>
      </c>
      <c r="BI22" s="362">
        <f t="shared" si="61"/>
        <v>0</v>
      </c>
      <c r="BJ22" s="370">
        <v>0</v>
      </c>
      <c r="BK22" s="362">
        <f t="shared" si="62"/>
        <v>0</v>
      </c>
      <c r="BL22" s="370">
        <v>0</v>
      </c>
      <c r="BM22" s="362">
        <f t="shared" si="63"/>
        <v>0</v>
      </c>
      <c r="BN22" s="355"/>
      <c r="BO22" s="363">
        <f t="shared" si="64"/>
        <v>0</v>
      </c>
      <c r="BP22" s="364">
        <f t="shared" si="65"/>
        <v>0</v>
      </c>
      <c r="BQ22" s="371"/>
      <c r="BR22" s="366"/>
    </row>
    <row r="23" spans="1:70" ht="15.75" thickBot="1">
      <c r="A23" s="368">
        <v>1113</v>
      </c>
      <c r="B23" s="372" t="s">
        <v>404</v>
      </c>
      <c r="C23" s="360">
        <v>9.9</v>
      </c>
      <c r="D23" s="370">
        <v>0</v>
      </c>
      <c r="E23" s="362">
        <f t="shared" si="33"/>
        <v>0</v>
      </c>
      <c r="F23" s="361">
        <v>0</v>
      </c>
      <c r="G23" s="362">
        <f t="shared" si="34"/>
        <v>0</v>
      </c>
      <c r="H23" s="361">
        <v>0</v>
      </c>
      <c r="I23" s="362">
        <f t="shared" si="35"/>
        <v>0</v>
      </c>
      <c r="J23" s="361">
        <v>0</v>
      </c>
      <c r="K23" s="362">
        <f t="shared" si="36"/>
        <v>0</v>
      </c>
      <c r="L23" s="370">
        <v>0</v>
      </c>
      <c r="M23" s="362">
        <f t="shared" si="37"/>
        <v>0</v>
      </c>
      <c r="N23" s="361">
        <v>0</v>
      </c>
      <c r="O23" s="362">
        <f t="shared" si="38"/>
        <v>0</v>
      </c>
      <c r="P23" s="361">
        <v>0</v>
      </c>
      <c r="Q23" s="362">
        <f t="shared" si="39"/>
        <v>0</v>
      </c>
      <c r="R23" s="370">
        <v>0</v>
      </c>
      <c r="S23" s="362">
        <f t="shared" si="40"/>
        <v>0</v>
      </c>
      <c r="T23" s="370">
        <v>0</v>
      </c>
      <c r="U23" s="362">
        <f t="shared" si="41"/>
        <v>0</v>
      </c>
      <c r="V23" s="370">
        <v>0</v>
      </c>
      <c r="W23" s="362">
        <f t="shared" si="42"/>
        <v>0</v>
      </c>
      <c r="X23" s="370">
        <v>0</v>
      </c>
      <c r="Y23" s="362">
        <f t="shared" si="43"/>
        <v>0</v>
      </c>
      <c r="Z23" s="370">
        <v>0</v>
      </c>
      <c r="AA23" s="362">
        <f t="shared" si="44"/>
        <v>0</v>
      </c>
      <c r="AB23" s="361">
        <v>0</v>
      </c>
      <c r="AC23" s="362">
        <f t="shared" si="45"/>
        <v>0</v>
      </c>
      <c r="AD23" s="370">
        <v>0</v>
      </c>
      <c r="AE23" s="362">
        <f t="shared" si="46"/>
        <v>0</v>
      </c>
      <c r="AF23" s="370">
        <v>0</v>
      </c>
      <c r="AG23" s="362">
        <f t="shared" si="47"/>
        <v>0</v>
      </c>
      <c r="AH23" s="370">
        <v>0</v>
      </c>
      <c r="AI23" s="362">
        <f t="shared" si="48"/>
        <v>0</v>
      </c>
      <c r="AJ23" s="370">
        <v>0</v>
      </c>
      <c r="AK23" s="362">
        <f t="shared" si="49"/>
        <v>0</v>
      </c>
      <c r="AL23" s="370">
        <v>0</v>
      </c>
      <c r="AM23" s="362">
        <f t="shared" si="50"/>
        <v>0</v>
      </c>
      <c r="AN23" s="370">
        <v>0</v>
      </c>
      <c r="AO23" s="362">
        <f t="shared" si="51"/>
        <v>0</v>
      </c>
      <c r="AP23" s="361">
        <v>0</v>
      </c>
      <c r="AQ23" s="362">
        <f t="shared" si="52"/>
        <v>0</v>
      </c>
      <c r="AR23" s="361">
        <v>0</v>
      </c>
      <c r="AS23" s="362">
        <f t="shared" si="53"/>
        <v>0</v>
      </c>
      <c r="AT23" s="361">
        <v>0</v>
      </c>
      <c r="AU23" s="362">
        <f t="shared" si="54"/>
        <v>0</v>
      </c>
      <c r="AV23" s="361">
        <v>0</v>
      </c>
      <c r="AW23" s="362">
        <f t="shared" si="55"/>
        <v>0</v>
      </c>
      <c r="AX23" s="361">
        <v>0</v>
      </c>
      <c r="AY23" s="362">
        <f t="shared" si="56"/>
        <v>0</v>
      </c>
      <c r="AZ23" s="361">
        <v>0</v>
      </c>
      <c r="BA23" s="362">
        <f t="shared" si="57"/>
        <v>0</v>
      </c>
      <c r="BB23" s="361">
        <v>0</v>
      </c>
      <c r="BC23" s="362">
        <f t="shared" si="58"/>
        <v>0</v>
      </c>
      <c r="BD23" s="361">
        <v>0</v>
      </c>
      <c r="BE23" s="362">
        <f t="shared" si="59"/>
        <v>0</v>
      </c>
      <c r="BF23" s="370">
        <v>0</v>
      </c>
      <c r="BG23" s="362">
        <f t="shared" si="60"/>
        <v>0</v>
      </c>
      <c r="BH23" s="361">
        <v>0</v>
      </c>
      <c r="BI23" s="362">
        <f t="shared" si="61"/>
        <v>0</v>
      </c>
      <c r="BJ23" s="370">
        <v>0</v>
      </c>
      <c r="BK23" s="362">
        <f t="shared" si="62"/>
        <v>0</v>
      </c>
      <c r="BL23" s="370">
        <v>0</v>
      </c>
      <c r="BM23" s="362">
        <f t="shared" si="63"/>
        <v>0</v>
      </c>
      <c r="BN23" s="355"/>
      <c r="BO23" s="363">
        <f t="shared" si="64"/>
        <v>0</v>
      </c>
      <c r="BP23" s="364">
        <f t="shared" si="65"/>
        <v>0</v>
      </c>
      <c r="BQ23" s="371"/>
      <c r="BR23" s="366"/>
    </row>
    <row r="24" spans="1:70" ht="15.75" thickBot="1">
      <c r="A24" s="368">
        <v>1114</v>
      </c>
      <c r="B24" s="372" t="s">
        <v>405</v>
      </c>
      <c r="C24" s="360">
        <v>9.9</v>
      </c>
      <c r="D24" s="370">
        <v>0</v>
      </c>
      <c r="E24" s="362">
        <f t="shared" si="33"/>
        <v>0</v>
      </c>
      <c r="F24" s="361">
        <v>0</v>
      </c>
      <c r="G24" s="362">
        <f t="shared" si="34"/>
        <v>0</v>
      </c>
      <c r="H24" s="361">
        <v>0</v>
      </c>
      <c r="I24" s="362">
        <f t="shared" si="35"/>
        <v>0</v>
      </c>
      <c r="J24" s="361">
        <v>0</v>
      </c>
      <c r="K24" s="362">
        <f t="shared" si="36"/>
        <v>0</v>
      </c>
      <c r="L24" s="370">
        <v>0</v>
      </c>
      <c r="M24" s="362">
        <f t="shared" si="37"/>
        <v>0</v>
      </c>
      <c r="N24" s="361">
        <v>0</v>
      </c>
      <c r="O24" s="362">
        <f t="shared" si="38"/>
        <v>0</v>
      </c>
      <c r="P24" s="361">
        <v>0</v>
      </c>
      <c r="Q24" s="362">
        <f t="shared" si="39"/>
        <v>0</v>
      </c>
      <c r="R24" s="370">
        <v>0</v>
      </c>
      <c r="S24" s="362">
        <f t="shared" si="40"/>
        <v>0</v>
      </c>
      <c r="T24" s="370">
        <v>0</v>
      </c>
      <c r="U24" s="362">
        <f t="shared" si="41"/>
        <v>0</v>
      </c>
      <c r="V24" s="370">
        <v>0</v>
      </c>
      <c r="W24" s="362">
        <f t="shared" si="42"/>
        <v>0</v>
      </c>
      <c r="X24" s="370">
        <v>0</v>
      </c>
      <c r="Y24" s="362">
        <f t="shared" si="43"/>
        <v>0</v>
      </c>
      <c r="Z24" s="370">
        <v>0</v>
      </c>
      <c r="AA24" s="362">
        <f t="shared" si="44"/>
        <v>0</v>
      </c>
      <c r="AB24" s="361">
        <v>0</v>
      </c>
      <c r="AC24" s="362">
        <f t="shared" si="45"/>
        <v>0</v>
      </c>
      <c r="AD24" s="370">
        <v>0</v>
      </c>
      <c r="AE24" s="362">
        <f t="shared" si="46"/>
        <v>0</v>
      </c>
      <c r="AF24" s="370">
        <v>0</v>
      </c>
      <c r="AG24" s="362">
        <f t="shared" si="47"/>
        <v>0</v>
      </c>
      <c r="AH24" s="370">
        <v>0</v>
      </c>
      <c r="AI24" s="362">
        <f t="shared" si="48"/>
        <v>0</v>
      </c>
      <c r="AJ24" s="370">
        <v>0</v>
      </c>
      <c r="AK24" s="362">
        <f t="shared" si="49"/>
        <v>0</v>
      </c>
      <c r="AL24" s="370">
        <v>0</v>
      </c>
      <c r="AM24" s="362">
        <f t="shared" si="50"/>
        <v>0</v>
      </c>
      <c r="AN24" s="370">
        <v>0</v>
      </c>
      <c r="AO24" s="362">
        <f t="shared" si="51"/>
        <v>0</v>
      </c>
      <c r="AP24" s="361">
        <v>0</v>
      </c>
      <c r="AQ24" s="362">
        <f t="shared" si="52"/>
        <v>0</v>
      </c>
      <c r="AR24" s="361">
        <v>0</v>
      </c>
      <c r="AS24" s="362">
        <f t="shared" si="53"/>
        <v>0</v>
      </c>
      <c r="AT24" s="361">
        <v>0</v>
      </c>
      <c r="AU24" s="362">
        <f t="shared" si="54"/>
        <v>0</v>
      </c>
      <c r="AV24" s="361">
        <v>0</v>
      </c>
      <c r="AW24" s="362">
        <f t="shared" si="55"/>
        <v>0</v>
      </c>
      <c r="AX24" s="361">
        <v>0</v>
      </c>
      <c r="AY24" s="362">
        <f t="shared" si="56"/>
        <v>0</v>
      </c>
      <c r="AZ24" s="361">
        <v>0</v>
      </c>
      <c r="BA24" s="362">
        <f t="shared" si="57"/>
        <v>0</v>
      </c>
      <c r="BB24" s="361">
        <v>0</v>
      </c>
      <c r="BC24" s="362">
        <f t="shared" si="58"/>
        <v>0</v>
      </c>
      <c r="BD24" s="361">
        <v>0</v>
      </c>
      <c r="BE24" s="362">
        <f t="shared" si="59"/>
        <v>0</v>
      </c>
      <c r="BF24" s="370">
        <v>0</v>
      </c>
      <c r="BG24" s="362">
        <f t="shared" si="60"/>
        <v>0</v>
      </c>
      <c r="BH24" s="361">
        <v>0</v>
      </c>
      <c r="BI24" s="362">
        <f t="shared" si="61"/>
        <v>0</v>
      </c>
      <c r="BJ24" s="370">
        <v>0</v>
      </c>
      <c r="BK24" s="362">
        <f t="shared" si="62"/>
        <v>0</v>
      </c>
      <c r="BL24" s="370">
        <v>0</v>
      </c>
      <c r="BM24" s="362">
        <f t="shared" si="63"/>
        <v>0</v>
      </c>
      <c r="BN24" s="355"/>
      <c r="BO24" s="363">
        <f t="shared" si="64"/>
        <v>0</v>
      </c>
      <c r="BP24" s="364">
        <f t="shared" si="65"/>
        <v>0</v>
      </c>
      <c r="BQ24" s="371"/>
      <c r="BR24" s="366"/>
    </row>
    <row r="25" spans="1:70" ht="15.75" thickBot="1">
      <c r="A25" s="368">
        <v>1115</v>
      </c>
      <c r="B25" s="372" t="s">
        <v>406</v>
      </c>
      <c r="C25" s="360">
        <v>9.9</v>
      </c>
      <c r="D25" s="370">
        <v>0</v>
      </c>
      <c r="E25" s="362">
        <f t="shared" si="33"/>
        <v>0</v>
      </c>
      <c r="F25" s="361">
        <v>0</v>
      </c>
      <c r="G25" s="362">
        <f t="shared" si="34"/>
        <v>0</v>
      </c>
      <c r="H25" s="361">
        <v>0</v>
      </c>
      <c r="I25" s="362">
        <f t="shared" si="35"/>
        <v>0</v>
      </c>
      <c r="J25" s="361">
        <v>0</v>
      </c>
      <c r="K25" s="362">
        <f t="shared" si="36"/>
        <v>0</v>
      </c>
      <c r="L25" s="370">
        <v>0</v>
      </c>
      <c r="M25" s="362">
        <f t="shared" si="37"/>
        <v>0</v>
      </c>
      <c r="N25" s="361">
        <v>0</v>
      </c>
      <c r="O25" s="362">
        <f t="shared" si="38"/>
        <v>0</v>
      </c>
      <c r="P25" s="361">
        <v>0</v>
      </c>
      <c r="Q25" s="362">
        <f t="shared" si="39"/>
        <v>0</v>
      </c>
      <c r="R25" s="370">
        <v>0</v>
      </c>
      <c r="S25" s="362">
        <f t="shared" si="40"/>
        <v>0</v>
      </c>
      <c r="T25" s="370">
        <v>0</v>
      </c>
      <c r="U25" s="362">
        <f t="shared" si="41"/>
        <v>0</v>
      </c>
      <c r="V25" s="370">
        <v>0</v>
      </c>
      <c r="W25" s="362">
        <f t="shared" si="42"/>
        <v>0</v>
      </c>
      <c r="X25" s="370">
        <v>0</v>
      </c>
      <c r="Y25" s="362">
        <f t="shared" si="43"/>
        <v>0</v>
      </c>
      <c r="Z25" s="370">
        <v>0</v>
      </c>
      <c r="AA25" s="362">
        <f t="shared" si="44"/>
        <v>0</v>
      </c>
      <c r="AB25" s="361">
        <v>0</v>
      </c>
      <c r="AC25" s="362">
        <f t="shared" si="45"/>
        <v>0</v>
      </c>
      <c r="AD25" s="370">
        <v>0</v>
      </c>
      <c r="AE25" s="362">
        <f t="shared" si="46"/>
        <v>0</v>
      </c>
      <c r="AF25" s="370">
        <v>0</v>
      </c>
      <c r="AG25" s="362">
        <f t="shared" si="47"/>
        <v>0</v>
      </c>
      <c r="AH25" s="370">
        <v>0</v>
      </c>
      <c r="AI25" s="362">
        <f t="shared" si="48"/>
        <v>0</v>
      </c>
      <c r="AJ25" s="370">
        <v>0</v>
      </c>
      <c r="AK25" s="362">
        <f t="shared" si="49"/>
        <v>0</v>
      </c>
      <c r="AL25" s="370">
        <v>0</v>
      </c>
      <c r="AM25" s="362">
        <f t="shared" si="50"/>
        <v>0</v>
      </c>
      <c r="AN25" s="370">
        <v>0</v>
      </c>
      <c r="AO25" s="362">
        <f t="shared" si="51"/>
        <v>0</v>
      </c>
      <c r="AP25" s="361">
        <v>0</v>
      </c>
      <c r="AQ25" s="362">
        <f t="shared" si="52"/>
        <v>0</v>
      </c>
      <c r="AR25" s="361">
        <v>0</v>
      </c>
      <c r="AS25" s="362">
        <f t="shared" si="53"/>
        <v>0</v>
      </c>
      <c r="AT25" s="361">
        <v>0</v>
      </c>
      <c r="AU25" s="362">
        <f t="shared" si="54"/>
        <v>0</v>
      </c>
      <c r="AV25" s="361">
        <v>0</v>
      </c>
      <c r="AW25" s="362">
        <f t="shared" si="55"/>
        <v>0</v>
      </c>
      <c r="AX25" s="361">
        <v>0</v>
      </c>
      <c r="AY25" s="362">
        <f t="shared" si="56"/>
        <v>0</v>
      </c>
      <c r="AZ25" s="361">
        <v>0</v>
      </c>
      <c r="BA25" s="362">
        <f t="shared" si="57"/>
        <v>0</v>
      </c>
      <c r="BB25" s="361">
        <v>0</v>
      </c>
      <c r="BC25" s="362">
        <f t="shared" si="58"/>
        <v>0</v>
      </c>
      <c r="BD25" s="361">
        <v>0</v>
      </c>
      <c r="BE25" s="362">
        <f t="shared" si="59"/>
        <v>0</v>
      </c>
      <c r="BF25" s="370">
        <v>0</v>
      </c>
      <c r="BG25" s="362">
        <f t="shared" si="60"/>
        <v>0</v>
      </c>
      <c r="BH25" s="361">
        <v>0</v>
      </c>
      <c r="BI25" s="362">
        <f t="shared" si="61"/>
        <v>0</v>
      </c>
      <c r="BJ25" s="370">
        <v>0</v>
      </c>
      <c r="BK25" s="362">
        <f t="shared" si="62"/>
        <v>0</v>
      </c>
      <c r="BL25" s="370">
        <v>0</v>
      </c>
      <c r="BM25" s="362">
        <f t="shared" si="63"/>
        <v>0</v>
      </c>
      <c r="BN25" s="355"/>
      <c r="BO25" s="363">
        <f t="shared" si="64"/>
        <v>0</v>
      </c>
      <c r="BP25" s="364">
        <f t="shared" si="65"/>
        <v>0</v>
      </c>
      <c r="BQ25" s="371"/>
      <c r="BR25" s="366"/>
    </row>
    <row r="26" spans="1:70" ht="15.75" thickBot="1">
      <c r="A26" s="368">
        <v>1001</v>
      </c>
      <c r="B26" s="369" t="s">
        <v>385</v>
      </c>
      <c r="C26" s="360">
        <v>12.9</v>
      </c>
      <c r="D26" s="370">
        <v>0</v>
      </c>
      <c r="E26" s="362">
        <f t="shared" si="0"/>
        <v>0</v>
      </c>
      <c r="F26" s="361">
        <v>0</v>
      </c>
      <c r="G26" s="362">
        <f t="shared" si="1"/>
        <v>0</v>
      </c>
      <c r="H26" s="361">
        <v>0</v>
      </c>
      <c r="I26" s="362">
        <f t="shared" si="2"/>
        <v>0</v>
      </c>
      <c r="J26" s="370">
        <v>0</v>
      </c>
      <c r="K26" s="362">
        <f t="shared" si="3"/>
        <v>0</v>
      </c>
      <c r="L26" s="370">
        <v>0</v>
      </c>
      <c r="M26" s="362">
        <f t="shared" si="4"/>
        <v>0</v>
      </c>
      <c r="N26" s="370">
        <v>0</v>
      </c>
      <c r="O26" s="362">
        <f t="shared" si="5"/>
        <v>0</v>
      </c>
      <c r="P26" s="361">
        <v>0</v>
      </c>
      <c r="Q26" s="362">
        <f t="shared" si="6"/>
        <v>0</v>
      </c>
      <c r="R26" s="370">
        <v>0</v>
      </c>
      <c r="S26" s="362">
        <f t="shared" si="7"/>
        <v>0</v>
      </c>
      <c r="T26" s="370">
        <v>0</v>
      </c>
      <c r="U26" s="362">
        <f t="shared" si="8"/>
        <v>0</v>
      </c>
      <c r="V26" s="370">
        <v>0</v>
      </c>
      <c r="W26" s="362">
        <f t="shared" si="9"/>
        <v>0</v>
      </c>
      <c r="X26" s="370">
        <v>0</v>
      </c>
      <c r="Y26" s="362">
        <f t="shared" si="10"/>
        <v>0</v>
      </c>
      <c r="Z26" s="370">
        <v>0</v>
      </c>
      <c r="AA26" s="362">
        <f t="shared" si="11"/>
        <v>0</v>
      </c>
      <c r="AB26" s="361">
        <v>0</v>
      </c>
      <c r="AC26" s="362">
        <f t="shared" si="12"/>
        <v>0</v>
      </c>
      <c r="AD26" s="370">
        <v>0</v>
      </c>
      <c r="AE26" s="362">
        <f t="shared" si="13"/>
        <v>0</v>
      </c>
      <c r="AF26" s="370">
        <v>0</v>
      </c>
      <c r="AG26" s="362">
        <f t="shared" si="14"/>
        <v>0</v>
      </c>
      <c r="AH26" s="370">
        <v>0</v>
      </c>
      <c r="AI26" s="362">
        <f t="shared" si="15"/>
        <v>0</v>
      </c>
      <c r="AJ26" s="370">
        <v>0</v>
      </c>
      <c r="AK26" s="362">
        <f t="shared" si="16"/>
        <v>0</v>
      </c>
      <c r="AL26" s="370">
        <v>0</v>
      </c>
      <c r="AM26" s="362">
        <f t="shared" si="17"/>
        <v>0</v>
      </c>
      <c r="AN26" s="370">
        <v>0</v>
      </c>
      <c r="AO26" s="362">
        <f t="shared" si="18"/>
        <v>0</v>
      </c>
      <c r="AP26" s="361">
        <v>0</v>
      </c>
      <c r="AQ26" s="362">
        <f t="shared" si="19"/>
        <v>0</v>
      </c>
      <c r="AR26" s="361">
        <v>0</v>
      </c>
      <c r="AS26" s="362">
        <f t="shared" si="20"/>
        <v>0</v>
      </c>
      <c r="AT26" s="361">
        <v>0</v>
      </c>
      <c r="AU26" s="362">
        <f t="shared" si="21"/>
        <v>0</v>
      </c>
      <c r="AV26" s="361">
        <v>0</v>
      </c>
      <c r="AW26" s="362">
        <f t="shared" si="22"/>
        <v>0</v>
      </c>
      <c r="AX26" s="361">
        <v>0</v>
      </c>
      <c r="AY26" s="362">
        <f t="shared" si="23"/>
        <v>0</v>
      </c>
      <c r="AZ26" s="361">
        <v>0</v>
      </c>
      <c r="BA26" s="362">
        <f t="shared" si="24"/>
        <v>0</v>
      </c>
      <c r="BB26" s="361">
        <v>0</v>
      </c>
      <c r="BC26" s="362">
        <f t="shared" si="25"/>
        <v>0</v>
      </c>
      <c r="BD26" s="361">
        <v>0</v>
      </c>
      <c r="BE26" s="362">
        <f t="shared" si="26"/>
        <v>0</v>
      </c>
      <c r="BF26" s="370">
        <v>0</v>
      </c>
      <c r="BG26" s="362">
        <f t="shared" si="27"/>
        <v>0</v>
      </c>
      <c r="BH26" s="361">
        <v>0</v>
      </c>
      <c r="BI26" s="362">
        <f t="shared" si="28"/>
        <v>0</v>
      </c>
      <c r="BJ26" s="370">
        <v>0</v>
      </c>
      <c r="BK26" s="362">
        <f t="shared" si="29"/>
        <v>0</v>
      </c>
      <c r="BL26" s="370">
        <v>0</v>
      </c>
      <c r="BM26" s="362">
        <f t="shared" si="30"/>
        <v>0</v>
      </c>
      <c r="BN26" s="355"/>
      <c r="BO26" s="363">
        <f t="shared" si="31"/>
        <v>0</v>
      </c>
      <c r="BP26" s="364">
        <f t="shared" si="32"/>
        <v>0</v>
      </c>
      <c r="BQ26" s="367"/>
      <c r="BR26" s="366"/>
    </row>
    <row r="27" spans="1:70" ht="15.75" thickBot="1">
      <c r="A27" s="368">
        <v>1002</v>
      </c>
      <c r="B27" s="369" t="s">
        <v>386</v>
      </c>
      <c r="C27" s="360">
        <v>12.9</v>
      </c>
      <c r="D27" s="370">
        <v>0</v>
      </c>
      <c r="E27" s="362">
        <f t="shared" si="0"/>
        <v>0</v>
      </c>
      <c r="F27" s="361">
        <v>0</v>
      </c>
      <c r="G27" s="362">
        <f t="shared" si="1"/>
        <v>0</v>
      </c>
      <c r="H27" s="361">
        <v>0</v>
      </c>
      <c r="I27" s="362">
        <f t="shared" si="2"/>
        <v>0</v>
      </c>
      <c r="J27" s="370">
        <v>0</v>
      </c>
      <c r="K27" s="362">
        <f t="shared" si="3"/>
        <v>0</v>
      </c>
      <c r="L27" s="370">
        <v>0</v>
      </c>
      <c r="M27" s="362">
        <f t="shared" si="4"/>
        <v>0</v>
      </c>
      <c r="N27" s="370">
        <v>0</v>
      </c>
      <c r="O27" s="362">
        <f t="shared" si="5"/>
        <v>0</v>
      </c>
      <c r="P27" s="361">
        <v>0</v>
      </c>
      <c r="Q27" s="362">
        <f t="shared" si="6"/>
        <v>0</v>
      </c>
      <c r="R27" s="370">
        <v>0</v>
      </c>
      <c r="S27" s="362">
        <f t="shared" si="7"/>
        <v>0</v>
      </c>
      <c r="T27" s="370">
        <v>0</v>
      </c>
      <c r="U27" s="362">
        <f t="shared" si="8"/>
        <v>0</v>
      </c>
      <c r="V27" s="370">
        <v>0</v>
      </c>
      <c r="W27" s="362">
        <f t="shared" si="9"/>
        <v>0</v>
      </c>
      <c r="X27" s="370">
        <v>0</v>
      </c>
      <c r="Y27" s="362">
        <f t="shared" si="10"/>
        <v>0</v>
      </c>
      <c r="Z27" s="370">
        <v>0</v>
      </c>
      <c r="AA27" s="362">
        <f t="shared" si="11"/>
        <v>0</v>
      </c>
      <c r="AB27" s="361">
        <v>0</v>
      </c>
      <c r="AC27" s="362">
        <f t="shared" si="12"/>
        <v>0</v>
      </c>
      <c r="AD27" s="370">
        <v>0</v>
      </c>
      <c r="AE27" s="362">
        <f t="shared" si="13"/>
        <v>0</v>
      </c>
      <c r="AF27" s="370">
        <v>0</v>
      </c>
      <c r="AG27" s="362">
        <f t="shared" si="14"/>
        <v>0</v>
      </c>
      <c r="AH27" s="370">
        <v>0</v>
      </c>
      <c r="AI27" s="362">
        <f t="shared" si="15"/>
        <v>0</v>
      </c>
      <c r="AJ27" s="370">
        <v>0</v>
      </c>
      <c r="AK27" s="362">
        <f t="shared" si="16"/>
        <v>0</v>
      </c>
      <c r="AL27" s="370">
        <v>0</v>
      </c>
      <c r="AM27" s="362">
        <f t="shared" si="17"/>
        <v>0</v>
      </c>
      <c r="AN27" s="370">
        <v>0</v>
      </c>
      <c r="AO27" s="362">
        <f t="shared" si="18"/>
        <v>0</v>
      </c>
      <c r="AP27" s="361">
        <v>0</v>
      </c>
      <c r="AQ27" s="362">
        <f t="shared" si="19"/>
        <v>0</v>
      </c>
      <c r="AR27" s="361">
        <v>0</v>
      </c>
      <c r="AS27" s="362">
        <f t="shared" si="20"/>
        <v>0</v>
      </c>
      <c r="AT27" s="361">
        <v>0</v>
      </c>
      <c r="AU27" s="362">
        <f t="shared" si="21"/>
        <v>0</v>
      </c>
      <c r="AV27" s="361">
        <v>0</v>
      </c>
      <c r="AW27" s="362">
        <f t="shared" si="22"/>
        <v>0</v>
      </c>
      <c r="AX27" s="361">
        <v>0</v>
      </c>
      <c r="AY27" s="362">
        <f t="shared" si="23"/>
        <v>0</v>
      </c>
      <c r="AZ27" s="361">
        <v>0</v>
      </c>
      <c r="BA27" s="362">
        <f t="shared" si="24"/>
        <v>0</v>
      </c>
      <c r="BB27" s="361">
        <v>0</v>
      </c>
      <c r="BC27" s="362">
        <f t="shared" si="25"/>
        <v>0</v>
      </c>
      <c r="BD27" s="361">
        <v>0</v>
      </c>
      <c r="BE27" s="362">
        <f t="shared" si="26"/>
        <v>0</v>
      </c>
      <c r="BF27" s="370">
        <v>0</v>
      </c>
      <c r="BG27" s="362">
        <f t="shared" si="27"/>
        <v>0</v>
      </c>
      <c r="BH27" s="361">
        <v>0</v>
      </c>
      <c r="BI27" s="362">
        <f t="shared" si="28"/>
        <v>0</v>
      </c>
      <c r="BJ27" s="370">
        <v>0</v>
      </c>
      <c r="BK27" s="362">
        <f t="shared" si="29"/>
        <v>0</v>
      </c>
      <c r="BL27" s="370">
        <v>0</v>
      </c>
      <c r="BM27" s="362">
        <f t="shared" si="30"/>
        <v>0</v>
      </c>
      <c r="BN27" s="355"/>
      <c r="BO27" s="363">
        <f t="shared" si="31"/>
        <v>0</v>
      </c>
      <c r="BP27" s="364">
        <f t="shared" si="32"/>
        <v>0</v>
      </c>
      <c r="BQ27" s="371"/>
      <c r="BR27" s="366"/>
    </row>
    <row r="28" spans="1:70" ht="15.75" thickBot="1">
      <c r="A28" s="368">
        <v>1003</v>
      </c>
      <c r="B28" s="369" t="s">
        <v>387</v>
      </c>
      <c r="C28" s="360">
        <v>12.9</v>
      </c>
      <c r="D28" s="370">
        <v>0</v>
      </c>
      <c r="E28" s="362">
        <f t="shared" si="0"/>
        <v>0</v>
      </c>
      <c r="F28" s="361">
        <v>0</v>
      </c>
      <c r="G28" s="362">
        <f t="shared" si="1"/>
        <v>0</v>
      </c>
      <c r="H28" s="361">
        <v>0</v>
      </c>
      <c r="I28" s="362">
        <f t="shared" si="2"/>
        <v>0</v>
      </c>
      <c r="J28" s="370">
        <v>0</v>
      </c>
      <c r="K28" s="362">
        <f t="shared" si="3"/>
        <v>0</v>
      </c>
      <c r="L28" s="370">
        <v>0</v>
      </c>
      <c r="M28" s="362">
        <f t="shared" si="4"/>
        <v>0</v>
      </c>
      <c r="N28" s="370">
        <v>0</v>
      </c>
      <c r="O28" s="362">
        <f t="shared" si="5"/>
        <v>0</v>
      </c>
      <c r="P28" s="361">
        <v>0</v>
      </c>
      <c r="Q28" s="362">
        <f t="shared" si="6"/>
        <v>0</v>
      </c>
      <c r="R28" s="370">
        <v>0</v>
      </c>
      <c r="S28" s="362">
        <f t="shared" si="7"/>
        <v>0</v>
      </c>
      <c r="T28" s="370">
        <v>0</v>
      </c>
      <c r="U28" s="362">
        <f t="shared" si="8"/>
        <v>0</v>
      </c>
      <c r="V28" s="370">
        <v>0</v>
      </c>
      <c r="W28" s="362">
        <f t="shared" si="9"/>
        <v>0</v>
      </c>
      <c r="X28" s="370">
        <v>0</v>
      </c>
      <c r="Y28" s="362">
        <f t="shared" si="10"/>
        <v>0</v>
      </c>
      <c r="Z28" s="370">
        <v>0</v>
      </c>
      <c r="AA28" s="362">
        <f t="shared" si="11"/>
        <v>0</v>
      </c>
      <c r="AB28" s="361">
        <v>0</v>
      </c>
      <c r="AC28" s="362">
        <f t="shared" si="12"/>
        <v>0</v>
      </c>
      <c r="AD28" s="370">
        <v>0</v>
      </c>
      <c r="AE28" s="362">
        <f t="shared" si="13"/>
        <v>0</v>
      </c>
      <c r="AF28" s="370">
        <v>0</v>
      </c>
      <c r="AG28" s="362">
        <f t="shared" si="14"/>
        <v>0</v>
      </c>
      <c r="AH28" s="370">
        <v>0</v>
      </c>
      <c r="AI28" s="362">
        <f t="shared" si="15"/>
        <v>0</v>
      </c>
      <c r="AJ28" s="370">
        <v>0</v>
      </c>
      <c r="AK28" s="362">
        <f t="shared" si="16"/>
        <v>0</v>
      </c>
      <c r="AL28" s="370">
        <v>0</v>
      </c>
      <c r="AM28" s="362">
        <f t="shared" si="17"/>
        <v>0</v>
      </c>
      <c r="AN28" s="370">
        <v>0</v>
      </c>
      <c r="AO28" s="362">
        <f t="shared" si="18"/>
        <v>0</v>
      </c>
      <c r="AP28" s="361">
        <v>0</v>
      </c>
      <c r="AQ28" s="362">
        <f t="shared" si="19"/>
        <v>0</v>
      </c>
      <c r="AR28" s="361">
        <v>0</v>
      </c>
      <c r="AS28" s="362">
        <f t="shared" si="20"/>
        <v>0</v>
      </c>
      <c r="AT28" s="361">
        <v>0</v>
      </c>
      <c r="AU28" s="362">
        <f t="shared" si="21"/>
        <v>0</v>
      </c>
      <c r="AV28" s="361">
        <v>0</v>
      </c>
      <c r="AW28" s="362">
        <f t="shared" si="22"/>
        <v>0</v>
      </c>
      <c r="AX28" s="361">
        <v>0</v>
      </c>
      <c r="AY28" s="362">
        <f t="shared" si="23"/>
        <v>0</v>
      </c>
      <c r="AZ28" s="361">
        <v>0</v>
      </c>
      <c r="BA28" s="362">
        <f t="shared" si="24"/>
        <v>0</v>
      </c>
      <c r="BB28" s="361">
        <v>0</v>
      </c>
      <c r="BC28" s="362">
        <f t="shared" si="25"/>
        <v>0</v>
      </c>
      <c r="BD28" s="361">
        <v>0</v>
      </c>
      <c r="BE28" s="362">
        <f t="shared" si="26"/>
        <v>0</v>
      </c>
      <c r="BF28" s="370">
        <v>0</v>
      </c>
      <c r="BG28" s="362">
        <f t="shared" si="27"/>
        <v>0</v>
      </c>
      <c r="BH28" s="361">
        <v>0</v>
      </c>
      <c r="BI28" s="362">
        <f t="shared" si="28"/>
        <v>0</v>
      </c>
      <c r="BJ28" s="370">
        <v>0</v>
      </c>
      <c r="BK28" s="362">
        <f t="shared" si="29"/>
        <v>0</v>
      </c>
      <c r="BL28" s="370">
        <v>0</v>
      </c>
      <c r="BM28" s="362">
        <f t="shared" si="30"/>
        <v>0</v>
      </c>
      <c r="BN28" s="355"/>
      <c r="BO28" s="363">
        <f t="shared" si="31"/>
        <v>0</v>
      </c>
      <c r="BP28" s="364">
        <f t="shared" si="32"/>
        <v>0</v>
      </c>
      <c r="BQ28" s="371"/>
      <c r="BR28" s="366"/>
    </row>
    <row r="29" spans="1:70" ht="15.75" thickBot="1">
      <c r="A29" s="368">
        <v>1004</v>
      </c>
      <c r="B29" s="369" t="s">
        <v>388</v>
      </c>
      <c r="C29" s="360">
        <v>12.9</v>
      </c>
      <c r="D29" s="370">
        <v>0</v>
      </c>
      <c r="E29" s="362">
        <f t="shared" si="0"/>
        <v>0</v>
      </c>
      <c r="F29" s="361">
        <v>0</v>
      </c>
      <c r="G29" s="362">
        <f t="shared" si="1"/>
        <v>0</v>
      </c>
      <c r="H29" s="361">
        <v>0</v>
      </c>
      <c r="I29" s="362">
        <f t="shared" si="2"/>
        <v>0</v>
      </c>
      <c r="J29" s="370">
        <v>0</v>
      </c>
      <c r="K29" s="362">
        <f t="shared" si="3"/>
        <v>0</v>
      </c>
      <c r="L29" s="370">
        <v>0</v>
      </c>
      <c r="M29" s="362">
        <f t="shared" si="4"/>
        <v>0</v>
      </c>
      <c r="N29" s="370">
        <v>0</v>
      </c>
      <c r="O29" s="362">
        <f t="shared" si="5"/>
        <v>0</v>
      </c>
      <c r="P29" s="361">
        <v>0</v>
      </c>
      <c r="Q29" s="362">
        <f t="shared" si="6"/>
        <v>0</v>
      </c>
      <c r="R29" s="370">
        <v>0</v>
      </c>
      <c r="S29" s="362">
        <f t="shared" si="7"/>
        <v>0</v>
      </c>
      <c r="T29" s="370">
        <v>0</v>
      </c>
      <c r="U29" s="362">
        <f t="shared" si="8"/>
        <v>0</v>
      </c>
      <c r="V29" s="370">
        <v>0</v>
      </c>
      <c r="W29" s="362">
        <f t="shared" si="9"/>
        <v>0</v>
      </c>
      <c r="X29" s="370">
        <v>0</v>
      </c>
      <c r="Y29" s="362">
        <f t="shared" si="10"/>
        <v>0</v>
      </c>
      <c r="Z29" s="370">
        <v>0</v>
      </c>
      <c r="AA29" s="362">
        <f t="shared" si="11"/>
        <v>0</v>
      </c>
      <c r="AB29" s="361">
        <v>0</v>
      </c>
      <c r="AC29" s="362">
        <f t="shared" si="12"/>
        <v>0</v>
      </c>
      <c r="AD29" s="370">
        <v>0</v>
      </c>
      <c r="AE29" s="362">
        <f t="shared" si="13"/>
        <v>0</v>
      </c>
      <c r="AF29" s="370">
        <v>0</v>
      </c>
      <c r="AG29" s="362">
        <f t="shared" si="14"/>
        <v>0</v>
      </c>
      <c r="AH29" s="370">
        <v>0</v>
      </c>
      <c r="AI29" s="362">
        <f t="shared" si="15"/>
        <v>0</v>
      </c>
      <c r="AJ29" s="370">
        <v>0</v>
      </c>
      <c r="AK29" s="362">
        <f t="shared" si="16"/>
        <v>0</v>
      </c>
      <c r="AL29" s="370">
        <v>0</v>
      </c>
      <c r="AM29" s="362">
        <f t="shared" si="17"/>
        <v>0</v>
      </c>
      <c r="AN29" s="370">
        <v>0</v>
      </c>
      <c r="AO29" s="362">
        <f t="shared" si="18"/>
        <v>0</v>
      </c>
      <c r="AP29" s="361">
        <v>0</v>
      </c>
      <c r="AQ29" s="362">
        <f t="shared" si="19"/>
        <v>0</v>
      </c>
      <c r="AR29" s="361">
        <v>0</v>
      </c>
      <c r="AS29" s="362">
        <f t="shared" si="20"/>
        <v>0</v>
      </c>
      <c r="AT29" s="361">
        <v>0</v>
      </c>
      <c r="AU29" s="362">
        <f t="shared" si="21"/>
        <v>0</v>
      </c>
      <c r="AV29" s="361">
        <v>0</v>
      </c>
      <c r="AW29" s="362">
        <f t="shared" si="22"/>
        <v>0</v>
      </c>
      <c r="AX29" s="361">
        <v>0</v>
      </c>
      <c r="AY29" s="362">
        <f t="shared" si="23"/>
        <v>0</v>
      </c>
      <c r="AZ29" s="361">
        <v>0</v>
      </c>
      <c r="BA29" s="362">
        <f t="shared" si="24"/>
        <v>0</v>
      </c>
      <c r="BB29" s="361">
        <v>0</v>
      </c>
      <c r="BC29" s="362">
        <f t="shared" si="25"/>
        <v>0</v>
      </c>
      <c r="BD29" s="361">
        <v>0</v>
      </c>
      <c r="BE29" s="362">
        <f t="shared" si="26"/>
        <v>0</v>
      </c>
      <c r="BF29" s="370">
        <v>0</v>
      </c>
      <c r="BG29" s="362">
        <f t="shared" si="27"/>
        <v>0</v>
      </c>
      <c r="BH29" s="361">
        <v>0</v>
      </c>
      <c r="BI29" s="362">
        <f t="shared" si="28"/>
        <v>0</v>
      </c>
      <c r="BJ29" s="370">
        <v>0</v>
      </c>
      <c r="BK29" s="362">
        <f t="shared" si="29"/>
        <v>0</v>
      </c>
      <c r="BL29" s="370">
        <v>0</v>
      </c>
      <c r="BM29" s="362">
        <f t="shared" si="30"/>
        <v>0</v>
      </c>
      <c r="BN29" s="355"/>
      <c r="BO29" s="363">
        <f t="shared" si="31"/>
        <v>0</v>
      </c>
      <c r="BP29" s="364">
        <f t="shared" si="32"/>
        <v>0</v>
      </c>
      <c r="BQ29" s="371"/>
      <c r="BR29" s="366"/>
    </row>
    <row r="30" spans="1:70" ht="15.75" thickBot="1">
      <c r="A30" s="368">
        <v>1005</v>
      </c>
      <c r="B30" s="369" t="s">
        <v>389</v>
      </c>
      <c r="C30" s="360">
        <v>12.9</v>
      </c>
      <c r="D30" s="370">
        <v>0</v>
      </c>
      <c r="E30" s="362">
        <v>0</v>
      </c>
      <c r="F30" s="361">
        <v>0</v>
      </c>
      <c r="G30" s="362">
        <f t="shared" si="1"/>
        <v>0</v>
      </c>
      <c r="H30" s="361">
        <v>0</v>
      </c>
      <c r="I30" s="362">
        <f t="shared" si="2"/>
        <v>0</v>
      </c>
      <c r="J30" s="370">
        <v>0</v>
      </c>
      <c r="K30" s="362">
        <f t="shared" si="3"/>
        <v>0</v>
      </c>
      <c r="L30" s="370">
        <v>0</v>
      </c>
      <c r="M30" s="362">
        <f t="shared" si="4"/>
        <v>0</v>
      </c>
      <c r="N30" s="370">
        <v>0</v>
      </c>
      <c r="O30" s="362">
        <f t="shared" si="5"/>
        <v>0</v>
      </c>
      <c r="P30" s="361">
        <v>0</v>
      </c>
      <c r="Q30" s="362">
        <f t="shared" si="6"/>
        <v>0</v>
      </c>
      <c r="R30" s="370">
        <v>0</v>
      </c>
      <c r="S30" s="362">
        <f t="shared" si="7"/>
        <v>0</v>
      </c>
      <c r="T30" s="370">
        <v>0</v>
      </c>
      <c r="U30" s="362">
        <f t="shared" si="8"/>
        <v>0</v>
      </c>
      <c r="V30" s="370">
        <v>0</v>
      </c>
      <c r="W30" s="362">
        <f t="shared" si="9"/>
        <v>0</v>
      </c>
      <c r="X30" s="370">
        <v>0</v>
      </c>
      <c r="Y30" s="362">
        <f t="shared" si="10"/>
        <v>0</v>
      </c>
      <c r="Z30" s="370">
        <v>0</v>
      </c>
      <c r="AA30" s="362">
        <f t="shared" si="11"/>
        <v>0</v>
      </c>
      <c r="AB30" s="361">
        <v>0</v>
      </c>
      <c r="AC30" s="362">
        <f t="shared" si="12"/>
        <v>0</v>
      </c>
      <c r="AD30" s="370">
        <v>0</v>
      </c>
      <c r="AE30" s="362">
        <f t="shared" si="13"/>
        <v>0</v>
      </c>
      <c r="AF30" s="370">
        <v>0</v>
      </c>
      <c r="AG30" s="362">
        <f t="shared" si="14"/>
        <v>0</v>
      </c>
      <c r="AH30" s="370">
        <v>0</v>
      </c>
      <c r="AI30" s="362">
        <f t="shared" si="15"/>
        <v>0</v>
      </c>
      <c r="AJ30" s="370">
        <v>0</v>
      </c>
      <c r="AK30" s="362">
        <f t="shared" si="16"/>
        <v>0</v>
      </c>
      <c r="AL30" s="370">
        <v>0</v>
      </c>
      <c r="AM30" s="362">
        <f t="shared" si="17"/>
        <v>0</v>
      </c>
      <c r="AN30" s="370">
        <v>0</v>
      </c>
      <c r="AO30" s="362">
        <f t="shared" si="18"/>
        <v>0</v>
      </c>
      <c r="AP30" s="361">
        <v>0</v>
      </c>
      <c r="AQ30" s="362">
        <f t="shared" si="19"/>
        <v>0</v>
      </c>
      <c r="AR30" s="361">
        <v>0</v>
      </c>
      <c r="AS30" s="362">
        <f t="shared" si="20"/>
        <v>0</v>
      </c>
      <c r="AT30" s="361">
        <v>0</v>
      </c>
      <c r="AU30" s="362">
        <f t="shared" si="21"/>
        <v>0</v>
      </c>
      <c r="AV30" s="361">
        <v>0</v>
      </c>
      <c r="AW30" s="362">
        <f t="shared" si="22"/>
        <v>0</v>
      </c>
      <c r="AX30" s="361">
        <v>0</v>
      </c>
      <c r="AY30" s="362">
        <f t="shared" si="23"/>
        <v>0</v>
      </c>
      <c r="AZ30" s="361">
        <v>0</v>
      </c>
      <c r="BA30" s="362">
        <f t="shared" si="24"/>
        <v>0</v>
      </c>
      <c r="BB30" s="361">
        <v>0</v>
      </c>
      <c r="BC30" s="362">
        <f t="shared" si="25"/>
        <v>0</v>
      </c>
      <c r="BD30" s="361">
        <v>0</v>
      </c>
      <c r="BE30" s="362">
        <f t="shared" si="26"/>
        <v>0</v>
      </c>
      <c r="BF30" s="370">
        <v>0</v>
      </c>
      <c r="BG30" s="362">
        <f t="shared" si="27"/>
        <v>0</v>
      </c>
      <c r="BH30" s="361">
        <v>0</v>
      </c>
      <c r="BI30" s="362">
        <f t="shared" si="28"/>
        <v>0</v>
      </c>
      <c r="BJ30" s="370">
        <v>0</v>
      </c>
      <c r="BK30" s="362">
        <f t="shared" si="29"/>
        <v>0</v>
      </c>
      <c r="BL30" s="370">
        <v>0</v>
      </c>
      <c r="BM30" s="362">
        <f t="shared" si="30"/>
        <v>0</v>
      </c>
      <c r="BN30" s="355"/>
      <c r="BO30" s="363">
        <f t="shared" si="31"/>
        <v>0</v>
      </c>
      <c r="BP30" s="364">
        <f t="shared" si="32"/>
        <v>0</v>
      </c>
      <c r="BQ30" s="371"/>
      <c r="BR30" s="366"/>
    </row>
    <row r="31" spans="1:70" ht="15.75" thickBot="1">
      <c r="A31" s="368">
        <v>1006</v>
      </c>
      <c r="B31" s="369" t="s">
        <v>390</v>
      </c>
      <c r="C31" s="360">
        <v>12.9</v>
      </c>
      <c r="D31" s="370">
        <v>0</v>
      </c>
      <c r="E31" s="362">
        <f t="shared" si="0"/>
        <v>0</v>
      </c>
      <c r="F31" s="361">
        <v>0</v>
      </c>
      <c r="G31" s="362">
        <f t="shared" si="1"/>
        <v>0</v>
      </c>
      <c r="H31" s="361">
        <v>0</v>
      </c>
      <c r="I31" s="362">
        <f t="shared" si="2"/>
        <v>0</v>
      </c>
      <c r="J31" s="370">
        <v>0</v>
      </c>
      <c r="K31" s="362">
        <f t="shared" si="3"/>
        <v>0</v>
      </c>
      <c r="L31" s="370">
        <v>0</v>
      </c>
      <c r="M31" s="362">
        <f t="shared" si="4"/>
        <v>0</v>
      </c>
      <c r="N31" s="370">
        <v>0</v>
      </c>
      <c r="O31" s="362">
        <f t="shared" si="5"/>
        <v>0</v>
      </c>
      <c r="P31" s="361">
        <v>0</v>
      </c>
      <c r="Q31" s="362">
        <f t="shared" si="6"/>
        <v>0</v>
      </c>
      <c r="R31" s="370">
        <v>0</v>
      </c>
      <c r="S31" s="362">
        <f t="shared" si="7"/>
        <v>0</v>
      </c>
      <c r="T31" s="370">
        <v>0</v>
      </c>
      <c r="U31" s="362">
        <f t="shared" si="8"/>
        <v>0</v>
      </c>
      <c r="V31" s="370">
        <v>0</v>
      </c>
      <c r="W31" s="362">
        <f t="shared" si="9"/>
        <v>0</v>
      </c>
      <c r="X31" s="370">
        <v>0</v>
      </c>
      <c r="Y31" s="362">
        <f t="shared" si="10"/>
        <v>0</v>
      </c>
      <c r="Z31" s="370">
        <v>0</v>
      </c>
      <c r="AA31" s="362">
        <f t="shared" si="11"/>
        <v>0</v>
      </c>
      <c r="AB31" s="361">
        <v>0</v>
      </c>
      <c r="AC31" s="362">
        <f t="shared" si="12"/>
        <v>0</v>
      </c>
      <c r="AD31" s="370">
        <v>0</v>
      </c>
      <c r="AE31" s="362">
        <f t="shared" si="13"/>
        <v>0</v>
      </c>
      <c r="AF31" s="370">
        <v>0</v>
      </c>
      <c r="AG31" s="362">
        <f t="shared" si="14"/>
        <v>0</v>
      </c>
      <c r="AH31" s="370">
        <v>0</v>
      </c>
      <c r="AI31" s="362">
        <f t="shared" si="15"/>
        <v>0</v>
      </c>
      <c r="AJ31" s="370">
        <v>0</v>
      </c>
      <c r="AK31" s="362">
        <f t="shared" si="16"/>
        <v>0</v>
      </c>
      <c r="AL31" s="370">
        <v>0</v>
      </c>
      <c r="AM31" s="362">
        <f t="shared" si="17"/>
        <v>0</v>
      </c>
      <c r="AN31" s="370">
        <v>0</v>
      </c>
      <c r="AO31" s="362">
        <f t="shared" si="18"/>
        <v>0</v>
      </c>
      <c r="AP31" s="361">
        <v>0</v>
      </c>
      <c r="AQ31" s="362">
        <f t="shared" si="19"/>
        <v>0</v>
      </c>
      <c r="AR31" s="361">
        <v>0</v>
      </c>
      <c r="AS31" s="362">
        <f t="shared" si="20"/>
        <v>0</v>
      </c>
      <c r="AT31" s="361">
        <v>0</v>
      </c>
      <c r="AU31" s="362">
        <f t="shared" si="21"/>
        <v>0</v>
      </c>
      <c r="AV31" s="361">
        <v>0</v>
      </c>
      <c r="AW31" s="362">
        <f t="shared" si="22"/>
        <v>0</v>
      </c>
      <c r="AX31" s="361">
        <v>0</v>
      </c>
      <c r="AY31" s="362">
        <f t="shared" si="23"/>
        <v>0</v>
      </c>
      <c r="AZ31" s="361">
        <v>0</v>
      </c>
      <c r="BA31" s="362">
        <f t="shared" si="24"/>
        <v>0</v>
      </c>
      <c r="BB31" s="361">
        <v>0</v>
      </c>
      <c r="BC31" s="362">
        <f t="shared" si="25"/>
        <v>0</v>
      </c>
      <c r="BD31" s="361">
        <v>0</v>
      </c>
      <c r="BE31" s="362">
        <f t="shared" si="26"/>
        <v>0</v>
      </c>
      <c r="BF31" s="370">
        <v>0</v>
      </c>
      <c r="BG31" s="362">
        <f t="shared" si="27"/>
        <v>0</v>
      </c>
      <c r="BH31" s="361">
        <v>0</v>
      </c>
      <c r="BI31" s="362">
        <f t="shared" si="28"/>
        <v>0</v>
      </c>
      <c r="BJ31" s="370">
        <v>0</v>
      </c>
      <c r="BK31" s="362">
        <f t="shared" si="29"/>
        <v>0</v>
      </c>
      <c r="BL31" s="370">
        <v>0</v>
      </c>
      <c r="BM31" s="362">
        <f t="shared" si="30"/>
        <v>0</v>
      </c>
      <c r="BN31" s="355"/>
      <c r="BO31" s="363">
        <f t="shared" si="31"/>
        <v>0</v>
      </c>
      <c r="BP31" s="364">
        <f t="shared" si="32"/>
        <v>0</v>
      </c>
      <c r="BQ31" s="371"/>
      <c r="BR31" s="366"/>
    </row>
    <row r="32" spans="1:70" ht="15.75" thickBot="1">
      <c r="A32" s="368">
        <v>1007</v>
      </c>
      <c r="B32" s="369" t="s">
        <v>391</v>
      </c>
      <c r="C32" s="360">
        <v>12.9</v>
      </c>
      <c r="D32" s="370">
        <v>0</v>
      </c>
      <c r="E32" s="362">
        <f t="shared" si="0"/>
        <v>0</v>
      </c>
      <c r="F32" s="361">
        <v>0</v>
      </c>
      <c r="G32" s="362">
        <f t="shared" si="1"/>
        <v>0</v>
      </c>
      <c r="H32" s="361">
        <v>0</v>
      </c>
      <c r="I32" s="362">
        <f t="shared" si="2"/>
        <v>0</v>
      </c>
      <c r="J32" s="370">
        <v>0</v>
      </c>
      <c r="K32" s="362">
        <f t="shared" si="3"/>
        <v>0</v>
      </c>
      <c r="L32" s="370">
        <v>0</v>
      </c>
      <c r="M32" s="362">
        <f t="shared" si="4"/>
        <v>0</v>
      </c>
      <c r="N32" s="370">
        <v>0</v>
      </c>
      <c r="O32" s="362">
        <f t="shared" si="5"/>
        <v>0</v>
      </c>
      <c r="P32" s="361">
        <v>0</v>
      </c>
      <c r="Q32" s="362">
        <f t="shared" si="6"/>
        <v>0</v>
      </c>
      <c r="R32" s="370">
        <v>0</v>
      </c>
      <c r="S32" s="362">
        <f t="shared" si="7"/>
        <v>0</v>
      </c>
      <c r="T32" s="370">
        <v>0</v>
      </c>
      <c r="U32" s="362">
        <f t="shared" si="8"/>
        <v>0</v>
      </c>
      <c r="V32" s="370">
        <v>0</v>
      </c>
      <c r="W32" s="362">
        <f t="shared" si="9"/>
        <v>0</v>
      </c>
      <c r="X32" s="370">
        <v>0</v>
      </c>
      <c r="Y32" s="362">
        <f t="shared" si="10"/>
        <v>0</v>
      </c>
      <c r="Z32" s="370">
        <v>0</v>
      </c>
      <c r="AA32" s="362">
        <f t="shared" si="11"/>
        <v>0</v>
      </c>
      <c r="AB32" s="361">
        <v>0</v>
      </c>
      <c r="AC32" s="362">
        <f t="shared" si="12"/>
        <v>0</v>
      </c>
      <c r="AD32" s="370">
        <v>0</v>
      </c>
      <c r="AE32" s="362">
        <f t="shared" si="13"/>
        <v>0</v>
      </c>
      <c r="AF32" s="370">
        <v>0</v>
      </c>
      <c r="AG32" s="362">
        <f t="shared" si="14"/>
        <v>0</v>
      </c>
      <c r="AH32" s="370">
        <v>0</v>
      </c>
      <c r="AI32" s="362">
        <f t="shared" si="15"/>
        <v>0</v>
      </c>
      <c r="AJ32" s="370">
        <v>0</v>
      </c>
      <c r="AK32" s="362">
        <f t="shared" si="16"/>
        <v>0</v>
      </c>
      <c r="AL32" s="370">
        <v>0</v>
      </c>
      <c r="AM32" s="362">
        <f t="shared" si="17"/>
        <v>0</v>
      </c>
      <c r="AN32" s="370">
        <v>0</v>
      </c>
      <c r="AO32" s="362">
        <f t="shared" si="18"/>
        <v>0</v>
      </c>
      <c r="AP32" s="361">
        <v>0</v>
      </c>
      <c r="AQ32" s="362">
        <f t="shared" si="19"/>
        <v>0</v>
      </c>
      <c r="AR32" s="361">
        <v>0</v>
      </c>
      <c r="AS32" s="362">
        <f t="shared" si="20"/>
        <v>0</v>
      </c>
      <c r="AT32" s="361">
        <v>0</v>
      </c>
      <c r="AU32" s="362">
        <f t="shared" si="21"/>
        <v>0</v>
      </c>
      <c r="AV32" s="361">
        <v>0</v>
      </c>
      <c r="AW32" s="362">
        <f t="shared" si="22"/>
        <v>0</v>
      </c>
      <c r="AX32" s="361">
        <v>0</v>
      </c>
      <c r="AY32" s="362">
        <f t="shared" si="23"/>
        <v>0</v>
      </c>
      <c r="AZ32" s="361">
        <v>0</v>
      </c>
      <c r="BA32" s="362">
        <f t="shared" si="24"/>
        <v>0</v>
      </c>
      <c r="BB32" s="361">
        <v>0</v>
      </c>
      <c r="BC32" s="362">
        <f t="shared" si="25"/>
        <v>0</v>
      </c>
      <c r="BD32" s="361">
        <v>0</v>
      </c>
      <c r="BE32" s="362">
        <f t="shared" si="26"/>
        <v>0</v>
      </c>
      <c r="BF32" s="370">
        <v>0</v>
      </c>
      <c r="BG32" s="362">
        <f t="shared" si="27"/>
        <v>0</v>
      </c>
      <c r="BH32" s="361">
        <v>0</v>
      </c>
      <c r="BI32" s="362">
        <f t="shared" si="28"/>
        <v>0</v>
      </c>
      <c r="BJ32" s="370">
        <v>0</v>
      </c>
      <c r="BK32" s="362">
        <f t="shared" si="29"/>
        <v>0</v>
      </c>
      <c r="BL32" s="370">
        <v>0</v>
      </c>
      <c r="BM32" s="362">
        <f t="shared" si="30"/>
        <v>0</v>
      </c>
      <c r="BN32" s="355"/>
      <c r="BO32" s="363">
        <f t="shared" si="31"/>
        <v>0</v>
      </c>
      <c r="BP32" s="364">
        <f t="shared" si="32"/>
        <v>0</v>
      </c>
      <c r="BQ32" s="371"/>
      <c r="BR32" s="366"/>
    </row>
    <row r="33" spans="1:70" ht="15.75" thickBot="1">
      <c r="A33" s="368">
        <v>1201</v>
      </c>
      <c r="B33" s="372" t="s">
        <v>407</v>
      </c>
      <c r="C33" s="373">
        <v>5.9</v>
      </c>
      <c r="D33" s="370">
        <v>0</v>
      </c>
      <c r="E33" s="362">
        <f t="shared" si="0"/>
        <v>0</v>
      </c>
      <c r="F33" s="361">
        <v>0</v>
      </c>
      <c r="G33" s="362">
        <f t="shared" si="1"/>
        <v>0</v>
      </c>
      <c r="H33" s="361">
        <v>0</v>
      </c>
      <c r="I33" s="362">
        <f t="shared" si="2"/>
        <v>0</v>
      </c>
      <c r="J33" s="361">
        <v>0</v>
      </c>
      <c r="K33" s="362">
        <f t="shared" si="3"/>
        <v>0</v>
      </c>
      <c r="L33" s="370">
        <v>0</v>
      </c>
      <c r="M33" s="362">
        <f t="shared" si="4"/>
        <v>0</v>
      </c>
      <c r="N33" s="361">
        <v>0</v>
      </c>
      <c r="O33" s="362">
        <f t="shared" si="5"/>
        <v>0</v>
      </c>
      <c r="P33" s="361">
        <v>0</v>
      </c>
      <c r="Q33" s="362">
        <f t="shared" si="6"/>
        <v>0</v>
      </c>
      <c r="R33" s="370">
        <v>0</v>
      </c>
      <c r="S33" s="362">
        <f t="shared" si="7"/>
        <v>0</v>
      </c>
      <c r="T33" s="370">
        <v>0</v>
      </c>
      <c r="U33" s="362">
        <f t="shared" si="8"/>
        <v>0</v>
      </c>
      <c r="V33" s="370">
        <v>0</v>
      </c>
      <c r="W33" s="362">
        <f t="shared" si="9"/>
        <v>0</v>
      </c>
      <c r="X33" s="370">
        <v>0</v>
      </c>
      <c r="Y33" s="362">
        <f t="shared" si="10"/>
        <v>0</v>
      </c>
      <c r="Z33" s="370">
        <v>0</v>
      </c>
      <c r="AA33" s="362">
        <f t="shared" si="11"/>
        <v>0</v>
      </c>
      <c r="AB33" s="361">
        <v>0</v>
      </c>
      <c r="AC33" s="362">
        <f t="shared" si="12"/>
        <v>0</v>
      </c>
      <c r="AD33" s="370">
        <v>0</v>
      </c>
      <c r="AE33" s="362">
        <f t="shared" si="13"/>
        <v>0</v>
      </c>
      <c r="AF33" s="370">
        <v>0</v>
      </c>
      <c r="AG33" s="362">
        <f t="shared" si="14"/>
        <v>0</v>
      </c>
      <c r="AH33" s="370">
        <v>0</v>
      </c>
      <c r="AI33" s="362">
        <f t="shared" si="15"/>
        <v>0</v>
      </c>
      <c r="AJ33" s="370">
        <v>0</v>
      </c>
      <c r="AK33" s="362">
        <f t="shared" si="16"/>
        <v>0</v>
      </c>
      <c r="AL33" s="370">
        <v>0</v>
      </c>
      <c r="AM33" s="362">
        <f t="shared" si="17"/>
        <v>0</v>
      </c>
      <c r="AN33" s="370">
        <v>0</v>
      </c>
      <c r="AO33" s="362">
        <f t="shared" si="18"/>
        <v>0</v>
      </c>
      <c r="AP33" s="361">
        <v>0</v>
      </c>
      <c r="AQ33" s="362">
        <f t="shared" si="19"/>
        <v>0</v>
      </c>
      <c r="AR33" s="361">
        <v>0</v>
      </c>
      <c r="AS33" s="362">
        <f t="shared" si="20"/>
        <v>0</v>
      </c>
      <c r="AT33" s="361">
        <v>0</v>
      </c>
      <c r="AU33" s="362">
        <f t="shared" si="21"/>
        <v>0</v>
      </c>
      <c r="AV33" s="361">
        <v>0</v>
      </c>
      <c r="AW33" s="362">
        <f t="shared" si="22"/>
        <v>0</v>
      </c>
      <c r="AX33" s="361">
        <v>0</v>
      </c>
      <c r="AY33" s="362">
        <f t="shared" si="23"/>
        <v>0</v>
      </c>
      <c r="AZ33" s="361">
        <v>0</v>
      </c>
      <c r="BA33" s="362">
        <f t="shared" si="24"/>
        <v>0</v>
      </c>
      <c r="BB33" s="361">
        <v>0</v>
      </c>
      <c r="BC33" s="362">
        <f t="shared" si="25"/>
        <v>0</v>
      </c>
      <c r="BD33" s="361">
        <v>0</v>
      </c>
      <c r="BE33" s="362">
        <f t="shared" si="26"/>
        <v>0</v>
      </c>
      <c r="BF33" s="370">
        <v>0</v>
      </c>
      <c r="BG33" s="362">
        <f t="shared" si="27"/>
        <v>0</v>
      </c>
      <c r="BH33" s="361">
        <v>0</v>
      </c>
      <c r="BI33" s="362">
        <f t="shared" si="28"/>
        <v>0</v>
      </c>
      <c r="BJ33" s="370">
        <v>0</v>
      </c>
      <c r="BK33" s="362">
        <f t="shared" si="29"/>
        <v>0</v>
      </c>
      <c r="BL33" s="370">
        <v>0</v>
      </c>
      <c r="BM33" s="362">
        <f t="shared" si="30"/>
        <v>0</v>
      </c>
      <c r="BN33" s="355"/>
      <c r="BO33" s="363">
        <f t="shared" si="31"/>
        <v>0</v>
      </c>
      <c r="BP33" s="364">
        <f t="shared" si="32"/>
        <v>0</v>
      </c>
      <c r="BQ33" s="371"/>
      <c r="BR33" s="366"/>
    </row>
    <row r="34" spans="1:70" ht="15.75" thickBot="1">
      <c r="A34" s="374">
        <v>1202</v>
      </c>
      <c r="B34" s="372" t="s">
        <v>408</v>
      </c>
      <c r="C34" s="373">
        <v>5.9</v>
      </c>
      <c r="D34" s="370">
        <v>0</v>
      </c>
      <c r="E34" s="362">
        <f t="shared" si="0"/>
        <v>0</v>
      </c>
      <c r="F34" s="361">
        <v>0</v>
      </c>
      <c r="G34" s="362">
        <f t="shared" si="1"/>
        <v>0</v>
      </c>
      <c r="H34" s="361">
        <v>0</v>
      </c>
      <c r="I34" s="362">
        <f t="shared" si="2"/>
        <v>0</v>
      </c>
      <c r="J34" s="361">
        <v>0</v>
      </c>
      <c r="K34" s="362">
        <f t="shared" si="3"/>
        <v>0</v>
      </c>
      <c r="L34" s="370">
        <v>0</v>
      </c>
      <c r="M34" s="362">
        <f t="shared" si="4"/>
        <v>0</v>
      </c>
      <c r="N34" s="361">
        <v>0</v>
      </c>
      <c r="O34" s="362">
        <f t="shared" si="5"/>
        <v>0</v>
      </c>
      <c r="P34" s="361">
        <v>0</v>
      </c>
      <c r="Q34" s="362">
        <f t="shared" si="6"/>
        <v>0</v>
      </c>
      <c r="R34" s="370">
        <v>0</v>
      </c>
      <c r="S34" s="362">
        <f t="shared" si="7"/>
        <v>0</v>
      </c>
      <c r="T34" s="370">
        <v>0</v>
      </c>
      <c r="U34" s="362">
        <f t="shared" si="8"/>
        <v>0</v>
      </c>
      <c r="V34" s="370">
        <v>0</v>
      </c>
      <c r="W34" s="362">
        <f t="shared" si="9"/>
        <v>0</v>
      </c>
      <c r="X34" s="370">
        <v>0</v>
      </c>
      <c r="Y34" s="362">
        <f t="shared" si="10"/>
        <v>0</v>
      </c>
      <c r="Z34" s="370">
        <v>0</v>
      </c>
      <c r="AA34" s="362">
        <f t="shared" si="11"/>
        <v>0</v>
      </c>
      <c r="AB34" s="361">
        <v>0</v>
      </c>
      <c r="AC34" s="362">
        <f t="shared" si="12"/>
        <v>0</v>
      </c>
      <c r="AD34" s="370">
        <v>0</v>
      </c>
      <c r="AE34" s="362">
        <f t="shared" si="13"/>
        <v>0</v>
      </c>
      <c r="AF34" s="370">
        <v>0</v>
      </c>
      <c r="AG34" s="362">
        <f t="shared" si="14"/>
        <v>0</v>
      </c>
      <c r="AH34" s="370">
        <v>0</v>
      </c>
      <c r="AI34" s="362">
        <f t="shared" si="15"/>
        <v>0</v>
      </c>
      <c r="AJ34" s="370">
        <v>0</v>
      </c>
      <c r="AK34" s="362">
        <f t="shared" si="16"/>
        <v>0</v>
      </c>
      <c r="AL34" s="370">
        <v>0</v>
      </c>
      <c r="AM34" s="362">
        <f t="shared" si="17"/>
        <v>0</v>
      </c>
      <c r="AN34" s="370">
        <v>0</v>
      </c>
      <c r="AO34" s="362">
        <f t="shared" si="18"/>
        <v>0</v>
      </c>
      <c r="AP34" s="361">
        <v>0</v>
      </c>
      <c r="AQ34" s="362">
        <f t="shared" si="19"/>
        <v>0</v>
      </c>
      <c r="AR34" s="361">
        <v>0</v>
      </c>
      <c r="AS34" s="362">
        <f t="shared" si="20"/>
        <v>0</v>
      </c>
      <c r="AT34" s="361">
        <v>0</v>
      </c>
      <c r="AU34" s="362">
        <f t="shared" si="21"/>
        <v>0</v>
      </c>
      <c r="AV34" s="361">
        <v>0</v>
      </c>
      <c r="AW34" s="362">
        <f t="shared" si="22"/>
        <v>0</v>
      </c>
      <c r="AX34" s="361">
        <v>0</v>
      </c>
      <c r="AY34" s="362">
        <f t="shared" si="23"/>
        <v>0</v>
      </c>
      <c r="AZ34" s="361">
        <v>0</v>
      </c>
      <c r="BA34" s="362">
        <f t="shared" si="24"/>
        <v>0</v>
      </c>
      <c r="BB34" s="361">
        <v>0</v>
      </c>
      <c r="BC34" s="362">
        <f t="shared" si="25"/>
        <v>0</v>
      </c>
      <c r="BD34" s="361">
        <v>0</v>
      </c>
      <c r="BE34" s="362">
        <f t="shared" si="26"/>
        <v>0</v>
      </c>
      <c r="BF34" s="370">
        <v>0</v>
      </c>
      <c r="BG34" s="362">
        <f t="shared" si="27"/>
        <v>0</v>
      </c>
      <c r="BH34" s="361">
        <v>0</v>
      </c>
      <c r="BI34" s="362">
        <f t="shared" si="28"/>
        <v>0</v>
      </c>
      <c r="BJ34" s="370">
        <v>0</v>
      </c>
      <c r="BK34" s="362">
        <f t="shared" si="29"/>
        <v>0</v>
      </c>
      <c r="BL34" s="370">
        <v>0</v>
      </c>
      <c r="BM34" s="362">
        <f t="shared" si="30"/>
        <v>0</v>
      </c>
      <c r="BN34" s="355"/>
      <c r="BO34" s="363">
        <f t="shared" si="31"/>
        <v>0</v>
      </c>
      <c r="BP34" s="364">
        <f t="shared" si="32"/>
        <v>0</v>
      </c>
      <c r="BQ34" s="371"/>
      <c r="BR34" s="366"/>
    </row>
    <row r="35" spans="1:70" ht="15.75" thickBot="1">
      <c r="A35" s="368">
        <v>1203</v>
      </c>
      <c r="B35" s="372" t="s">
        <v>409</v>
      </c>
      <c r="C35" s="373">
        <v>5.9</v>
      </c>
      <c r="D35" s="370">
        <v>0</v>
      </c>
      <c r="E35" s="362">
        <f t="shared" si="0"/>
        <v>0</v>
      </c>
      <c r="F35" s="361">
        <v>0</v>
      </c>
      <c r="G35" s="362">
        <f t="shared" si="1"/>
        <v>0</v>
      </c>
      <c r="H35" s="361">
        <v>0</v>
      </c>
      <c r="I35" s="362">
        <f t="shared" si="2"/>
        <v>0</v>
      </c>
      <c r="J35" s="361">
        <v>0</v>
      </c>
      <c r="K35" s="362">
        <f t="shared" si="3"/>
        <v>0</v>
      </c>
      <c r="L35" s="370">
        <v>0</v>
      </c>
      <c r="M35" s="362">
        <f t="shared" si="4"/>
        <v>0</v>
      </c>
      <c r="N35" s="361">
        <v>0</v>
      </c>
      <c r="O35" s="362">
        <f t="shared" si="5"/>
        <v>0</v>
      </c>
      <c r="P35" s="361">
        <v>0</v>
      </c>
      <c r="Q35" s="362">
        <f t="shared" si="6"/>
        <v>0</v>
      </c>
      <c r="R35" s="370">
        <v>0</v>
      </c>
      <c r="S35" s="362">
        <f t="shared" si="7"/>
        <v>0</v>
      </c>
      <c r="T35" s="370">
        <v>0</v>
      </c>
      <c r="U35" s="362">
        <f t="shared" si="8"/>
        <v>0</v>
      </c>
      <c r="V35" s="370">
        <v>0</v>
      </c>
      <c r="W35" s="362">
        <f t="shared" si="9"/>
        <v>0</v>
      </c>
      <c r="X35" s="370">
        <v>0</v>
      </c>
      <c r="Y35" s="362">
        <f t="shared" si="10"/>
        <v>0</v>
      </c>
      <c r="Z35" s="370">
        <v>0</v>
      </c>
      <c r="AA35" s="362">
        <f t="shared" si="11"/>
        <v>0</v>
      </c>
      <c r="AB35" s="361">
        <v>0</v>
      </c>
      <c r="AC35" s="362">
        <f t="shared" si="12"/>
        <v>0</v>
      </c>
      <c r="AD35" s="370">
        <v>0</v>
      </c>
      <c r="AE35" s="362">
        <f t="shared" si="13"/>
        <v>0</v>
      </c>
      <c r="AF35" s="370">
        <v>0</v>
      </c>
      <c r="AG35" s="362">
        <f t="shared" si="14"/>
        <v>0</v>
      </c>
      <c r="AH35" s="370">
        <v>0</v>
      </c>
      <c r="AI35" s="362">
        <f t="shared" si="15"/>
        <v>0</v>
      </c>
      <c r="AJ35" s="370">
        <v>0</v>
      </c>
      <c r="AK35" s="362">
        <f t="shared" si="16"/>
        <v>0</v>
      </c>
      <c r="AL35" s="370">
        <v>0</v>
      </c>
      <c r="AM35" s="362">
        <f t="shared" si="17"/>
        <v>0</v>
      </c>
      <c r="AN35" s="370">
        <v>0</v>
      </c>
      <c r="AO35" s="362">
        <f t="shared" si="18"/>
        <v>0</v>
      </c>
      <c r="AP35" s="361">
        <v>0</v>
      </c>
      <c r="AQ35" s="362">
        <f t="shared" si="19"/>
        <v>0</v>
      </c>
      <c r="AR35" s="361">
        <v>0</v>
      </c>
      <c r="AS35" s="362">
        <f t="shared" si="20"/>
        <v>0</v>
      </c>
      <c r="AT35" s="361">
        <v>0</v>
      </c>
      <c r="AU35" s="362">
        <f t="shared" si="21"/>
        <v>0</v>
      </c>
      <c r="AV35" s="361">
        <v>0</v>
      </c>
      <c r="AW35" s="362">
        <f t="shared" si="22"/>
        <v>0</v>
      </c>
      <c r="AX35" s="361">
        <v>0</v>
      </c>
      <c r="AY35" s="362">
        <f t="shared" si="23"/>
        <v>0</v>
      </c>
      <c r="AZ35" s="361">
        <v>0</v>
      </c>
      <c r="BA35" s="362">
        <f t="shared" si="24"/>
        <v>0</v>
      </c>
      <c r="BB35" s="361">
        <v>0</v>
      </c>
      <c r="BC35" s="362">
        <f t="shared" si="25"/>
        <v>0</v>
      </c>
      <c r="BD35" s="361">
        <v>0</v>
      </c>
      <c r="BE35" s="362">
        <f t="shared" si="26"/>
        <v>0</v>
      </c>
      <c r="BF35" s="370">
        <v>0</v>
      </c>
      <c r="BG35" s="362">
        <f t="shared" si="27"/>
        <v>0</v>
      </c>
      <c r="BH35" s="361">
        <v>0</v>
      </c>
      <c r="BI35" s="362">
        <f t="shared" si="28"/>
        <v>0</v>
      </c>
      <c r="BJ35" s="370">
        <v>0</v>
      </c>
      <c r="BK35" s="362">
        <f t="shared" si="29"/>
        <v>0</v>
      </c>
      <c r="BL35" s="370">
        <v>0</v>
      </c>
      <c r="BM35" s="362">
        <f t="shared" si="30"/>
        <v>0</v>
      </c>
      <c r="BN35" s="355"/>
      <c r="BO35" s="363">
        <f t="shared" si="31"/>
        <v>0</v>
      </c>
      <c r="BP35" s="364">
        <f t="shared" si="32"/>
        <v>0</v>
      </c>
      <c r="BQ35" s="371"/>
      <c r="BR35" s="366"/>
    </row>
    <row r="36" spans="1:70" ht="15.75" thickBot="1">
      <c r="A36" s="375">
        <v>1204</v>
      </c>
      <c r="B36" s="376" t="s">
        <v>410</v>
      </c>
      <c r="C36" s="373">
        <v>5.9</v>
      </c>
      <c r="D36" s="361">
        <v>0</v>
      </c>
      <c r="E36" s="362">
        <f t="shared" si="0"/>
        <v>0</v>
      </c>
      <c r="F36" s="361">
        <v>0</v>
      </c>
      <c r="G36" s="362">
        <f t="shared" si="1"/>
        <v>0</v>
      </c>
      <c r="H36" s="361">
        <v>0</v>
      </c>
      <c r="I36" s="362">
        <f t="shared" si="2"/>
        <v>0</v>
      </c>
      <c r="J36" s="361">
        <v>0</v>
      </c>
      <c r="K36" s="362">
        <f t="shared" si="3"/>
        <v>0</v>
      </c>
      <c r="L36" s="361">
        <v>0</v>
      </c>
      <c r="M36" s="362">
        <f t="shared" si="4"/>
        <v>0</v>
      </c>
      <c r="N36" s="361">
        <v>0</v>
      </c>
      <c r="O36" s="362">
        <f t="shared" si="5"/>
        <v>0</v>
      </c>
      <c r="P36" s="361">
        <v>0</v>
      </c>
      <c r="Q36" s="362">
        <f t="shared" si="6"/>
        <v>0</v>
      </c>
      <c r="R36" s="361">
        <v>0</v>
      </c>
      <c r="S36" s="362">
        <f t="shared" si="7"/>
        <v>0</v>
      </c>
      <c r="T36" s="361">
        <v>0</v>
      </c>
      <c r="U36" s="362">
        <f t="shared" si="8"/>
        <v>0</v>
      </c>
      <c r="V36" s="361">
        <v>0</v>
      </c>
      <c r="W36" s="362">
        <f t="shared" si="9"/>
        <v>0</v>
      </c>
      <c r="X36" s="361">
        <v>0</v>
      </c>
      <c r="Y36" s="362">
        <f t="shared" si="10"/>
        <v>0</v>
      </c>
      <c r="Z36" s="361">
        <v>0</v>
      </c>
      <c r="AA36" s="362">
        <f t="shared" si="11"/>
        <v>0</v>
      </c>
      <c r="AB36" s="361">
        <v>0</v>
      </c>
      <c r="AC36" s="362">
        <f t="shared" si="12"/>
        <v>0</v>
      </c>
      <c r="AD36" s="361">
        <v>0</v>
      </c>
      <c r="AE36" s="362">
        <f t="shared" si="13"/>
        <v>0</v>
      </c>
      <c r="AF36" s="361">
        <v>0</v>
      </c>
      <c r="AG36" s="362">
        <f t="shared" si="14"/>
        <v>0</v>
      </c>
      <c r="AH36" s="361">
        <v>0</v>
      </c>
      <c r="AI36" s="362">
        <f t="shared" si="15"/>
        <v>0</v>
      </c>
      <c r="AJ36" s="361">
        <v>0</v>
      </c>
      <c r="AK36" s="362">
        <f t="shared" si="16"/>
        <v>0</v>
      </c>
      <c r="AL36" s="361">
        <v>0</v>
      </c>
      <c r="AM36" s="362">
        <f t="shared" si="17"/>
        <v>0</v>
      </c>
      <c r="AN36" s="361">
        <v>0</v>
      </c>
      <c r="AO36" s="362">
        <f t="shared" si="18"/>
        <v>0</v>
      </c>
      <c r="AP36" s="361">
        <v>0</v>
      </c>
      <c r="AQ36" s="362">
        <f t="shared" si="19"/>
        <v>0</v>
      </c>
      <c r="AR36" s="361">
        <v>0</v>
      </c>
      <c r="AS36" s="362">
        <f t="shared" si="20"/>
        <v>0</v>
      </c>
      <c r="AT36" s="361">
        <v>0</v>
      </c>
      <c r="AU36" s="362">
        <f t="shared" si="21"/>
        <v>0</v>
      </c>
      <c r="AV36" s="361">
        <v>0</v>
      </c>
      <c r="AW36" s="362">
        <f t="shared" si="22"/>
        <v>0</v>
      </c>
      <c r="AX36" s="361">
        <v>0</v>
      </c>
      <c r="AY36" s="362">
        <f t="shared" si="23"/>
        <v>0</v>
      </c>
      <c r="AZ36" s="361">
        <v>0</v>
      </c>
      <c r="BA36" s="362">
        <f t="shared" si="24"/>
        <v>0</v>
      </c>
      <c r="BB36" s="361">
        <v>0</v>
      </c>
      <c r="BC36" s="362">
        <f t="shared" si="25"/>
        <v>0</v>
      </c>
      <c r="BD36" s="361">
        <v>0</v>
      </c>
      <c r="BE36" s="362">
        <f t="shared" si="26"/>
        <v>0</v>
      </c>
      <c r="BF36" s="361">
        <v>0</v>
      </c>
      <c r="BG36" s="362">
        <f t="shared" si="27"/>
        <v>0</v>
      </c>
      <c r="BH36" s="361">
        <v>0</v>
      </c>
      <c r="BI36" s="362">
        <f t="shared" si="28"/>
        <v>0</v>
      </c>
      <c r="BJ36" s="361">
        <v>0</v>
      </c>
      <c r="BK36" s="362">
        <f t="shared" si="29"/>
        <v>0</v>
      </c>
      <c r="BL36" s="361">
        <v>0</v>
      </c>
      <c r="BM36" s="362">
        <f t="shared" si="30"/>
        <v>0</v>
      </c>
      <c r="BN36" s="355"/>
      <c r="BO36" s="363">
        <f t="shared" si="31"/>
        <v>0</v>
      </c>
      <c r="BP36" s="364">
        <f t="shared" si="32"/>
        <v>0</v>
      </c>
      <c r="BQ36" s="371"/>
      <c r="BR36" s="366"/>
    </row>
    <row r="37" spans="1:70" ht="15.75" thickBot="1">
      <c r="A37" s="375">
        <v>1205</v>
      </c>
      <c r="B37" s="376" t="s">
        <v>411</v>
      </c>
      <c r="C37" s="373">
        <v>5.9</v>
      </c>
      <c r="D37" s="361">
        <v>0</v>
      </c>
      <c r="E37" s="362">
        <f t="shared" si="0"/>
        <v>0</v>
      </c>
      <c r="F37" s="361">
        <v>0</v>
      </c>
      <c r="G37" s="362">
        <f t="shared" si="1"/>
        <v>0</v>
      </c>
      <c r="H37" s="361">
        <v>0</v>
      </c>
      <c r="I37" s="362">
        <f t="shared" si="2"/>
        <v>0</v>
      </c>
      <c r="J37" s="361">
        <v>0</v>
      </c>
      <c r="K37" s="362">
        <f t="shared" si="3"/>
        <v>0</v>
      </c>
      <c r="L37" s="361">
        <v>0</v>
      </c>
      <c r="M37" s="362">
        <f t="shared" si="4"/>
        <v>0</v>
      </c>
      <c r="N37" s="361">
        <v>0</v>
      </c>
      <c r="O37" s="362">
        <f t="shared" si="5"/>
        <v>0</v>
      </c>
      <c r="P37" s="361">
        <v>0</v>
      </c>
      <c r="Q37" s="362">
        <f t="shared" si="6"/>
        <v>0</v>
      </c>
      <c r="R37" s="361">
        <v>0</v>
      </c>
      <c r="S37" s="362">
        <f t="shared" si="7"/>
        <v>0</v>
      </c>
      <c r="T37" s="361">
        <v>0</v>
      </c>
      <c r="U37" s="362">
        <f t="shared" si="8"/>
        <v>0</v>
      </c>
      <c r="V37" s="361">
        <v>0</v>
      </c>
      <c r="W37" s="362">
        <f t="shared" si="9"/>
        <v>0</v>
      </c>
      <c r="X37" s="361">
        <v>0</v>
      </c>
      <c r="Y37" s="362">
        <f t="shared" si="10"/>
        <v>0</v>
      </c>
      <c r="Z37" s="361">
        <v>0</v>
      </c>
      <c r="AA37" s="362">
        <f t="shared" si="11"/>
        <v>0</v>
      </c>
      <c r="AB37" s="361">
        <v>0</v>
      </c>
      <c r="AC37" s="362">
        <f t="shared" si="12"/>
        <v>0</v>
      </c>
      <c r="AD37" s="361">
        <v>0</v>
      </c>
      <c r="AE37" s="362">
        <f t="shared" si="13"/>
        <v>0</v>
      </c>
      <c r="AF37" s="361">
        <v>0</v>
      </c>
      <c r="AG37" s="362">
        <f t="shared" si="14"/>
        <v>0</v>
      </c>
      <c r="AH37" s="361">
        <v>0</v>
      </c>
      <c r="AI37" s="362">
        <f t="shared" si="15"/>
        <v>0</v>
      </c>
      <c r="AJ37" s="361">
        <v>0</v>
      </c>
      <c r="AK37" s="362">
        <f t="shared" si="16"/>
        <v>0</v>
      </c>
      <c r="AL37" s="361">
        <v>0</v>
      </c>
      <c r="AM37" s="362">
        <f t="shared" si="17"/>
        <v>0</v>
      </c>
      <c r="AN37" s="361">
        <v>0</v>
      </c>
      <c r="AO37" s="362">
        <f t="shared" si="18"/>
        <v>0</v>
      </c>
      <c r="AP37" s="361">
        <v>0</v>
      </c>
      <c r="AQ37" s="362">
        <f t="shared" si="19"/>
        <v>0</v>
      </c>
      <c r="AR37" s="361">
        <v>0</v>
      </c>
      <c r="AS37" s="362">
        <f t="shared" si="20"/>
        <v>0</v>
      </c>
      <c r="AT37" s="361">
        <v>0</v>
      </c>
      <c r="AU37" s="362">
        <f t="shared" si="21"/>
        <v>0</v>
      </c>
      <c r="AV37" s="361">
        <v>0</v>
      </c>
      <c r="AW37" s="362">
        <f t="shared" si="22"/>
        <v>0</v>
      </c>
      <c r="AX37" s="361">
        <v>0</v>
      </c>
      <c r="AY37" s="362">
        <f t="shared" si="23"/>
        <v>0</v>
      </c>
      <c r="AZ37" s="361">
        <v>0</v>
      </c>
      <c r="BA37" s="362">
        <f t="shared" si="24"/>
        <v>0</v>
      </c>
      <c r="BB37" s="361">
        <v>0</v>
      </c>
      <c r="BC37" s="362">
        <f t="shared" si="25"/>
        <v>0</v>
      </c>
      <c r="BD37" s="361">
        <v>0</v>
      </c>
      <c r="BE37" s="362">
        <f t="shared" si="26"/>
        <v>0</v>
      </c>
      <c r="BF37" s="361">
        <v>0</v>
      </c>
      <c r="BG37" s="362">
        <f t="shared" si="27"/>
        <v>0</v>
      </c>
      <c r="BH37" s="361">
        <v>0</v>
      </c>
      <c r="BI37" s="362">
        <f t="shared" si="28"/>
        <v>0</v>
      </c>
      <c r="BJ37" s="361">
        <v>0</v>
      </c>
      <c r="BK37" s="362">
        <f t="shared" si="29"/>
        <v>0</v>
      </c>
      <c r="BL37" s="361">
        <v>0</v>
      </c>
      <c r="BM37" s="362">
        <f t="shared" si="30"/>
        <v>0</v>
      </c>
      <c r="BN37" s="355"/>
      <c r="BO37" s="363">
        <f t="shared" si="31"/>
        <v>0</v>
      </c>
      <c r="BP37" s="364">
        <f t="shared" si="32"/>
        <v>0</v>
      </c>
      <c r="BQ37" s="371"/>
      <c r="BR37" s="366"/>
    </row>
    <row r="38" spans="1:70" ht="15.75" thickBot="1">
      <c r="A38" s="375">
        <v>1206</v>
      </c>
      <c r="B38" s="376" t="s">
        <v>412</v>
      </c>
      <c r="C38" s="373">
        <v>5.9</v>
      </c>
      <c r="D38" s="361">
        <v>0</v>
      </c>
      <c r="E38" s="362">
        <f t="shared" si="0"/>
        <v>0</v>
      </c>
      <c r="F38" s="361">
        <v>0</v>
      </c>
      <c r="G38" s="362">
        <f t="shared" si="1"/>
        <v>0</v>
      </c>
      <c r="H38" s="361">
        <v>0</v>
      </c>
      <c r="I38" s="362">
        <f t="shared" si="2"/>
        <v>0</v>
      </c>
      <c r="J38" s="361">
        <v>0</v>
      </c>
      <c r="K38" s="362">
        <f t="shared" si="3"/>
        <v>0</v>
      </c>
      <c r="L38" s="361">
        <v>0</v>
      </c>
      <c r="M38" s="362">
        <f t="shared" si="4"/>
        <v>0</v>
      </c>
      <c r="N38" s="361">
        <v>0</v>
      </c>
      <c r="O38" s="362">
        <f t="shared" si="5"/>
        <v>0</v>
      </c>
      <c r="P38" s="361">
        <v>0</v>
      </c>
      <c r="Q38" s="362">
        <f t="shared" si="6"/>
        <v>0</v>
      </c>
      <c r="R38" s="361">
        <v>0</v>
      </c>
      <c r="S38" s="362">
        <f t="shared" si="7"/>
        <v>0</v>
      </c>
      <c r="T38" s="361">
        <v>0</v>
      </c>
      <c r="U38" s="362">
        <f t="shared" si="8"/>
        <v>0</v>
      </c>
      <c r="V38" s="361">
        <v>0</v>
      </c>
      <c r="W38" s="362">
        <f t="shared" si="9"/>
        <v>0</v>
      </c>
      <c r="X38" s="361">
        <v>0</v>
      </c>
      <c r="Y38" s="362">
        <f t="shared" si="10"/>
        <v>0</v>
      </c>
      <c r="Z38" s="361">
        <v>0</v>
      </c>
      <c r="AA38" s="362">
        <f t="shared" si="11"/>
        <v>0</v>
      </c>
      <c r="AB38" s="361">
        <v>0</v>
      </c>
      <c r="AC38" s="362">
        <f t="shared" si="12"/>
        <v>0</v>
      </c>
      <c r="AD38" s="361">
        <v>0</v>
      </c>
      <c r="AE38" s="362">
        <f t="shared" si="13"/>
        <v>0</v>
      </c>
      <c r="AF38" s="361">
        <v>0</v>
      </c>
      <c r="AG38" s="362">
        <f t="shared" si="14"/>
        <v>0</v>
      </c>
      <c r="AH38" s="361">
        <v>0</v>
      </c>
      <c r="AI38" s="362">
        <f t="shared" si="15"/>
        <v>0</v>
      </c>
      <c r="AJ38" s="361">
        <v>0</v>
      </c>
      <c r="AK38" s="362">
        <f t="shared" si="16"/>
        <v>0</v>
      </c>
      <c r="AL38" s="361">
        <v>0</v>
      </c>
      <c r="AM38" s="362">
        <f t="shared" si="17"/>
        <v>0</v>
      </c>
      <c r="AN38" s="361">
        <v>0</v>
      </c>
      <c r="AO38" s="362">
        <f t="shared" si="18"/>
        <v>0</v>
      </c>
      <c r="AP38" s="361">
        <v>0</v>
      </c>
      <c r="AQ38" s="362">
        <f t="shared" si="19"/>
        <v>0</v>
      </c>
      <c r="AR38" s="361">
        <v>0</v>
      </c>
      <c r="AS38" s="362">
        <f t="shared" si="20"/>
        <v>0</v>
      </c>
      <c r="AT38" s="361">
        <v>0</v>
      </c>
      <c r="AU38" s="362">
        <f t="shared" si="21"/>
        <v>0</v>
      </c>
      <c r="AV38" s="361">
        <v>0</v>
      </c>
      <c r="AW38" s="362">
        <f t="shared" si="22"/>
        <v>0</v>
      </c>
      <c r="AX38" s="361">
        <v>0</v>
      </c>
      <c r="AY38" s="362">
        <f t="shared" si="23"/>
        <v>0</v>
      </c>
      <c r="AZ38" s="361">
        <v>0</v>
      </c>
      <c r="BA38" s="362">
        <f t="shared" si="24"/>
        <v>0</v>
      </c>
      <c r="BB38" s="361">
        <v>0</v>
      </c>
      <c r="BC38" s="362">
        <f t="shared" si="25"/>
        <v>0</v>
      </c>
      <c r="BD38" s="361">
        <v>0</v>
      </c>
      <c r="BE38" s="362">
        <f t="shared" si="26"/>
        <v>0</v>
      </c>
      <c r="BF38" s="361">
        <v>0</v>
      </c>
      <c r="BG38" s="362">
        <f t="shared" si="27"/>
        <v>0</v>
      </c>
      <c r="BH38" s="361">
        <v>0</v>
      </c>
      <c r="BI38" s="362">
        <f t="shared" si="28"/>
        <v>0</v>
      </c>
      <c r="BJ38" s="361">
        <v>0</v>
      </c>
      <c r="BK38" s="362">
        <f t="shared" si="29"/>
        <v>0</v>
      </c>
      <c r="BL38" s="361">
        <v>0</v>
      </c>
      <c r="BM38" s="362">
        <f t="shared" si="30"/>
        <v>0</v>
      </c>
      <c r="BN38" s="355"/>
      <c r="BO38" s="363">
        <f t="shared" si="31"/>
        <v>0</v>
      </c>
      <c r="BP38" s="364">
        <f t="shared" si="32"/>
        <v>0</v>
      </c>
      <c r="BQ38" s="377"/>
      <c r="BR38" s="366"/>
    </row>
    <row r="39" spans="1:70" ht="15.75" thickBot="1">
      <c r="A39" s="375">
        <v>1207</v>
      </c>
      <c r="B39" s="376" t="s">
        <v>413</v>
      </c>
      <c r="C39" s="373">
        <v>5.9</v>
      </c>
      <c r="D39" s="361">
        <v>0</v>
      </c>
      <c r="E39" s="362">
        <f t="shared" si="0"/>
        <v>0</v>
      </c>
      <c r="F39" s="361">
        <v>0</v>
      </c>
      <c r="G39" s="362">
        <f t="shared" si="1"/>
        <v>0</v>
      </c>
      <c r="H39" s="361">
        <v>0</v>
      </c>
      <c r="I39" s="362">
        <f t="shared" si="2"/>
        <v>0</v>
      </c>
      <c r="J39" s="361">
        <v>0</v>
      </c>
      <c r="K39" s="362">
        <f t="shared" si="3"/>
        <v>0</v>
      </c>
      <c r="L39" s="361">
        <v>0</v>
      </c>
      <c r="M39" s="362">
        <f t="shared" si="4"/>
        <v>0</v>
      </c>
      <c r="N39" s="361">
        <v>0</v>
      </c>
      <c r="O39" s="362">
        <f t="shared" si="5"/>
        <v>0</v>
      </c>
      <c r="P39" s="361">
        <v>0</v>
      </c>
      <c r="Q39" s="362">
        <f t="shared" si="6"/>
        <v>0</v>
      </c>
      <c r="R39" s="361">
        <v>0</v>
      </c>
      <c r="S39" s="362">
        <f t="shared" si="7"/>
        <v>0</v>
      </c>
      <c r="T39" s="361">
        <v>0</v>
      </c>
      <c r="U39" s="362">
        <f t="shared" si="8"/>
        <v>0</v>
      </c>
      <c r="V39" s="361">
        <v>0</v>
      </c>
      <c r="W39" s="362">
        <f t="shared" si="9"/>
        <v>0</v>
      </c>
      <c r="X39" s="361">
        <v>0</v>
      </c>
      <c r="Y39" s="362">
        <f t="shared" si="10"/>
        <v>0</v>
      </c>
      <c r="Z39" s="361">
        <v>0</v>
      </c>
      <c r="AA39" s="362">
        <f t="shared" si="11"/>
        <v>0</v>
      </c>
      <c r="AB39" s="361">
        <v>0</v>
      </c>
      <c r="AC39" s="362">
        <f t="shared" si="12"/>
        <v>0</v>
      </c>
      <c r="AD39" s="361">
        <v>0</v>
      </c>
      <c r="AE39" s="362">
        <f t="shared" si="13"/>
        <v>0</v>
      </c>
      <c r="AF39" s="361">
        <v>0</v>
      </c>
      <c r="AG39" s="362">
        <f t="shared" si="14"/>
        <v>0</v>
      </c>
      <c r="AH39" s="361">
        <v>0</v>
      </c>
      <c r="AI39" s="362">
        <f t="shared" si="15"/>
        <v>0</v>
      </c>
      <c r="AJ39" s="361">
        <v>0</v>
      </c>
      <c r="AK39" s="362">
        <f t="shared" si="16"/>
        <v>0</v>
      </c>
      <c r="AL39" s="361">
        <v>0</v>
      </c>
      <c r="AM39" s="362">
        <f t="shared" si="17"/>
        <v>0</v>
      </c>
      <c r="AN39" s="361">
        <v>0</v>
      </c>
      <c r="AO39" s="362">
        <f t="shared" si="18"/>
        <v>0</v>
      </c>
      <c r="AP39" s="361">
        <v>0</v>
      </c>
      <c r="AQ39" s="362">
        <f t="shared" si="19"/>
        <v>0</v>
      </c>
      <c r="AR39" s="361">
        <v>0</v>
      </c>
      <c r="AS39" s="362">
        <f t="shared" si="20"/>
        <v>0</v>
      </c>
      <c r="AT39" s="361">
        <v>0</v>
      </c>
      <c r="AU39" s="362">
        <f t="shared" si="21"/>
        <v>0</v>
      </c>
      <c r="AV39" s="361">
        <v>0</v>
      </c>
      <c r="AW39" s="362">
        <f t="shared" si="22"/>
        <v>0</v>
      </c>
      <c r="AX39" s="361">
        <v>0</v>
      </c>
      <c r="AY39" s="362">
        <f t="shared" si="23"/>
        <v>0</v>
      </c>
      <c r="AZ39" s="361">
        <v>0</v>
      </c>
      <c r="BA39" s="362">
        <f t="shared" si="24"/>
        <v>0</v>
      </c>
      <c r="BB39" s="361">
        <v>0</v>
      </c>
      <c r="BC39" s="362">
        <f t="shared" si="25"/>
        <v>0</v>
      </c>
      <c r="BD39" s="361">
        <v>0</v>
      </c>
      <c r="BE39" s="362">
        <f t="shared" si="26"/>
        <v>0</v>
      </c>
      <c r="BF39" s="361">
        <v>0</v>
      </c>
      <c r="BG39" s="362">
        <f t="shared" si="27"/>
        <v>0</v>
      </c>
      <c r="BH39" s="361">
        <v>0</v>
      </c>
      <c r="BI39" s="362">
        <f t="shared" si="28"/>
        <v>0</v>
      </c>
      <c r="BJ39" s="361">
        <v>0</v>
      </c>
      <c r="BK39" s="362">
        <f t="shared" si="29"/>
        <v>0</v>
      </c>
      <c r="BL39" s="361">
        <v>0</v>
      </c>
      <c r="BM39" s="362">
        <f t="shared" si="30"/>
        <v>0</v>
      </c>
      <c r="BN39" s="355"/>
      <c r="BO39" s="363">
        <f t="shared" si="31"/>
        <v>0</v>
      </c>
      <c r="BP39" s="364">
        <f t="shared" si="32"/>
        <v>0</v>
      </c>
      <c r="BQ39" s="371"/>
      <c r="BR39" s="366"/>
    </row>
    <row r="40" spans="1:70" ht="15.75" thickBot="1">
      <c r="A40" s="375">
        <v>1301</v>
      </c>
      <c r="B40" s="376" t="s">
        <v>414</v>
      </c>
      <c r="C40" s="373">
        <v>7.9</v>
      </c>
      <c r="D40" s="361">
        <v>0</v>
      </c>
      <c r="E40" s="362">
        <f t="shared" si="0"/>
        <v>0</v>
      </c>
      <c r="F40" s="361">
        <v>0</v>
      </c>
      <c r="G40" s="362">
        <f t="shared" si="1"/>
        <v>0</v>
      </c>
      <c r="H40" s="361">
        <v>0</v>
      </c>
      <c r="I40" s="362">
        <f t="shared" si="2"/>
        <v>0</v>
      </c>
      <c r="J40" s="361">
        <v>0</v>
      </c>
      <c r="K40" s="362">
        <f t="shared" si="3"/>
        <v>0</v>
      </c>
      <c r="L40" s="361">
        <v>0</v>
      </c>
      <c r="M40" s="362">
        <f t="shared" si="4"/>
        <v>0</v>
      </c>
      <c r="N40" s="361">
        <v>0</v>
      </c>
      <c r="O40" s="362">
        <f t="shared" si="5"/>
        <v>0</v>
      </c>
      <c r="P40" s="361">
        <v>0</v>
      </c>
      <c r="Q40" s="362">
        <f t="shared" si="6"/>
        <v>0</v>
      </c>
      <c r="R40" s="361">
        <v>0</v>
      </c>
      <c r="S40" s="362">
        <f t="shared" si="7"/>
        <v>0</v>
      </c>
      <c r="T40" s="361">
        <v>0</v>
      </c>
      <c r="U40" s="362">
        <f t="shared" si="8"/>
        <v>0</v>
      </c>
      <c r="V40" s="361">
        <v>0</v>
      </c>
      <c r="W40" s="362">
        <f t="shared" si="9"/>
        <v>0</v>
      </c>
      <c r="X40" s="361">
        <v>0</v>
      </c>
      <c r="Y40" s="362">
        <f t="shared" si="10"/>
        <v>0</v>
      </c>
      <c r="Z40" s="361">
        <v>0</v>
      </c>
      <c r="AA40" s="362">
        <f t="shared" si="11"/>
        <v>0</v>
      </c>
      <c r="AB40" s="361">
        <v>0</v>
      </c>
      <c r="AC40" s="362">
        <f t="shared" si="12"/>
        <v>0</v>
      </c>
      <c r="AD40" s="361">
        <v>0</v>
      </c>
      <c r="AE40" s="362">
        <f t="shared" si="13"/>
        <v>0</v>
      </c>
      <c r="AF40" s="361">
        <v>0</v>
      </c>
      <c r="AG40" s="362">
        <f t="shared" si="14"/>
        <v>0</v>
      </c>
      <c r="AH40" s="361">
        <v>0</v>
      </c>
      <c r="AI40" s="362">
        <f t="shared" si="15"/>
        <v>0</v>
      </c>
      <c r="AJ40" s="361">
        <v>0</v>
      </c>
      <c r="AK40" s="362">
        <f t="shared" si="16"/>
        <v>0</v>
      </c>
      <c r="AL40" s="361">
        <v>0</v>
      </c>
      <c r="AM40" s="362">
        <f t="shared" si="17"/>
        <v>0</v>
      </c>
      <c r="AN40" s="361">
        <v>0</v>
      </c>
      <c r="AO40" s="362">
        <f t="shared" si="18"/>
        <v>0</v>
      </c>
      <c r="AP40" s="361">
        <v>0</v>
      </c>
      <c r="AQ40" s="362">
        <f t="shared" si="19"/>
        <v>0</v>
      </c>
      <c r="AR40" s="361">
        <v>0</v>
      </c>
      <c r="AS40" s="362">
        <f t="shared" si="20"/>
        <v>0</v>
      </c>
      <c r="AT40" s="361">
        <v>0</v>
      </c>
      <c r="AU40" s="362">
        <f t="shared" si="21"/>
        <v>0</v>
      </c>
      <c r="AV40" s="361">
        <v>0</v>
      </c>
      <c r="AW40" s="362">
        <f t="shared" si="22"/>
        <v>0</v>
      </c>
      <c r="AX40" s="361">
        <v>0</v>
      </c>
      <c r="AY40" s="362">
        <f t="shared" si="23"/>
        <v>0</v>
      </c>
      <c r="AZ40" s="361">
        <v>0</v>
      </c>
      <c r="BA40" s="362">
        <f t="shared" si="24"/>
        <v>0</v>
      </c>
      <c r="BB40" s="361">
        <v>0</v>
      </c>
      <c r="BC40" s="362">
        <f t="shared" si="25"/>
        <v>0</v>
      </c>
      <c r="BD40" s="361">
        <v>0</v>
      </c>
      <c r="BE40" s="362">
        <f t="shared" si="26"/>
        <v>0</v>
      </c>
      <c r="BF40" s="361">
        <v>0</v>
      </c>
      <c r="BG40" s="362">
        <f t="shared" si="27"/>
        <v>0</v>
      </c>
      <c r="BH40" s="361">
        <v>0</v>
      </c>
      <c r="BI40" s="362">
        <f t="shared" si="28"/>
        <v>0</v>
      </c>
      <c r="BJ40" s="361">
        <v>0</v>
      </c>
      <c r="BK40" s="362">
        <f t="shared" si="29"/>
        <v>0</v>
      </c>
      <c r="BL40" s="361">
        <v>0</v>
      </c>
      <c r="BM40" s="362">
        <f t="shared" si="30"/>
        <v>0</v>
      </c>
      <c r="BN40" s="355"/>
      <c r="BO40" s="363">
        <f t="shared" si="31"/>
        <v>0</v>
      </c>
      <c r="BP40" s="364">
        <f t="shared" si="32"/>
        <v>0</v>
      </c>
      <c r="BQ40" s="377"/>
      <c r="BR40" s="366"/>
    </row>
    <row r="41" spans="1:70" ht="15.75" thickBot="1">
      <c r="A41" s="375">
        <v>1302</v>
      </c>
      <c r="B41" s="376" t="s">
        <v>415</v>
      </c>
      <c r="C41" s="373">
        <v>7.9</v>
      </c>
      <c r="D41" s="361">
        <v>0</v>
      </c>
      <c r="E41" s="362">
        <f t="shared" si="0"/>
        <v>0</v>
      </c>
      <c r="F41" s="361">
        <v>0</v>
      </c>
      <c r="G41" s="362">
        <f t="shared" si="1"/>
        <v>0</v>
      </c>
      <c r="H41" s="361">
        <v>0</v>
      </c>
      <c r="I41" s="362">
        <f t="shared" si="2"/>
        <v>0</v>
      </c>
      <c r="J41" s="361">
        <v>0</v>
      </c>
      <c r="K41" s="362">
        <f t="shared" si="3"/>
        <v>0</v>
      </c>
      <c r="L41" s="361">
        <v>0</v>
      </c>
      <c r="M41" s="362">
        <f t="shared" si="4"/>
        <v>0</v>
      </c>
      <c r="N41" s="361">
        <v>0</v>
      </c>
      <c r="O41" s="362">
        <f t="shared" si="5"/>
        <v>0</v>
      </c>
      <c r="P41" s="361">
        <v>0</v>
      </c>
      <c r="Q41" s="362">
        <f t="shared" si="6"/>
        <v>0</v>
      </c>
      <c r="R41" s="361">
        <v>0</v>
      </c>
      <c r="S41" s="362">
        <f t="shared" si="7"/>
        <v>0</v>
      </c>
      <c r="T41" s="361">
        <v>0</v>
      </c>
      <c r="U41" s="362">
        <f t="shared" si="8"/>
        <v>0</v>
      </c>
      <c r="V41" s="361">
        <v>0</v>
      </c>
      <c r="W41" s="362">
        <f t="shared" si="9"/>
        <v>0</v>
      </c>
      <c r="X41" s="361">
        <v>0</v>
      </c>
      <c r="Y41" s="362">
        <f t="shared" si="10"/>
        <v>0</v>
      </c>
      <c r="Z41" s="361">
        <v>0</v>
      </c>
      <c r="AA41" s="362">
        <f t="shared" si="11"/>
        <v>0</v>
      </c>
      <c r="AB41" s="361">
        <v>0</v>
      </c>
      <c r="AC41" s="362">
        <f t="shared" si="12"/>
        <v>0</v>
      </c>
      <c r="AD41" s="361">
        <v>0</v>
      </c>
      <c r="AE41" s="362">
        <f t="shared" si="13"/>
        <v>0</v>
      </c>
      <c r="AF41" s="361">
        <v>0</v>
      </c>
      <c r="AG41" s="362">
        <f t="shared" si="14"/>
        <v>0</v>
      </c>
      <c r="AH41" s="361">
        <v>0</v>
      </c>
      <c r="AI41" s="362">
        <f t="shared" si="15"/>
        <v>0</v>
      </c>
      <c r="AJ41" s="361">
        <v>0</v>
      </c>
      <c r="AK41" s="362">
        <f t="shared" si="16"/>
        <v>0</v>
      </c>
      <c r="AL41" s="361">
        <v>0</v>
      </c>
      <c r="AM41" s="362">
        <f t="shared" si="17"/>
        <v>0</v>
      </c>
      <c r="AN41" s="361">
        <v>0</v>
      </c>
      <c r="AO41" s="362">
        <f t="shared" si="18"/>
        <v>0</v>
      </c>
      <c r="AP41" s="361">
        <v>0</v>
      </c>
      <c r="AQ41" s="362">
        <f t="shared" si="19"/>
        <v>0</v>
      </c>
      <c r="AR41" s="361">
        <v>0</v>
      </c>
      <c r="AS41" s="362">
        <f t="shared" si="20"/>
        <v>0</v>
      </c>
      <c r="AT41" s="361">
        <v>0</v>
      </c>
      <c r="AU41" s="362">
        <f t="shared" si="21"/>
        <v>0</v>
      </c>
      <c r="AV41" s="361">
        <v>0</v>
      </c>
      <c r="AW41" s="362">
        <f t="shared" si="22"/>
        <v>0</v>
      </c>
      <c r="AX41" s="361">
        <v>0</v>
      </c>
      <c r="AY41" s="362">
        <f t="shared" si="23"/>
        <v>0</v>
      </c>
      <c r="AZ41" s="361">
        <v>0</v>
      </c>
      <c r="BA41" s="362">
        <f t="shared" si="24"/>
        <v>0</v>
      </c>
      <c r="BB41" s="361">
        <v>0</v>
      </c>
      <c r="BC41" s="362">
        <f t="shared" si="25"/>
        <v>0</v>
      </c>
      <c r="BD41" s="361">
        <v>0</v>
      </c>
      <c r="BE41" s="362">
        <f t="shared" si="26"/>
        <v>0</v>
      </c>
      <c r="BF41" s="361">
        <v>0</v>
      </c>
      <c r="BG41" s="362">
        <f t="shared" si="27"/>
        <v>0</v>
      </c>
      <c r="BH41" s="361">
        <v>0</v>
      </c>
      <c r="BI41" s="362">
        <f t="shared" si="28"/>
        <v>0</v>
      </c>
      <c r="BJ41" s="361">
        <v>0</v>
      </c>
      <c r="BK41" s="362">
        <f t="shared" si="29"/>
        <v>0</v>
      </c>
      <c r="BL41" s="361">
        <v>0</v>
      </c>
      <c r="BM41" s="362">
        <f t="shared" si="30"/>
        <v>0</v>
      </c>
      <c r="BN41" s="355"/>
      <c r="BO41" s="363">
        <f t="shared" si="31"/>
        <v>0</v>
      </c>
      <c r="BP41" s="364">
        <f t="shared" si="32"/>
        <v>0</v>
      </c>
      <c r="BQ41" s="377"/>
      <c r="BR41" s="366"/>
    </row>
    <row r="42" spans="1:70" ht="15.75" thickBot="1">
      <c r="A42" s="375">
        <v>1303</v>
      </c>
      <c r="B42" s="376" t="s">
        <v>416</v>
      </c>
      <c r="C42" s="373">
        <v>7.9</v>
      </c>
      <c r="D42" s="361">
        <v>0</v>
      </c>
      <c r="E42" s="362">
        <f t="shared" si="0"/>
        <v>0</v>
      </c>
      <c r="F42" s="361">
        <v>0</v>
      </c>
      <c r="G42" s="362">
        <f t="shared" si="1"/>
        <v>0</v>
      </c>
      <c r="H42" s="361">
        <v>0</v>
      </c>
      <c r="I42" s="362">
        <f t="shared" si="2"/>
        <v>0</v>
      </c>
      <c r="J42" s="361">
        <v>0</v>
      </c>
      <c r="K42" s="362">
        <f t="shared" si="3"/>
        <v>0</v>
      </c>
      <c r="L42" s="361">
        <v>0</v>
      </c>
      <c r="M42" s="362">
        <f t="shared" si="4"/>
        <v>0</v>
      </c>
      <c r="N42" s="361">
        <v>0</v>
      </c>
      <c r="O42" s="362">
        <f t="shared" si="5"/>
        <v>0</v>
      </c>
      <c r="P42" s="361">
        <v>0</v>
      </c>
      <c r="Q42" s="362">
        <f t="shared" si="6"/>
        <v>0</v>
      </c>
      <c r="R42" s="361">
        <v>0</v>
      </c>
      <c r="S42" s="362">
        <f t="shared" si="7"/>
        <v>0</v>
      </c>
      <c r="T42" s="361">
        <v>0</v>
      </c>
      <c r="U42" s="362">
        <f t="shared" si="8"/>
        <v>0</v>
      </c>
      <c r="V42" s="361">
        <v>0</v>
      </c>
      <c r="W42" s="362">
        <f t="shared" si="9"/>
        <v>0</v>
      </c>
      <c r="X42" s="361">
        <v>0</v>
      </c>
      <c r="Y42" s="362">
        <f t="shared" si="10"/>
        <v>0</v>
      </c>
      <c r="Z42" s="361">
        <v>0</v>
      </c>
      <c r="AA42" s="362">
        <f t="shared" si="11"/>
        <v>0</v>
      </c>
      <c r="AB42" s="361">
        <v>0</v>
      </c>
      <c r="AC42" s="362">
        <f t="shared" si="12"/>
        <v>0</v>
      </c>
      <c r="AD42" s="361">
        <v>0</v>
      </c>
      <c r="AE42" s="362">
        <f t="shared" si="13"/>
        <v>0</v>
      </c>
      <c r="AF42" s="361">
        <v>0</v>
      </c>
      <c r="AG42" s="362">
        <f t="shared" si="14"/>
        <v>0</v>
      </c>
      <c r="AH42" s="361">
        <v>0</v>
      </c>
      <c r="AI42" s="362">
        <f t="shared" si="15"/>
        <v>0</v>
      </c>
      <c r="AJ42" s="361">
        <v>0</v>
      </c>
      <c r="AK42" s="362">
        <f t="shared" si="16"/>
        <v>0</v>
      </c>
      <c r="AL42" s="361">
        <v>0</v>
      </c>
      <c r="AM42" s="362">
        <f t="shared" si="17"/>
        <v>0</v>
      </c>
      <c r="AN42" s="361">
        <v>0</v>
      </c>
      <c r="AO42" s="362">
        <f t="shared" si="18"/>
        <v>0</v>
      </c>
      <c r="AP42" s="361">
        <v>0</v>
      </c>
      <c r="AQ42" s="362">
        <f t="shared" si="19"/>
        <v>0</v>
      </c>
      <c r="AR42" s="361">
        <v>0</v>
      </c>
      <c r="AS42" s="362">
        <f t="shared" si="20"/>
        <v>0</v>
      </c>
      <c r="AT42" s="361">
        <v>0</v>
      </c>
      <c r="AU42" s="362">
        <f t="shared" si="21"/>
        <v>0</v>
      </c>
      <c r="AV42" s="361">
        <v>0</v>
      </c>
      <c r="AW42" s="362">
        <f t="shared" si="22"/>
        <v>0</v>
      </c>
      <c r="AX42" s="361">
        <v>0</v>
      </c>
      <c r="AY42" s="362">
        <f t="shared" si="23"/>
        <v>0</v>
      </c>
      <c r="AZ42" s="361">
        <v>0</v>
      </c>
      <c r="BA42" s="362">
        <f t="shared" si="24"/>
        <v>0</v>
      </c>
      <c r="BB42" s="361">
        <v>0</v>
      </c>
      <c r="BC42" s="362">
        <f t="shared" si="25"/>
        <v>0</v>
      </c>
      <c r="BD42" s="361">
        <v>0</v>
      </c>
      <c r="BE42" s="362">
        <f t="shared" si="26"/>
        <v>0</v>
      </c>
      <c r="BF42" s="361">
        <v>0</v>
      </c>
      <c r="BG42" s="362">
        <f t="shared" si="27"/>
        <v>0</v>
      </c>
      <c r="BH42" s="361">
        <v>0</v>
      </c>
      <c r="BI42" s="362">
        <f t="shared" si="28"/>
        <v>0</v>
      </c>
      <c r="BJ42" s="361">
        <v>0</v>
      </c>
      <c r="BK42" s="362">
        <f t="shared" si="29"/>
        <v>0</v>
      </c>
      <c r="BL42" s="361">
        <v>0</v>
      </c>
      <c r="BM42" s="362">
        <f t="shared" si="30"/>
        <v>0</v>
      </c>
      <c r="BN42" s="355"/>
      <c r="BO42" s="363">
        <f t="shared" si="31"/>
        <v>0</v>
      </c>
      <c r="BP42" s="364">
        <f t="shared" si="32"/>
        <v>0</v>
      </c>
      <c r="BQ42" s="377"/>
      <c r="BR42" s="366"/>
    </row>
    <row r="43" spans="1:70" ht="15.75" thickBot="1">
      <c r="A43" s="375">
        <v>1304</v>
      </c>
      <c r="B43" s="376" t="s">
        <v>417</v>
      </c>
      <c r="C43" s="373">
        <v>7.9</v>
      </c>
      <c r="D43" s="361">
        <v>0</v>
      </c>
      <c r="E43" s="362">
        <f t="shared" si="0"/>
        <v>0</v>
      </c>
      <c r="F43" s="361">
        <v>0</v>
      </c>
      <c r="G43" s="362">
        <f t="shared" si="1"/>
        <v>0</v>
      </c>
      <c r="H43" s="361">
        <v>0</v>
      </c>
      <c r="I43" s="362">
        <f t="shared" si="2"/>
        <v>0</v>
      </c>
      <c r="J43" s="361">
        <v>0</v>
      </c>
      <c r="K43" s="362">
        <f t="shared" si="3"/>
        <v>0</v>
      </c>
      <c r="L43" s="361">
        <v>0</v>
      </c>
      <c r="M43" s="362">
        <f t="shared" si="4"/>
        <v>0</v>
      </c>
      <c r="N43" s="361">
        <v>0</v>
      </c>
      <c r="O43" s="362">
        <f t="shared" si="5"/>
        <v>0</v>
      </c>
      <c r="P43" s="361">
        <v>0</v>
      </c>
      <c r="Q43" s="362">
        <f t="shared" si="6"/>
        <v>0</v>
      </c>
      <c r="R43" s="361">
        <v>0</v>
      </c>
      <c r="S43" s="362">
        <f t="shared" si="7"/>
        <v>0</v>
      </c>
      <c r="T43" s="361">
        <v>0</v>
      </c>
      <c r="U43" s="362">
        <f t="shared" si="8"/>
        <v>0</v>
      </c>
      <c r="V43" s="361">
        <v>0</v>
      </c>
      <c r="W43" s="362">
        <f t="shared" si="9"/>
        <v>0</v>
      </c>
      <c r="X43" s="361">
        <v>0</v>
      </c>
      <c r="Y43" s="362">
        <f t="shared" si="10"/>
        <v>0</v>
      </c>
      <c r="Z43" s="361">
        <v>0</v>
      </c>
      <c r="AA43" s="362">
        <f t="shared" si="11"/>
        <v>0</v>
      </c>
      <c r="AB43" s="361">
        <v>0</v>
      </c>
      <c r="AC43" s="362">
        <f t="shared" si="12"/>
        <v>0</v>
      </c>
      <c r="AD43" s="361">
        <v>0</v>
      </c>
      <c r="AE43" s="362">
        <f t="shared" si="13"/>
        <v>0</v>
      </c>
      <c r="AF43" s="361">
        <v>0</v>
      </c>
      <c r="AG43" s="362">
        <f t="shared" si="14"/>
        <v>0</v>
      </c>
      <c r="AH43" s="361">
        <v>0</v>
      </c>
      <c r="AI43" s="362">
        <f t="shared" si="15"/>
        <v>0</v>
      </c>
      <c r="AJ43" s="361">
        <v>0</v>
      </c>
      <c r="AK43" s="362">
        <f t="shared" si="16"/>
        <v>0</v>
      </c>
      <c r="AL43" s="361">
        <v>0</v>
      </c>
      <c r="AM43" s="362">
        <f t="shared" si="17"/>
        <v>0</v>
      </c>
      <c r="AN43" s="361">
        <v>0</v>
      </c>
      <c r="AO43" s="362">
        <f t="shared" si="18"/>
        <v>0</v>
      </c>
      <c r="AP43" s="361">
        <v>0</v>
      </c>
      <c r="AQ43" s="362">
        <f t="shared" si="19"/>
        <v>0</v>
      </c>
      <c r="AR43" s="361">
        <v>0</v>
      </c>
      <c r="AS43" s="362">
        <f t="shared" si="20"/>
        <v>0</v>
      </c>
      <c r="AT43" s="361">
        <v>0</v>
      </c>
      <c r="AU43" s="362">
        <f t="shared" si="21"/>
        <v>0</v>
      </c>
      <c r="AV43" s="361">
        <v>0</v>
      </c>
      <c r="AW43" s="362">
        <f t="shared" si="22"/>
        <v>0</v>
      </c>
      <c r="AX43" s="361">
        <v>0</v>
      </c>
      <c r="AY43" s="362">
        <f t="shared" si="23"/>
        <v>0</v>
      </c>
      <c r="AZ43" s="361">
        <v>0</v>
      </c>
      <c r="BA43" s="362">
        <f t="shared" si="24"/>
        <v>0</v>
      </c>
      <c r="BB43" s="361">
        <v>0</v>
      </c>
      <c r="BC43" s="362">
        <f t="shared" si="25"/>
        <v>0</v>
      </c>
      <c r="BD43" s="361">
        <v>0</v>
      </c>
      <c r="BE43" s="362">
        <f t="shared" si="26"/>
        <v>0</v>
      </c>
      <c r="BF43" s="361">
        <v>0</v>
      </c>
      <c r="BG43" s="362">
        <f t="shared" si="27"/>
        <v>0</v>
      </c>
      <c r="BH43" s="361">
        <v>0</v>
      </c>
      <c r="BI43" s="362">
        <f t="shared" si="28"/>
        <v>0</v>
      </c>
      <c r="BJ43" s="361">
        <v>0</v>
      </c>
      <c r="BK43" s="362">
        <f t="shared" si="29"/>
        <v>0</v>
      </c>
      <c r="BL43" s="361">
        <v>0</v>
      </c>
      <c r="BM43" s="362">
        <f t="shared" si="30"/>
        <v>0</v>
      </c>
      <c r="BN43" s="355"/>
      <c r="BO43" s="363">
        <f t="shared" si="31"/>
        <v>0</v>
      </c>
      <c r="BP43" s="364">
        <f t="shared" si="32"/>
        <v>0</v>
      </c>
      <c r="BQ43" s="377"/>
      <c r="BR43" s="366"/>
    </row>
    <row r="44" spans="1:70" ht="15.75" thickBot="1">
      <c r="A44" s="375">
        <v>1305</v>
      </c>
      <c r="B44" s="376" t="s">
        <v>418</v>
      </c>
      <c r="C44" s="373">
        <v>7.9</v>
      </c>
      <c r="D44" s="361">
        <v>0</v>
      </c>
      <c r="E44" s="362">
        <f t="shared" si="0"/>
        <v>0</v>
      </c>
      <c r="F44" s="361">
        <v>0</v>
      </c>
      <c r="G44" s="362">
        <f t="shared" si="1"/>
        <v>0</v>
      </c>
      <c r="H44" s="361">
        <v>0</v>
      </c>
      <c r="I44" s="362">
        <f t="shared" si="2"/>
        <v>0</v>
      </c>
      <c r="J44" s="361">
        <v>0</v>
      </c>
      <c r="K44" s="362">
        <f t="shared" si="3"/>
        <v>0</v>
      </c>
      <c r="L44" s="361">
        <v>0</v>
      </c>
      <c r="M44" s="362">
        <f t="shared" si="4"/>
        <v>0</v>
      </c>
      <c r="N44" s="361">
        <v>0</v>
      </c>
      <c r="O44" s="362">
        <f t="shared" si="5"/>
        <v>0</v>
      </c>
      <c r="P44" s="361">
        <v>0</v>
      </c>
      <c r="Q44" s="362">
        <f t="shared" si="6"/>
        <v>0</v>
      </c>
      <c r="R44" s="361">
        <v>0</v>
      </c>
      <c r="S44" s="362">
        <f t="shared" si="7"/>
        <v>0</v>
      </c>
      <c r="T44" s="361">
        <v>0</v>
      </c>
      <c r="U44" s="362">
        <f t="shared" si="8"/>
        <v>0</v>
      </c>
      <c r="V44" s="361">
        <v>0</v>
      </c>
      <c r="W44" s="362">
        <f t="shared" si="9"/>
        <v>0</v>
      </c>
      <c r="X44" s="361">
        <v>0</v>
      </c>
      <c r="Y44" s="362">
        <f t="shared" si="10"/>
        <v>0</v>
      </c>
      <c r="Z44" s="361">
        <v>0</v>
      </c>
      <c r="AA44" s="362">
        <f t="shared" si="11"/>
        <v>0</v>
      </c>
      <c r="AB44" s="361">
        <v>0</v>
      </c>
      <c r="AC44" s="362">
        <f t="shared" si="12"/>
        <v>0</v>
      </c>
      <c r="AD44" s="361">
        <v>0</v>
      </c>
      <c r="AE44" s="362">
        <f t="shared" si="13"/>
        <v>0</v>
      </c>
      <c r="AF44" s="361">
        <v>0</v>
      </c>
      <c r="AG44" s="362">
        <f t="shared" si="14"/>
        <v>0</v>
      </c>
      <c r="AH44" s="361">
        <v>0</v>
      </c>
      <c r="AI44" s="362">
        <f t="shared" si="15"/>
        <v>0</v>
      </c>
      <c r="AJ44" s="361">
        <v>0</v>
      </c>
      <c r="AK44" s="362">
        <f t="shared" si="16"/>
        <v>0</v>
      </c>
      <c r="AL44" s="361">
        <v>0</v>
      </c>
      <c r="AM44" s="362">
        <f t="shared" si="17"/>
        <v>0</v>
      </c>
      <c r="AN44" s="361">
        <v>0</v>
      </c>
      <c r="AO44" s="362">
        <f t="shared" si="18"/>
        <v>0</v>
      </c>
      <c r="AP44" s="361">
        <v>0</v>
      </c>
      <c r="AQ44" s="362">
        <f t="shared" si="19"/>
        <v>0</v>
      </c>
      <c r="AR44" s="361">
        <v>0</v>
      </c>
      <c r="AS44" s="362">
        <f t="shared" si="20"/>
        <v>0</v>
      </c>
      <c r="AT44" s="361">
        <v>0</v>
      </c>
      <c r="AU44" s="362">
        <f t="shared" si="21"/>
        <v>0</v>
      </c>
      <c r="AV44" s="361">
        <v>0</v>
      </c>
      <c r="AW44" s="362">
        <f t="shared" si="22"/>
        <v>0</v>
      </c>
      <c r="AX44" s="361">
        <v>0</v>
      </c>
      <c r="AY44" s="362">
        <f t="shared" si="23"/>
        <v>0</v>
      </c>
      <c r="AZ44" s="361">
        <v>0</v>
      </c>
      <c r="BA44" s="362">
        <f t="shared" si="24"/>
        <v>0</v>
      </c>
      <c r="BB44" s="361">
        <v>0</v>
      </c>
      <c r="BC44" s="362">
        <f t="shared" si="25"/>
        <v>0</v>
      </c>
      <c r="BD44" s="361">
        <v>0</v>
      </c>
      <c r="BE44" s="362">
        <f t="shared" si="26"/>
        <v>0</v>
      </c>
      <c r="BF44" s="361">
        <v>0</v>
      </c>
      <c r="BG44" s="362">
        <f t="shared" si="27"/>
        <v>0</v>
      </c>
      <c r="BH44" s="361">
        <v>0</v>
      </c>
      <c r="BI44" s="362">
        <f t="shared" si="28"/>
        <v>0</v>
      </c>
      <c r="BJ44" s="361">
        <v>0</v>
      </c>
      <c r="BK44" s="362">
        <f t="shared" si="29"/>
        <v>0</v>
      </c>
      <c r="BL44" s="361">
        <v>0</v>
      </c>
      <c r="BM44" s="362">
        <f t="shared" si="30"/>
        <v>0</v>
      </c>
      <c r="BN44" s="355"/>
      <c r="BO44" s="363">
        <f t="shared" si="31"/>
        <v>0</v>
      </c>
      <c r="BP44" s="364">
        <f t="shared" si="32"/>
        <v>0</v>
      </c>
      <c r="BQ44" s="378"/>
      <c r="BR44" s="366"/>
    </row>
    <row r="45" spans="1:70" ht="15.75" thickBot="1">
      <c r="A45" s="375">
        <v>1306</v>
      </c>
      <c r="B45" s="376" t="s">
        <v>419</v>
      </c>
      <c r="C45" s="373">
        <v>7.9</v>
      </c>
      <c r="D45" s="361">
        <v>0</v>
      </c>
      <c r="E45" s="362">
        <f t="shared" si="0"/>
        <v>0</v>
      </c>
      <c r="F45" s="361">
        <v>0</v>
      </c>
      <c r="G45" s="362">
        <f t="shared" si="1"/>
        <v>0</v>
      </c>
      <c r="H45" s="361">
        <v>0</v>
      </c>
      <c r="I45" s="362">
        <f t="shared" si="2"/>
        <v>0</v>
      </c>
      <c r="J45" s="361">
        <v>0</v>
      </c>
      <c r="K45" s="362">
        <f t="shared" si="3"/>
        <v>0</v>
      </c>
      <c r="L45" s="361">
        <v>0</v>
      </c>
      <c r="M45" s="362">
        <f t="shared" si="4"/>
        <v>0</v>
      </c>
      <c r="N45" s="361">
        <v>0</v>
      </c>
      <c r="O45" s="362">
        <f t="shared" si="5"/>
        <v>0</v>
      </c>
      <c r="P45" s="361">
        <v>0</v>
      </c>
      <c r="Q45" s="362">
        <f t="shared" si="6"/>
        <v>0</v>
      </c>
      <c r="R45" s="361">
        <v>0</v>
      </c>
      <c r="S45" s="362">
        <f t="shared" si="7"/>
        <v>0</v>
      </c>
      <c r="T45" s="361">
        <v>0</v>
      </c>
      <c r="U45" s="362">
        <f t="shared" si="8"/>
        <v>0</v>
      </c>
      <c r="V45" s="361">
        <v>0</v>
      </c>
      <c r="W45" s="362">
        <f t="shared" si="9"/>
        <v>0</v>
      </c>
      <c r="X45" s="361">
        <v>0</v>
      </c>
      <c r="Y45" s="362">
        <f t="shared" si="10"/>
        <v>0</v>
      </c>
      <c r="Z45" s="361">
        <v>0</v>
      </c>
      <c r="AA45" s="362">
        <f t="shared" si="11"/>
        <v>0</v>
      </c>
      <c r="AB45" s="361">
        <v>0</v>
      </c>
      <c r="AC45" s="362">
        <f t="shared" si="12"/>
        <v>0</v>
      </c>
      <c r="AD45" s="361">
        <v>0</v>
      </c>
      <c r="AE45" s="362">
        <f t="shared" si="13"/>
        <v>0</v>
      </c>
      <c r="AF45" s="361">
        <v>0</v>
      </c>
      <c r="AG45" s="362">
        <f t="shared" si="14"/>
        <v>0</v>
      </c>
      <c r="AH45" s="361">
        <v>0</v>
      </c>
      <c r="AI45" s="362">
        <f t="shared" si="15"/>
        <v>0</v>
      </c>
      <c r="AJ45" s="361">
        <v>0</v>
      </c>
      <c r="AK45" s="362">
        <f t="shared" si="16"/>
        <v>0</v>
      </c>
      <c r="AL45" s="361">
        <v>0</v>
      </c>
      <c r="AM45" s="362">
        <f t="shared" si="17"/>
        <v>0</v>
      </c>
      <c r="AN45" s="361">
        <v>0</v>
      </c>
      <c r="AO45" s="362">
        <f t="shared" si="18"/>
        <v>0</v>
      </c>
      <c r="AP45" s="361">
        <v>0</v>
      </c>
      <c r="AQ45" s="362">
        <f t="shared" si="19"/>
        <v>0</v>
      </c>
      <c r="AR45" s="361">
        <v>0</v>
      </c>
      <c r="AS45" s="362">
        <f t="shared" si="20"/>
        <v>0</v>
      </c>
      <c r="AT45" s="361">
        <v>0</v>
      </c>
      <c r="AU45" s="362">
        <f t="shared" si="21"/>
        <v>0</v>
      </c>
      <c r="AV45" s="361">
        <v>0</v>
      </c>
      <c r="AW45" s="362">
        <f t="shared" si="22"/>
        <v>0</v>
      </c>
      <c r="AX45" s="361">
        <v>0</v>
      </c>
      <c r="AY45" s="362">
        <f t="shared" si="23"/>
        <v>0</v>
      </c>
      <c r="AZ45" s="361">
        <v>0</v>
      </c>
      <c r="BA45" s="362">
        <f t="shared" si="24"/>
        <v>0</v>
      </c>
      <c r="BB45" s="361">
        <v>0</v>
      </c>
      <c r="BC45" s="362">
        <f t="shared" si="25"/>
        <v>0</v>
      </c>
      <c r="BD45" s="361">
        <v>0</v>
      </c>
      <c r="BE45" s="362">
        <f t="shared" si="26"/>
        <v>0</v>
      </c>
      <c r="BF45" s="361">
        <v>0</v>
      </c>
      <c r="BG45" s="362">
        <f t="shared" si="27"/>
        <v>0</v>
      </c>
      <c r="BH45" s="361">
        <v>0</v>
      </c>
      <c r="BI45" s="362">
        <f t="shared" si="28"/>
        <v>0</v>
      </c>
      <c r="BJ45" s="361">
        <v>0</v>
      </c>
      <c r="BK45" s="362">
        <f t="shared" si="29"/>
        <v>0</v>
      </c>
      <c r="BL45" s="361">
        <v>0</v>
      </c>
      <c r="BM45" s="362">
        <f t="shared" si="30"/>
        <v>0</v>
      </c>
      <c r="BN45" s="355"/>
      <c r="BO45" s="363">
        <f t="shared" si="31"/>
        <v>0</v>
      </c>
      <c r="BP45" s="364">
        <f t="shared" si="32"/>
        <v>0</v>
      </c>
      <c r="BQ45" s="378"/>
      <c r="BR45" s="366"/>
    </row>
    <row r="46" spans="1:70" ht="15.75" thickBot="1">
      <c r="A46" s="375"/>
      <c r="B46" s="376" t="s">
        <v>420</v>
      </c>
      <c r="C46" s="373">
        <v>16.899999999999999</v>
      </c>
      <c r="D46" s="361">
        <v>0</v>
      </c>
      <c r="E46" s="362">
        <f t="shared" si="0"/>
        <v>0</v>
      </c>
      <c r="F46" s="361">
        <v>0</v>
      </c>
      <c r="G46" s="362">
        <f t="shared" si="1"/>
        <v>0</v>
      </c>
      <c r="H46" s="361">
        <v>0</v>
      </c>
      <c r="I46" s="362">
        <f t="shared" si="2"/>
        <v>0</v>
      </c>
      <c r="J46" s="361">
        <v>0</v>
      </c>
      <c r="K46" s="362">
        <f t="shared" si="3"/>
        <v>0</v>
      </c>
      <c r="L46" s="361">
        <v>0</v>
      </c>
      <c r="M46" s="362">
        <f t="shared" si="4"/>
        <v>0</v>
      </c>
      <c r="N46" s="361">
        <v>0</v>
      </c>
      <c r="O46" s="362">
        <f t="shared" si="5"/>
        <v>0</v>
      </c>
      <c r="P46" s="361">
        <v>0</v>
      </c>
      <c r="Q46" s="362">
        <f t="shared" si="6"/>
        <v>0</v>
      </c>
      <c r="R46" s="361">
        <v>0</v>
      </c>
      <c r="S46" s="362">
        <f t="shared" si="7"/>
        <v>0</v>
      </c>
      <c r="T46" s="361">
        <v>0</v>
      </c>
      <c r="U46" s="362">
        <f t="shared" si="8"/>
        <v>0</v>
      </c>
      <c r="V46" s="361">
        <v>0</v>
      </c>
      <c r="W46" s="362">
        <f t="shared" si="9"/>
        <v>0</v>
      </c>
      <c r="X46" s="361">
        <v>0</v>
      </c>
      <c r="Y46" s="362">
        <f t="shared" si="10"/>
        <v>0</v>
      </c>
      <c r="Z46" s="361">
        <v>0</v>
      </c>
      <c r="AA46" s="362">
        <f t="shared" si="11"/>
        <v>0</v>
      </c>
      <c r="AB46" s="361">
        <v>0</v>
      </c>
      <c r="AC46" s="362">
        <f t="shared" si="12"/>
        <v>0</v>
      </c>
      <c r="AD46" s="361">
        <v>0</v>
      </c>
      <c r="AE46" s="362">
        <f t="shared" si="13"/>
        <v>0</v>
      </c>
      <c r="AF46" s="361">
        <v>0</v>
      </c>
      <c r="AG46" s="362">
        <f t="shared" si="14"/>
        <v>0</v>
      </c>
      <c r="AH46" s="361">
        <v>0</v>
      </c>
      <c r="AI46" s="362">
        <f t="shared" si="15"/>
        <v>0</v>
      </c>
      <c r="AJ46" s="361">
        <v>0</v>
      </c>
      <c r="AK46" s="362">
        <f t="shared" si="16"/>
        <v>0</v>
      </c>
      <c r="AL46" s="361">
        <v>0</v>
      </c>
      <c r="AM46" s="362">
        <f t="shared" si="17"/>
        <v>0</v>
      </c>
      <c r="AN46" s="361">
        <v>0</v>
      </c>
      <c r="AO46" s="362">
        <f t="shared" si="18"/>
        <v>0</v>
      </c>
      <c r="AP46" s="361">
        <v>0</v>
      </c>
      <c r="AQ46" s="362">
        <f t="shared" si="19"/>
        <v>0</v>
      </c>
      <c r="AR46" s="361">
        <v>0</v>
      </c>
      <c r="AS46" s="362">
        <f t="shared" si="20"/>
        <v>0</v>
      </c>
      <c r="AT46" s="361">
        <v>0</v>
      </c>
      <c r="AU46" s="362">
        <f t="shared" si="21"/>
        <v>0</v>
      </c>
      <c r="AV46" s="361">
        <v>0</v>
      </c>
      <c r="AW46" s="362">
        <f t="shared" si="22"/>
        <v>0</v>
      </c>
      <c r="AX46" s="361">
        <v>0</v>
      </c>
      <c r="AY46" s="362">
        <f t="shared" si="23"/>
        <v>0</v>
      </c>
      <c r="AZ46" s="361">
        <v>0</v>
      </c>
      <c r="BA46" s="362">
        <f t="shared" si="24"/>
        <v>0</v>
      </c>
      <c r="BB46" s="361">
        <v>0</v>
      </c>
      <c r="BC46" s="362">
        <f t="shared" si="25"/>
        <v>0</v>
      </c>
      <c r="BD46" s="361">
        <v>0</v>
      </c>
      <c r="BE46" s="362">
        <f t="shared" si="26"/>
        <v>0</v>
      </c>
      <c r="BF46" s="361">
        <v>0</v>
      </c>
      <c r="BG46" s="362">
        <f t="shared" si="27"/>
        <v>0</v>
      </c>
      <c r="BH46" s="361">
        <v>0</v>
      </c>
      <c r="BI46" s="362">
        <f t="shared" si="28"/>
        <v>0</v>
      </c>
      <c r="BJ46" s="361">
        <v>0</v>
      </c>
      <c r="BK46" s="362">
        <f t="shared" si="29"/>
        <v>0</v>
      </c>
      <c r="BL46" s="361">
        <v>0</v>
      </c>
      <c r="BM46" s="362">
        <f t="shared" si="30"/>
        <v>0</v>
      </c>
      <c r="BN46" s="355"/>
      <c r="BO46" s="363">
        <f t="shared" si="31"/>
        <v>0</v>
      </c>
      <c r="BP46" s="364">
        <f t="shared" si="32"/>
        <v>0</v>
      </c>
      <c r="BQ46" s="378"/>
      <c r="BR46" s="366"/>
    </row>
    <row r="47" spans="1:70" ht="15.75" thickBot="1">
      <c r="A47" s="375"/>
      <c r="B47" s="376" t="s">
        <v>421</v>
      </c>
      <c r="C47" s="373">
        <v>12.9</v>
      </c>
      <c r="D47" s="361">
        <v>0</v>
      </c>
      <c r="E47" s="362">
        <f t="shared" si="0"/>
        <v>0</v>
      </c>
      <c r="F47" s="361">
        <v>0</v>
      </c>
      <c r="G47" s="362">
        <f t="shared" si="1"/>
        <v>0</v>
      </c>
      <c r="H47" s="361">
        <v>0</v>
      </c>
      <c r="I47" s="362">
        <f t="shared" si="2"/>
        <v>0</v>
      </c>
      <c r="J47" s="361">
        <v>0</v>
      </c>
      <c r="K47" s="362">
        <f t="shared" si="3"/>
        <v>0</v>
      </c>
      <c r="L47" s="361">
        <v>0</v>
      </c>
      <c r="M47" s="362">
        <f t="shared" si="4"/>
        <v>0</v>
      </c>
      <c r="N47" s="361">
        <v>0</v>
      </c>
      <c r="O47" s="362">
        <f t="shared" si="5"/>
        <v>0</v>
      </c>
      <c r="P47" s="361">
        <v>0</v>
      </c>
      <c r="Q47" s="362">
        <f t="shared" si="6"/>
        <v>0</v>
      </c>
      <c r="R47" s="361">
        <v>0</v>
      </c>
      <c r="S47" s="362">
        <f t="shared" si="7"/>
        <v>0</v>
      </c>
      <c r="T47" s="361">
        <v>0</v>
      </c>
      <c r="U47" s="362">
        <f t="shared" si="8"/>
        <v>0</v>
      </c>
      <c r="V47" s="361">
        <v>0</v>
      </c>
      <c r="W47" s="362">
        <f t="shared" si="9"/>
        <v>0</v>
      </c>
      <c r="X47" s="361">
        <v>0</v>
      </c>
      <c r="Y47" s="362">
        <f t="shared" si="10"/>
        <v>0</v>
      </c>
      <c r="Z47" s="361">
        <v>0</v>
      </c>
      <c r="AA47" s="362">
        <f t="shared" si="11"/>
        <v>0</v>
      </c>
      <c r="AB47" s="361">
        <v>0</v>
      </c>
      <c r="AC47" s="362">
        <f t="shared" si="12"/>
        <v>0</v>
      </c>
      <c r="AD47" s="361">
        <v>0</v>
      </c>
      <c r="AE47" s="362">
        <f t="shared" si="13"/>
        <v>0</v>
      </c>
      <c r="AF47" s="361">
        <v>0</v>
      </c>
      <c r="AG47" s="362">
        <f t="shared" si="14"/>
        <v>0</v>
      </c>
      <c r="AH47" s="361">
        <v>0</v>
      </c>
      <c r="AI47" s="362">
        <f t="shared" si="15"/>
        <v>0</v>
      </c>
      <c r="AJ47" s="361">
        <v>0</v>
      </c>
      <c r="AK47" s="362">
        <f t="shared" si="16"/>
        <v>0</v>
      </c>
      <c r="AL47" s="361">
        <v>0</v>
      </c>
      <c r="AM47" s="362">
        <f t="shared" si="17"/>
        <v>0</v>
      </c>
      <c r="AN47" s="361">
        <v>0</v>
      </c>
      <c r="AO47" s="362">
        <f t="shared" si="18"/>
        <v>0</v>
      </c>
      <c r="AP47" s="361">
        <v>0</v>
      </c>
      <c r="AQ47" s="362">
        <f t="shared" si="19"/>
        <v>0</v>
      </c>
      <c r="AR47" s="361">
        <v>0</v>
      </c>
      <c r="AS47" s="362">
        <f t="shared" si="20"/>
        <v>0</v>
      </c>
      <c r="AT47" s="361">
        <v>0</v>
      </c>
      <c r="AU47" s="362">
        <f t="shared" si="21"/>
        <v>0</v>
      </c>
      <c r="AV47" s="361">
        <v>0</v>
      </c>
      <c r="AW47" s="362">
        <f t="shared" si="22"/>
        <v>0</v>
      </c>
      <c r="AX47" s="361">
        <v>0</v>
      </c>
      <c r="AY47" s="362">
        <f t="shared" si="23"/>
        <v>0</v>
      </c>
      <c r="AZ47" s="361">
        <v>0</v>
      </c>
      <c r="BA47" s="362">
        <f t="shared" si="24"/>
        <v>0</v>
      </c>
      <c r="BB47" s="361">
        <v>0</v>
      </c>
      <c r="BC47" s="362">
        <f t="shared" si="25"/>
        <v>0</v>
      </c>
      <c r="BD47" s="361">
        <v>0</v>
      </c>
      <c r="BE47" s="362">
        <f t="shared" si="26"/>
        <v>0</v>
      </c>
      <c r="BF47" s="361">
        <v>0</v>
      </c>
      <c r="BG47" s="362">
        <f t="shared" si="27"/>
        <v>0</v>
      </c>
      <c r="BH47" s="361">
        <v>0</v>
      </c>
      <c r="BI47" s="362">
        <f t="shared" si="28"/>
        <v>0</v>
      </c>
      <c r="BJ47" s="361">
        <v>0</v>
      </c>
      <c r="BK47" s="362">
        <f t="shared" si="29"/>
        <v>0</v>
      </c>
      <c r="BL47" s="361">
        <v>0</v>
      </c>
      <c r="BM47" s="362">
        <f t="shared" si="30"/>
        <v>0</v>
      </c>
      <c r="BN47" s="355"/>
      <c r="BO47" s="363">
        <f t="shared" si="31"/>
        <v>0</v>
      </c>
      <c r="BP47" s="364">
        <f t="shared" si="32"/>
        <v>0</v>
      </c>
      <c r="BQ47" s="378"/>
      <c r="BR47" s="366"/>
    </row>
    <row r="48" spans="1:70" ht="15.75" thickBo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80"/>
      <c r="P48" s="381"/>
      <c r="Q48" s="379"/>
      <c r="R48" s="379"/>
      <c r="S48" s="379"/>
      <c r="T48" s="379"/>
      <c r="U48" s="379"/>
      <c r="V48" s="379"/>
      <c r="W48" s="379"/>
      <c r="X48" s="379"/>
      <c r="Y48" s="382"/>
      <c r="Z48" s="382"/>
      <c r="AA48" s="382"/>
      <c r="AB48" s="382"/>
      <c r="AC48" s="382"/>
      <c r="AD48" s="382"/>
      <c r="AE48" s="382"/>
      <c r="AF48" s="382"/>
      <c r="AG48" s="382"/>
      <c r="AH48" s="381"/>
      <c r="AI48" s="382"/>
      <c r="AJ48" s="382"/>
      <c r="AK48" s="382"/>
      <c r="AL48" s="382"/>
      <c r="AM48" s="382"/>
      <c r="AN48" s="382"/>
      <c r="AO48" s="382"/>
      <c r="AP48" s="381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55"/>
      <c r="BO48" s="383"/>
      <c r="BP48" s="384"/>
      <c r="BQ48" s="378"/>
    </row>
    <row r="49" spans="1:70" ht="15.75" thickBot="1">
      <c r="A49" s="385"/>
      <c r="B49" s="386" t="s">
        <v>422</v>
      </c>
      <c r="C49" s="387" t="s">
        <v>423</v>
      </c>
      <c r="D49" s="388">
        <f t="shared" ref="D49:BM49" si="66">SUM(D9:D47)</f>
        <v>0</v>
      </c>
      <c r="E49" s="389">
        <f>SUM(E9:E47)</f>
        <v>0</v>
      </c>
      <c r="F49" s="388">
        <f t="shared" si="66"/>
        <v>0</v>
      </c>
      <c r="G49" s="389">
        <f t="shared" si="66"/>
        <v>0</v>
      </c>
      <c r="H49" s="388">
        <f t="shared" si="66"/>
        <v>0</v>
      </c>
      <c r="I49" s="389">
        <f t="shared" si="66"/>
        <v>0</v>
      </c>
      <c r="J49" s="388">
        <f t="shared" si="66"/>
        <v>0</v>
      </c>
      <c r="K49" s="389">
        <f t="shared" si="66"/>
        <v>0</v>
      </c>
      <c r="L49" s="388">
        <f t="shared" si="66"/>
        <v>0</v>
      </c>
      <c r="M49" s="389">
        <f t="shared" si="66"/>
        <v>0</v>
      </c>
      <c r="N49" s="388">
        <f t="shared" si="66"/>
        <v>0</v>
      </c>
      <c r="O49" s="389">
        <f t="shared" si="66"/>
        <v>0</v>
      </c>
      <c r="P49" s="388">
        <f t="shared" si="66"/>
        <v>0</v>
      </c>
      <c r="Q49" s="389">
        <f t="shared" si="66"/>
        <v>0</v>
      </c>
      <c r="R49" s="388">
        <f t="shared" si="66"/>
        <v>0</v>
      </c>
      <c r="S49" s="389">
        <f t="shared" si="66"/>
        <v>0</v>
      </c>
      <c r="T49" s="388">
        <f t="shared" si="66"/>
        <v>0</v>
      </c>
      <c r="U49" s="389">
        <f t="shared" si="66"/>
        <v>0</v>
      </c>
      <c r="V49" s="388">
        <f t="shared" si="66"/>
        <v>0</v>
      </c>
      <c r="W49" s="389">
        <f t="shared" si="66"/>
        <v>0</v>
      </c>
      <c r="X49" s="388">
        <f t="shared" si="66"/>
        <v>0</v>
      </c>
      <c r="Y49" s="389">
        <f t="shared" si="66"/>
        <v>0</v>
      </c>
      <c r="Z49" s="388">
        <f t="shared" si="66"/>
        <v>0</v>
      </c>
      <c r="AA49" s="389">
        <f t="shared" si="66"/>
        <v>0</v>
      </c>
      <c r="AB49" s="388">
        <f t="shared" si="66"/>
        <v>0</v>
      </c>
      <c r="AC49" s="389">
        <f t="shared" si="66"/>
        <v>0</v>
      </c>
      <c r="AD49" s="388">
        <f t="shared" si="66"/>
        <v>0</v>
      </c>
      <c r="AE49" s="389">
        <f t="shared" si="66"/>
        <v>0</v>
      </c>
      <c r="AF49" s="388">
        <f t="shared" si="66"/>
        <v>0</v>
      </c>
      <c r="AG49" s="389">
        <f t="shared" si="66"/>
        <v>0</v>
      </c>
      <c r="AH49" s="388">
        <f t="shared" si="66"/>
        <v>0</v>
      </c>
      <c r="AI49" s="389">
        <f t="shared" si="66"/>
        <v>0</v>
      </c>
      <c r="AJ49" s="388">
        <f t="shared" si="66"/>
        <v>0</v>
      </c>
      <c r="AK49" s="389">
        <f t="shared" si="66"/>
        <v>0</v>
      </c>
      <c r="AL49" s="388">
        <f t="shared" si="66"/>
        <v>0</v>
      </c>
      <c r="AM49" s="389">
        <f t="shared" si="66"/>
        <v>0</v>
      </c>
      <c r="AN49" s="388">
        <f t="shared" si="66"/>
        <v>0</v>
      </c>
      <c r="AO49" s="389">
        <f t="shared" si="66"/>
        <v>0</v>
      </c>
      <c r="AP49" s="388">
        <f>SUM(AP9:AP47)</f>
        <v>0</v>
      </c>
      <c r="AQ49" s="389">
        <f t="shared" si="66"/>
        <v>0</v>
      </c>
      <c r="AR49" s="388">
        <f t="shared" si="66"/>
        <v>0</v>
      </c>
      <c r="AS49" s="389">
        <f t="shared" si="66"/>
        <v>0</v>
      </c>
      <c r="AT49" s="388">
        <f t="shared" si="66"/>
        <v>0</v>
      </c>
      <c r="AU49" s="389">
        <f t="shared" si="66"/>
        <v>0</v>
      </c>
      <c r="AV49" s="388">
        <f t="shared" si="66"/>
        <v>0</v>
      </c>
      <c r="AW49" s="389">
        <f t="shared" si="66"/>
        <v>0</v>
      </c>
      <c r="AX49" s="388">
        <f t="shared" si="66"/>
        <v>0</v>
      </c>
      <c r="AY49" s="389">
        <f t="shared" si="66"/>
        <v>0</v>
      </c>
      <c r="AZ49" s="388">
        <f t="shared" si="66"/>
        <v>0</v>
      </c>
      <c r="BA49" s="389">
        <f t="shared" si="66"/>
        <v>0</v>
      </c>
      <c r="BB49" s="388">
        <f t="shared" si="66"/>
        <v>0</v>
      </c>
      <c r="BC49" s="389">
        <f t="shared" si="66"/>
        <v>0</v>
      </c>
      <c r="BD49" s="388">
        <f t="shared" si="66"/>
        <v>0</v>
      </c>
      <c r="BE49" s="389">
        <f t="shared" si="66"/>
        <v>0</v>
      </c>
      <c r="BF49" s="388">
        <f t="shared" si="66"/>
        <v>0</v>
      </c>
      <c r="BG49" s="389">
        <f t="shared" si="66"/>
        <v>0</v>
      </c>
      <c r="BH49" s="388">
        <f t="shared" si="66"/>
        <v>0</v>
      </c>
      <c r="BI49" s="389">
        <f t="shared" si="66"/>
        <v>0</v>
      </c>
      <c r="BJ49" s="388">
        <f t="shared" si="66"/>
        <v>0</v>
      </c>
      <c r="BK49" s="389">
        <f t="shared" si="66"/>
        <v>0</v>
      </c>
      <c r="BL49" s="388">
        <f t="shared" si="66"/>
        <v>0</v>
      </c>
      <c r="BM49" s="389">
        <f t="shared" si="66"/>
        <v>0</v>
      </c>
      <c r="BN49" s="355"/>
      <c r="BO49" s="390">
        <f>SUM(BO9:BO47)</f>
        <v>0</v>
      </c>
      <c r="BP49" s="391">
        <f>SUM(BP9:BP48)</f>
        <v>0</v>
      </c>
      <c r="BQ49" s="392"/>
      <c r="BR49" s="393"/>
    </row>
    <row r="50" spans="1:70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</row>
    <row r="51" spans="1:70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</row>
  </sheetData>
  <mergeCells count="32"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  <mergeCell ref="AF7:AG7"/>
    <mergeCell ref="AH7:AI7"/>
    <mergeCell ref="AJ7:AK7"/>
    <mergeCell ref="AL7:AM7"/>
    <mergeCell ref="AN7:AO7"/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2013-11-16T04:43:17Z</cp:lastPrinted>
  <dcterms:created xsi:type="dcterms:W3CDTF">2013-03-06T10:32:03Z</dcterms:created>
  <dcterms:modified xsi:type="dcterms:W3CDTF">2013-11-27T04:14:25Z</dcterms:modified>
</cp:coreProperties>
</file>