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3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A704" i="2"/>
  <c r="A878"/>
  <c r="A651"/>
  <c r="A992"/>
  <c r="A67"/>
  <c r="A782"/>
  <c r="A829"/>
  <c r="A848"/>
  <c r="A64"/>
  <c r="A44"/>
  <c r="A684"/>
  <c r="A732"/>
  <c r="A158"/>
  <c r="A641"/>
  <c r="A298"/>
  <c r="A203"/>
  <c r="A956"/>
  <c r="A358"/>
  <c r="A32"/>
  <c r="A849"/>
  <c r="A98"/>
  <c r="A571"/>
  <c r="A86"/>
  <c r="A206"/>
  <c r="A535"/>
  <c r="A712"/>
  <c r="A26"/>
  <c r="A528"/>
  <c r="A365"/>
  <c r="A862"/>
  <c r="A543"/>
  <c r="A62"/>
  <c r="A577"/>
  <c r="A701"/>
  <c r="A112"/>
  <c r="A537"/>
  <c r="A413"/>
  <c r="A835"/>
  <c r="A828"/>
  <c r="A771"/>
  <c r="A251"/>
  <c r="A920"/>
  <c r="A49"/>
  <c r="A448"/>
  <c r="A437"/>
  <c r="A700"/>
  <c r="A409"/>
  <c r="A35"/>
  <c r="A499"/>
  <c r="A887"/>
  <c r="A504"/>
  <c r="A122"/>
  <c r="A518"/>
  <c r="A193"/>
  <c r="A396"/>
  <c r="A624"/>
  <c r="A24"/>
  <c r="A671"/>
  <c r="A861"/>
  <c r="A328"/>
  <c r="A379"/>
  <c r="A445"/>
  <c r="A513"/>
  <c r="A1005"/>
  <c r="A856"/>
  <c r="A799"/>
  <c r="A244"/>
  <c r="A874"/>
  <c r="A322"/>
  <c r="A45"/>
  <c r="A725"/>
  <c r="A111"/>
  <c r="A280"/>
  <c r="A969"/>
  <c r="A567"/>
  <c r="A335"/>
  <c r="A871"/>
  <c r="A927"/>
  <c r="A338"/>
  <c r="A56"/>
  <c r="A672"/>
  <c r="A482"/>
  <c r="A130"/>
  <c r="A758"/>
  <c r="A582"/>
  <c r="A680"/>
  <c r="A462"/>
  <c r="A278"/>
  <c r="A517"/>
  <c r="A233"/>
  <c r="A77"/>
  <c r="A1010"/>
  <c r="A70"/>
  <c r="A238"/>
  <c r="A208"/>
  <c r="A148"/>
  <c r="A226"/>
  <c r="A716"/>
  <c r="A619"/>
  <c r="A486"/>
  <c r="A470"/>
  <c r="A876"/>
  <c r="A688"/>
  <c r="A929"/>
  <c r="A347"/>
  <c r="A301"/>
  <c r="A760"/>
  <c r="A592"/>
  <c r="A695"/>
  <c r="A161"/>
  <c r="A888"/>
  <c r="A822"/>
  <c r="A554"/>
  <c r="A954"/>
  <c r="A404"/>
  <c r="A495"/>
  <c r="A221"/>
  <c r="A860"/>
  <c r="A901"/>
  <c r="A693"/>
  <c r="A157"/>
  <c r="A741"/>
  <c r="A262"/>
  <c r="A68"/>
  <c r="A316"/>
  <c r="A453"/>
  <c r="A637"/>
  <c r="A719"/>
  <c r="A598"/>
  <c r="A591"/>
  <c r="A184"/>
  <c r="A819"/>
  <c r="A323"/>
  <c r="A493"/>
  <c r="A286"/>
  <c r="A100"/>
  <c r="A753"/>
  <c r="A22"/>
  <c r="A936"/>
  <c r="A989"/>
  <c r="A41"/>
  <c r="A805"/>
  <c r="A426"/>
  <c r="A899"/>
  <c r="A859"/>
  <c r="A232"/>
  <c r="A261"/>
  <c r="A738"/>
  <c r="A1003"/>
  <c r="A897"/>
  <c r="A502"/>
  <c r="A92"/>
  <c r="A800"/>
  <c r="A940"/>
  <c r="A274"/>
  <c r="A915"/>
  <c r="A306"/>
  <c r="A441"/>
  <c r="A867"/>
  <c r="A468"/>
  <c r="A559"/>
  <c r="A776"/>
  <c r="A751"/>
  <c r="A195"/>
  <c r="A762"/>
  <c r="A304"/>
  <c r="A831"/>
  <c r="A642"/>
  <c r="A694"/>
  <c r="A291"/>
  <c r="A847"/>
  <c r="A19"/>
  <c r="A214"/>
  <c r="A1001"/>
  <c r="A523"/>
  <c r="A685"/>
  <c r="A271"/>
  <c r="A813"/>
  <c r="A511"/>
  <c r="A384"/>
  <c r="A565"/>
  <c r="A895"/>
  <c r="A552"/>
  <c r="A94"/>
  <c r="A116"/>
  <c r="A412"/>
  <c r="A930"/>
  <c r="A623"/>
  <c r="A578"/>
  <c r="A381"/>
  <c r="A109"/>
  <c r="A963"/>
  <c r="A943"/>
  <c r="A343"/>
  <c r="A916"/>
  <c r="A682"/>
  <c r="A979"/>
  <c r="A657"/>
  <c r="A721"/>
  <c r="A821"/>
  <c r="A454"/>
  <c r="A516"/>
  <c r="A1012"/>
  <c r="A432"/>
  <c r="A375"/>
  <c r="A583"/>
  <c r="A944"/>
  <c r="A983"/>
  <c r="A243"/>
  <c r="A320"/>
  <c r="A406"/>
  <c r="A802"/>
  <c r="A509"/>
  <c r="A217"/>
  <c r="A814"/>
  <c r="A308"/>
  <c r="A55"/>
  <c r="A607"/>
  <c r="A825"/>
  <c r="A902"/>
  <c r="A290"/>
  <c r="A285"/>
  <c r="A311"/>
  <c r="A982"/>
  <c r="A170"/>
  <c r="A494"/>
  <c r="A99"/>
  <c r="A961"/>
  <c r="A367"/>
  <c r="A325"/>
  <c r="A258"/>
  <c r="A960"/>
  <c r="A395"/>
  <c r="A838"/>
  <c r="A359"/>
  <c r="A991"/>
  <c r="A781"/>
  <c r="A427"/>
  <c r="A893"/>
  <c r="A268"/>
  <c r="A505"/>
  <c r="A772"/>
  <c r="A463"/>
  <c r="A765"/>
  <c r="A966"/>
  <c r="A971"/>
  <c r="A423"/>
  <c r="A267"/>
  <c r="A66"/>
  <c r="A527"/>
  <c r="A603"/>
  <c r="A622"/>
  <c r="A179"/>
  <c r="A683"/>
  <c r="A717"/>
  <c r="A885"/>
  <c r="A955"/>
  <c r="A785"/>
  <c r="A288"/>
  <c r="A590"/>
  <c r="A904"/>
  <c r="A225"/>
  <c r="A386"/>
  <c r="A778"/>
  <c r="A635"/>
  <c r="A403"/>
  <c r="A690"/>
  <c r="A250"/>
  <c r="A1004"/>
  <c r="A31"/>
  <c r="A993"/>
  <c r="A645"/>
  <c r="A65"/>
  <c r="A922"/>
  <c r="A740"/>
  <c r="A357"/>
  <c r="A87"/>
  <c r="A807"/>
  <c r="A209"/>
  <c r="A169"/>
  <c r="A1000"/>
  <c r="A477"/>
  <c r="A1016"/>
  <c r="A666"/>
  <c r="A560"/>
  <c r="A935"/>
  <c r="A321"/>
  <c r="A850"/>
  <c r="A767"/>
  <c r="A350"/>
  <c r="A227"/>
  <c r="A951"/>
  <c r="A139"/>
  <c r="A52"/>
  <c r="A720"/>
  <c r="A833"/>
  <c r="A883"/>
  <c r="A46"/>
  <c r="A364"/>
  <c r="A254"/>
  <c r="A610"/>
  <c r="A561"/>
  <c r="A391"/>
  <c r="A377"/>
  <c r="A287"/>
  <c r="A345"/>
  <c r="A210"/>
  <c r="A735"/>
  <c r="A119"/>
  <c r="A199"/>
  <c r="A659"/>
  <c r="A978"/>
  <c r="A830"/>
  <c r="A827"/>
  <c r="A1015"/>
  <c r="A93"/>
  <c r="A303"/>
  <c r="A408"/>
  <c r="A103"/>
  <c r="A411"/>
  <c r="A548"/>
  <c r="A670"/>
  <c r="A864"/>
  <c r="A953"/>
  <c r="A564"/>
  <c r="A842"/>
  <c r="A636"/>
  <c r="A144"/>
  <c r="A142"/>
  <c r="A556"/>
  <c r="A422"/>
  <c r="A1014"/>
  <c r="A489"/>
  <c r="A585"/>
  <c r="A283"/>
  <c r="A480"/>
  <c r="A869"/>
  <c r="A655"/>
  <c r="A428"/>
  <c r="A676"/>
  <c r="A452"/>
  <c r="A686"/>
  <c r="A815"/>
  <c r="A50"/>
  <c r="A488"/>
  <c r="A709"/>
  <c r="A456"/>
  <c r="A296"/>
  <c r="A928"/>
  <c r="A460"/>
  <c r="A434"/>
  <c r="A124"/>
  <c r="A797"/>
  <c r="A466"/>
  <c r="A903"/>
  <c r="A696"/>
  <c r="A710"/>
  <c r="A263"/>
  <c r="A393"/>
  <c r="A449"/>
  <c r="A973"/>
  <c r="A326"/>
  <c r="A75"/>
  <c r="A553"/>
  <c r="A300"/>
  <c r="A563"/>
  <c r="A315"/>
  <c r="A500"/>
  <c r="A281"/>
  <c r="A318"/>
  <c r="A837"/>
  <c r="A30"/>
  <c r="A909"/>
  <c r="A473"/>
  <c r="A398"/>
  <c r="A998"/>
  <c r="A632"/>
  <c r="A397"/>
  <c r="A186"/>
  <c r="A176"/>
  <c r="A594"/>
  <c r="A540"/>
  <c r="A484"/>
  <c r="A295"/>
  <c r="A702"/>
  <c r="A33"/>
  <c r="A275"/>
  <c r="A600"/>
  <c r="A669"/>
  <c r="A293"/>
  <c r="A429"/>
  <c r="A236"/>
  <c r="A42"/>
  <c r="A341"/>
  <c r="A457"/>
  <c r="A455"/>
  <c r="A336"/>
  <c r="A1011"/>
  <c r="A750"/>
  <c r="A601"/>
  <c r="A736"/>
  <c r="A230"/>
  <c r="A985"/>
  <c r="A389"/>
  <c r="A196"/>
  <c r="A986"/>
  <c r="A524"/>
  <c r="A726"/>
  <c r="A78"/>
  <c r="A282"/>
  <c r="A461"/>
  <c r="A612"/>
  <c r="A713"/>
  <c r="A723"/>
  <c r="A74"/>
  <c r="A235"/>
  <c r="A105"/>
  <c r="A768"/>
  <c r="A451"/>
  <c r="A245"/>
  <c r="A312"/>
  <c r="A933"/>
  <c r="A174"/>
  <c r="A198"/>
  <c r="A21"/>
  <c r="A153"/>
  <c r="A164"/>
  <c r="A297"/>
  <c r="A20"/>
  <c r="A789"/>
  <c r="A294"/>
  <c r="A137"/>
  <c r="A376"/>
  <c r="A366"/>
  <c r="A889"/>
  <c r="A731"/>
  <c r="A510"/>
  <c r="A964"/>
  <c r="A722"/>
  <c r="A881"/>
  <c r="A331"/>
  <c r="A589"/>
  <c r="A485"/>
  <c r="A679"/>
  <c r="A383"/>
  <c r="A351"/>
  <c r="A459"/>
  <c r="A436"/>
  <c r="A370"/>
  <c r="A555"/>
  <c r="A841"/>
  <c r="A845"/>
  <c r="A650"/>
  <c r="A410"/>
  <c r="A919"/>
  <c r="A401"/>
  <c r="A653"/>
  <c r="A433"/>
  <c r="A968"/>
  <c r="A48"/>
  <c r="A907"/>
  <c r="A880"/>
  <c r="A102"/>
  <c r="A729"/>
  <c r="A369"/>
  <c r="A512"/>
  <c r="A1013"/>
  <c r="A581"/>
  <c r="A163"/>
  <c r="A937"/>
  <c r="A913"/>
  <c r="A76"/>
  <c r="A763"/>
  <c r="A317"/>
  <c r="A191"/>
  <c r="A677"/>
  <c r="A627"/>
  <c r="A324"/>
  <c r="A123"/>
  <c r="A931"/>
  <c r="A503"/>
  <c r="A182"/>
  <c r="A932"/>
  <c r="A858"/>
  <c r="A128"/>
  <c r="A911"/>
  <c r="A490"/>
  <c r="A205"/>
  <c r="A479"/>
  <c r="A38"/>
  <c r="A417"/>
  <c r="A63"/>
  <c r="A660"/>
  <c r="A558"/>
  <c r="A959"/>
  <c r="A958"/>
  <c r="A779"/>
  <c r="A996"/>
  <c r="A773"/>
  <c r="A421"/>
  <c r="A34"/>
  <c r="A1007"/>
  <c r="A215"/>
  <c r="A796"/>
  <c r="A354"/>
  <c r="A1002"/>
  <c r="A980"/>
  <c r="A791"/>
  <c r="A166"/>
  <c r="A566"/>
  <c r="A168"/>
  <c r="A450"/>
  <c r="A616"/>
  <c r="A648"/>
  <c r="A809"/>
  <c r="A185"/>
  <c r="A875"/>
  <c r="A272"/>
  <c r="A803"/>
  <c r="A525"/>
  <c r="A541"/>
  <c r="A950"/>
  <c r="A356"/>
  <c r="A464"/>
  <c r="A253"/>
  <c r="A18"/>
  <c r="A698"/>
  <c r="A595"/>
  <c r="A415"/>
  <c r="A538"/>
  <c r="A667"/>
  <c r="A952"/>
  <c r="A643"/>
  <c r="A661"/>
  <c r="A673"/>
  <c r="A107"/>
  <c r="A247"/>
  <c r="A714"/>
  <c r="A151"/>
  <c r="A539"/>
  <c r="A574"/>
  <c r="A550"/>
  <c r="A83"/>
  <c r="A475"/>
  <c r="A658"/>
  <c r="A425"/>
  <c r="A855"/>
  <c r="A380"/>
  <c r="A792"/>
  <c r="A231"/>
  <c r="A737"/>
  <c r="A478"/>
  <c r="A708"/>
  <c r="A218"/>
  <c r="A576"/>
  <c r="A705"/>
  <c r="A924"/>
  <c r="A340"/>
  <c r="A786"/>
  <c r="A229"/>
  <c r="A420"/>
  <c r="A967"/>
  <c r="A374"/>
  <c r="A780"/>
  <c r="A718"/>
  <c r="A239"/>
  <c r="A371"/>
  <c r="A234"/>
  <c r="A307"/>
  <c r="A256"/>
  <c r="A787"/>
  <c r="A192"/>
  <c r="A180"/>
  <c r="A487"/>
  <c r="A703"/>
  <c r="A692"/>
  <c r="A745"/>
  <c r="A544"/>
  <c r="A330"/>
  <c r="A551"/>
  <c r="A173"/>
  <c r="A136"/>
  <c r="A546"/>
  <c r="A900"/>
  <c r="A1009"/>
  <c r="A399"/>
  <c r="A204"/>
  <c r="A257"/>
  <c r="A115"/>
  <c r="A882"/>
  <c r="A691"/>
  <c r="A71"/>
  <c r="A852"/>
  <c r="A483"/>
  <c r="A329"/>
  <c r="A187"/>
  <c r="A149"/>
  <c r="A948"/>
  <c r="A621"/>
  <c r="A129"/>
  <c r="A788"/>
  <c r="A224"/>
  <c r="A95"/>
  <c r="A159"/>
  <c r="A220"/>
  <c r="A28"/>
  <c r="A81"/>
  <c r="A514"/>
  <c r="A545"/>
  <c r="A663"/>
  <c r="A269"/>
  <c r="A755"/>
  <c r="A826"/>
  <c r="A965"/>
  <c r="A646"/>
  <c r="A534"/>
  <c r="A181"/>
  <c r="A491"/>
  <c r="A873"/>
  <c r="A611"/>
  <c r="A870"/>
  <c r="A618"/>
  <c r="A276"/>
  <c r="A1006"/>
  <c r="A207"/>
  <c r="A104"/>
  <c r="A498"/>
  <c r="A72"/>
  <c r="A547"/>
  <c r="A310"/>
  <c r="A344"/>
  <c r="A530"/>
  <c r="A972"/>
  <c r="A832"/>
  <c r="A793"/>
  <c r="A446"/>
  <c r="A54"/>
  <c r="A252"/>
  <c r="A299"/>
  <c r="A816"/>
  <c r="A934"/>
  <c r="A759"/>
  <c r="A342"/>
  <c r="A368"/>
  <c r="A801"/>
  <c r="A89"/>
  <c r="A36"/>
  <c r="A734"/>
  <c r="A630"/>
  <c r="A912"/>
  <c r="A27"/>
  <c r="A608"/>
  <c r="A984"/>
  <c r="A843"/>
  <c r="A877"/>
  <c r="A605"/>
  <c r="A890"/>
  <c r="A438"/>
  <c r="A23"/>
  <c r="A687"/>
  <c r="A775"/>
  <c r="A175"/>
  <c r="A418"/>
  <c r="A844"/>
  <c r="A212"/>
  <c r="A69"/>
  <c r="A145"/>
  <c r="A868"/>
  <c r="A945"/>
  <c r="A990"/>
  <c r="A400"/>
  <c r="A197"/>
  <c r="A777"/>
  <c r="A628"/>
  <c r="A749"/>
  <c r="A665"/>
  <c r="A110"/>
  <c r="A604"/>
  <c r="A743"/>
  <c r="A946"/>
  <c r="A575"/>
  <c r="A378"/>
  <c r="A810"/>
  <c r="A355"/>
  <c r="A586"/>
  <c r="A85"/>
  <c r="A795"/>
  <c r="A108"/>
  <c r="A266"/>
  <c r="A259"/>
  <c r="A497"/>
  <c r="A501"/>
  <c r="A664"/>
  <c r="A394"/>
  <c r="A469"/>
  <c r="A836"/>
  <c r="A405"/>
  <c r="A61"/>
  <c r="A908"/>
  <c r="A352"/>
  <c r="A615"/>
  <c r="A388"/>
  <c r="A727"/>
  <c r="A106"/>
  <c r="A976"/>
  <c r="A892"/>
  <c r="A113"/>
  <c r="A167"/>
  <c r="A606"/>
  <c r="A995"/>
  <c r="A90"/>
  <c r="A626"/>
  <c r="A812"/>
  <c r="A57"/>
  <c r="A333"/>
  <c r="A617"/>
  <c r="A302"/>
  <c r="A194"/>
  <c r="A265"/>
  <c r="A949"/>
  <c r="A442"/>
  <c r="A939"/>
  <c r="A808"/>
  <c r="A634"/>
  <c r="A117"/>
  <c r="A202"/>
  <c r="A80"/>
  <c r="A183"/>
  <c r="A748"/>
  <c r="A430"/>
  <c r="A854"/>
  <c r="A542"/>
  <c r="A416"/>
  <c r="A532"/>
  <c r="A73"/>
  <c r="A190"/>
  <c r="A761"/>
  <c r="A241"/>
  <c r="A363"/>
  <c r="A1008"/>
  <c r="A522"/>
  <c r="A730"/>
  <c r="A39"/>
  <c r="A43"/>
  <c r="A152"/>
  <c r="A918"/>
  <c r="A824"/>
  <c r="A385"/>
  <c r="A273"/>
  <c r="A249"/>
  <c r="A593"/>
  <c r="A143"/>
  <c r="A424"/>
  <c r="A219"/>
  <c r="A689"/>
  <c r="A981"/>
  <c r="A319"/>
  <c r="A481"/>
  <c r="A334"/>
  <c r="A29"/>
  <c r="A156"/>
  <c r="A1017"/>
  <c r="A476"/>
  <c r="A141"/>
  <c r="A557"/>
  <c r="A914"/>
  <c r="A91"/>
  <c r="A132"/>
  <c r="A255"/>
  <c r="A171"/>
  <c r="A794"/>
  <c r="A884"/>
  <c r="A674"/>
  <c r="A941"/>
  <c r="A957"/>
  <c r="A47"/>
  <c r="A629"/>
  <c r="A160"/>
  <c r="A228"/>
  <c r="A519"/>
  <c r="A942"/>
  <c r="A549"/>
  <c r="A620"/>
  <c r="A431"/>
  <c r="A248"/>
  <c r="A570"/>
  <c r="A172"/>
  <c r="A270"/>
  <c r="A360"/>
  <c r="A596"/>
  <c r="A531"/>
  <c r="A857"/>
  <c r="A53"/>
  <c r="A974"/>
  <c r="A804"/>
  <c r="A467"/>
  <c r="A770"/>
  <c r="A774"/>
  <c r="A84"/>
  <c r="A201"/>
  <c r="A178"/>
  <c r="A724"/>
  <c r="A798"/>
  <c r="A614"/>
  <c r="A260"/>
  <c r="A305"/>
  <c r="A865"/>
  <c r="A597"/>
  <c r="A697"/>
  <c r="A707"/>
  <c r="A639"/>
  <c r="A975"/>
  <c r="A921"/>
  <c r="A348"/>
  <c r="A40"/>
  <c r="A520"/>
  <c r="A97"/>
  <c r="A910"/>
  <c r="A923"/>
  <c r="A625"/>
  <c r="A474"/>
  <c r="A138"/>
  <c r="A588"/>
  <c r="A419"/>
  <c r="A675"/>
  <c r="A668"/>
  <c r="A114"/>
  <c r="A327"/>
  <c r="A177"/>
  <c r="A840"/>
  <c r="A188"/>
  <c r="A88"/>
  <c r="A905"/>
  <c r="A678"/>
  <c r="A851"/>
  <c r="A988"/>
  <c r="A926"/>
  <c r="A806"/>
  <c r="A584"/>
  <c r="A977"/>
  <c r="A647"/>
  <c r="A284"/>
  <c r="A994"/>
  <c r="A79"/>
  <c r="A613"/>
  <c r="A279"/>
  <c r="A120"/>
  <c r="A997"/>
  <c r="A240"/>
  <c r="A644"/>
  <c r="A289"/>
  <c r="A970"/>
  <c r="A60"/>
  <c r="A121"/>
  <c r="A277"/>
  <c r="A373"/>
  <c r="A633"/>
  <c r="A447"/>
  <c r="A313"/>
  <c r="A744"/>
  <c r="A472"/>
  <c r="A414"/>
  <c r="A507"/>
  <c r="A237"/>
  <c r="A131"/>
  <c r="A925"/>
  <c r="A242"/>
  <c r="A25"/>
  <c r="A938"/>
  <c r="A444"/>
  <c r="A222"/>
  <c r="A654"/>
  <c r="A533"/>
  <c r="A96"/>
  <c r="A739"/>
  <c r="A126"/>
  <c r="A147"/>
  <c r="A681"/>
  <c r="A51"/>
  <c r="A508"/>
  <c r="A337"/>
  <c r="A649"/>
  <c r="A353"/>
  <c r="A766"/>
  <c r="A599"/>
  <c r="A728"/>
  <c r="A820"/>
  <c r="A866"/>
  <c r="A656"/>
  <c r="A631"/>
  <c r="A314"/>
  <c r="A872"/>
  <c r="A471"/>
  <c r="A817"/>
  <c r="A402"/>
  <c r="A580"/>
  <c r="A863"/>
  <c r="A59"/>
  <c r="A387"/>
  <c r="A853"/>
  <c r="A407"/>
  <c r="A82"/>
  <c r="A790"/>
  <c r="A757"/>
  <c r="A189"/>
  <c r="A823"/>
  <c r="A699"/>
  <c r="A223"/>
  <c r="A747"/>
  <c r="A246"/>
  <c r="A134"/>
  <c r="A526"/>
  <c r="A496"/>
  <c r="A292"/>
  <c r="A756"/>
  <c r="A127"/>
  <c r="A568"/>
  <c r="A309"/>
  <c r="A443"/>
  <c r="A213"/>
  <c r="A162"/>
  <c r="A372"/>
  <c r="A783"/>
  <c r="A155"/>
  <c r="A37"/>
  <c r="A440"/>
  <c r="A346"/>
  <c r="A587"/>
  <c r="A962"/>
  <c r="A746"/>
  <c r="A638"/>
  <c r="A769"/>
  <c r="A573"/>
  <c r="A917"/>
  <c r="A133"/>
  <c r="A811"/>
  <c r="A572"/>
  <c r="A896"/>
  <c r="A390"/>
  <c r="A898"/>
  <c r="A211"/>
  <c r="A999"/>
  <c r="A392"/>
  <c r="A150"/>
  <c r="A846"/>
  <c r="A640"/>
  <c r="A135"/>
  <c r="A439"/>
  <c r="A339"/>
  <c r="A264"/>
  <c r="A947"/>
  <c r="A706"/>
  <c r="A886"/>
  <c r="A752"/>
  <c r="A764"/>
  <c r="A906"/>
  <c r="A609"/>
  <c r="A146"/>
  <c r="A569"/>
  <c r="A58"/>
  <c r="A834"/>
  <c r="A382"/>
  <c r="A742"/>
  <c r="A602"/>
  <c r="A652"/>
  <c r="A362"/>
  <c r="A200"/>
  <c r="A562"/>
  <c r="A349"/>
  <c r="A332"/>
  <c r="A506"/>
  <c r="A754"/>
  <c r="A515"/>
  <c r="A579"/>
  <c r="A521"/>
  <c r="A458"/>
  <c r="A662"/>
  <c r="A125"/>
  <c r="A101"/>
  <c r="A465"/>
  <c r="A140"/>
  <c r="A492"/>
  <c r="A216"/>
  <c r="A818"/>
  <c r="A891"/>
  <c r="A711"/>
  <c r="A154"/>
  <c r="A784"/>
  <c r="A118"/>
  <c r="A529"/>
  <c r="A879"/>
  <c r="A733"/>
  <c r="A361"/>
  <c r="A165"/>
  <c r="A839"/>
  <c r="A536"/>
  <c r="A894"/>
  <c r="A435"/>
  <c r="A987"/>
  <c r="A715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R39"/>
  <c r="Q40"/>
  <c r="U27" i="1"/>
  <c r="S40" i="10" l="1"/>
  <c r="R44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C10" i="2" l="1"/>
  <c r="B14"/>
  <c r="E14" l="1"/>
  <c r="H14" l="1"/>
  <c r="K14" l="1"/>
  <c r="N14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<sst xmlns="http://schemas.openxmlformats.org/spreadsheetml/2006/main" count="2516" uniqueCount="611">
  <si>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</si>
  <si>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</si>
  <si>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</si>
  <si>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</si>
  <si>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</si>
  <si>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</si>
  <si>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</si>
  <si>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</si>
  <si>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</si>
  <si>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</si>
  <si>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</si>
  <si>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</si>
  <si>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</si>
  <si>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</si>
  <si>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</si>
  <si>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</si>
  <si>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</si>
  <si>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</si>
  <si>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</si>
  <si>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</si>
  <si>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</si>
  <si>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</si>
  <si>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</si>
  <si>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</si>
  <si>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</si>
  <si>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</si>
  <si>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</si>
  <si>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</si>
  <si>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</si>
  <si>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</si>
  <si>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</si>
  <si>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</si>
  <si>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</si>
  <si>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</si>
  <si>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</si>
  <si>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</si>
  <si>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</si>
  <si>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</si>
  <si>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</si>
  <si>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</si>
  <si>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</si>
  <si>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</si>
  <si>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</si>
  <si>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</si>
  <si>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</si>
  <si>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</si>
  <si>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</si>
  <si>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</si>
  <si>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</si>
  <si>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</si>
  <si>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</si>
  <si>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</si>
  <si>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</si>
  <si>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</si>
  <si>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</si>
  <si>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</si>
  <si>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</si>
  <si>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</si>
  <si>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</si>
  <si>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</si>
  <si>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</si>
  <si>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</si>
  <si>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</si>
  <si>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</si>
  <si>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</si>
  <si>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</si>
  <si>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</si>
  <si>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</si>
  <si>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</si>
  <si>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</si>
  <si>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</si>
  <si>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</si>
  <si>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</si>
  <si>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</si>
  <si>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</si>
  <si>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</si>
  <si>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</si>
  <si>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</si>
  <si>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</si>
  <si>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</si>
  <si>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</si>
  <si>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</si>
  <si>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</si>
  <si>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</si>
  <si>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</si>
  <si>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</si>
  <si>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</si>
  <si>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</si>
  <si>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</si>
  <si>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</si>
  <si>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</si>
  <si>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</si>
  <si>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</si>
  <si>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</si>
  <si>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</si>
  <si>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</si>
  <si>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</si>
  <si>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</si>
  <si>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</si>
  <si>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</si>
  <si>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</si>
  <si>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</si>
  <si>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</si>
  <si>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</si>
  <si>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</si>
  <si>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</si>
  <si>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</si>
  <si>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</si>
  <si>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</si>
  <si>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</si>
  <si>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</si>
  <si>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</si>
  <si>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</si>
  <si>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</si>
  <si>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</si>
  <si>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</si>
  <si>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</si>
  <si>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</si>
  <si>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</si>
  <si>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</si>
  <si>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</si>
  <si>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</si>
  <si>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</si>
  <si>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</si>
  <si>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</si>
  <si>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</si>
  <si>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</si>
  <si>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</si>
  <si>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</si>
  <si>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</si>
  <si>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</si>
  <si>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</si>
  <si>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</si>
  <si>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</si>
  <si>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</si>
  <si>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</si>
  <si>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</si>
  <si>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</si>
  <si>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</si>
  <si>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</si>
  <si>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</si>
  <si>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</si>
  <si>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</si>
  <si>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</si>
  <si>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</si>
  <si>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</si>
  <si>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</si>
  <si>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</si>
  <si>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</si>
  <si>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</si>
  <si>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</si>
  <si>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</si>
  <si>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</si>
  <si>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</si>
  <si>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</si>
  <si>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</si>
  <si>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</si>
  <si>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</si>
  <si>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</si>
  <si>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</si>
  <si>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</si>
  <si>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</si>
  <si>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</si>
  <si>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</si>
  <si>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</si>
  <si>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</si>
  <si>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</si>
  <si>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</si>
  <si>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</si>
  <si>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</si>
  <si>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</si>
  <si>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</si>
  <si>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</si>
  <si>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</si>
  <si>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</si>
  <si>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</si>
  <si>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</si>
  <si>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</si>
  <si>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</si>
  <si>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</si>
  <si>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</si>
  <si>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</si>
  <si>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</si>
  <si>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</si>
  <si>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</si>
  <si>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</si>
  <si>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</si>
  <si>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</si>
  <si>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</si>
  <si>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</si>
  <si>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</si>
  <si>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</si>
  <si>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</si>
  <si>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</si>
  <si>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</si>
  <si>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</si>
  <si>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</si>
  <si>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</si>
  <si>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</si>
  <si>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</si>
  <si>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</si>
  <si>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</si>
  <si>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</si>
  <si>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</si>
  <si>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</si>
  <si>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</si>
  <si>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</si>
  <si>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</si>
  <si>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</si>
  <si>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</si>
  <si>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</si>
  <si>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</si>
  <si>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</si>
  <si>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</si>
  <si>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</si>
  <si>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</si>
  <si>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</si>
  <si>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</si>
  <si>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</si>
  <si>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</si>
  <si>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</si>
  <si>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</si>
  <si>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</si>
  <si>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</si>
  <si>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</si>
  <si>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</si>
  <si>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</si>
  <si>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</si>
  <si>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</si>
  <si>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</si>
  <si>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</si>
  <si>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</si>
  <si>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</si>
  <si>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</si>
  <si>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</si>
  <si>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</si>
  <si>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</si>
  <si>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</si>
  <si>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</si>
  <si>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</si>
  <si>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</si>
  <si>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</si>
  <si>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</si>
  <si>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</si>
  <si>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</si>
  <si>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</si>
  <si>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</si>
  <si>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</si>
  <si>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</si>
  <si>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</si>
  <si>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</si>
  <si>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</si>
  <si>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</si>
  <si>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</si>
  <si>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</si>
  <si>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</si>
  <si>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</si>
  <si>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</si>
  <si>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</si>
  <si>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</si>
  <si>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</si>
  <si>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</si>
  <si>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</si>
  <si>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</si>
  <si>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</si>
  <si>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</si>
  <si>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</si>
  <si>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</si>
  <si>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</si>
  <si>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</si>
  <si>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</si>
  <si>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</si>
  <si>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</si>
  <si>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</si>
  <si>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</si>
  <si>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</si>
  <si>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</si>
  <si>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</si>
  <si>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</si>
  <si>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</si>
  <si>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</si>
  <si>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</si>
  <si>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</si>
  <si>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</si>
  <si>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</si>
  <si>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</si>
  <si>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</si>
  <si>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</si>
  <si>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</si>
  <si>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</si>
  <si>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</si>
  <si>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</si>
  <si>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</si>
  <si>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</si>
  <si>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</si>
  <si>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</si>
  <si>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</si>
  <si>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</si>
  <si>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</si>
  <si>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</si>
  <si>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</si>
  <si>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</si>
  <si>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</si>
  <si>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</si>
  <si>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</si>
  <si>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</si>
  <si>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</si>
  <si>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</si>
  <si>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</si>
  <si>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</si>
  <si>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</si>
  <si>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</si>
  <si>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</si>
  <si>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</si>
  <si>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</si>
  <si>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</si>
  <si>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</si>
  <si>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</si>
  <si>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</si>
  <si>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</si>
  <si>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</si>
  <si>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</si>
  <si>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</si>
  <si>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</si>
  <si>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</si>
  <si>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</si>
  <si>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</si>
  <si>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</si>
  <si>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</si>
  <si>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</si>
  <si>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</si>
  <si>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</si>
  <si>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</si>
  <si>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</si>
  <si>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</si>
  <si>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</si>
  <si>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</si>
  <si>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</si>
  <si>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</si>
  <si>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</si>
  <si>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</si>
  <si>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</si>
  <si>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</si>
  <si>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</si>
  <si>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</si>
  <si>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</si>
  <si>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</si>
  <si>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</si>
  <si>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</si>
  <si>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</si>
  <si>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</si>
  <si>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</si>
  <si>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</si>
  <si>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</si>
  <si>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</si>
  <si>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</si>
  <si>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</si>
  <si>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</si>
  <si>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</si>
  <si>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</si>
  <si>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</si>
  <si>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</si>
  <si>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</si>
  <si>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</si>
  <si>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</si>
  <si>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</si>
  <si>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</si>
  <si>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</si>
  <si>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</si>
  <si>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</si>
  <si>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</si>
  <si>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</si>
  <si>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</si>
  <si>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</si>
  <si>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</si>
  <si>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</si>
  <si>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</si>
  <si>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</si>
  <si>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</si>
  <si>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</si>
  <si>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</si>
  <si>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</si>
  <si>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</si>
  <si>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</si>
  <si>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</si>
  <si>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</si>
  <si>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</si>
  <si>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</si>
  <si>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</si>
  <si>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</si>
  <si>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</si>
  <si>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</si>
  <si>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</si>
  <si>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</si>
  <si>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</si>
  <si>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</si>
  <si>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</si>
  <si>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</si>
  <si>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</si>
  <si>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</si>
  <si>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</si>
  <si>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</si>
  <si>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</si>
  <si>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</si>
  <si>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</si>
  <si>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</si>
  <si>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</si>
  <si>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</si>
  <si>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</si>
  <si>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</si>
  <si>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</si>
  <si>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</si>
  <si>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</si>
  <si>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</si>
  <si>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</si>
  <si>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</si>
  <si>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</si>
  <si>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</si>
  <si>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</si>
  <si>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</si>
  <si>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</si>
  <si>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</si>
  <si>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</si>
  <si>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</si>
  <si>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</si>
  <si>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</si>
  <si>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</si>
  <si>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</si>
  <si>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</si>
  <si>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</si>
  <si>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</si>
  <si>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</si>
  <si>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</si>
  <si>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</si>
  <si>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</si>
  <si>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</si>
  <si>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</si>
  <si>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</si>
  <si>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</si>
  <si>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</si>
  <si>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</si>
  <si>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</si>
  <si>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</si>
  <si>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</si>
  <si>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</si>
  <si>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</si>
  <si>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</si>
  <si>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</si>
  <si>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</si>
  <si>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</si>
  <si>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</si>
  <si>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</si>
  <si>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</si>
  <si>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</si>
  <si>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</si>
  <si>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</si>
  <si>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</si>
  <si>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</si>
  <si>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</si>
  <si>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</si>
  <si>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</si>
  <si>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</si>
  <si>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</si>
  <si>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</si>
  <si>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</si>
  <si>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</si>
  <si>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</si>
  <si>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</si>
  <si>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</si>
  <si>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</si>
  <si>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</si>
  <si>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</si>
  <si>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</si>
  <si>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</si>
  <si>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</si>
  <si>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</si>
  <si>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</si>
  <si>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</si>
  <si>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</si>
  <si>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</si>
  <si>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</si>
  <si>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</si>
  <si>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</si>
  <si>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</si>
  <si>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</si>
  <si>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</si>
  <si>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</si>
  <si>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</si>
  <si>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</si>
  <si>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</si>
  <si>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</si>
  <si>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</si>
  <si>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</si>
  <si>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</si>
  <si>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</si>
  <si>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</si>
  <si>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</si>
  <si>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</si>
  <si>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</si>
  <si>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</si>
  <si>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</si>
  <si>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</si>
  <si>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</si>
  <si>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</si>
  <si>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</si>
  <si>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</si>
  <si>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</si>
  <si>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</si>
  <si>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</si>
  <si>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</si>
  <si>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</si>
  <si>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</si>
  <si>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</si>
  <si>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</si>
  <si>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</si>
  <si>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</si>
  <si>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</si>
  <si>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</si>
  <si>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</si>
  <si>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</si>
  <si>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</si>
  <si>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</si>
  <si>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</si>
  <si>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</si>
  <si>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</si>
  <si>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</si>
  <si>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</si>
  <si>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</si>
  <si>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</si>
  <si>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</si>
  <si>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</si>
  <si>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</si>
  <si>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</si>
  <si>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</si>
  <si>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</si>
  <si>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</si>
  <si>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</si>
  <si>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</si>
  <si>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</si>
  <si>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</si>
  <si>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</si>
  <si>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</si>
  <si>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</si>
  <si>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</si>
  <si>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</si>
  <si>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</si>
  <si>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</si>
  <si>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</si>
  <si>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</si>
  <si>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</si>
  <si>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</si>
  <si>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</si>
  <si>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</si>
  <si>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</si>
  <si>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</si>
  <si>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</si>
  <si>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>BA24 SOMERSBY BKT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</si>
  <si>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</si>
  <si>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</si>
  <si>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</si>
  <si>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</si>
  <si>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</si>
  <si>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</si>
  <si>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</si>
  <si>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</si>
  <si>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</si>
  <si>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</si>
  <si>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</si>
  <si>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</si>
  <si>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</si>
  <si>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</si>
  <si>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</si>
  <si>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</si>
  <si>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</si>
  <si>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</si>
  <si>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</si>
  <si>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</si>
  <si>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</si>
  <si>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</si>
  <si>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</si>
  <si>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每周厨房货物总结表</t>
  </si>
  <si>
    <t>BA23 SOMERSBY BTL</t>
  </si>
  <si>
    <t>AC35 N : 1 + 1</t>
  </si>
  <si>
    <t>AC36 N : 1 + 1 Aeon</t>
  </si>
  <si>
    <t>GC05 AEON MEMBER 50%</t>
  </si>
  <si>
    <t>AA02 K : MEMBER</t>
  </si>
  <si>
    <t>ZZZZZ WRONG KEY</t>
  </si>
  <si>
    <t>BA28 HOEGAARDEN BKT</t>
  </si>
  <si>
    <t>AD16 M : XTD M ROOM</t>
  </si>
  <si>
    <t>ZZZZZ CHANGE TO BP</t>
  </si>
  <si>
    <t>ZZZZZ CHANGE TO LUNCH</t>
  </si>
  <si>
    <t>AC38 N:6 - 8 PAX 20%</t>
  </si>
  <si>
    <t>ZAD16 Refill. Thanku</t>
  </si>
  <si>
    <t>ZZZZZ CHG TO REGULAR</t>
  </si>
  <si>
    <t>FA08 MISC FEE</t>
  </si>
  <si>
    <t>ZAD16 NO SUGER</t>
  </si>
  <si>
    <t>ZZZZZ CUSTEMER CANCEL</t>
  </si>
  <si>
    <t>AB26 H : MAXIS 50%</t>
  </si>
  <si>
    <t>AC41 N : MAXIS 50%</t>
  </si>
  <si>
    <t>ZAD16 add honey</t>
  </si>
  <si>
    <t>ZZZZZ CH TO 1+1 AEON</t>
  </si>
  <si>
    <t>ZAD16 WARM</t>
  </si>
  <si>
    <t>AD33 M : MAXIS 50%</t>
  </si>
  <si>
    <t>BA26 STRONGBOW BKT</t>
  </si>
  <si>
    <t>ZAD16 22491</t>
  </si>
  <si>
    <t>ZAD32 SAUCE TATAR</t>
  </si>
  <si>
    <t>AA12 K : 3+1</t>
  </si>
  <si>
    <t>ZAD16 no garlic</t>
  </si>
  <si>
    <t>NOVEMBER  2013</t>
  </si>
  <si>
    <t>Date From : 11/11-17/11</t>
  </si>
  <si>
    <t>WEEK 3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</si>
</sst>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6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4" fontId="0" fillId="0" borderId="100" xfId="0" applyNumberFormat="1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G27">
            <v>41579</v>
          </cell>
          <cell r="H27">
            <v>41580</v>
          </cell>
          <cell r="I27">
            <v>41581</v>
          </cell>
          <cell r="J27">
            <v>41582</v>
          </cell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2" t="str">
        <f ca="1">MID(CELL("FILENAME",$A$1),FIND("[",CELL("FILENAME",$A$1))+1,3)</f>
        <v>KDA</v>
      </c>
      <c r="D6" s="773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2" t="str">
        <f ca="1">MID(CELL("FILENAME",$A$1),FIND("[",CELL("FILENAME",$A$1))+4,4)</f>
        <v>2013</v>
      </c>
      <c r="D8" s="774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2" t="str">
        <f ca="1">INDEX($C$12:$C$23,MID(CELL("FILENAME",$A$1),FIND("[",CELL("FILENAME",$A$1))+8,2),1)</f>
        <v>NOVEMBER</v>
      </c>
      <c r="D10" s="774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41579</v>
      </c>
      <c r="H27" s="191">
        <f ca="1">IFERROR(IF(MONTH(G27+1)&lt;=MONTH($G$27),G27+1,""),"")</f>
        <v>41580</v>
      </c>
      <c r="I27" s="191">
        <f t="shared" ref="I27:AK27" ca="1" si="0">IFERROR(IF(MONTH(H27+1)&lt;=MONTH($G$27),H27+1,""),"")</f>
        <v>41581</v>
      </c>
      <c r="J27" s="191">
        <f t="shared" ca="1" si="0"/>
        <v>41582</v>
      </c>
      <c r="K27" s="191">
        <f t="shared" ca="1" si="0"/>
        <v>41583</v>
      </c>
      <c r="L27" s="191">
        <f t="shared" ca="1" si="0"/>
        <v>41584</v>
      </c>
      <c r="M27" s="191">
        <f t="shared" ca="1" si="0"/>
        <v>41585</v>
      </c>
      <c r="N27" s="191">
        <f t="shared" ca="1" si="0"/>
        <v>41586</v>
      </c>
      <c r="O27" s="191">
        <f t="shared" ca="1" si="0"/>
        <v>41587</v>
      </c>
      <c r="P27" s="191">
        <f t="shared" ca="1" si="0"/>
        <v>41588</v>
      </c>
      <c r="Q27" s="191">
        <f t="shared" ca="1" si="0"/>
        <v>41589</v>
      </c>
      <c r="R27" s="191">
        <f t="shared" ca="1" si="0"/>
        <v>41590</v>
      </c>
      <c r="S27" s="191">
        <f t="shared" ca="1" si="0"/>
        <v>41591</v>
      </c>
      <c r="T27" s="191">
        <f t="shared" ca="1" si="0"/>
        <v>41592</v>
      </c>
      <c r="U27" s="191">
        <f t="shared" ca="1" si="0"/>
        <v>41593</v>
      </c>
      <c r="V27" s="191">
        <f t="shared" ca="1" si="0"/>
        <v>41594</v>
      </c>
      <c r="W27" s="191">
        <f t="shared" ca="1" si="0"/>
        <v>41595</v>
      </c>
      <c r="X27" s="191">
        <f t="shared" ca="1" si="0"/>
        <v>41596</v>
      </c>
      <c r="Y27" s="191">
        <f t="shared" ca="1" si="0"/>
        <v>41597</v>
      </c>
      <c r="Z27" s="191">
        <f t="shared" ca="1" si="0"/>
        <v>41598</v>
      </c>
      <c r="AA27" s="191">
        <f t="shared" ca="1" si="0"/>
        <v>41599</v>
      </c>
      <c r="AB27" s="191">
        <f t="shared" ca="1" si="0"/>
        <v>41600</v>
      </c>
      <c r="AC27" s="191">
        <f t="shared" ca="1" si="0"/>
        <v>41601</v>
      </c>
      <c r="AD27" s="191">
        <f t="shared" ca="1" si="0"/>
        <v>41602</v>
      </c>
      <c r="AE27" s="191">
        <f t="shared" ca="1" si="0"/>
        <v>41603</v>
      </c>
      <c r="AF27" s="191">
        <f t="shared" ca="1" si="0"/>
        <v>41604</v>
      </c>
      <c r="AG27" s="191">
        <f t="shared" ca="1" si="0"/>
        <v>41605</v>
      </c>
      <c r="AH27" s="191">
        <f t="shared" ca="1" si="0"/>
        <v>41606</v>
      </c>
      <c r="AI27" s="191">
        <f t="shared" ca="1" si="0"/>
        <v>41607</v>
      </c>
      <c r="AJ27" s="191">
        <f t="shared" ca="1" si="0"/>
        <v>41608</v>
      </c>
      <c r="AK27" s="191" t="str">
        <f t="shared" ca="1" si="0"/>
        <v/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5"/>
      <c r="C29" s="776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684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120</v>
      </c>
      <c r="R33" s="198">
        <f>IFERROR($E33*SUMIF('Daily Log'!$AI$18:$AI$1017,$B33,'Daily Log'!$AJ$18:$AJ$1017),0)</f>
        <v>84</v>
      </c>
      <c r="S33" s="198">
        <f>IFERROR($E33*SUMIF('Daily Log'!$AL$18:$AL$1017,$B33,'Daily Log'!$AM$18:$AM$1017),0)</f>
        <v>24</v>
      </c>
      <c r="T33" s="198">
        <f>IFERROR($E33*SUMIF('Daily Log'!$AO$18:$AO$1017,$B33,'Daily Log'!$AP$18:$AP$1017),0)</f>
        <v>48</v>
      </c>
      <c r="U33" s="198">
        <f>IFERROR($E33*SUMIF('Daily Log'!$AR$18:$AR$1017,$B33,'Daily Log'!$AS$18:$AS$1017),0)</f>
        <v>144</v>
      </c>
      <c r="V33" s="198">
        <f>IFERROR($E33*SUMIF('Daily Log'!$AU$18:$AU$1017,$B33,'Daily Log'!$AV$18:$AV$1017),0)</f>
        <v>168</v>
      </c>
      <c r="W33" s="198">
        <f>IFERROR($E33*SUMIF('Daily Log'!$AX$18:$AX$1017,$B33,'Daily Log'!$AY$18:$AY$1017),0)</f>
        <v>96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84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36</v>
      </c>
      <c r="V35" s="198">
        <f>IFERROR($E35*SUMIF('Daily Log'!$AU$18:$AU$1017,$B35,'Daily Log'!$AV$18:$AV$1017),0)</f>
        <v>36</v>
      </c>
      <c r="W35" s="198">
        <f>IFERROR($E35*SUMIF('Daily Log'!$AX$18:$AX$1017,$B35,'Daily Log'!$AY$18:$AY$1017),0)</f>
        <v>12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7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1</v>
      </c>
      <c r="R37" s="198">
        <f>IFERROR($E37*SUMIF('Daily Log'!$AI$18:$AI$1017,$B37,'Daily Log'!$AJ$18:$AJ$1017),0)</f>
        <v>1</v>
      </c>
      <c r="S37" s="198">
        <f>IFERROR($E37*SUMIF('Daily Log'!$AL$18:$AL$1017,$B37,'Daily Log'!$AM$18:$AM$1017),0)</f>
        <v>5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24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4</v>
      </c>
      <c r="S38" s="198">
        <f>IFERROR($E38*SUMIF('Daily Log'!$AL$18:$AL$1017,$B38,'Daily Log'!$AM$18:$AM$1017),0)</f>
        <v>4</v>
      </c>
      <c r="T38" s="198">
        <f>IFERROR($E38*SUMIF('Daily Log'!$AO$18:$AO$1017,$B38,'Daily Log'!$AP$18:$AP$1017),0)</f>
        <v>4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8</v>
      </c>
      <c r="W38" s="198">
        <f>IFERROR($E38*SUMIF('Daily Log'!$AX$18:$AX$1017,$B38,'Daily Log'!$AY$18:$AY$1017),0)</f>
        <v>4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2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2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32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12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4</v>
      </c>
      <c r="U41" s="198">
        <f>IFERROR($E41*SUMIF('Daily Log'!$AR$18:$AR$1017,$B41,'Daily Log'!$AS$18:$AS$1017),0)</f>
        <v>8</v>
      </c>
      <c r="V41" s="198">
        <f>IFERROR($E41*SUMIF('Daily Log'!$AU$18:$AU$1017,$B41,'Daily Log'!$AV$18:$AV$1017),0)</f>
        <v>8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48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12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36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1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1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64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4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16</v>
      </c>
      <c r="U44" s="198">
        <f>IFERROR($E44*SUMIF('Daily Log'!$AR$18:$AR$1017,$B44,'Daily Log'!$AS$18:$AS$1017),0)</f>
        <v>8</v>
      </c>
      <c r="V44" s="198">
        <f>IFERROR($E44*SUMIF('Daily Log'!$AU$18:$AU$1017,$B44,'Daily Log'!$AV$18:$AV$1017),0)</f>
        <v>24</v>
      </c>
      <c r="W44" s="198">
        <f>IFERROR($E44*SUMIF('Daily Log'!$AX$18:$AX$1017,$B44,'Daily Log'!$AY$18:$AY$1017),0)</f>
        <v>12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264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12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84</v>
      </c>
      <c r="U45" s="198">
        <f>IFERROR($E45*SUMIF('Daily Log'!$AR$18:$AR$1017,$B45,'Daily Log'!$AS$18:$AS$1017),0)</f>
        <v>60</v>
      </c>
      <c r="V45" s="198">
        <f>IFERROR($E45*SUMIF('Daily Log'!$AU$18:$AU$1017,$B45,'Daily Log'!$AV$18:$AV$1017),0)</f>
        <v>60</v>
      </c>
      <c r="W45" s="198">
        <f>IFERROR($E45*SUMIF('Daily Log'!$AX$18:$AX$1017,$B45,'Daily Log'!$AY$18:$AY$1017),0)</f>
        <v>48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1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1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1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1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5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2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3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1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1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1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1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4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1</v>
      </c>
      <c r="W81" s="198">
        <f>IFERROR($E81*SUMIF('Daily Log'!$AX$18:$AX$1017,$B81,'Daily Log'!$AY$18:$AY$1017),0)</f>
        <v>3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1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1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2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2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1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1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12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10</v>
      </c>
      <c r="R89" s="198">
        <f>IFERROR($E89*SUMIF('Daily Log'!$AI$18:$AI$1017,$B89,'Daily Log'!$AJ$18:$AJ$1017),0)</f>
        <v>2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1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1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5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1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1</v>
      </c>
      <c r="V96" s="198">
        <f>IFERROR($E96*SUMIF('Daily Log'!$AU$18:$AU$1017,$B96,'Daily Log'!$AV$18:$AV$1017),0)</f>
        <v>1</v>
      </c>
      <c r="W96" s="198">
        <f>IFERROR($E96*SUMIF('Daily Log'!$AX$18:$AX$1017,$B96,'Daily Log'!$AY$18:$AY$1017),0)</f>
        <v>2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1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1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1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1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68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9</v>
      </c>
      <c r="R103" s="198">
        <f>IFERROR($E103*SUMIF('Daily Log'!$AI$18:$AI$1017,$B103,'Daily Log'!$AJ$18:$AJ$1017),0)</f>
        <v>3</v>
      </c>
      <c r="S103" s="198">
        <f>IFERROR($E103*SUMIF('Daily Log'!$AL$18:$AL$1017,$B103,'Daily Log'!$AM$18:$AM$1017),0)</f>
        <v>15</v>
      </c>
      <c r="T103" s="198">
        <f>IFERROR($E103*SUMIF('Daily Log'!$AO$18:$AO$1017,$B103,'Daily Log'!$AP$18:$AP$1017),0)</f>
        <v>11</v>
      </c>
      <c r="U103" s="198">
        <f>IFERROR($E103*SUMIF('Daily Log'!$AR$18:$AR$1017,$B103,'Daily Log'!$AS$18:$AS$1017),0)</f>
        <v>13</v>
      </c>
      <c r="V103" s="198">
        <f>IFERROR($E103*SUMIF('Daily Log'!$AU$18:$AU$1017,$B103,'Daily Log'!$AV$18:$AV$1017),0)</f>
        <v>13</v>
      </c>
      <c r="W103" s="198">
        <f>IFERROR($E103*SUMIF('Daily Log'!$AX$18:$AX$1017,$B103,'Daily Log'!$AY$18:$AY$1017),0)</f>
        <v>4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128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12</v>
      </c>
      <c r="R104" s="198">
        <f>IFERROR($E104*SUMIF('Daily Log'!$AI$18:$AI$1017,$B104,'Daily Log'!$AJ$18:$AJ$1017),0)</f>
        <v>24</v>
      </c>
      <c r="S104" s="198">
        <f>IFERROR($E104*SUMIF('Daily Log'!$AL$18:$AL$1017,$B104,'Daily Log'!$AM$18:$AM$1017),0)</f>
        <v>14</v>
      </c>
      <c r="T104" s="198">
        <f>IFERROR($E104*SUMIF('Daily Log'!$AO$18:$AO$1017,$B104,'Daily Log'!$AP$18:$AP$1017),0)</f>
        <v>12</v>
      </c>
      <c r="U104" s="198">
        <f>IFERROR($E104*SUMIF('Daily Log'!$AR$18:$AR$1017,$B104,'Daily Log'!$AS$18:$AS$1017),0)</f>
        <v>23</v>
      </c>
      <c r="V104" s="198">
        <f>IFERROR($E104*SUMIF('Daily Log'!$AU$18:$AU$1017,$B104,'Daily Log'!$AV$18:$AV$1017),0)</f>
        <v>25</v>
      </c>
      <c r="W104" s="198">
        <f>IFERROR($E104*SUMIF('Daily Log'!$AX$18:$AX$1017,$B104,'Daily Log'!$AY$18:$AY$1017),0)</f>
        <v>18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85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8</v>
      </c>
      <c r="R106" s="198">
        <f>IFERROR($E106*SUMIF('Daily Log'!$AI$18:$AI$1017,$B106,'Daily Log'!$AJ$18:$AJ$1017),0)</f>
        <v>10</v>
      </c>
      <c r="S106" s="198">
        <f>IFERROR($E106*SUMIF('Daily Log'!$AL$18:$AL$1017,$B106,'Daily Log'!$AM$18:$AM$1017),0)</f>
        <v>7</v>
      </c>
      <c r="T106" s="198">
        <f>IFERROR($E106*SUMIF('Daily Log'!$AO$18:$AO$1017,$B106,'Daily Log'!$AP$18:$AP$1017),0)</f>
        <v>5</v>
      </c>
      <c r="U106" s="198">
        <f>IFERROR($E106*SUMIF('Daily Log'!$AR$18:$AR$1017,$B106,'Daily Log'!$AS$18:$AS$1017),0)</f>
        <v>16</v>
      </c>
      <c r="V106" s="198">
        <f>IFERROR($E106*SUMIF('Daily Log'!$AU$18:$AU$1017,$B106,'Daily Log'!$AV$18:$AV$1017),0)</f>
        <v>21</v>
      </c>
      <c r="W106" s="198">
        <f>IFERROR($E106*SUMIF('Daily Log'!$AX$18:$AX$1017,$B106,'Daily Log'!$AY$18:$AY$1017),0)</f>
        <v>18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184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20</v>
      </c>
      <c r="R107" s="198">
        <f>IFERROR($E107*SUMIF('Daily Log'!$AI$18:$AI$1017,$B107,'Daily Log'!$AJ$18:$AJ$1017),0)</f>
        <v>22</v>
      </c>
      <c r="S107" s="198">
        <f>IFERROR($E107*SUMIF('Daily Log'!$AL$18:$AL$1017,$B107,'Daily Log'!$AM$18:$AM$1017),0)</f>
        <v>30</v>
      </c>
      <c r="T107" s="198">
        <f>IFERROR($E107*SUMIF('Daily Log'!$AO$18:$AO$1017,$B107,'Daily Log'!$AP$18:$AP$1017),0)</f>
        <v>16</v>
      </c>
      <c r="U107" s="198">
        <f>IFERROR($E107*SUMIF('Daily Log'!$AR$18:$AR$1017,$B107,'Daily Log'!$AS$18:$AS$1017),0)</f>
        <v>23</v>
      </c>
      <c r="V107" s="198">
        <f>IFERROR($E107*SUMIF('Daily Log'!$AU$18:$AU$1017,$B107,'Daily Log'!$AV$18:$AV$1017),0)</f>
        <v>42</v>
      </c>
      <c r="W107" s="198">
        <f>IFERROR($E107*SUMIF('Daily Log'!$AX$18:$AX$1017,$B107,'Daily Log'!$AY$18:$AY$1017),0)</f>
        <v>31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283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17</v>
      </c>
      <c r="R108" s="198">
        <f>IFERROR($E108*SUMIF('Daily Log'!$AI$18:$AI$1017,$B108,'Daily Log'!$AJ$18:$AJ$1017),0)</f>
        <v>33</v>
      </c>
      <c r="S108" s="198">
        <f>IFERROR($E108*SUMIF('Daily Log'!$AL$18:$AL$1017,$B108,'Daily Log'!$AM$18:$AM$1017),0)</f>
        <v>20</v>
      </c>
      <c r="T108" s="198">
        <f>IFERROR($E108*SUMIF('Daily Log'!$AO$18:$AO$1017,$B108,'Daily Log'!$AP$18:$AP$1017),0)</f>
        <v>37</v>
      </c>
      <c r="U108" s="198">
        <f>IFERROR($E108*SUMIF('Daily Log'!$AR$18:$AR$1017,$B108,'Daily Log'!$AS$18:$AS$1017),0)</f>
        <v>45</v>
      </c>
      <c r="V108" s="198">
        <f>IFERROR($E108*SUMIF('Daily Log'!$AU$18:$AU$1017,$B108,'Daily Log'!$AV$18:$AV$1017),0)</f>
        <v>78</v>
      </c>
      <c r="W108" s="198">
        <f>IFERROR($E108*SUMIF('Daily Log'!$AX$18:$AX$1017,$B108,'Daily Log'!$AY$18:$AY$1017),0)</f>
        <v>53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6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1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1</v>
      </c>
      <c r="V109" s="198">
        <f>IFERROR($E109*SUMIF('Daily Log'!$AU$18:$AU$1017,$B109,'Daily Log'!$AV$18:$AV$1017),0)</f>
        <v>3</v>
      </c>
      <c r="W109" s="198">
        <f>IFERROR($E109*SUMIF('Daily Log'!$AX$18:$AX$1017,$B109,'Daily Log'!$AY$18:$AY$1017),0)</f>
        <v>1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12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1</v>
      </c>
      <c r="S110" s="198">
        <f>IFERROR($E110*SUMIF('Daily Log'!$AL$18:$AL$1017,$B110,'Daily Log'!$AM$18:$AM$1017),0)</f>
        <v>1</v>
      </c>
      <c r="T110" s="198">
        <f>IFERROR($E110*SUMIF('Daily Log'!$AO$18:$AO$1017,$B110,'Daily Log'!$AP$18:$AP$1017),0)</f>
        <v>5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3</v>
      </c>
      <c r="W110" s="198">
        <f>IFERROR($E110*SUMIF('Daily Log'!$AX$18:$AX$1017,$B110,'Daily Log'!$AY$18:$AY$1017),0)</f>
        <v>2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6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1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1</v>
      </c>
      <c r="U112" s="198">
        <f>IFERROR($E112*SUMIF('Daily Log'!$AR$18:$AR$1017,$B112,'Daily Log'!$AS$18:$AS$1017),0)</f>
        <v>2</v>
      </c>
      <c r="V112" s="198">
        <f>IFERROR($E112*SUMIF('Daily Log'!$AU$18:$AU$1017,$B112,'Daily Log'!$AV$18:$AV$1017),0)</f>
        <v>1</v>
      </c>
      <c r="W112" s="198">
        <f>IFERROR($E112*SUMIF('Daily Log'!$AX$18:$AX$1017,$B112,'Daily Log'!$AY$18:$AY$1017),0)</f>
        <v>1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18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6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2</v>
      </c>
      <c r="U113" s="198">
        <f>IFERROR($E113*SUMIF('Daily Log'!$AR$18:$AR$1017,$B113,'Daily Log'!$AS$18:$AS$1017),0)</f>
        <v>6</v>
      </c>
      <c r="V113" s="198">
        <f>IFERROR($E113*SUMIF('Daily Log'!$AU$18:$AU$1017,$B113,'Daily Log'!$AV$18:$AV$1017),0)</f>
        <v>2</v>
      </c>
      <c r="W113" s="198">
        <f>IFERROR($E113*SUMIF('Daily Log'!$AX$18:$AX$1017,$B113,'Daily Log'!$AY$18:$AY$1017),0)</f>
        <v>2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21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2</v>
      </c>
      <c r="R114" s="198">
        <f>IFERROR($E114*SUMIF('Daily Log'!$AI$18:$AI$1017,$B114,'Daily Log'!$AJ$18:$AJ$1017),0)</f>
        <v>2</v>
      </c>
      <c r="S114" s="198">
        <f>IFERROR($E114*SUMIF('Daily Log'!$AL$18:$AL$1017,$B114,'Daily Log'!$AM$18:$AM$1017),0)</f>
        <v>1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7</v>
      </c>
      <c r="W114" s="198">
        <f>IFERROR($E114*SUMIF('Daily Log'!$AX$18:$AX$1017,$B114,'Daily Log'!$AY$18:$AY$1017),0)</f>
        <v>9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83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9</v>
      </c>
      <c r="R115" s="198">
        <f>IFERROR($E115*SUMIF('Daily Log'!$AI$18:$AI$1017,$B115,'Daily Log'!$AJ$18:$AJ$1017),0)</f>
        <v>5</v>
      </c>
      <c r="S115" s="198">
        <f>IFERROR($E115*SUMIF('Daily Log'!$AL$18:$AL$1017,$B115,'Daily Log'!$AM$18:$AM$1017),0)</f>
        <v>13</v>
      </c>
      <c r="T115" s="198">
        <f>IFERROR($E115*SUMIF('Daily Log'!$AO$18:$AO$1017,$B115,'Daily Log'!$AP$18:$AP$1017),0)</f>
        <v>10</v>
      </c>
      <c r="U115" s="198">
        <f>IFERROR($E115*SUMIF('Daily Log'!$AR$18:$AR$1017,$B115,'Daily Log'!$AS$18:$AS$1017),0)</f>
        <v>11</v>
      </c>
      <c r="V115" s="198">
        <f>IFERROR($E115*SUMIF('Daily Log'!$AU$18:$AU$1017,$B115,'Daily Log'!$AV$18:$AV$1017),0)</f>
        <v>26</v>
      </c>
      <c r="W115" s="198">
        <f>IFERROR($E115*SUMIF('Daily Log'!$AX$18:$AX$1017,$B115,'Daily Log'!$AY$18:$AY$1017),0)</f>
        <v>9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18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1</v>
      </c>
      <c r="R116" s="198">
        <f>IFERROR($E116*SUMIF('Daily Log'!$AI$18:$AI$1017,$B116,'Daily Log'!$AJ$18:$AJ$1017),0)</f>
        <v>1</v>
      </c>
      <c r="S116" s="198">
        <f>IFERROR($E116*SUMIF('Daily Log'!$AL$18:$AL$1017,$B116,'Daily Log'!$AM$18:$AM$1017),0)</f>
        <v>3</v>
      </c>
      <c r="T116" s="198">
        <f>IFERROR($E116*SUMIF('Daily Log'!$AO$18:$AO$1017,$B116,'Daily Log'!$AP$18:$AP$1017),0)</f>
        <v>2</v>
      </c>
      <c r="U116" s="198">
        <f>IFERROR($E116*SUMIF('Daily Log'!$AR$18:$AR$1017,$B116,'Daily Log'!$AS$18:$AS$1017),0)</f>
        <v>3</v>
      </c>
      <c r="V116" s="198">
        <f>IFERROR($E116*SUMIF('Daily Log'!$AU$18:$AU$1017,$B116,'Daily Log'!$AV$18:$AV$1017),0)</f>
        <v>5</v>
      </c>
      <c r="W116" s="198">
        <f>IFERROR($E116*SUMIF('Daily Log'!$AX$18:$AX$1017,$B116,'Daily Log'!$AY$18:$AY$1017),0)</f>
        <v>3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298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32</v>
      </c>
      <c r="R117" s="198">
        <f>IFERROR($E117*SUMIF('Daily Log'!$AI$18:$AI$1017,$B117,'Daily Log'!$AJ$18:$AJ$1017),0)</f>
        <v>43</v>
      </c>
      <c r="S117" s="198">
        <f>IFERROR($E117*SUMIF('Daily Log'!$AL$18:$AL$1017,$B117,'Daily Log'!$AM$18:$AM$1017),0)</f>
        <v>29</v>
      </c>
      <c r="T117" s="198">
        <f>IFERROR($E117*SUMIF('Daily Log'!$AO$18:$AO$1017,$B117,'Daily Log'!$AP$18:$AP$1017),0)</f>
        <v>31</v>
      </c>
      <c r="U117" s="198">
        <f>IFERROR($E117*SUMIF('Daily Log'!$AR$18:$AR$1017,$B117,'Daily Log'!$AS$18:$AS$1017),0)</f>
        <v>40</v>
      </c>
      <c r="V117" s="198">
        <f>IFERROR($E117*SUMIF('Daily Log'!$AU$18:$AU$1017,$B117,'Daily Log'!$AV$18:$AV$1017),0)</f>
        <v>83</v>
      </c>
      <c r="W117" s="198">
        <f>IFERROR($E117*SUMIF('Daily Log'!$AX$18:$AX$1017,$B117,'Daily Log'!$AY$18:$AY$1017),0)</f>
        <v>40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176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26</v>
      </c>
      <c r="R118" s="198">
        <f>IFERROR($E118*SUMIF('Daily Log'!$AI$18:$AI$1017,$B118,'Daily Log'!$AJ$18:$AJ$1017),0)</f>
        <v>22</v>
      </c>
      <c r="S118" s="198">
        <f>IFERROR($E118*SUMIF('Daily Log'!$AL$18:$AL$1017,$B118,'Daily Log'!$AM$18:$AM$1017),0)</f>
        <v>9</v>
      </c>
      <c r="T118" s="198">
        <f>IFERROR($E118*SUMIF('Daily Log'!$AO$18:$AO$1017,$B118,'Daily Log'!$AP$18:$AP$1017),0)</f>
        <v>19</v>
      </c>
      <c r="U118" s="198">
        <f>IFERROR($E118*SUMIF('Daily Log'!$AR$18:$AR$1017,$B118,'Daily Log'!$AS$18:$AS$1017),0)</f>
        <v>26</v>
      </c>
      <c r="V118" s="198">
        <f>IFERROR($E118*SUMIF('Daily Log'!$AU$18:$AU$1017,$B118,'Daily Log'!$AV$18:$AV$1017),0)</f>
        <v>54</v>
      </c>
      <c r="W118" s="198">
        <f>IFERROR($E118*SUMIF('Daily Log'!$AX$18:$AX$1017,$B118,'Daily Log'!$AY$18:$AY$1017),0)</f>
        <v>20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62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4</v>
      </c>
      <c r="R119" s="198">
        <f>IFERROR($E119*SUMIF('Daily Log'!$AI$18:$AI$1017,$B119,'Daily Log'!$AJ$18:$AJ$1017),0)</f>
        <v>10</v>
      </c>
      <c r="S119" s="198">
        <f>IFERROR($E119*SUMIF('Daily Log'!$AL$18:$AL$1017,$B119,'Daily Log'!$AM$18:$AM$1017),0)</f>
        <v>11</v>
      </c>
      <c r="T119" s="198">
        <f>IFERROR($E119*SUMIF('Daily Log'!$AO$18:$AO$1017,$B119,'Daily Log'!$AP$18:$AP$1017),0)</f>
        <v>3</v>
      </c>
      <c r="U119" s="198">
        <f>IFERROR($E119*SUMIF('Daily Log'!$AR$18:$AR$1017,$B119,'Daily Log'!$AS$18:$AS$1017),0)</f>
        <v>16</v>
      </c>
      <c r="V119" s="198">
        <f>IFERROR($E119*SUMIF('Daily Log'!$AU$18:$AU$1017,$B119,'Daily Log'!$AV$18:$AV$1017),0)</f>
        <v>11</v>
      </c>
      <c r="W119" s="198">
        <f>IFERROR($E119*SUMIF('Daily Log'!$AX$18:$AX$1017,$B119,'Daily Log'!$AY$18:$AY$1017),0)</f>
        <v>7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35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6</v>
      </c>
      <c r="R120" s="198">
        <f>IFERROR($E120*SUMIF('Daily Log'!$AI$18:$AI$1017,$B120,'Daily Log'!$AJ$18:$AJ$1017),0)</f>
        <v>8</v>
      </c>
      <c r="S120" s="198">
        <f>IFERROR($E120*SUMIF('Daily Log'!$AL$18:$AL$1017,$B120,'Daily Log'!$AM$18:$AM$1017),0)</f>
        <v>5</v>
      </c>
      <c r="T120" s="198">
        <f>IFERROR($E120*SUMIF('Daily Log'!$AO$18:$AO$1017,$B120,'Daily Log'!$AP$18:$AP$1017),0)</f>
        <v>3</v>
      </c>
      <c r="U120" s="198">
        <f>IFERROR($E120*SUMIF('Daily Log'!$AR$18:$AR$1017,$B120,'Daily Log'!$AS$18:$AS$1017),0)</f>
        <v>4</v>
      </c>
      <c r="V120" s="198">
        <f>IFERROR($E120*SUMIF('Daily Log'!$AU$18:$AU$1017,$B120,'Daily Log'!$AV$18:$AV$1017),0)</f>
        <v>5</v>
      </c>
      <c r="W120" s="198">
        <f>IFERROR($E120*SUMIF('Daily Log'!$AX$18:$AX$1017,$B120,'Daily Log'!$AY$18:$AY$1017),0)</f>
        <v>4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428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41</v>
      </c>
      <c r="R121" s="198">
        <f>IFERROR($E121*SUMIF('Daily Log'!$AI$18:$AI$1017,$B121,'Daily Log'!$AJ$18:$AJ$1017),0)</f>
        <v>48</v>
      </c>
      <c r="S121" s="198">
        <f>IFERROR($E121*SUMIF('Daily Log'!$AL$18:$AL$1017,$B121,'Daily Log'!$AM$18:$AM$1017),0)</f>
        <v>43</v>
      </c>
      <c r="T121" s="198">
        <f>IFERROR($E121*SUMIF('Daily Log'!$AO$18:$AO$1017,$B121,'Daily Log'!$AP$18:$AP$1017),0)</f>
        <v>70</v>
      </c>
      <c r="U121" s="198">
        <f>IFERROR($E121*SUMIF('Daily Log'!$AR$18:$AR$1017,$B121,'Daily Log'!$AS$18:$AS$1017),0)</f>
        <v>72</v>
      </c>
      <c r="V121" s="198">
        <f>IFERROR($E121*SUMIF('Daily Log'!$AU$18:$AU$1017,$B121,'Daily Log'!$AV$18:$AV$1017),0)</f>
        <v>87</v>
      </c>
      <c r="W121" s="198">
        <f>IFERROR($E121*SUMIF('Daily Log'!$AX$18:$AX$1017,$B121,'Daily Log'!$AY$18:$AY$1017),0)</f>
        <v>67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267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43</v>
      </c>
      <c r="R122" s="198">
        <f>IFERROR($E122*SUMIF('Daily Log'!$AI$18:$AI$1017,$B122,'Daily Log'!$AJ$18:$AJ$1017),0)</f>
        <v>40</v>
      </c>
      <c r="S122" s="198">
        <f>IFERROR($E122*SUMIF('Daily Log'!$AL$18:$AL$1017,$B122,'Daily Log'!$AM$18:$AM$1017),0)</f>
        <v>31</v>
      </c>
      <c r="T122" s="198">
        <f>IFERROR($E122*SUMIF('Daily Log'!$AO$18:$AO$1017,$B122,'Daily Log'!$AP$18:$AP$1017),0)</f>
        <v>35</v>
      </c>
      <c r="U122" s="198">
        <f>IFERROR($E122*SUMIF('Daily Log'!$AR$18:$AR$1017,$B122,'Daily Log'!$AS$18:$AS$1017),0)</f>
        <v>37</v>
      </c>
      <c r="V122" s="198">
        <f>IFERROR($E122*SUMIF('Daily Log'!$AU$18:$AU$1017,$B122,'Daily Log'!$AV$18:$AV$1017),0)</f>
        <v>39</v>
      </c>
      <c r="W122" s="198">
        <f>IFERROR($E122*SUMIF('Daily Log'!$AX$18:$AX$1017,$B122,'Daily Log'!$AY$18:$AY$1017),0)</f>
        <v>42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455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46</v>
      </c>
      <c r="R123" s="198">
        <f>IFERROR($E123*SUMIF('Daily Log'!$AI$18:$AI$1017,$B123,'Daily Log'!$AJ$18:$AJ$1017),0)</f>
        <v>51</v>
      </c>
      <c r="S123" s="198">
        <f>IFERROR($E123*SUMIF('Daily Log'!$AL$18:$AL$1017,$B123,'Daily Log'!$AM$18:$AM$1017),0)</f>
        <v>32</v>
      </c>
      <c r="T123" s="198">
        <f>IFERROR($E123*SUMIF('Daily Log'!$AO$18:$AO$1017,$B123,'Daily Log'!$AP$18:$AP$1017),0)</f>
        <v>84</v>
      </c>
      <c r="U123" s="198">
        <f>IFERROR($E123*SUMIF('Daily Log'!$AR$18:$AR$1017,$B123,'Daily Log'!$AS$18:$AS$1017),0)</f>
        <v>84</v>
      </c>
      <c r="V123" s="198">
        <f>IFERROR($E123*SUMIF('Daily Log'!$AU$18:$AU$1017,$B123,'Daily Log'!$AV$18:$AV$1017),0)</f>
        <v>74</v>
      </c>
      <c r="W123" s="198">
        <f>IFERROR($E123*SUMIF('Daily Log'!$AX$18:$AX$1017,$B123,'Daily Log'!$AY$18:$AY$1017),0)</f>
        <v>84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106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3</v>
      </c>
      <c r="R124" s="198">
        <f>IFERROR($E124*SUMIF('Daily Log'!$AI$18:$AI$1017,$B124,'Daily Log'!$AJ$18:$AJ$1017),0)</f>
        <v>16</v>
      </c>
      <c r="S124" s="198">
        <f>IFERROR($E124*SUMIF('Daily Log'!$AL$18:$AL$1017,$B124,'Daily Log'!$AM$18:$AM$1017),0)</f>
        <v>18</v>
      </c>
      <c r="T124" s="198">
        <f>IFERROR($E124*SUMIF('Daily Log'!$AO$18:$AO$1017,$B124,'Daily Log'!$AP$18:$AP$1017),0)</f>
        <v>15</v>
      </c>
      <c r="U124" s="198">
        <f>IFERROR($E124*SUMIF('Daily Log'!$AR$18:$AR$1017,$B124,'Daily Log'!$AS$18:$AS$1017),0)</f>
        <v>13</v>
      </c>
      <c r="V124" s="198">
        <f>IFERROR($E124*SUMIF('Daily Log'!$AU$18:$AU$1017,$B124,'Daily Log'!$AV$18:$AV$1017),0)</f>
        <v>21</v>
      </c>
      <c r="W124" s="198">
        <f>IFERROR($E124*SUMIF('Daily Log'!$AX$18:$AX$1017,$B124,'Daily Log'!$AY$18:$AY$1017),0)</f>
        <v>20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812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79</v>
      </c>
      <c r="R125" s="198">
        <f>IFERROR($E125*SUMIF('Daily Log'!$AI$18:$AI$1017,$B125,'Daily Log'!$AJ$18:$AJ$1017),0)</f>
        <v>62</v>
      </c>
      <c r="S125" s="198">
        <f>IFERROR($E125*SUMIF('Daily Log'!$AL$18:$AL$1017,$B125,'Daily Log'!$AM$18:$AM$1017),0)</f>
        <v>69</v>
      </c>
      <c r="T125" s="198">
        <f>IFERROR($E125*SUMIF('Daily Log'!$AO$18:$AO$1017,$B125,'Daily Log'!$AP$18:$AP$1017),0)</f>
        <v>113</v>
      </c>
      <c r="U125" s="198">
        <f>IFERROR($E125*SUMIF('Daily Log'!$AR$18:$AR$1017,$B125,'Daily Log'!$AS$18:$AS$1017),0)</f>
        <v>179</v>
      </c>
      <c r="V125" s="198">
        <f>IFERROR($E125*SUMIF('Daily Log'!$AU$18:$AU$1017,$B125,'Daily Log'!$AV$18:$AV$1017),0)</f>
        <v>169</v>
      </c>
      <c r="W125" s="198">
        <f>IFERROR($E125*SUMIF('Daily Log'!$AX$18:$AX$1017,$B125,'Daily Log'!$AY$18:$AY$1017),0)</f>
        <v>141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171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4</v>
      </c>
      <c r="R126" s="198">
        <f>IFERROR($E126*SUMIF('Daily Log'!$AI$18:$AI$1017,$B126,'Daily Log'!$AJ$18:$AJ$1017),0)</f>
        <v>24</v>
      </c>
      <c r="S126" s="198">
        <f>IFERROR($E126*SUMIF('Daily Log'!$AL$18:$AL$1017,$B126,'Daily Log'!$AM$18:$AM$1017),0)</f>
        <v>16</v>
      </c>
      <c r="T126" s="198">
        <f>IFERROR($E126*SUMIF('Daily Log'!$AO$18:$AO$1017,$B126,'Daily Log'!$AP$18:$AP$1017),0)</f>
        <v>21</v>
      </c>
      <c r="U126" s="198">
        <f>IFERROR($E126*SUMIF('Daily Log'!$AR$18:$AR$1017,$B126,'Daily Log'!$AS$18:$AS$1017),0)</f>
        <v>32</v>
      </c>
      <c r="V126" s="198">
        <f>IFERROR($E126*SUMIF('Daily Log'!$AU$18:$AU$1017,$B126,'Daily Log'!$AV$18:$AV$1017),0)</f>
        <v>39</v>
      </c>
      <c r="W126" s="198">
        <f>IFERROR($E126*SUMIF('Daily Log'!$AX$18:$AX$1017,$B126,'Daily Log'!$AY$18:$AY$1017),0)</f>
        <v>35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57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15</v>
      </c>
      <c r="R127" s="198">
        <f>IFERROR($E127*SUMIF('Daily Log'!$AI$18:$AI$1017,$B127,'Daily Log'!$AJ$18:$AJ$1017),0)</f>
        <v>3</v>
      </c>
      <c r="S127" s="198">
        <f>IFERROR($E127*SUMIF('Daily Log'!$AL$18:$AL$1017,$B127,'Daily Log'!$AM$18:$AM$1017),0)</f>
        <v>6</v>
      </c>
      <c r="T127" s="198">
        <f>IFERROR($E127*SUMIF('Daily Log'!$AO$18:$AO$1017,$B127,'Daily Log'!$AP$18:$AP$1017),0)</f>
        <v>6</v>
      </c>
      <c r="U127" s="198">
        <f>IFERROR($E127*SUMIF('Daily Log'!$AR$18:$AR$1017,$B127,'Daily Log'!$AS$18:$AS$1017),0)</f>
        <v>4</v>
      </c>
      <c r="V127" s="198">
        <f>IFERROR($E127*SUMIF('Daily Log'!$AU$18:$AU$1017,$B127,'Daily Log'!$AV$18:$AV$1017),0)</f>
        <v>11</v>
      </c>
      <c r="W127" s="198">
        <f>IFERROR($E127*SUMIF('Daily Log'!$AX$18:$AX$1017,$B127,'Daily Log'!$AY$18:$AY$1017),0)</f>
        <v>12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25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2</v>
      </c>
      <c r="R128" s="198">
        <f>IFERROR($E128*SUMIF('Daily Log'!$AI$18:$AI$1017,$B128,'Daily Log'!$AJ$18:$AJ$1017),0)</f>
        <v>3</v>
      </c>
      <c r="S128" s="198">
        <f>IFERROR($E128*SUMIF('Daily Log'!$AL$18:$AL$1017,$B128,'Daily Log'!$AM$18:$AM$1017),0)</f>
        <v>1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3</v>
      </c>
      <c r="V128" s="198">
        <f>IFERROR($E128*SUMIF('Daily Log'!$AU$18:$AU$1017,$B128,'Daily Log'!$AV$18:$AV$1017),0)</f>
        <v>7</v>
      </c>
      <c r="W128" s="198">
        <f>IFERROR($E128*SUMIF('Daily Log'!$AX$18:$AX$1017,$B128,'Daily Log'!$AY$18:$AY$1017),0)</f>
        <v>9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56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5</v>
      </c>
      <c r="R129" s="198">
        <f>IFERROR($E129*SUMIF('Daily Log'!$AI$18:$AI$1017,$B129,'Daily Log'!$AJ$18:$AJ$1017),0)</f>
        <v>3</v>
      </c>
      <c r="S129" s="198">
        <f>IFERROR($E129*SUMIF('Daily Log'!$AL$18:$AL$1017,$B129,'Daily Log'!$AM$18:$AM$1017),0)</f>
        <v>8</v>
      </c>
      <c r="T129" s="198">
        <f>IFERROR($E129*SUMIF('Daily Log'!$AO$18:$AO$1017,$B129,'Daily Log'!$AP$18:$AP$1017),0)</f>
        <v>1</v>
      </c>
      <c r="U129" s="198">
        <f>IFERROR($E129*SUMIF('Daily Log'!$AR$18:$AR$1017,$B129,'Daily Log'!$AS$18:$AS$1017),0)</f>
        <v>9</v>
      </c>
      <c r="V129" s="198">
        <f>IFERROR($E129*SUMIF('Daily Log'!$AU$18:$AU$1017,$B129,'Daily Log'!$AV$18:$AV$1017),0)</f>
        <v>25</v>
      </c>
      <c r="W129" s="198">
        <f>IFERROR($E129*SUMIF('Daily Log'!$AX$18:$AX$1017,$B129,'Daily Log'!$AY$18:$AY$1017),0)</f>
        <v>5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105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13</v>
      </c>
      <c r="R130" s="198">
        <f>IFERROR($E130*SUMIF('Daily Log'!$AI$18:$AI$1017,$B130,'Daily Log'!$AJ$18:$AJ$1017),0)</f>
        <v>14</v>
      </c>
      <c r="S130" s="198">
        <f>IFERROR($E130*SUMIF('Daily Log'!$AL$18:$AL$1017,$B130,'Daily Log'!$AM$18:$AM$1017),0)</f>
        <v>13</v>
      </c>
      <c r="T130" s="198">
        <f>IFERROR($E130*SUMIF('Daily Log'!$AO$18:$AO$1017,$B130,'Daily Log'!$AP$18:$AP$1017),0)</f>
        <v>7</v>
      </c>
      <c r="U130" s="198">
        <f>IFERROR($E130*SUMIF('Daily Log'!$AR$18:$AR$1017,$B130,'Daily Log'!$AS$18:$AS$1017),0)</f>
        <v>14</v>
      </c>
      <c r="V130" s="198">
        <f>IFERROR($E130*SUMIF('Daily Log'!$AU$18:$AU$1017,$B130,'Daily Log'!$AV$18:$AV$1017),0)</f>
        <v>30</v>
      </c>
      <c r="W130" s="198">
        <f>IFERROR($E130*SUMIF('Daily Log'!$AX$18:$AX$1017,$B130,'Daily Log'!$AY$18:$AY$1017),0)</f>
        <v>14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196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23</v>
      </c>
      <c r="R131" s="198">
        <f>IFERROR($E131*SUMIF('Daily Log'!$AI$18:$AI$1017,$B131,'Daily Log'!$AJ$18:$AJ$1017),0)</f>
        <v>14</v>
      </c>
      <c r="S131" s="198">
        <f>IFERROR($E131*SUMIF('Daily Log'!$AL$18:$AL$1017,$B131,'Daily Log'!$AM$18:$AM$1017),0)</f>
        <v>34</v>
      </c>
      <c r="T131" s="198">
        <f>IFERROR($E131*SUMIF('Daily Log'!$AO$18:$AO$1017,$B131,'Daily Log'!$AP$18:$AP$1017),0)</f>
        <v>8</v>
      </c>
      <c r="U131" s="198">
        <f>IFERROR($E131*SUMIF('Daily Log'!$AR$18:$AR$1017,$B131,'Daily Log'!$AS$18:$AS$1017),0)</f>
        <v>40</v>
      </c>
      <c r="V131" s="198">
        <f>IFERROR($E131*SUMIF('Daily Log'!$AU$18:$AU$1017,$B131,'Daily Log'!$AV$18:$AV$1017),0)</f>
        <v>31</v>
      </c>
      <c r="W131" s="198">
        <f>IFERROR($E131*SUMIF('Daily Log'!$AX$18:$AX$1017,$B131,'Daily Log'!$AY$18:$AY$1017),0)</f>
        <v>46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125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12</v>
      </c>
      <c r="R132" s="198">
        <f>IFERROR($E132*SUMIF('Daily Log'!$AI$18:$AI$1017,$B132,'Daily Log'!$AJ$18:$AJ$1017),0)</f>
        <v>10</v>
      </c>
      <c r="S132" s="198">
        <f>IFERROR($E132*SUMIF('Daily Log'!$AL$18:$AL$1017,$B132,'Daily Log'!$AM$18:$AM$1017),0)</f>
        <v>16</v>
      </c>
      <c r="T132" s="198">
        <f>IFERROR($E132*SUMIF('Daily Log'!$AO$18:$AO$1017,$B132,'Daily Log'!$AP$18:$AP$1017),0)</f>
        <v>14</v>
      </c>
      <c r="U132" s="198">
        <f>IFERROR($E132*SUMIF('Daily Log'!$AR$18:$AR$1017,$B132,'Daily Log'!$AS$18:$AS$1017),0)</f>
        <v>30</v>
      </c>
      <c r="V132" s="198">
        <f>IFERROR($E132*SUMIF('Daily Log'!$AU$18:$AU$1017,$B132,'Daily Log'!$AV$18:$AV$1017),0)</f>
        <v>26</v>
      </c>
      <c r="W132" s="198">
        <f>IFERROR($E132*SUMIF('Daily Log'!$AX$18:$AX$1017,$B132,'Daily Log'!$AY$18:$AY$1017),0)</f>
        <v>17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706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49</v>
      </c>
      <c r="R133" s="198">
        <f>IFERROR($E133*SUMIF('Daily Log'!$AI$18:$AI$1017,$B133,'Daily Log'!$AJ$18:$AJ$1017),0)</f>
        <v>53</v>
      </c>
      <c r="S133" s="198">
        <f>IFERROR($E133*SUMIF('Daily Log'!$AL$18:$AL$1017,$B133,'Daily Log'!$AM$18:$AM$1017),0)</f>
        <v>89</v>
      </c>
      <c r="T133" s="198">
        <f>IFERROR($E133*SUMIF('Daily Log'!$AO$18:$AO$1017,$B133,'Daily Log'!$AP$18:$AP$1017),0)</f>
        <v>77</v>
      </c>
      <c r="U133" s="198">
        <f>IFERROR($E133*SUMIF('Daily Log'!$AR$18:$AR$1017,$B133,'Daily Log'!$AS$18:$AS$1017),0)</f>
        <v>154</v>
      </c>
      <c r="V133" s="198">
        <f>IFERROR($E133*SUMIF('Daily Log'!$AU$18:$AU$1017,$B133,'Daily Log'!$AV$18:$AV$1017),0)</f>
        <v>152</v>
      </c>
      <c r="W133" s="198">
        <f>IFERROR($E133*SUMIF('Daily Log'!$AX$18:$AX$1017,$B133,'Daily Log'!$AY$18:$AY$1017),0)</f>
        <v>132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17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1</v>
      </c>
      <c r="T134" s="198">
        <f>IFERROR($E134*SUMIF('Daily Log'!$AO$18:$AO$1017,$B134,'Daily Log'!$AP$18:$AP$1017),0)</f>
        <v>2</v>
      </c>
      <c r="U134" s="198">
        <f>IFERROR($E134*SUMIF('Daily Log'!$AR$18:$AR$1017,$B134,'Daily Log'!$AS$18:$AS$1017),0)</f>
        <v>2</v>
      </c>
      <c r="V134" s="198">
        <f>IFERROR($E134*SUMIF('Daily Log'!$AU$18:$AU$1017,$B134,'Daily Log'!$AV$18:$AV$1017),0)</f>
        <v>7</v>
      </c>
      <c r="W134" s="198">
        <f>IFERROR($E134*SUMIF('Daily Log'!$AX$18:$AX$1017,$B134,'Daily Log'!$AY$18:$AY$1017),0)</f>
        <v>5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6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1</v>
      </c>
      <c r="R135" s="198">
        <f>IFERROR($E135*SUMIF('Daily Log'!$AI$18:$AI$1017,$B135,'Daily Log'!$AJ$18:$AJ$1017),0)</f>
        <v>1</v>
      </c>
      <c r="S135" s="198">
        <f>IFERROR($E135*SUMIF('Daily Log'!$AL$18:$AL$1017,$B135,'Daily Log'!$AM$18:$AM$1017),0)</f>
        <v>2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2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23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3</v>
      </c>
      <c r="R136" s="198">
        <f>IFERROR($E136*SUMIF('Daily Log'!$AI$18:$AI$1017,$B136,'Daily Log'!$AJ$18:$AJ$1017),0)</f>
        <v>2</v>
      </c>
      <c r="S136" s="198">
        <f>IFERROR($E136*SUMIF('Daily Log'!$AL$18:$AL$1017,$B136,'Daily Log'!$AM$18:$AM$1017),0)</f>
        <v>3</v>
      </c>
      <c r="T136" s="198">
        <f>IFERROR($E136*SUMIF('Daily Log'!$AO$18:$AO$1017,$B136,'Daily Log'!$AP$18:$AP$1017),0)</f>
        <v>1</v>
      </c>
      <c r="U136" s="198">
        <f>IFERROR($E136*SUMIF('Daily Log'!$AR$18:$AR$1017,$B136,'Daily Log'!$AS$18:$AS$1017),0)</f>
        <v>6</v>
      </c>
      <c r="V136" s="198">
        <f>IFERROR($E136*SUMIF('Daily Log'!$AU$18:$AU$1017,$B136,'Daily Log'!$AV$18:$AV$1017),0)</f>
        <v>7</v>
      </c>
      <c r="W136" s="198">
        <f>IFERROR($E136*SUMIF('Daily Log'!$AX$18:$AX$1017,$B136,'Daily Log'!$AY$18:$AY$1017),0)</f>
        <v>1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323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35</v>
      </c>
      <c r="R138" s="198">
        <f>IFERROR($E138*SUMIF('Daily Log'!$AI$18:$AI$1017,$B138,'Daily Log'!$AJ$18:$AJ$1017),0)</f>
        <v>28</v>
      </c>
      <c r="S138" s="198">
        <f>IFERROR($E138*SUMIF('Daily Log'!$AL$18:$AL$1017,$B138,'Daily Log'!$AM$18:$AM$1017),0)</f>
        <v>31</v>
      </c>
      <c r="T138" s="198">
        <f>IFERROR($E138*SUMIF('Daily Log'!$AO$18:$AO$1017,$B138,'Daily Log'!$AP$18:$AP$1017),0)</f>
        <v>38</v>
      </c>
      <c r="U138" s="198">
        <f>IFERROR($E138*SUMIF('Daily Log'!$AR$18:$AR$1017,$B138,'Daily Log'!$AS$18:$AS$1017),0)</f>
        <v>68</v>
      </c>
      <c r="V138" s="198">
        <f>IFERROR($E138*SUMIF('Daily Log'!$AU$18:$AU$1017,$B138,'Daily Log'!$AV$18:$AV$1017),0)</f>
        <v>69</v>
      </c>
      <c r="W138" s="198">
        <f>IFERROR($E138*SUMIF('Daily Log'!$AX$18:$AX$1017,$B138,'Daily Log'!$AY$18:$AY$1017),0)</f>
        <v>54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9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4</v>
      </c>
      <c r="V139" s="198">
        <f>IFERROR($E139*SUMIF('Daily Log'!$AU$18:$AU$1017,$B139,'Daily Log'!$AV$18:$AV$1017),0)</f>
        <v>3</v>
      </c>
      <c r="W139" s="198">
        <f>IFERROR($E139*SUMIF('Daily Log'!$AX$18:$AX$1017,$B139,'Daily Log'!$AY$18:$AY$1017),0)</f>
        <v>2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1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1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8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1</v>
      </c>
      <c r="S141" s="198">
        <f>IFERROR($E141*SUMIF('Daily Log'!$AL$18:$AL$1017,$B141,'Daily Log'!$AM$18:$AM$1017),0)</f>
        <v>2</v>
      </c>
      <c r="T141" s="198">
        <f>IFERROR($E141*SUMIF('Daily Log'!$AO$18:$AO$1017,$B141,'Daily Log'!$AP$18:$AP$1017),0)</f>
        <v>1</v>
      </c>
      <c r="U141" s="198">
        <f>IFERROR($E141*SUMIF('Daily Log'!$AR$18:$AR$1017,$B141,'Daily Log'!$AS$18:$AS$1017),0)</f>
        <v>1</v>
      </c>
      <c r="V141" s="198">
        <f>IFERROR($E141*SUMIF('Daily Log'!$AU$18:$AU$1017,$B141,'Daily Log'!$AV$18:$AV$1017),0)</f>
        <v>2</v>
      </c>
      <c r="W141" s="198">
        <f>IFERROR($E141*SUMIF('Daily Log'!$AX$18:$AX$1017,$B141,'Daily Log'!$AY$18:$AY$1017),0)</f>
        <v>1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8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1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1</v>
      </c>
      <c r="T142" s="198">
        <f>IFERROR($E142*SUMIF('Daily Log'!$AO$18:$AO$1017,$B142,'Daily Log'!$AP$18:$AP$1017),0)</f>
        <v>2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4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8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3</v>
      </c>
      <c r="R143" s="198">
        <f>IFERROR($E143*SUMIF('Daily Log'!$AI$18:$AI$1017,$B143,'Daily Log'!$AJ$18:$AJ$1017),0)</f>
        <v>1</v>
      </c>
      <c r="S143" s="198">
        <f>IFERROR($E143*SUMIF('Daily Log'!$AL$18:$AL$1017,$B143,'Daily Log'!$AM$18:$AM$1017),0)</f>
        <v>1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1</v>
      </c>
      <c r="W143" s="198">
        <f>IFERROR($E143*SUMIF('Daily Log'!$AX$18:$AX$1017,$B143,'Daily Log'!$AY$18:$AY$1017),0)</f>
        <v>2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5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2</v>
      </c>
      <c r="R144" s="198">
        <f>IFERROR($E144*SUMIF('Daily Log'!$AI$18:$AI$1017,$B144,'Daily Log'!$AJ$18:$AJ$1017),0)</f>
        <v>1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1</v>
      </c>
      <c r="W144" s="198">
        <f>IFERROR($E144*SUMIF('Daily Log'!$AX$18:$AX$1017,$B144,'Daily Log'!$AY$18:$AY$1017),0)</f>
        <v>1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1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1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18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2</v>
      </c>
      <c r="R146" s="198">
        <f>IFERROR($E146*SUMIF('Daily Log'!$AI$18:$AI$1017,$B146,'Daily Log'!$AJ$18:$AJ$1017),0)</f>
        <v>2</v>
      </c>
      <c r="S146" s="198">
        <f>IFERROR($E146*SUMIF('Daily Log'!$AL$18:$AL$1017,$B146,'Daily Log'!$AM$18:$AM$1017),0)</f>
        <v>2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4</v>
      </c>
      <c r="V146" s="198">
        <f>IFERROR($E146*SUMIF('Daily Log'!$AU$18:$AU$1017,$B146,'Daily Log'!$AV$18:$AV$1017),0)</f>
        <v>4</v>
      </c>
      <c r="W146" s="198">
        <f>IFERROR($E146*SUMIF('Daily Log'!$AX$18:$AX$1017,$B146,'Daily Log'!$AY$18:$AY$1017),0)</f>
        <v>4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19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2</v>
      </c>
      <c r="R147" s="198">
        <f>IFERROR($E147*SUMIF('Daily Log'!$AI$18:$AI$1017,$B147,'Daily Log'!$AJ$18:$AJ$1017),0)</f>
        <v>2</v>
      </c>
      <c r="S147" s="198">
        <f>IFERROR($E147*SUMIF('Daily Log'!$AL$18:$AL$1017,$B147,'Daily Log'!$AM$18:$AM$1017),0)</f>
        <v>1</v>
      </c>
      <c r="T147" s="198">
        <f>IFERROR($E147*SUMIF('Daily Log'!$AO$18:$AO$1017,$B147,'Daily Log'!$AP$18:$AP$1017),0)</f>
        <v>2</v>
      </c>
      <c r="U147" s="198">
        <f>IFERROR($E147*SUMIF('Daily Log'!$AR$18:$AR$1017,$B147,'Daily Log'!$AS$18:$AS$1017),0)</f>
        <v>3</v>
      </c>
      <c r="V147" s="198">
        <f>IFERROR($E147*SUMIF('Daily Log'!$AU$18:$AU$1017,$B147,'Daily Log'!$AV$18:$AV$1017),0)</f>
        <v>3</v>
      </c>
      <c r="W147" s="198">
        <f>IFERROR($E147*SUMIF('Daily Log'!$AX$18:$AX$1017,$B147,'Daily Log'!$AY$18:$AY$1017),0)</f>
        <v>6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6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1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2</v>
      </c>
      <c r="V148" s="198">
        <f>IFERROR($E148*SUMIF('Daily Log'!$AU$18:$AU$1017,$B148,'Daily Log'!$AV$18:$AV$1017),0)</f>
        <v>2</v>
      </c>
      <c r="W148" s="198">
        <f>IFERROR($E148*SUMIF('Daily Log'!$AX$18:$AX$1017,$B148,'Daily Log'!$AY$18:$AY$1017),0)</f>
        <v>1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4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1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1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1</v>
      </c>
      <c r="W149" s="198">
        <f>IFERROR($E149*SUMIF('Daily Log'!$AX$18:$AX$1017,$B149,'Daily Log'!$AY$18:$AY$1017),0)</f>
        <v>1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29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8</v>
      </c>
      <c r="R150" s="198">
        <f>IFERROR($E150*SUMIF('Daily Log'!$AI$18:$AI$1017,$B150,'Daily Log'!$AJ$18:$AJ$1017),0)</f>
        <v>2</v>
      </c>
      <c r="S150" s="198">
        <f>IFERROR($E150*SUMIF('Daily Log'!$AL$18:$AL$1017,$B150,'Daily Log'!$AM$18:$AM$1017),0)</f>
        <v>2</v>
      </c>
      <c r="T150" s="198">
        <f>IFERROR($E150*SUMIF('Daily Log'!$AO$18:$AO$1017,$B150,'Daily Log'!$AP$18:$AP$1017),0)</f>
        <v>6</v>
      </c>
      <c r="U150" s="198">
        <f>IFERROR($E150*SUMIF('Daily Log'!$AR$18:$AR$1017,$B150,'Daily Log'!$AS$18:$AS$1017),0)</f>
        <v>4</v>
      </c>
      <c r="V150" s="198">
        <f>IFERROR($E150*SUMIF('Daily Log'!$AU$18:$AU$1017,$B150,'Daily Log'!$AV$18:$AV$1017),0)</f>
        <v>4</v>
      </c>
      <c r="W150" s="198">
        <f>IFERROR($E150*SUMIF('Daily Log'!$AX$18:$AX$1017,$B150,'Daily Log'!$AY$18:$AY$1017),0)</f>
        <v>3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22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3</v>
      </c>
      <c r="R151" s="198">
        <f>IFERROR($E151*SUMIF('Daily Log'!$AI$18:$AI$1017,$B151,'Daily Log'!$AJ$18:$AJ$1017),0)</f>
        <v>3</v>
      </c>
      <c r="S151" s="198">
        <f>IFERROR($E151*SUMIF('Daily Log'!$AL$18:$AL$1017,$B151,'Daily Log'!$AM$18:$AM$1017),0)</f>
        <v>5</v>
      </c>
      <c r="T151" s="198">
        <f>IFERROR($E151*SUMIF('Daily Log'!$AO$18:$AO$1017,$B151,'Daily Log'!$AP$18:$AP$1017),0)</f>
        <v>2</v>
      </c>
      <c r="U151" s="198">
        <f>IFERROR($E151*SUMIF('Daily Log'!$AR$18:$AR$1017,$B151,'Daily Log'!$AS$18:$AS$1017),0)</f>
        <v>3</v>
      </c>
      <c r="V151" s="198">
        <f>IFERROR($E151*SUMIF('Daily Log'!$AU$18:$AU$1017,$B151,'Daily Log'!$AV$18:$AV$1017),0)</f>
        <v>2</v>
      </c>
      <c r="W151" s="198">
        <f>IFERROR($E151*SUMIF('Daily Log'!$AX$18:$AX$1017,$B151,'Daily Log'!$AY$18:$AY$1017),0)</f>
        <v>4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10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1</v>
      </c>
      <c r="R152" s="198">
        <f>IFERROR($E152*SUMIF('Daily Log'!$AI$18:$AI$1017,$B152,'Daily Log'!$AJ$18:$AJ$1017),0)</f>
        <v>1</v>
      </c>
      <c r="S152" s="198">
        <f>IFERROR($E152*SUMIF('Daily Log'!$AL$18:$AL$1017,$B152,'Daily Log'!$AM$18:$AM$1017),0)</f>
        <v>1</v>
      </c>
      <c r="T152" s="198">
        <f>IFERROR($E152*SUMIF('Daily Log'!$AO$18:$AO$1017,$B152,'Daily Log'!$AP$18:$AP$1017),0)</f>
        <v>3</v>
      </c>
      <c r="U152" s="198">
        <f>IFERROR($E152*SUMIF('Daily Log'!$AR$18:$AR$1017,$B152,'Daily Log'!$AS$18:$AS$1017),0)</f>
        <v>1</v>
      </c>
      <c r="V152" s="198">
        <f>IFERROR($E152*SUMIF('Daily Log'!$AU$18:$AU$1017,$B152,'Daily Log'!$AV$18:$AV$1017),0)</f>
        <v>1</v>
      </c>
      <c r="W152" s="198">
        <f>IFERROR($E152*SUMIF('Daily Log'!$AX$18:$AX$1017,$B152,'Daily Log'!$AY$18:$AY$1017),0)</f>
        <v>2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3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1</v>
      </c>
      <c r="S153" s="198">
        <f>IFERROR($E153*SUMIF('Daily Log'!$AL$18:$AL$1017,$B153,'Daily Log'!$AM$18:$AM$1017),0)</f>
        <v>1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1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7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1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1</v>
      </c>
      <c r="V154" s="198">
        <f>IFERROR($E154*SUMIF('Daily Log'!$AU$18:$AU$1017,$B154,'Daily Log'!$AV$18:$AV$1017),0)</f>
        <v>3</v>
      </c>
      <c r="W154" s="198">
        <f>IFERROR($E154*SUMIF('Daily Log'!$AX$18:$AX$1017,$B154,'Daily Log'!$AY$18:$AY$1017),0)</f>
        <v>2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9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3</v>
      </c>
      <c r="S155" s="198">
        <f>IFERROR($E155*SUMIF('Daily Log'!$AL$18:$AL$1017,$B155,'Daily Log'!$AM$18:$AM$1017),0)</f>
        <v>1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1</v>
      </c>
      <c r="V155" s="198">
        <f>IFERROR($E155*SUMIF('Daily Log'!$AU$18:$AU$1017,$B155,'Daily Log'!$AV$18:$AV$1017),0)</f>
        <v>1</v>
      </c>
      <c r="W155" s="198">
        <f>IFERROR($E155*SUMIF('Daily Log'!$AX$18:$AX$1017,$B155,'Daily Log'!$AY$18:$AY$1017),0)</f>
        <v>3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1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1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7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2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1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3</v>
      </c>
      <c r="W157" s="198">
        <f>IFERROR($E157*SUMIF('Daily Log'!$AX$18:$AX$1017,$B157,'Daily Log'!$AY$18:$AY$1017),0)</f>
        <v>1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8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1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3</v>
      </c>
      <c r="V158" s="198">
        <f>IFERROR($E158*SUMIF('Daily Log'!$AU$18:$AU$1017,$B158,'Daily Log'!$AV$18:$AV$1017),0)</f>
        <v>4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3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1</v>
      </c>
      <c r="V159" s="198">
        <f>IFERROR($E159*SUMIF('Daily Log'!$AU$18:$AU$1017,$B159,'Daily Log'!$AV$18:$AV$1017),0)</f>
        <v>1</v>
      </c>
      <c r="W159" s="198">
        <f>IFERROR($E159*SUMIF('Daily Log'!$AX$18:$AX$1017,$B159,'Daily Log'!$AY$18:$AY$1017),0)</f>
        <v>1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7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2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3</v>
      </c>
      <c r="V160" s="198">
        <f>IFERROR($E160*SUMIF('Daily Log'!$AU$18:$AU$1017,$B160,'Daily Log'!$AV$18:$AV$1017),0)</f>
        <v>2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10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1</v>
      </c>
      <c r="R162" s="198">
        <f>IFERROR($E162*SUMIF('Daily Log'!$AI$18:$AI$1017,$B162,'Daily Log'!$AJ$18:$AJ$1017),0)</f>
        <v>1</v>
      </c>
      <c r="S162" s="198">
        <f>IFERROR($E162*SUMIF('Daily Log'!$AL$18:$AL$1017,$B162,'Daily Log'!$AM$18:$AM$1017),0)</f>
        <v>1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1</v>
      </c>
      <c r="V162" s="198">
        <f>IFERROR($E162*SUMIF('Daily Log'!$AU$18:$AU$1017,$B162,'Daily Log'!$AV$18:$AV$1017),0)</f>
        <v>3</v>
      </c>
      <c r="W162" s="198">
        <f>IFERROR($E162*SUMIF('Daily Log'!$AX$18:$AX$1017,$B162,'Daily Log'!$AY$18:$AY$1017),0)</f>
        <v>3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4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1</v>
      </c>
      <c r="T163" s="198">
        <f>IFERROR($E163*SUMIF('Daily Log'!$AO$18:$AO$1017,$B163,'Daily Log'!$AP$18:$AP$1017),0)</f>
        <v>1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1</v>
      </c>
      <c r="W163" s="198">
        <f>IFERROR($E163*SUMIF('Daily Log'!$AX$18:$AX$1017,$B163,'Daily Log'!$AY$18:$AY$1017),0)</f>
        <v>1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1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1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3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1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2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6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2</v>
      </c>
      <c r="R167" s="198">
        <f>IFERROR($E167*SUMIF('Daily Log'!$AI$18:$AI$1017,$B167,'Daily Log'!$AJ$18:$AJ$1017),0)</f>
        <v>1</v>
      </c>
      <c r="S167" s="198">
        <f>IFERROR($E167*SUMIF('Daily Log'!$AL$18:$AL$1017,$B167,'Daily Log'!$AM$18:$AM$1017),0)</f>
        <v>1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1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1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2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1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1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12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1</v>
      </c>
      <c r="R171" s="198">
        <f>IFERROR($E171*SUMIF('Daily Log'!$AI$18:$AI$1017,$B171,'Daily Log'!$AJ$18:$AJ$1017),0)</f>
        <v>3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1</v>
      </c>
      <c r="U171" s="198">
        <f>IFERROR($E171*SUMIF('Daily Log'!$AR$18:$AR$1017,$B171,'Daily Log'!$AS$18:$AS$1017),0)</f>
        <v>2</v>
      </c>
      <c r="V171" s="198">
        <f>IFERROR($E171*SUMIF('Daily Log'!$AU$18:$AU$1017,$B171,'Daily Log'!$AV$18:$AV$1017),0)</f>
        <v>2</v>
      </c>
      <c r="W171" s="198">
        <f>IFERROR($E171*SUMIF('Daily Log'!$AX$18:$AX$1017,$B171,'Daily Log'!$AY$18:$AY$1017),0)</f>
        <v>3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6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1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1</v>
      </c>
      <c r="T172" s="198">
        <f>IFERROR($E172*SUMIF('Daily Log'!$AO$18:$AO$1017,$B172,'Daily Log'!$AP$18:$AP$1017),0)</f>
        <v>1</v>
      </c>
      <c r="U172" s="198">
        <f>IFERROR($E172*SUMIF('Daily Log'!$AR$18:$AR$1017,$B172,'Daily Log'!$AS$18:$AS$1017),0)</f>
        <v>1</v>
      </c>
      <c r="V172" s="198">
        <f>IFERROR($E172*SUMIF('Daily Log'!$AU$18:$AU$1017,$B172,'Daily Log'!$AV$18:$AV$1017),0)</f>
        <v>2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1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1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13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1</v>
      </c>
      <c r="R176" s="198">
        <f>IFERROR($E176*SUMIF('Daily Log'!$AI$18:$AI$1017,$B176,'Daily Log'!$AJ$18:$AJ$1017),0)</f>
        <v>1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5</v>
      </c>
      <c r="U176" s="198">
        <f>IFERROR($E176*SUMIF('Daily Log'!$AR$18:$AR$1017,$B176,'Daily Log'!$AS$18:$AS$1017),0)</f>
        <v>3</v>
      </c>
      <c r="V176" s="198">
        <f>IFERROR($E176*SUMIF('Daily Log'!$AU$18:$AU$1017,$B176,'Daily Log'!$AV$18:$AV$1017),0)</f>
        <v>2</v>
      </c>
      <c r="W176" s="198">
        <f>IFERROR($E176*SUMIF('Daily Log'!$AX$18:$AX$1017,$B176,'Daily Log'!$AY$18:$AY$1017),0)</f>
        <v>1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1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1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2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1</v>
      </c>
      <c r="U181" s="198">
        <f>IFERROR($E181*SUMIF('Daily Log'!$AR$18:$AR$1017,$B181,'Daily Log'!$AS$18:$AS$1017),0)</f>
        <v>1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10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2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7</v>
      </c>
      <c r="U183" s="198">
        <f>IFERROR($E183*SUMIF('Daily Log'!$AR$18:$AR$1017,$B183,'Daily Log'!$AS$18:$AS$1017),0)</f>
        <v>1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2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2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76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9</v>
      </c>
      <c r="R187" s="198">
        <f>IFERROR($E187*SUMIF('Daily Log'!$AI$18:$AI$1017,$B187,'Daily Log'!$AJ$18:$AJ$1017),0)</f>
        <v>6</v>
      </c>
      <c r="S187" s="198">
        <f>IFERROR($E187*SUMIF('Daily Log'!$AL$18:$AL$1017,$B187,'Daily Log'!$AM$18:$AM$1017),0)</f>
        <v>7</v>
      </c>
      <c r="T187" s="198">
        <f>IFERROR($E187*SUMIF('Daily Log'!$AO$18:$AO$1017,$B187,'Daily Log'!$AP$18:$AP$1017),0)</f>
        <v>15</v>
      </c>
      <c r="U187" s="198">
        <f>IFERROR($E187*SUMIF('Daily Log'!$AR$18:$AR$1017,$B187,'Daily Log'!$AS$18:$AS$1017),0)</f>
        <v>12</v>
      </c>
      <c r="V187" s="198">
        <f>IFERROR($E187*SUMIF('Daily Log'!$AU$18:$AU$1017,$B187,'Daily Log'!$AV$18:$AV$1017),0)</f>
        <v>13</v>
      </c>
      <c r="W187" s="198">
        <f>IFERROR($E187*SUMIF('Daily Log'!$AX$18:$AX$1017,$B187,'Daily Log'!$AY$18:$AY$1017),0)</f>
        <v>14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45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6</v>
      </c>
      <c r="S189" s="198">
        <f>IFERROR($E189*SUMIF('Daily Log'!$AL$18:$AL$1017,$B189,'Daily Log'!$AM$18:$AM$1017),0)</f>
        <v>7</v>
      </c>
      <c r="T189" s="198">
        <f>IFERROR($E189*SUMIF('Daily Log'!$AO$18:$AO$1017,$B189,'Daily Log'!$AP$18:$AP$1017),0)</f>
        <v>9</v>
      </c>
      <c r="U189" s="198">
        <f>IFERROR($E189*SUMIF('Daily Log'!$AR$18:$AR$1017,$B189,'Daily Log'!$AS$18:$AS$1017),0)</f>
        <v>5</v>
      </c>
      <c r="V189" s="198">
        <f>IFERROR($E189*SUMIF('Daily Log'!$AU$18:$AU$1017,$B189,'Daily Log'!$AV$18:$AV$1017),0)</f>
        <v>6</v>
      </c>
      <c r="W189" s="198">
        <f>IFERROR($E189*SUMIF('Daily Log'!$AX$18:$AX$1017,$B189,'Daily Log'!$AY$18:$AY$1017),0)</f>
        <v>12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1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1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5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2</v>
      </c>
      <c r="U192" s="198">
        <f>IFERROR($E192*SUMIF('Daily Log'!$AR$18:$AR$1017,$B192,'Daily Log'!$AS$18:$AS$1017),0)</f>
        <v>1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2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12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2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4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2</v>
      </c>
      <c r="V194" s="198">
        <f>IFERROR($E194*SUMIF('Daily Log'!$AU$18:$AU$1017,$B194,'Daily Log'!$AV$18:$AV$1017),0)</f>
        <v>2</v>
      </c>
      <c r="W194" s="198">
        <f>IFERROR($E194*SUMIF('Daily Log'!$AX$18:$AX$1017,$B194,'Daily Log'!$AY$18:$AY$1017),0)</f>
        <v>2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15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5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2</v>
      </c>
      <c r="T195" s="198">
        <f>IFERROR($E195*SUMIF('Daily Log'!$AO$18:$AO$1017,$B195,'Daily Log'!$AP$18:$AP$1017),0)</f>
        <v>2</v>
      </c>
      <c r="U195" s="198">
        <f>IFERROR($E195*SUMIF('Daily Log'!$AR$18:$AR$1017,$B195,'Daily Log'!$AS$18:$AS$1017),0)</f>
        <v>4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2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94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10</v>
      </c>
      <c r="R197" s="198">
        <f>IFERROR($E197*SUMIF('Daily Log'!$AI$18:$AI$1017,$B197,'Daily Log'!$AJ$18:$AJ$1017),0)</f>
        <v>6</v>
      </c>
      <c r="S197" s="198">
        <f>IFERROR($E197*SUMIF('Daily Log'!$AL$18:$AL$1017,$B197,'Daily Log'!$AM$18:$AM$1017),0)</f>
        <v>8</v>
      </c>
      <c r="T197" s="198">
        <f>IFERROR($E197*SUMIF('Daily Log'!$AO$18:$AO$1017,$B197,'Daily Log'!$AP$18:$AP$1017),0)</f>
        <v>14</v>
      </c>
      <c r="U197" s="198">
        <f>IFERROR($E197*SUMIF('Daily Log'!$AR$18:$AR$1017,$B197,'Daily Log'!$AS$18:$AS$1017),0)</f>
        <v>23</v>
      </c>
      <c r="V197" s="198">
        <f>IFERROR($E197*SUMIF('Daily Log'!$AU$18:$AU$1017,$B197,'Daily Log'!$AV$18:$AV$1017),0)</f>
        <v>15</v>
      </c>
      <c r="W197" s="198">
        <f>IFERROR($E197*SUMIF('Daily Log'!$AX$18:$AX$1017,$B197,'Daily Log'!$AY$18:$AY$1017),0)</f>
        <v>18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15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2</v>
      </c>
      <c r="R198" s="198">
        <f>IFERROR($E198*SUMIF('Daily Log'!$AI$18:$AI$1017,$B198,'Daily Log'!$AJ$18:$AJ$1017),0)</f>
        <v>1</v>
      </c>
      <c r="S198" s="198">
        <f>IFERROR($E198*SUMIF('Daily Log'!$AL$18:$AL$1017,$B198,'Daily Log'!$AM$18:$AM$1017),0)</f>
        <v>2</v>
      </c>
      <c r="T198" s="198">
        <f>IFERROR($E198*SUMIF('Daily Log'!$AO$18:$AO$1017,$B198,'Daily Log'!$AP$18:$AP$1017),0)</f>
        <v>2</v>
      </c>
      <c r="U198" s="198">
        <f>IFERROR($E198*SUMIF('Daily Log'!$AR$18:$AR$1017,$B198,'Daily Log'!$AS$18:$AS$1017),0)</f>
        <v>2</v>
      </c>
      <c r="V198" s="198">
        <f>IFERROR($E198*SUMIF('Daily Log'!$AU$18:$AU$1017,$B198,'Daily Log'!$AV$18:$AV$1017),0)</f>
        <v>4</v>
      </c>
      <c r="W198" s="198">
        <f>IFERROR($E198*SUMIF('Daily Log'!$AX$18:$AX$1017,$B198,'Daily Log'!$AY$18:$AY$1017),0)</f>
        <v>2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88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8</v>
      </c>
      <c r="R199" s="198">
        <f>IFERROR($E199*SUMIF('Daily Log'!$AI$18:$AI$1017,$B199,'Daily Log'!$AJ$18:$AJ$1017),0)</f>
        <v>6</v>
      </c>
      <c r="S199" s="198">
        <f>IFERROR($E199*SUMIF('Daily Log'!$AL$18:$AL$1017,$B199,'Daily Log'!$AM$18:$AM$1017),0)</f>
        <v>5</v>
      </c>
      <c r="T199" s="198">
        <f>IFERROR($E199*SUMIF('Daily Log'!$AO$18:$AO$1017,$B199,'Daily Log'!$AP$18:$AP$1017),0)</f>
        <v>12</v>
      </c>
      <c r="U199" s="198">
        <f>IFERROR($E199*SUMIF('Daily Log'!$AR$18:$AR$1017,$B199,'Daily Log'!$AS$18:$AS$1017),0)</f>
        <v>22</v>
      </c>
      <c r="V199" s="198">
        <f>IFERROR($E199*SUMIF('Daily Log'!$AU$18:$AU$1017,$B199,'Daily Log'!$AV$18:$AV$1017),0)</f>
        <v>18</v>
      </c>
      <c r="W199" s="198">
        <f>IFERROR($E199*SUMIF('Daily Log'!$AX$18:$AX$1017,$B199,'Daily Log'!$AY$18:$AY$1017),0)</f>
        <v>17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80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7</v>
      </c>
      <c r="R200" s="198">
        <f>IFERROR($E200*SUMIF('Daily Log'!$AI$18:$AI$1017,$B200,'Daily Log'!$AJ$18:$AJ$1017),0)</f>
        <v>4</v>
      </c>
      <c r="S200" s="198">
        <f>IFERROR($E200*SUMIF('Daily Log'!$AL$18:$AL$1017,$B200,'Daily Log'!$AM$18:$AM$1017),0)</f>
        <v>7</v>
      </c>
      <c r="T200" s="198">
        <f>IFERROR($E200*SUMIF('Daily Log'!$AO$18:$AO$1017,$B200,'Daily Log'!$AP$18:$AP$1017),0)</f>
        <v>23</v>
      </c>
      <c r="U200" s="198">
        <f>IFERROR($E200*SUMIF('Daily Log'!$AR$18:$AR$1017,$B200,'Daily Log'!$AS$18:$AS$1017),0)</f>
        <v>13</v>
      </c>
      <c r="V200" s="198">
        <f>IFERROR($E200*SUMIF('Daily Log'!$AU$18:$AU$1017,$B200,'Daily Log'!$AV$18:$AV$1017),0)</f>
        <v>8</v>
      </c>
      <c r="W200" s="198">
        <f>IFERROR($E200*SUMIF('Daily Log'!$AX$18:$AX$1017,$B200,'Daily Log'!$AY$18:$AY$1017),0)</f>
        <v>18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114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7</v>
      </c>
      <c r="R201" s="198">
        <f>IFERROR($E201*SUMIF('Daily Log'!$AI$18:$AI$1017,$B201,'Daily Log'!$AJ$18:$AJ$1017),0)</f>
        <v>7</v>
      </c>
      <c r="S201" s="198">
        <f>IFERROR($E201*SUMIF('Daily Log'!$AL$18:$AL$1017,$B201,'Daily Log'!$AM$18:$AM$1017),0)</f>
        <v>13</v>
      </c>
      <c r="T201" s="198">
        <f>IFERROR($E201*SUMIF('Daily Log'!$AO$18:$AO$1017,$B201,'Daily Log'!$AP$18:$AP$1017),0)</f>
        <v>10</v>
      </c>
      <c r="U201" s="198">
        <f>IFERROR($E201*SUMIF('Daily Log'!$AR$18:$AR$1017,$B201,'Daily Log'!$AS$18:$AS$1017),0)</f>
        <v>28</v>
      </c>
      <c r="V201" s="198">
        <f>IFERROR($E201*SUMIF('Daily Log'!$AU$18:$AU$1017,$B201,'Daily Log'!$AV$18:$AV$1017),0)</f>
        <v>21</v>
      </c>
      <c r="W201" s="198">
        <f>IFERROR($E201*SUMIF('Daily Log'!$AX$18:$AX$1017,$B201,'Daily Log'!$AY$18:$AY$1017),0)</f>
        <v>28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48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6</v>
      </c>
      <c r="R202" s="198">
        <f>IFERROR($E202*SUMIF('Daily Log'!$AI$18:$AI$1017,$B202,'Daily Log'!$AJ$18:$AJ$1017),0)</f>
        <v>1</v>
      </c>
      <c r="S202" s="198">
        <f>IFERROR($E202*SUMIF('Daily Log'!$AL$18:$AL$1017,$B202,'Daily Log'!$AM$18:$AM$1017),0)</f>
        <v>3</v>
      </c>
      <c r="T202" s="198">
        <f>IFERROR($E202*SUMIF('Daily Log'!$AO$18:$AO$1017,$B202,'Daily Log'!$AP$18:$AP$1017),0)</f>
        <v>4</v>
      </c>
      <c r="U202" s="198">
        <f>IFERROR($E202*SUMIF('Daily Log'!$AR$18:$AR$1017,$B202,'Daily Log'!$AS$18:$AS$1017),0)</f>
        <v>11</v>
      </c>
      <c r="V202" s="198">
        <f>IFERROR($E202*SUMIF('Daily Log'!$AU$18:$AU$1017,$B202,'Daily Log'!$AV$18:$AV$1017),0)</f>
        <v>10</v>
      </c>
      <c r="W202" s="198">
        <f>IFERROR($E202*SUMIF('Daily Log'!$AX$18:$AX$1017,$B202,'Daily Log'!$AY$18:$AY$1017),0)</f>
        <v>13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38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3</v>
      </c>
      <c r="R203" s="198">
        <f>IFERROR($E203*SUMIF('Daily Log'!$AI$18:$AI$1017,$B203,'Daily Log'!$AJ$18:$AJ$1017),0)</f>
        <v>4</v>
      </c>
      <c r="S203" s="198">
        <f>IFERROR($E203*SUMIF('Daily Log'!$AL$18:$AL$1017,$B203,'Daily Log'!$AM$18:$AM$1017),0)</f>
        <v>2</v>
      </c>
      <c r="T203" s="198">
        <f>IFERROR($E203*SUMIF('Daily Log'!$AO$18:$AO$1017,$B203,'Daily Log'!$AP$18:$AP$1017),0)</f>
        <v>5</v>
      </c>
      <c r="U203" s="198">
        <f>IFERROR($E203*SUMIF('Daily Log'!$AR$18:$AR$1017,$B203,'Daily Log'!$AS$18:$AS$1017),0)</f>
        <v>11</v>
      </c>
      <c r="V203" s="198">
        <f>IFERROR($E203*SUMIF('Daily Log'!$AU$18:$AU$1017,$B203,'Daily Log'!$AV$18:$AV$1017),0)</f>
        <v>8</v>
      </c>
      <c r="W203" s="198">
        <f>IFERROR($E203*SUMIF('Daily Log'!$AX$18:$AX$1017,$B203,'Daily Log'!$AY$18:$AY$1017),0)</f>
        <v>5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30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7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3</v>
      </c>
      <c r="T204" s="198">
        <f>IFERROR($E204*SUMIF('Daily Log'!$AO$18:$AO$1017,$B204,'Daily Log'!$AP$18:$AP$1017),0)</f>
        <v>3</v>
      </c>
      <c r="U204" s="198">
        <f>IFERROR($E204*SUMIF('Daily Log'!$AR$18:$AR$1017,$B204,'Daily Log'!$AS$18:$AS$1017),0)</f>
        <v>7</v>
      </c>
      <c r="V204" s="198">
        <f>IFERROR($E204*SUMIF('Daily Log'!$AU$18:$AU$1017,$B204,'Daily Log'!$AV$18:$AV$1017),0)</f>
        <v>4</v>
      </c>
      <c r="W204" s="198">
        <f>IFERROR($E204*SUMIF('Daily Log'!$AX$18:$AX$1017,$B204,'Daily Log'!$AY$18:$AY$1017),0)</f>
        <v>6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40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6</v>
      </c>
      <c r="R205" s="198">
        <f>IFERROR($E205*SUMIF('Daily Log'!$AI$18:$AI$1017,$B205,'Daily Log'!$AJ$18:$AJ$1017),0)</f>
        <v>3</v>
      </c>
      <c r="S205" s="198">
        <f>IFERROR($E205*SUMIF('Daily Log'!$AL$18:$AL$1017,$B205,'Daily Log'!$AM$18:$AM$1017),0)</f>
        <v>4</v>
      </c>
      <c r="T205" s="198">
        <f>IFERROR($E205*SUMIF('Daily Log'!$AO$18:$AO$1017,$B205,'Daily Log'!$AP$18:$AP$1017),0)</f>
        <v>7</v>
      </c>
      <c r="U205" s="198">
        <f>IFERROR($E205*SUMIF('Daily Log'!$AR$18:$AR$1017,$B205,'Daily Log'!$AS$18:$AS$1017),0)</f>
        <v>4</v>
      </c>
      <c r="V205" s="198">
        <f>IFERROR($E205*SUMIF('Daily Log'!$AU$18:$AU$1017,$B205,'Daily Log'!$AV$18:$AV$1017),0)</f>
        <v>7</v>
      </c>
      <c r="W205" s="198">
        <f>IFERROR($E205*SUMIF('Daily Log'!$AX$18:$AX$1017,$B205,'Daily Log'!$AY$18:$AY$1017),0)</f>
        <v>9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15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1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1</v>
      </c>
      <c r="T206" s="198">
        <f>IFERROR($E206*SUMIF('Daily Log'!$AO$18:$AO$1017,$B206,'Daily Log'!$AP$18:$AP$1017),0)</f>
        <v>3</v>
      </c>
      <c r="U206" s="198">
        <f>IFERROR($E206*SUMIF('Daily Log'!$AR$18:$AR$1017,$B206,'Daily Log'!$AS$18:$AS$1017),0)</f>
        <v>4</v>
      </c>
      <c r="V206" s="198">
        <f>IFERROR($E206*SUMIF('Daily Log'!$AU$18:$AU$1017,$B206,'Daily Log'!$AV$18:$AV$1017),0)</f>
        <v>2</v>
      </c>
      <c r="W206" s="198">
        <f>IFERROR($E206*SUMIF('Daily Log'!$AX$18:$AX$1017,$B206,'Daily Log'!$AY$18:$AY$1017),0)</f>
        <v>4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14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1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3</v>
      </c>
      <c r="U207" s="198">
        <f>IFERROR($E207*SUMIF('Daily Log'!$AR$18:$AR$1017,$B207,'Daily Log'!$AS$18:$AS$1017),0)</f>
        <v>3</v>
      </c>
      <c r="V207" s="198">
        <f>IFERROR($E207*SUMIF('Daily Log'!$AU$18:$AU$1017,$B207,'Daily Log'!$AV$18:$AV$1017),0)</f>
        <v>3</v>
      </c>
      <c r="W207" s="198">
        <f>IFERROR($E207*SUMIF('Daily Log'!$AX$18:$AX$1017,$B207,'Daily Log'!$AY$18:$AY$1017),0)</f>
        <v>4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66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4</v>
      </c>
      <c r="R208" s="198">
        <f>IFERROR($E208*SUMIF('Daily Log'!$AI$18:$AI$1017,$B208,'Daily Log'!$AJ$18:$AJ$1017),0)</f>
        <v>6</v>
      </c>
      <c r="S208" s="198">
        <f>IFERROR($E208*SUMIF('Daily Log'!$AL$18:$AL$1017,$B208,'Daily Log'!$AM$18:$AM$1017),0)</f>
        <v>4</v>
      </c>
      <c r="T208" s="198">
        <f>IFERROR($E208*SUMIF('Daily Log'!$AO$18:$AO$1017,$B208,'Daily Log'!$AP$18:$AP$1017),0)</f>
        <v>16</v>
      </c>
      <c r="U208" s="198">
        <f>IFERROR($E208*SUMIF('Daily Log'!$AR$18:$AR$1017,$B208,'Daily Log'!$AS$18:$AS$1017),0)</f>
        <v>17</v>
      </c>
      <c r="V208" s="198">
        <f>IFERROR($E208*SUMIF('Daily Log'!$AU$18:$AU$1017,$B208,'Daily Log'!$AV$18:$AV$1017),0)</f>
        <v>10</v>
      </c>
      <c r="W208" s="198">
        <f>IFERROR($E208*SUMIF('Daily Log'!$AX$18:$AX$1017,$B208,'Daily Log'!$AY$18:$AY$1017),0)</f>
        <v>9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30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5</v>
      </c>
      <c r="R209" s="198">
        <f>IFERROR($E209*SUMIF('Daily Log'!$AI$18:$AI$1017,$B209,'Daily Log'!$AJ$18:$AJ$1017),0)</f>
        <v>2</v>
      </c>
      <c r="S209" s="198">
        <f>IFERROR($E209*SUMIF('Daily Log'!$AL$18:$AL$1017,$B209,'Daily Log'!$AM$18:$AM$1017),0)</f>
        <v>2</v>
      </c>
      <c r="T209" s="198">
        <f>IFERROR($E209*SUMIF('Daily Log'!$AO$18:$AO$1017,$B209,'Daily Log'!$AP$18:$AP$1017),0)</f>
        <v>4</v>
      </c>
      <c r="U209" s="198">
        <f>IFERROR($E209*SUMIF('Daily Log'!$AR$18:$AR$1017,$B209,'Daily Log'!$AS$18:$AS$1017),0)</f>
        <v>10</v>
      </c>
      <c r="V209" s="198">
        <f>IFERROR($E209*SUMIF('Daily Log'!$AU$18:$AU$1017,$B209,'Daily Log'!$AV$18:$AV$1017),0)</f>
        <v>1</v>
      </c>
      <c r="W209" s="198">
        <f>IFERROR($E209*SUMIF('Daily Log'!$AX$18:$AX$1017,$B209,'Daily Log'!$AY$18:$AY$1017),0)</f>
        <v>6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38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6</v>
      </c>
      <c r="T210" s="198">
        <f>IFERROR($E210*SUMIF('Daily Log'!$AO$18:$AO$1017,$B210,'Daily Log'!$AP$18:$AP$1017),0)</f>
        <v>9</v>
      </c>
      <c r="U210" s="198">
        <f>IFERROR($E210*SUMIF('Daily Log'!$AR$18:$AR$1017,$B210,'Daily Log'!$AS$18:$AS$1017),0)</f>
        <v>6</v>
      </c>
      <c r="V210" s="198">
        <f>IFERROR($E210*SUMIF('Daily Log'!$AU$18:$AU$1017,$B210,'Daily Log'!$AV$18:$AV$1017),0)</f>
        <v>7</v>
      </c>
      <c r="W210" s="198">
        <f>IFERROR($E210*SUMIF('Daily Log'!$AX$18:$AX$1017,$B210,'Daily Log'!$AY$18:$AY$1017),0)</f>
        <v>10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8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3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1</v>
      </c>
      <c r="U211" s="198">
        <f>IFERROR($E211*SUMIF('Daily Log'!$AR$18:$AR$1017,$B211,'Daily Log'!$AS$18:$AS$1017),0)</f>
        <v>2</v>
      </c>
      <c r="V211" s="198">
        <f>IFERROR($E211*SUMIF('Daily Log'!$AU$18:$AU$1017,$B211,'Daily Log'!$AV$18:$AV$1017),0)</f>
        <v>2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16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1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2</v>
      </c>
      <c r="T212" s="198">
        <f>IFERROR($E212*SUMIF('Daily Log'!$AO$18:$AO$1017,$B212,'Daily Log'!$AP$18:$AP$1017),0)</f>
        <v>3</v>
      </c>
      <c r="U212" s="198">
        <f>IFERROR($E212*SUMIF('Daily Log'!$AR$18:$AR$1017,$B212,'Daily Log'!$AS$18:$AS$1017),0)</f>
        <v>4</v>
      </c>
      <c r="V212" s="198">
        <f>IFERROR($E212*SUMIF('Daily Log'!$AU$18:$AU$1017,$B212,'Daily Log'!$AV$18:$AV$1017),0)</f>
        <v>3</v>
      </c>
      <c r="W212" s="198">
        <f>IFERROR($E212*SUMIF('Daily Log'!$AX$18:$AX$1017,$B212,'Daily Log'!$AY$18:$AY$1017),0)</f>
        <v>3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13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1</v>
      </c>
      <c r="R213" s="198">
        <f>IFERROR($E213*SUMIF('Daily Log'!$AI$18:$AI$1017,$B213,'Daily Log'!$AJ$18:$AJ$1017),0)</f>
        <v>1</v>
      </c>
      <c r="S213" s="198">
        <f>IFERROR($E213*SUMIF('Daily Log'!$AL$18:$AL$1017,$B213,'Daily Log'!$AM$18:$AM$1017),0)</f>
        <v>2</v>
      </c>
      <c r="T213" s="198">
        <f>IFERROR($E213*SUMIF('Daily Log'!$AO$18:$AO$1017,$B213,'Daily Log'!$AP$18:$AP$1017),0)</f>
        <v>2</v>
      </c>
      <c r="U213" s="198">
        <f>IFERROR($E213*SUMIF('Daily Log'!$AR$18:$AR$1017,$B213,'Daily Log'!$AS$18:$AS$1017),0)</f>
        <v>1</v>
      </c>
      <c r="V213" s="198">
        <f>IFERROR($E213*SUMIF('Daily Log'!$AU$18:$AU$1017,$B213,'Daily Log'!$AV$18:$AV$1017),0)</f>
        <v>3</v>
      </c>
      <c r="W213" s="198">
        <f>IFERROR($E213*SUMIF('Daily Log'!$AX$18:$AX$1017,$B213,'Daily Log'!$AY$18:$AY$1017),0)</f>
        <v>3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10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3</v>
      </c>
      <c r="V214" s="198">
        <f>IFERROR($E214*SUMIF('Daily Log'!$AU$18:$AU$1017,$B214,'Daily Log'!$AV$18:$AV$1017),0)</f>
        <v>5</v>
      </c>
      <c r="W214" s="198">
        <f>IFERROR($E214*SUMIF('Daily Log'!$AX$18:$AX$1017,$B214,'Daily Log'!$AY$18:$AY$1017),0)</f>
        <v>2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25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1</v>
      </c>
      <c r="R215" s="198">
        <f>IFERROR($E215*SUMIF('Daily Log'!$AI$18:$AI$1017,$B215,'Daily Log'!$AJ$18:$AJ$1017),0)</f>
        <v>4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2</v>
      </c>
      <c r="U215" s="198">
        <f>IFERROR($E215*SUMIF('Daily Log'!$AR$18:$AR$1017,$B215,'Daily Log'!$AS$18:$AS$1017),0)</f>
        <v>3</v>
      </c>
      <c r="V215" s="198">
        <f>IFERROR($E215*SUMIF('Daily Log'!$AU$18:$AU$1017,$B215,'Daily Log'!$AV$18:$AV$1017),0)</f>
        <v>3</v>
      </c>
      <c r="W215" s="198">
        <f>IFERROR($E215*SUMIF('Daily Log'!$AX$18:$AX$1017,$B215,'Daily Log'!$AY$18:$AY$1017),0)</f>
        <v>12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11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1</v>
      </c>
      <c r="S216" s="198">
        <f>IFERROR($E216*SUMIF('Daily Log'!$AL$18:$AL$1017,$B216,'Daily Log'!$AM$18:$AM$1017),0)</f>
        <v>1</v>
      </c>
      <c r="T216" s="198">
        <f>IFERROR($E216*SUMIF('Daily Log'!$AO$18:$AO$1017,$B216,'Daily Log'!$AP$18:$AP$1017),0)</f>
        <v>1</v>
      </c>
      <c r="U216" s="198">
        <f>IFERROR($E216*SUMIF('Daily Log'!$AR$18:$AR$1017,$B216,'Daily Log'!$AS$18:$AS$1017),0)</f>
        <v>3</v>
      </c>
      <c r="V216" s="198">
        <f>IFERROR($E216*SUMIF('Daily Log'!$AU$18:$AU$1017,$B216,'Daily Log'!$AV$18:$AV$1017),0)</f>
        <v>2</v>
      </c>
      <c r="W216" s="198">
        <f>IFERROR($E216*SUMIF('Daily Log'!$AX$18:$AX$1017,$B216,'Daily Log'!$AY$18:$AY$1017),0)</f>
        <v>3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8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2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4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2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13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1</v>
      </c>
      <c r="R218" s="198">
        <f>IFERROR($E218*SUMIF('Daily Log'!$AI$18:$AI$1017,$B218,'Daily Log'!$AJ$18:$AJ$1017),0)</f>
        <v>1</v>
      </c>
      <c r="S218" s="198">
        <f>IFERROR($E218*SUMIF('Daily Log'!$AL$18:$AL$1017,$B218,'Daily Log'!$AM$18:$AM$1017),0)</f>
        <v>2</v>
      </c>
      <c r="T218" s="198">
        <f>IFERROR($E218*SUMIF('Daily Log'!$AO$18:$AO$1017,$B218,'Daily Log'!$AP$18:$AP$1017),0)</f>
        <v>2</v>
      </c>
      <c r="U218" s="198">
        <f>IFERROR($E218*SUMIF('Daily Log'!$AR$18:$AR$1017,$B218,'Daily Log'!$AS$18:$AS$1017),0)</f>
        <v>5</v>
      </c>
      <c r="V218" s="198">
        <f>IFERROR($E218*SUMIF('Daily Log'!$AU$18:$AU$1017,$B218,'Daily Log'!$AV$18:$AV$1017),0)</f>
        <v>1</v>
      </c>
      <c r="W218" s="198">
        <f>IFERROR($E218*SUMIF('Daily Log'!$AX$18:$AX$1017,$B218,'Daily Log'!$AY$18:$AY$1017),0)</f>
        <v>1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14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1</v>
      </c>
      <c r="R220" s="198">
        <f>IFERROR($E220*SUMIF('Daily Log'!$AI$18:$AI$1017,$B220,'Daily Log'!$AJ$18:$AJ$1017),0)</f>
        <v>1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3</v>
      </c>
      <c r="U220" s="198">
        <f>IFERROR($E220*SUMIF('Daily Log'!$AR$18:$AR$1017,$B220,'Daily Log'!$AS$18:$AS$1017),0)</f>
        <v>1</v>
      </c>
      <c r="V220" s="198">
        <f>IFERROR($E220*SUMIF('Daily Log'!$AU$18:$AU$1017,$B220,'Daily Log'!$AV$18:$AV$1017),0)</f>
        <v>4</v>
      </c>
      <c r="W220" s="198">
        <f>IFERROR($E220*SUMIF('Daily Log'!$AX$18:$AX$1017,$B220,'Daily Log'!$AY$18:$AY$1017),0)</f>
        <v>4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7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2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1</v>
      </c>
      <c r="U221" s="198">
        <f>IFERROR($E221*SUMIF('Daily Log'!$AR$18:$AR$1017,$B221,'Daily Log'!$AS$18:$AS$1017),0)</f>
        <v>1</v>
      </c>
      <c r="V221" s="198">
        <f>IFERROR($E221*SUMIF('Daily Log'!$AU$18:$AU$1017,$B221,'Daily Log'!$AV$18:$AV$1017),0)</f>
        <v>1</v>
      </c>
      <c r="W221" s="198">
        <f>IFERROR($E221*SUMIF('Daily Log'!$AX$18:$AX$1017,$B221,'Daily Log'!$AY$18:$AY$1017),0)</f>
        <v>2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4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1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2</v>
      </c>
      <c r="W222" s="198">
        <f>IFERROR($E222*SUMIF('Daily Log'!$AX$18:$AX$1017,$B222,'Daily Log'!$AY$18:$AY$1017),0)</f>
        <v>1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1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1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5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1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1</v>
      </c>
      <c r="V224" s="198">
        <f>IFERROR($E224*SUMIF('Daily Log'!$AU$18:$AU$1017,$B224,'Daily Log'!$AV$18:$AV$1017),0)</f>
        <v>2</v>
      </c>
      <c r="W224" s="198">
        <f>IFERROR($E224*SUMIF('Daily Log'!$AX$18:$AX$1017,$B224,'Daily Log'!$AY$18:$AY$1017),0)</f>
        <v>1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5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1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1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2</v>
      </c>
      <c r="W225" s="198">
        <f>IFERROR($E225*SUMIF('Daily Log'!$AX$18:$AX$1017,$B225,'Daily Log'!$AY$18:$AY$1017),0)</f>
        <v>1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5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1</v>
      </c>
      <c r="S228" s="198">
        <f>IFERROR($E228*SUMIF('Daily Log'!$AL$18:$AL$1017,$B228,'Daily Log'!$AM$18:$AM$1017),0)</f>
        <v>1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1</v>
      </c>
      <c r="V228" s="198">
        <f>IFERROR($E228*SUMIF('Daily Log'!$AU$18:$AU$1017,$B228,'Daily Log'!$AV$18:$AV$1017),0)</f>
        <v>1</v>
      </c>
      <c r="W228" s="198">
        <f>IFERROR($E228*SUMIF('Daily Log'!$AX$18:$AX$1017,$B228,'Daily Log'!$AY$18:$AY$1017),0)</f>
        <v>1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11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4</v>
      </c>
      <c r="T229" s="198">
        <f>IFERROR($E229*SUMIF('Daily Log'!$AO$18:$AO$1017,$B229,'Daily Log'!$AP$18:$AP$1017),0)</f>
        <v>2</v>
      </c>
      <c r="U229" s="198">
        <f>IFERROR($E229*SUMIF('Daily Log'!$AR$18:$AR$1017,$B229,'Daily Log'!$AS$18:$AS$1017),0)</f>
        <v>1</v>
      </c>
      <c r="V229" s="198">
        <f>IFERROR($E229*SUMIF('Daily Log'!$AU$18:$AU$1017,$B229,'Daily Log'!$AV$18:$AV$1017),0)</f>
        <v>2</v>
      </c>
      <c r="W229" s="198">
        <f>IFERROR($E229*SUMIF('Daily Log'!$AX$18:$AX$1017,$B229,'Daily Log'!$AY$18:$AY$1017),0)</f>
        <v>2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12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2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2</v>
      </c>
      <c r="U230" s="198">
        <f>IFERROR($E230*SUMIF('Daily Log'!$AR$18:$AR$1017,$B230,'Daily Log'!$AS$18:$AS$1017),0)</f>
        <v>4</v>
      </c>
      <c r="V230" s="198">
        <f>IFERROR($E230*SUMIF('Daily Log'!$AU$18:$AU$1017,$B230,'Daily Log'!$AV$18:$AV$1017),0)</f>
        <v>3</v>
      </c>
      <c r="W230" s="198">
        <f>IFERROR($E230*SUMIF('Daily Log'!$AX$18:$AX$1017,$B230,'Daily Log'!$AY$18:$AY$1017),0)</f>
        <v>1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2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2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4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1</v>
      </c>
      <c r="R232" s="198">
        <f>IFERROR($E232*SUMIF('Daily Log'!$AI$18:$AI$1017,$B232,'Daily Log'!$AJ$18:$AJ$1017),0)</f>
        <v>1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1</v>
      </c>
      <c r="W232" s="198">
        <f>IFERROR($E232*SUMIF('Daily Log'!$AX$18:$AX$1017,$B232,'Daily Log'!$AY$18:$AY$1017),0)</f>
        <v>1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16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3</v>
      </c>
      <c r="R236" s="198">
        <f>IFERROR($E236*SUMIF('Daily Log'!$AI$18:$AI$1017,$B236,'Daily Log'!$AJ$18:$AJ$1017),0)</f>
        <v>2</v>
      </c>
      <c r="S236" s="198">
        <f>IFERROR($E236*SUMIF('Daily Log'!$AL$18:$AL$1017,$B236,'Daily Log'!$AM$18:$AM$1017),0)</f>
        <v>2</v>
      </c>
      <c r="T236" s="198">
        <f>IFERROR($E236*SUMIF('Daily Log'!$AO$18:$AO$1017,$B236,'Daily Log'!$AP$18:$AP$1017),0)</f>
        <v>2</v>
      </c>
      <c r="U236" s="198">
        <f>IFERROR($E236*SUMIF('Daily Log'!$AR$18:$AR$1017,$B236,'Daily Log'!$AS$18:$AS$1017),0)</f>
        <v>2</v>
      </c>
      <c r="V236" s="198">
        <f>IFERROR($E236*SUMIF('Daily Log'!$AU$18:$AU$1017,$B236,'Daily Log'!$AV$18:$AV$1017),0)</f>
        <v>2</v>
      </c>
      <c r="W236" s="198">
        <f>IFERROR($E236*SUMIF('Daily Log'!$AX$18:$AX$1017,$B236,'Daily Log'!$AY$18:$AY$1017),0)</f>
        <v>3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8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3</v>
      </c>
      <c r="R237" s="198">
        <f>IFERROR($E237*SUMIF('Daily Log'!$AI$18:$AI$1017,$B237,'Daily Log'!$AJ$18:$AJ$1017),0)</f>
        <v>1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4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4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2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2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16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3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2</v>
      </c>
      <c r="U242" s="198">
        <f>IFERROR($E242*SUMIF('Daily Log'!$AR$18:$AR$1017,$B242,'Daily Log'!$AS$18:$AS$1017),0)</f>
        <v>5</v>
      </c>
      <c r="V242" s="198">
        <f>IFERROR($E242*SUMIF('Daily Log'!$AU$18:$AU$1017,$B242,'Daily Log'!$AV$18:$AV$1017),0)</f>
        <v>4</v>
      </c>
      <c r="W242" s="198">
        <f>IFERROR($E242*SUMIF('Daily Log'!$AX$18:$AX$1017,$B242,'Daily Log'!$AY$18:$AY$1017),0)</f>
        <v>2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4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2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1</v>
      </c>
      <c r="V247" s="198">
        <f>IFERROR($E247*SUMIF('Daily Log'!$AU$18:$AU$1017,$B247,'Daily Log'!$AV$18:$AV$1017),0)</f>
        <v>1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28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5</v>
      </c>
      <c r="S248" s="198">
        <f>IFERROR($E248*SUMIF('Daily Log'!$AL$18:$AL$1017,$B248,'Daily Log'!$AM$18:$AM$1017),0)</f>
        <v>3</v>
      </c>
      <c r="T248" s="198">
        <f>IFERROR($E248*SUMIF('Daily Log'!$AO$18:$AO$1017,$B248,'Daily Log'!$AP$18:$AP$1017),0)</f>
        <v>4</v>
      </c>
      <c r="U248" s="198">
        <f>IFERROR($E248*SUMIF('Daily Log'!$AR$18:$AR$1017,$B248,'Daily Log'!$AS$18:$AS$1017),0)</f>
        <v>6</v>
      </c>
      <c r="V248" s="198">
        <f>IFERROR($E248*SUMIF('Daily Log'!$AU$18:$AU$1017,$B248,'Daily Log'!$AV$18:$AV$1017),0)</f>
        <v>5</v>
      </c>
      <c r="W248" s="198">
        <f>IFERROR($E248*SUMIF('Daily Log'!$AX$18:$AX$1017,$B248,'Daily Log'!$AY$18:$AY$1017),0)</f>
        <v>5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12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3</v>
      </c>
      <c r="T249" s="198">
        <f>IFERROR($E249*SUMIF('Daily Log'!$AO$18:$AO$1017,$B249,'Daily Log'!$AP$18:$AP$1017),0)</f>
        <v>4</v>
      </c>
      <c r="U249" s="198">
        <f>IFERROR($E249*SUMIF('Daily Log'!$AR$18:$AR$1017,$B249,'Daily Log'!$AS$18:$AS$1017),0)</f>
        <v>2</v>
      </c>
      <c r="V249" s="198">
        <f>IFERROR($E249*SUMIF('Daily Log'!$AU$18:$AU$1017,$B249,'Daily Log'!$AV$18:$AV$1017),0)</f>
        <v>2</v>
      </c>
      <c r="W249" s="198">
        <f>IFERROR($E249*SUMIF('Daily Log'!$AX$18:$AX$1017,$B249,'Daily Log'!$AY$18:$AY$1017),0)</f>
        <v>1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5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4</v>
      </c>
      <c r="W250" s="198">
        <f>IFERROR($E250*SUMIF('Daily Log'!$AX$18:$AX$1017,$B250,'Daily Log'!$AY$18:$AY$1017),0)</f>
        <v>1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2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1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1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8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3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3</v>
      </c>
      <c r="V252" s="198">
        <f>IFERROR($E252*SUMIF('Daily Log'!$AU$18:$AU$1017,$B252,'Daily Log'!$AV$18:$AV$1017),0)</f>
        <v>1</v>
      </c>
      <c r="W252" s="198">
        <f>IFERROR($E252*SUMIF('Daily Log'!$AX$18:$AX$1017,$B252,'Daily Log'!$AY$18:$AY$1017),0)</f>
        <v>1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25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6</v>
      </c>
      <c r="S253" s="198">
        <f>IFERROR($E253*SUMIF('Daily Log'!$AL$18:$AL$1017,$B253,'Daily Log'!$AM$18:$AM$1017),0)</f>
        <v>5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6</v>
      </c>
      <c r="V253" s="198">
        <f>IFERROR($E253*SUMIF('Daily Log'!$AU$18:$AU$1017,$B253,'Daily Log'!$AV$18:$AV$1017),0)</f>
        <v>3</v>
      </c>
      <c r="W253" s="198">
        <f>IFERROR($E253*SUMIF('Daily Log'!$AX$18:$AX$1017,$B253,'Daily Log'!$AY$18:$AY$1017),0)</f>
        <v>5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5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1</v>
      </c>
      <c r="S254" s="198">
        <f>IFERROR($E254*SUMIF('Daily Log'!$AL$18:$AL$1017,$B254,'Daily Log'!$AM$18:$AM$1017),0)</f>
        <v>1</v>
      </c>
      <c r="T254" s="198">
        <f>IFERROR($E254*SUMIF('Daily Log'!$AO$18:$AO$1017,$B254,'Daily Log'!$AP$18:$AP$1017),0)</f>
        <v>1</v>
      </c>
      <c r="U254" s="198">
        <f>IFERROR($E254*SUMIF('Daily Log'!$AR$18:$AR$1017,$B254,'Daily Log'!$AS$18:$AS$1017),0)</f>
        <v>1</v>
      </c>
      <c r="V254" s="198">
        <f>IFERROR($E254*SUMIF('Daily Log'!$AU$18:$AU$1017,$B254,'Daily Log'!$AV$18:$AV$1017),0)</f>
        <v>1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16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1</v>
      </c>
      <c r="R255" s="198">
        <f>IFERROR($E255*SUMIF('Daily Log'!$AI$18:$AI$1017,$B255,'Daily Log'!$AJ$18:$AJ$1017),0)</f>
        <v>2</v>
      </c>
      <c r="S255" s="198">
        <f>IFERROR($E255*SUMIF('Daily Log'!$AL$18:$AL$1017,$B255,'Daily Log'!$AM$18:$AM$1017),0)</f>
        <v>1</v>
      </c>
      <c r="T255" s="198">
        <f>IFERROR($E255*SUMIF('Daily Log'!$AO$18:$AO$1017,$B255,'Daily Log'!$AP$18:$AP$1017),0)</f>
        <v>2</v>
      </c>
      <c r="U255" s="198">
        <f>IFERROR($E255*SUMIF('Daily Log'!$AR$18:$AR$1017,$B255,'Daily Log'!$AS$18:$AS$1017),0)</f>
        <v>2</v>
      </c>
      <c r="V255" s="198">
        <f>IFERROR($E255*SUMIF('Daily Log'!$AU$18:$AU$1017,$B255,'Daily Log'!$AV$18:$AV$1017),0)</f>
        <v>2</v>
      </c>
      <c r="W255" s="198">
        <f>IFERROR($E255*SUMIF('Daily Log'!$AX$18:$AX$1017,$B255,'Daily Log'!$AY$18:$AY$1017),0)</f>
        <v>6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30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5</v>
      </c>
      <c r="R256" s="198">
        <f>IFERROR($E256*SUMIF('Daily Log'!$AI$18:$AI$1017,$B256,'Daily Log'!$AJ$18:$AJ$1017),0)</f>
        <v>2</v>
      </c>
      <c r="S256" s="198">
        <f>IFERROR($E256*SUMIF('Daily Log'!$AL$18:$AL$1017,$B256,'Daily Log'!$AM$18:$AM$1017),0)</f>
        <v>2</v>
      </c>
      <c r="T256" s="198">
        <f>IFERROR($E256*SUMIF('Daily Log'!$AO$18:$AO$1017,$B256,'Daily Log'!$AP$18:$AP$1017),0)</f>
        <v>4</v>
      </c>
      <c r="U256" s="198">
        <f>IFERROR($E256*SUMIF('Daily Log'!$AR$18:$AR$1017,$B256,'Daily Log'!$AS$18:$AS$1017),0)</f>
        <v>2</v>
      </c>
      <c r="V256" s="198">
        <f>IFERROR($E256*SUMIF('Daily Log'!$AU$18:$AU$1017,$B256,'Daily Log'!$AV$18:$AV$1017),0)</f>
        <v>9</v>
      </c>
      <c r="W256" s="198">
        <f>IFERROR($E256*SUMIF('Daily Log'!$AX$18:$AX$1017,$B256,'Daily Log'!$AY$18:$AY$1017),0)</f>
        <v>6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4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1</v>
      </c>
      <c r="T257" s="198">
        <f>IFERROR($E257*SUMIF('Daily Log'!$AO$18:$AO$1017,$B257,'Daily Log'!$AP$18:$AP$1017),0)</f>
        <v>1</v>
      </c>
      <c r="U257" s="198">
        <f>IFERROR($E257*SUMIF('Daily Log'!$AR$18:$AR$1017,$B257,'Daily Log'!$AS$18:$AS$1017),0)</f>
        <v>1</v>
      </c>
      <c r="V257" s="198">
        <f>IFERROR($E257*SUMIF('Daily Log'!$AU$18:$AU$1017,$B257,'Daily Log'!$AV$18:$AV$1017),0)</f>
        <v>1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3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1</v>
      </c>
      <c r="S258" s="198">
        <f>IFERROR($E258*SUMIF('Daily Log'!$AL$18:$AL$1017,$B258,'Daily Log'!$AM$18:$AM$1017),0)</f>
        <v>1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1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1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1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8"/>
      <c r="C359" s="769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8"/>
      <c r="C360" s="769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8"/>
      <c r="C361" s="769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8"/>
      <c r="C362" s="769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8"/>
      <c r="C363" s="769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8"/>
      <c r="C364" s="769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8"/>
      <c r="C365" s="769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8"/>
      <c r="C366" s="769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8"/>
      <c r="C367" s="769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8"/>
      <c r="C368" s="769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8"/>
      <c r="C369" s="769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8"/>
      <c r="C370" s="769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8"/>
      <c r="C371" s="769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8"/>
      <c r="C372" s="769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70"/>
      <c r="C373" s="771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zoomScale="70" zoomScaleNormal="70" workbookViewId="0">
      <selection activeCell="B18" sqref="B18:U246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NOVEMBER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"&amp;TEXT([3]Summary!G27,"DD / MM / YYYY")</f>
        <v>DATE  01 / 11 / 2013</v>
      </c>
      <c r="C14" s="5"/>
      <c r="E14" s="4" t="str">
        <f>"DATE  "&amp;TEXT([3]Summary!H27,"DD / MM / YYYY")</f>
        <v>DATE  02 / 11 / 2013</v>
      </c>
      <c r="F14" s="5"/>
      <c r="H14" s="4" t="str">
        <f>"DATE  "&amp;TEXT([3]Summary!I27,"DD / MM / YYYY")</f>
        <v>DATE  03 / 11 / 2013</v>
      </c>
      <c r="I14" s="5"/>
      <c r="K14" s="4" t="str">
        <f>"DATE  "&amp;TEXT([3]Summary!J27,"DD / MM / YYYY")</f>
        <v>DATE  04 / 11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11</v>
      </c>
      <c r="AG17" s="537"/>
      <c r="AH17" s="535"/>
      <c r="AI17" s="536">
        <f>IF(AI18&lt;&gt;"",12,0)</f>
        <v>12</v>
      </c>
      <c r="AJ17" s="537"/>
      <c r="AK17" s="535"/>
      <c r="AL17" s="536">
        <f>IF(AL18&lt;&gt;"",13,0)</f>
        <v>13</v>
      </c>
      <c r="AM17" s="537"/>
      <c r="AN17" s="535"/>
      <c r="AO17" s="536">
        <f>IF(AO18&lt;&gt;"",14,0)</f>
        <v>14</v>
      </c>
      <c r="AP17" s="537"/>
      <c r="AQ17" s="535"/>
      <c r="AR17" s="536">
        <f>IF(AR18&lt;&gt;"",15,0)</f>
        <v>15</v>
      </c>
      <c r="AS17" s="537"/>
      <c r="AT17" s="535"/>
      <c r="AU17" s="536">
        <f>IF(AU18&lt;&gt;"",16,0)</f>
        <v>16</v>
      </c>
      <c r="AV17" s="537"/>
      <c r="AW17" s="535"/>
      <c r="AX17" s="536">
        <f>IF(AX18&lt;&gt;"",17,0)</f>
        <v>17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 t="s">
        <v>324</v>
      </c>
      <c r="AG18" s="14">
        <v>1</v>
      </c>
      <c r="AI18" s="13" t="s">
        <v>585</v>
      </c>
      <c r="AJ18" s="14">
        <v>1</v>
      </c>
      <c r="AL18" s="13" t="s">
        <v>324</v>
      </c>
      <c r="AM18" s="14">
        <v>1</v>
      </c>
      <c r="AO18" s="13" t="s">
        <v>325</v>
      </c>
      <c r="AP18" s="14">
        <v>54</v>
      </c>
      <c r="AR18" s="13" t="s">
        <v>324</v>
      </c>
      <c r="AS18" s="14">
        <v>6</v>
      </c>
      <c r="AU18" s="13" t="s">
        <v>325</v>
      </c>
      <c r="AV18" s="14">
        <v>56</v>
      </c>
      <c r="AX18" s="13" t="s">
        <v>324</v>
      </c>
      <c r="AY18" s="14">
        <v>3</v>
      </c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 t="s">
        <v>325</v>
      </c>
      <c r="AG19" s="16">
        <v>29</v>
      </c>
      <c r="AI19" s="15" t="s">
        <v>325</v>
      </c>
      <c r="AJ19" s="16">
        <v>35</v>
      </c>
      <c r="AL19" s="15" t="s">
        <v>325</v>
      </c>
      <c r="AM19" s="16">
        <v>37</v>
      </c>
      <c r="AO19" s="15" t="s">
        <v>329</v>
      </c>
      <c r="AP19" s="16">
        <v>17</v>
      </c>
      <c r="AR19" s="15" t="s">
        <v>325</v>
      </c>
      <c r="AS19" s="16">
        <v>59</v>
      </c>
      <c r="AU19" s="15" t="s">
        <v>326</v>
      </c>
      <c r="AV19" s="16">
        <v>1</v>
      </c>
      <c r="AX19" s="15" t="s">
        <v>325</v>
      </c>
      <c r="AY19" s="16">
        <v>77</v>
      </c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 t="s">
        <v>329</v>
      </c>
      <c r="AG20" s="16">
        <v>22</v>
      </c>
      <c r="AI20" s="15" t="s">
        <v>329</v>
      </c>
      <c r="AJ20" s="16">
        <v>23</v>
      </c>
      <c r="AL20" s="15" t="s">
        <v>329</v>
      </c>
      <c r="AM20" s="16">
        <v>13</v>
      </c>
      <c r="AO20" s="15" t="s">
        <v>330</v>
      </c>
      <c r="AP20" s="16">
        <v>11</v>
      </c>
      <c r="AR20" s="15" t="s">
        <v>329</v>
      </c>
      <c r="AS20" s="16">
        <v>26</v>
      </c>
      <c r="AU20" s="15" t="s">
        <v>327</v>
      </c>
      <c r="AV20" s="16">
        <v>1</v>
      </c>
      <c r="AX20" s="15" t="s">
        <v>326</v>
      </c>
      <c r="AY20" s="16">
        <v>3</v>
      </c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 t="s">
        <v>330</v>
      </c>
      <c r="AG21" s="16">
        <v>2</v>
      </c>
      <c r="AI21" s="15" t="s">
        <v>332</v>
      </c>
      <c r="AJ21" s="16">
        <v>25</v>
      </c>
      <c r="AL21" s="15" t="s">
        <v>330</v>
      </c>
      <c r="AM21" s="16">
        <v>13</v>
      </c>
      <c r="AO21" s="15" t="s">
        <v>332</v>
      </c>
      <c r="AP21" s="16">
        <v>17</v>
      </c>
      <c r="AR21" s="15" t="s">
        <v>330</v>
      </c>
      <c r="AS21" s="16">
        <v>3</v>
      </c>
      <c r="AU21" s="15" t="s">
        <v>329</v>
      </c>
      <c r="AV21" s="16">
        <v>80</v>
      </c>
      <c r="AX21" s="15" t="s">
        <v>327</v>
      </c>
      <c r="AY21" s="16">
        <v>2</v>
      </c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 t="s">
        <v>332</v>
      </c>
      <c r="AG22" s="16">
        <v>15</v>
      </c>
      <c r="AI22" s="15" t="s">
        <v>336</v>
      </c>
      <c r="AJ22" s="16">
        <v>1</v>
      </c>
      <c r="AL22" s="15" t="s">
        <v>332</v>
      </c>
      <c r="AM22" s="16">
        <v>36</v>
      </c>
      <c r="AO22" s="15" t="s">
        <v>333</v>
      </c>
      <c r="AP22" s="16">
        <v>5</v>
      </c>
      <c r="AR22" s="15" t="s">
        <v>332</v>
      </c>
      <c r="AS22" s="16">
        <v>37</v>
      </c>
      <c r="AU22" s="15" t="s">
        <v>330</v>
      </c>
      <c r="AV22" s="16">
        <v>5</v>
      </c>
      <c r="AX22" s="15" t="s">
        <v>606</v>
      </c>
      <c r="AY22" s="16">
        <v>1</v>
      </c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 t="s">
        <v>334</v>
      </c>
      <c r="AG23" s="16">
        <v>1</v>
      </c>
      <c r="AI23" s="15" t="s">
        <v>340</v>
      </c>
      <c r="AJ23" s="16">
        <v>69</v>
      </c>
      <c r="AL23" s="15" t="s">
        <v>336</v>
      </c>
      <c r="AM23" s="16">
        <v>2</v>
      </c>
      <c r="AO23" s="15" t="s">
        <v>340</v>
      </c>
      <c r="AP23" s="16">
        <v>83</v>
      </c>
      <c r="AR23" s="15" t="s">
        <v>597</v>
      </c>
      <c r="AS23" s="16">
        <v>1</v>
      </c>
      <c r="AU23" s="15" t="s">
        <v>334</v>
      </c>
      <c r="AV23" s="16">
        <v>1</v>
      </c>
      <c r="AX23" s="15" t="s">
        <v>427</v>
      </c>
      <c r="AY23" s="16">
        <v>1</v>
      </c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 t="s">
        <v>336</v>
      </c>
      <c r="AG24" s="16">
        <v>4</v>
      </c>
      <c r="AI24" s="15" t="s">
        <v>342</v>
      </c>
      <c r="AJ24" s="16">
        <v>39</v>
      </c>
      <c r="AL24" s="15" t="s">
        <v>597</v>
      </c>
      <c r="AM24" s="16">
        <v>2</v>
      </c>
      <c r="AO24" s="15" t="s">
        <v>341</v>
      </c>
      <c r="AP24" s="16">
        <v>16</v>
      </c>
      <c r="AR24" s="15" t="s">
        <v>340</v>
      </c>
      <c r="AS24" s="16">
        <v>113</v>
      </c>
      <c r="AU24" s="15" t="s">
        <v>335</v>
      </c>
      <c r="AV24" s="16">
        <v>1</v>
      </c>
      <c r="AX24" s="15" t="s">
        <v>329</v>
      </c>
      <c r="AY24" s="16">
        <v>73</v>
      </c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 t="s">
        <v>339</v>
      </c>
      <c r="AG25" s="16">
        <v>2</v>
      </c>
      <c r="AI25" s="15" t="s">
        <v>343</v>
      </c>
      <c r="AJ25" s="16">
        <v>20</v>
      </c>
      <c r="AL25" s="15" t="s">
        <v>340</v>
      </c>
      <c r="AM25" s="16">
        <v>69</v>
      </c>
      <c r="AO25" s="15" t="s">
        <v>343</v>
      </c>
      <c r="AP25" s="16">
        <v>86</v>
      </c>
      <c r="AR25" s="15" t="s">
        <v>341</v>
      </c>
      <c r="AS25" s="16">
        <v>34</v>
      </c>
      <c r="AU25" s="15" t="s">
        <v>336</v>
      </c>
      <c r="AV25" s="16">
        <v>1</v>
      </c>
      <c r="AX25" s="15" t="s">
        <v>330</v>
      </c>
      <c r="AY25" s="16">
        <v>16</v>
      </c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 t="s">
        <v>340</v>
      </c>
      <c r="AG26" s="16">
        <v>74</v>
      </c>
      <c r="AI26" s="15" t="s">
        <v>345</v>
      </c>
      <c r="AJ26" s="16">
        <v>1</v>
      </c>
      <c r="AL26" s="15" t="s">
        <v>343</v>
      </c>
      <c r="AM26" s="16">
        <v>38</v>
      </c>
      <c r="AO26" s="15" t="s">
        <v>344</v>
      </c>
      <c r="AP26" s="16">
        <v>1</v>
      </c>
      <c r="AR26" s="15" t="s">
        <v>343</v>
      </c>
      <c r="AS26" s="16">
        <v>136</v>
      </c>
      <c r="AU26" s="15" t="s">
        <v>337</v>
      </c>
      <c r="AV26" s="16">
        <v>1</v>
      </c>
      <c r="AX26" s="15" t="s">
        <v>335</v>
      </c>
      <c r="AY26" s="16">
        <v>1</v>
      </c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 t="s">
        <v>341</v>
      </c>
      <c r="AG27" s="16">
        <v>29</v>
      </c>
      <c r="AI27" s="15" t="s">
        <v>346</v>
      </c>
      <c r="AJ27" s="16">
        <v>3</v>
      </c>
      <c r="AL27" s="15" t="s">
        <v>345</v>
      </c>
      <c r="AM27" s="16">
        <v>1</v>
      </c>
      <c r="AO27" s="15" t="s">
        <v>345</v>
      </c>
      <c r="AP27" s="16">
        <v>1</v>
      </c>
      <c r="AR27" s="15" t="s">
        <v>345</v>
      </c>
      <c r="AS27" s="16">
        <v>4</v>
      </c>
      <c r="AU27" s="15" t="s">
        <v>597</v>
      </c>
      <c r="AV27" s="16">
        <v>1</v>
      </c>
      <c r="AX27" s="15" t="s">
        <v>336</v>
      </c>
      <c r="AY27" s="16">
        <v>5</v>
      </c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 t="s">
        <v>343</v>
      </c>
      <c r="AG28" s="16">
        <v>50</v>
      </c>
      <c r="AI28" s="15" t="s">
        <v>352</v>
      </c>
      <c r="AJ28" s="16">
        <v>20</v>
      </c>
      <c r="AL28" s="15" t="s">
        <v>346</v>
      </c>
      <c r="AM28" s="16">
        <v>2</v>
      </c>
      <c r="AO28" s="15" t="s">
        <v>346</v>
      </c>
      <c r="AP28" s="16">
        <v>1</v>
      </c>
      <c r="AR28" s="15" t="s">
        <v>346</v>
      </c>
      <c r="AS28" s="16">
        <v>2</v>
      </c>
      <c r="AU28" s="15" t="s">
        <v>340</v>
      </c>
      <c r="AV28" s="16">
        <v>165</v>
      </c>
      <c r="AX28" s="15" t="s">
        <v>597</v>
      </c>
      <c r="AY28" s="16">
        <v>4</v>
      </c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 t="s">
        <v>345</v>
      </c>
      <c r="AG29" s="16">
        <v>3</v>
      </c>
      <c r="AI29" s="15" t="s">
        <v>355</v>
      </c>
      <c r="AJ29" s="16">
        <v>42</v>
      </c>
      <c r="AL29" s="15" t="s">
        <v>582</v>
      </c>
      <c r="AM29" s="16">
        <v>10</v>
      </c>
      <c r="AO29" s="15" t="s">
        <v>350</v>
      </c>
      <c r="AP29" s="16">
        <v>1</v>
      </c>
      <c r="AR29" s="15" t="s">
        <v>348</v>
      </c>
      <c r="AS29" s="16">
        <v>5</v>
      </c>
      <c r="AU29" s="15" t="s">
        <v>341</v>
      </c>
      <c r="AV29" s="16">
        <v>51</v>
      </c>
      <c r="AX29" s="15" t="s">
        <v>339</v>
      </c>
      <c r="AY29" s="16">
        <v>1</v>
      </c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 t="s">
        <v>346</v>
      </c>
      <c r="AG30" s="16">
        <v>4</v>
      </c>
      <c r="AI30" s="15" t="s">
        <v>73</v>
      </c>
      <c r="AJ30" s="16">
        <v>7</v>
      </c>
      <c r="AL30" s="15" t="s">
        <v>583</v>
      </c>
      <c r="AM30" s="16">
        <v>18</v>
      </c>
      <c r="AO30" s="15" t="s">
        <v>352</v>
      </c>
      <c r="AP30" s="16">
        <v>13</v>
      </c>
      <c r="AR30" s="15" t="s">
        <v>349</v>
      </c>
      <c r="AS30" s="16">
        <v>10</v>
      </c>
      <c r="AU30" s="15" t="s">
        <v>343</v>
      </c>
      <c r="AV30" s="16">
        <v>104</v>
      </c>
      <c r="AX30" s="15" t="s">
        <v>340</v>
      </c>
      <c r="AY30" s="16">
        <v>80</v>
      </c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 t="s">
        <v>348</v>
      </c>
      <c r="AG31" s="16">
        <v>1</v>
      </c>
      <c r="AI31" s="15" t="s">
        <v>77</v>
      </c>
      <c r="AJ31" s="16">
        <v>1</v>
      </c>
      <c r="AL31" s="15" t="s">
        <v>598</v>
      </c>
      <c r="AM31" s="16">
        <v>4</v>
      </c>
      <c r="AO31" s="15" t="s">
        <v>353</v>
      </c>
      <c r="AP31" s="16">
        <v>2</v>
      </c>
      <c r="AR31" s="15" t="s">
        <v>350</v>
      </c>
      <c r="AS31" s="16">
        <v>1</v>
      </c>
      <c r="AU31" s="15" t="s">
        <v>344</v>
      </c>
      <c r="AV31" s="16">
        <v>3</v>
      </c>
      <c r="AX31" s="15" t="s">
        <v>341</v>
      </c>
      <c r="AY31" s="16">
        <v>33</v>
      </c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 t="s">
        <v>349</v>
      </c>
      <c r="AG32" s="16">
        <v>2</v>
      </c>
      <c r="AI32" s="15" t="s">
        <v>78</v>
      </c>
      <c r="AJ32" s="16">
        <v>1</v>
      </c>
      <c r="AL32" s="15" t="s">
        <v>352</v>
      </c>
      <c r="AM32" s="16">
        <v>11</v>
      </c>
      <c r="AO32" s="15" t="s">
        <v>355</v>
      </c>
      <c r="AP32" s="16">
        <v>18</v>
      </c>
      <c r="AR32" s="15" t="s">
        <v>352</v>
      </c>
      <c r="AS32" s="16">
        <v>35</v>
      </c>
      <c r="AU32" s="15" t="s">
        <v>345</v>
      </c>
      <c r="AV32" s="16">
        <v>6</v>
      </c>
      <c r="AX32" s="15" t="s">
        <v>343</v>
      </c>
      <c r="AY32" s="16">
        <v>115</v>
      </c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 t="s">
        <v>591</v>
      </c>
      <c r="AG33" s="16">
        <v>8</v>
      </c>
      <c r="AI33" s="15" t="s">
        <v>80</v>
      </c>
      <c r="AJ33" s="16">
        <v>2</v>
      </c>
      <c r="AL33" s="15" t="s">
        <v>355</v>
      </c>
      <c r="AM33" s="16">
        <v>33</v>
      </c>
      <c r="AO33" s="15" t="s">
        <v>73</v>
      </c>
      <c r="AP33" s="16">
        <v>4</v>
      </c>
      <c r="AR33" s="15" t="s">
        <v>353</v>
      </c>
      <c r="AS33" s="16">
        <v>12</v>
      </c>
      <c r="AU33" s="15" t="s">
        <v>346</v>
      </c>
      <c r="AV33" s="16">
        <v>4</v>
      </c>
      <c r="AX33" s="15" t="s">
        <v>344</v>
      </c>
      <c r="AY33" s="16">
        <v>10</v>
      </c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 t="s">
        <v>352</v>
      </c>
      <c r="AG34" s="16">
        <v>10</v>
      </c>
      <c r="AI34" s="15" t="s">
        <v>84</v>
      </c>
      <c r="AJ34" s="16">
        <v>1</v>
      </c>
      <c r="AL34" s="15" t="s">
        <v>357</v>
      </c>
      <c r="AM34" s="16">
        <v>2</v>
      </c>
      <c r="AO34" s="15" t="s">
        <v>78</v>
      </c>
      <c r="AP34" s="16">
        <v>1</v>
      </c>
      <c r="AR34" s="15" t="s">
        <v>357</v>
      </c>
      <c r="AS34" s="16">
        <v>2</v>
      </c>
      <c r="AU34" s="15" t="s">
        <v>349</v>
      </c>
      <c r="AV34" s="16">
        <v>13</v>
      </c>
      <c r="AX34" s="15" t="s">
        <v>345</v>
      </c>
      <c r="AY34" s="16">
        <v>1</v>
      </c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 t="s">
        <v>355</v>
      </c>
      <c r="AG35" s="16">
        <v>17</v>
      </c>
      <c r="AI35" s="15" t="s">
        <v>85</v>
      </c>
      <c r="AJ35" s="16">
        <v>1</v>
      </c>
      <c r="AL35" s="15" t="s">
        <v>358</v>
      </c>
      <c r="AM35" s="16">
        <v>1</v>
      </c>
      <c r="AO35" s="15" t="s">
        <v>81</v>
      </c>
      <c r="AP35" s="16">
        <v>1</v>
      </c>
      <c r="AR35" s="15" t="s">
        <v>358</v>
      </c>
      <c r="AS35" s="16">
        <v>2</v>
      </c>
      <c r="AU35" s="15" t="s">
        <v>598</v>
      </c>
      <c r="AV35" s="16">
        <v>3</v>
      </c>
      <c r="AX35" s="15" t="s">
        <v>346</v>
      </c>
      <c r="AY35" s="16">
        <v>4</v>
      </c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 t="s">
        <v>73</v>
      </c>
      <c r="AG36" s="16">
        <v>10</v>
      </c>
      <c r="AI36" s="15" t="s">
        <v>119</v>
      </c>
      <c r="AJ36" s="16">
        <v>1</v>
      </c>
      <c r="AL36" s="15" t="s">
        <v>73</v>
      </c>
      <c r="AM36" s="16">
        <v>2</v>
      </c>
      <c r="AO36" s="15" t="s">
        <v>83</v>
      </c>
      <c r="AP36" s="16">
        <v>1</v>
      </c>
      <c r="AR36" s="15" t="s">
        <v>602</v>
      </c>
      <c r="AS36" s="16">
        <v>1</v>
      </c>
      <c r="AU36" s="15" t="s">
        <v>352</v>
      </c>
      <c r="AV36" s="16">
        <v>95</v>
      </c>
      <c r="AX36" s="15" t="s">
        <v>349</v>
      </c>
      <c r="AY36" s="16">
        <v>4</v>
      </c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 t="s">
        <v>77</v>
      </c>
      <c r="AG37" s="16">
        <v>1</v>
      </c>
      <c r="AI37" s="15" t="s">
        <v>120</v>
      </c>
      <c r="AJ37" s="16">
        <v>1</v>
      </c>
      <c r="AL37" s="15" t="s">
        <v>77</v>
      </c>
      <c r="AM37" s="16">
        <v>5</v>
      </c>
      <c r="AO37" s="15" t="s">
        <v>84</v>
      </c>
      <c r="AP37" s="16">
        <v>4</v>
      </c>
      <c r="AR37" s="15" t="s">
        <v>73</v>
      </c>
      <c r="AS37" s="16">
        <v>12</v>
      </c>
      <c r="AU37" s="15" t="s">
        <v>353</v>
      </c>
      <c r="AV37" s="16">
        <v>13</v>
      </c>
      <c r="AX37" s="15" t="s">
        <v>352</v>
      </c>
      <c r="AY37" s="16">
        <v>16</v>
      </c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 t="s">
        <v>81</v>
      </c>
      <c r="AG38" s="16">
        <v>3</v>
      </c>
      <c r="AI38" s="15" t="s">
        <v>129</v>
      </c>
      <c r="AJ38" s="16">
        <v>2</v>
      </c>
      <c r="AL38" s="15" t="s">
        <v>78</v>
      </c>
      <c r="AM38" s="16">
        <v>1</v>
      </c>
      <c r="AO38" s="15" t="s">
        <v>85</v>
      </c>
      <c r="AP38" s="16">
        <v>7</v>
      </c>
      <c r="AR38" s="15" t="s">
        <v>75</v>
      </c>
      <c r="AS38" s="16">
        <v>3</v>
      </c>
      <c r="AU38" s="15" t="s">
        <v>357</v>
      </c>
      <c r="AV38" s="16">
        <v>1</v>
      </c>
      <c r="AX38" s="15" t="s">
        <v>355</v>
      </c>
      <c r="AY38" s="16">
        <v>30</v>
      </c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 t="s">
        <v>85</v>
      </c>
      <c r="AG39" s="16"/>
      <c r="AI39" s="15" t="s">
        <v>136</v>
      </c>
      <c r="AJ39" s="16"/>
      <c r="AL39" s="15" t="s">
        <v>89</v>
      </c>
      <c r="AM39" s="16">
        <v>6</v>
      </c>
      <c r="AO39" s="15" t="s">
        <v>581</v>
      </c>
      <c r="AP39" s="16">
        <v>2</v>
      </c>
      <c r="AR39" s="15" t="s">
        <v>81</v>
      </c>
      <c r="AS39" s="16">
        <v>2</v>
      </c>
      <c r="AU39" s="15" t="s">
        <v>588</v>
      </c>
      <c r="AV39" s="16">
        <v>1</v>
      </c>
      <c r="AX39" s="15" t="s">
        <v>73</v>
      </c>
      <c r="AY39" s="16">
        <v>8</v>
      </c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 t="s">
        <v>88</v>
      </c>
      <c r="AG40" s="16">
        <v>6</v>
      </c>
      <c r="AI40" s="15" t="s">
        <v>143</v>
      </c>
      <c r="AJ40" s="16">
        <v>3</v>
      </c>
      <c r="AL40" s="15" t="s">
        <v>124</v>
      </c>
      <c r="AM40" s="16">
        <v>1</v>
      </c>
      <c r="AO40" s="15" t="s">
        <v>143</v>
      </c>
      <c r="AP40" s="16">
        <v>11</v>
      </c>
      <c r="AR40" s="15" t="s">
        <v>82</v>
      </c>
      <c r="AS40" s="16">
        <v>1</v>
      </c>
      <c r="AU40" s="15" t="s">
        <v>73</v>
      </c>
      <c r="AV40" s="16">
        <v>14</v>
      </c>
      <c r="AX40" s="15" t="s">
        <v>75</v>
      </c>
      <c r="AY40" s="16">
        <v>1</v>
      </c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 t="s">
        <v>581</v>
      </c>
      <c r="AG41" s="16">
        <v>1</v>
      </c>
      <c r="AI41" s="15" t="s">
        <v>144</v>
      </c>
      <c r="AJ41" s="16">
        <v>24</v>
      </c>
      <c r="AL41" s="15" t="s">
        <v>136</v>
      </c>
      <c r="AM41" s="16">
        <v>1</v>
      </c>
      <c r="AO41" s="15" t="s">
        <v>144</v>
      </c>
      <c r="AP41" s="16">
        <v>12</v>
      </c>
      <c r="AR41" s="15" t="s">
        <v>84</v>
      </c>
      <c r="AS41" s="16">
        <v>2</v>
      </c>
      <c r="AU41" s="15" t="s">
        <v>75</v>
      </c>
      <c r="AV41" s="16">
        <v>3</v>
      </c>
      <c r="AX41" s="15" t="s">
        <v>78</v>
      </c>
      <c r="AY41" s="16">
        <v>1</v>
      </c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 t="s">
        <v>117</v>
      </c>
      <c r="AG42" s="16">
        <v>2</v>
      </c>
      <c r="AI42" s="15" t="s">
        <v>146</v>
      </c>
      <c r="AJ42" s="16">
        <v>10</v>
      </c>
      <c r="AL42" s="15" t="s">
        <v>143</v>
      </c>
      <c r="AM42" s="16">
        <v>15</v>
      </c>
      <c r="AO42" s="15" t="s">
        <v>146</v>
      </c>
      <c r="AP42" s="16">
        <v>5</v>
      </c>
      <c r="AR42" s="15" t="s">
        <v>85</v>
      </c>
      <c r="AS42" s="16">
        <v>5</v>
      </c>
      <c r="AU42" s="15" t="s">
        <v>78</v>
      </c>
      <c r="AV42" s="16">
        <v>2</v>
      </c>
      <c r="AX42" s="15" t="s">
        <v>82</v>
      </c>
      <c r="AY42" s="16">
        <v>3</v>
      </c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 t="s">
        <v>129</v>
      </c>
      <c r="AG43" s="16">
        <v>10</v>
      </c>
      <c r="AI43" s="15" t="s">
        <v>147</v>
      </c>
      <c r="AJ43" s="16">
        <v>22</v>
      </c>
      <c r="AL43" s="15" t="s">
        <v>144</v>
      </c>
      <c r="AM43" s="16">
        <v>14</v>
      </c>
      <c r="AO43" s="15" t="s">
        <v>147</v>
      </c>
      <c r="AP43" s="16">
        <v>16</v>
      </c>
      <c r="AR43" s="15" t="s">
        <v>603</v>
      </c>
      <c r="AS43" s="16">
        <v>1</v>
      </c>
      <c r="AU43" s="15" t="s">
        <v>81</v>
      </c>
      <c r="AV43" s="16">
        <v>2</v>
      </c>
      <c r="AX43" s="15" t="s">
        <v>84</v>
      </c>
      <c r="AY43" s="16">
        <v>3</v>
      </c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 t="s">
        <v>130</v>
      </c>
      <c r="AG44" s="16">
        <v>1</v>
      </c>
      <c r="AI44" s="15" t="s">
        <v>148</v>
      </c>
      <c r="AJ44" s="16">
        <v>33</v>
      </c>
      <c r="AL44" s="15" t="s">
        <v>146</v>
      </c>
      <c r="AM44" s="16">
        <v>7</v>
      </c>
      <c r="AO44" s="15" t="s">
        <v>148</v>
      </c>
      <c r="AP44" s="16">
        <v>37</v>
      </c>
      <c r="AR44" s="15" t="s">
        <v>587</v>
      </c>
      <c r="AS44" s="16">
        <v>1</v>
      </c>
      <c r="AU44" s="15" t="s">
        <v>84</v>
      </c>
      <c r="AV44" s="16">
        <v>6</v>
      </c>
      <c r="AX44" s="15" t="s">
        <v>85</v>
      </c>
      <c r="AY44" s="16">
        <v>4</v>
      </c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 t="s">
        <v>143</v>
      </c>
      <c r="AG45" s="16">
        <v>9</v>
      </c>
      <c r="AI45" s="15" t="s">
        <v>150</v>
      </c>
      <c r="AJ45" s="16">
        <v>1</v>
      </c>
      <c r="AL45" s="15" t="s">
        <v>147</v>
      </c>
      <c r="AM45" s="16">
        <v>30</v>
      </c>
      <c r="AO45" s="15" t="s">
        <v>150</v>
      </c>
      <c r="AP45" s="16">
        <v>5</v>
      </c>
      <c r="AR45" s="15" t="s">
        <v>126</v>
      </c>
      <c r="AS45" s="16">
        <v>2</v>
      </c>
      <c r="AU45" s="15" t="s">
        <v>85</v>
      </c>
      <c r="AV45" s="16">
        <v>5</v>
      </c>
      <c r="AX45" s="15" t="s">
        <v>581</v>
      </c>
      <c r="AY45" s="16">
        <v>1</v>
      </c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 t="s">
        <v>144</v>
      </c>
      <c r="AG46" s="16">
        <v>12</v>
      </c>
      <c r="AI46" s="15" t="s">
        <v>153</v>
      </c>
      <c r="AJ46" s="16">
        <v>6</v>
      </c>
      <c r="AL46" s="15" t="s">
        <v>148</v>
      </c>
      <c r="AM46" s="16">
        <v>20</v>
      </c>
      <c r="AO46" s="15" t="s">
        <v>152</v>
      </c>
      <c r="AP46" s="16">
        <v>1</v>
      </c>
      <c r="AR46" s="15" t="s">
        <v>136</v>
      </c>
      <c r="AS46" s="16">
        <v>1</v>
      </c>
      <c r="AU46" s="15" t="s">
        <v>581</v>
      </c>
      <c r="AV46" s="16">
        <v>2</v>
      </c>
      <c r="AX46" s="15" t="s">
        <v>556</v>
      </c>
      <c r="AY46" s="16">
        <v>1</v>
      </c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 t="s">
        <v>146</v>
      </c>
      <c r="AG47" s="16">
        <v>8</v>
      </c>
      <c r="AI47" s="15" t="s">
        <v>154</v>
      </c>
      <c r="AJ47" s="16">
        <v>2</v>
      </c>
      <c r="AL47" s="15" t="s">
        <v>150</v>
      </c>
      <c r="AM47" s="16">
        <v>1</v>
      </c>
      <c r="AO47" s="15" t="s">
        <v>153</v>
      </c>
      <c r="AP47" s="16">
        <v>2</v>
      </c>
      <c r="AR47" s="15" t="s">
        <v>143</v>
      </c>
      <c r="AS47" s="16">
        <v>13</v>
      </c>
      <c r="AU47" s="15" t="s">
        <v>111</v>
      </c>
      <c r="AV47" s="16">
        <v>1</v>
      </c>
      <c r="AX47" s="15" t="s">
        <v>117</v>
      </c>
      <c r="AY47" s="16">
        <v>3</v>
      </c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 t="s">
        <v>147</v>
      </c>
      <c r="AG48" s="16">
        <v>20</v>
      </c>
      <c r="AI48" s="15" t="s">
        <v>155</v>
      </c>
      <c r="AJ48" s="16">
        <v>5</v>
      </c>
      <c r="AL48" s="15" t="s">
        <v>154</v>
      </c>
      <c r="AM48" s="16">
        <v>1</v>
      </c>
      <c r="AO48" s="15" t="s">
        <v>155</v>
      </c>
      <c r="AP48" s="16">
        <v>10</v>
      </c>
      <c r="AR48" s="15" t="s">
        <v>144</v>
      </c>
      <c r="AS48" s="16">
        <v>23</v>
      </c>
      <c r="AU48" s="15" t="s">
        <v>113</v>
      </c>
      <c r="AV48" s="16">
        <v>1</v>
      </c>
      <c r="AX48" s="15" t="s">
        <v>121</v>
      </c>
      <c r="AY48" s="16">
        <v>3</v>
      </c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 t="s">
        <v>148</v>
      </c>
      <c r="AG49" s="16">
        <v>17</v>
      </c>
      <c r="AI49" s="15" t="s">
        <v>156</v>
      </c>
      <c r="AJ49" s="16">
        <v>1</v>
      </c>
      <c r="AL49" s="15" t="s">
        <v>155</v>
      </c>
      <c r="AM49" s="16">
        <v>13</v>
      </c>
      <c r="AO49" s="15" t="s">
        <v>156</v>
      </c>
      <c r="AP49" s="16">
        <v>2</v>
      </c>
      <c r="AR49" s="15" t="s">
        <v>146</v>
      </c>
      <c r="AS49" s="16">
        <v>16</v>
      </c>
      <c r="AU49" s="15" t="s">
        <v>121</v>
      </c>
      <c r="AV49" s="16">
        <v>1</v>
      </c>
      <c r="AX49" s="15" t="s">
        <v>127</v>
      </c>
      <c r="AY49" s="16">
        <v>1</v>
      </c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 t="s">
        <v>149</v>
      </c>
      <c r="AG50" s="16">
        <v>1</v>
      </c>
      <c r="AI50" s="15" t="s">
        <v>157</v>
      </c>
      <c r="AJ50" s="16">
        <v>43</v>
      </c>
      <c r="AL50" s="15" t="s">
        <v>156</v>
      </c>
      <c r="AM50" s="16">
        <v>3</v>
      </c>
      <c r="AO50" s="15" t="s">
        <v>157</v>
      </c>
      <c r="AP50" s="16">
        <v>31</v>
      </c>
      <c r="AR50" s="15" t="s">
        <v>147</v>
      </c>
      <c r="AS50" s="16">
        <v>23</v>
      </c>
      <c r="AU50" s="15" t="s">
        <v>136</v>
      </c>
      <c r="AV50" s="16">
        <v>1</v>
      </c>
      <c r="AX50" s="15" t="s">
        <v>136</v>
      </c>
      <c r="AY50" s="16">
        <v>2</v>
      </c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 t="s">
        <v>152</v>
      </c>
      <c r="AG51" s="16">
        <v>1</v>
      </c>
      <c r="AI51" s="15" t="s">
        <v>158</v>
      </c>
      <c r="AJ51" s="16">
        <v>22</v>
      </c>
      <c r="AL51" s="15" t="s">
        <v>157</v>
      </c>
      <c r="AM51" s="16">
        <v>29</v>
      </c>
      <c r="AO51" s="15" t="s">
        <v>158</v>
      </c>
      <c r="AP51" s="16">
        <v>19</v>
      </c>
      <c r="AR51" s="15" t="s">
        <v>148</v>
      </c>
      <c r="AS51" s="16">
        <v>45</v>
      </c>
      <c r="AU51" s="15" t="s">
        <v>139</v>
      </c>
      <c r="AV51" s="16">
        <v>1</v>
      </c>
      <c r="AX51" s="15" t="s">
        <v>143</v>
      </c>
      <c r="AY51" s="16">
        <v>4</v>
      </c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 t="s">
        <v>154</v>
      </c>
      <c r="AG52" s="16">
        <v>2</v>
      </c>
      <c r="AI52" s="15" t="s">
        <v>159</v>
      </c>
      <c r="AJ52" s="16">
        <v>10</v>
      </c>
      <c r="AL52" s="15" t="s">
        <v>158</v>
      </c>
      <c r="AM52" s="16">
        <v>9</v>
      </c>
      <c r="AO52" s="15" t="s">
        <v>159</v>
      </c>
      <c r="AP52" s="16">
        <v>3</v>
      </c>
      <c r="AR52" s="15" t="s">
        <v>149</v>
      </c>
      <c r="AS52" s="16">
        <v>1</v>
      </c>
      <c r="AU52" s="15" t="s">
        <v>142</v>
      </c>
      <c r="AV52" s="16">
        <v>1</v>
      </c>
      <c r="AX52" s="15" t="s">
        <v>144</v>
      </c>
      <c r="AY52" s="16">
        <v>18</v>
      </c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 t="s">
        <v>155</v>
      </c>
      <c r="AG53" s="16">
        <v>9</v>
      </c>
      <c r="AI53" s="15" t="s">
        <v>160</v>
      </c>
      <c r="AJ53" s="16">
        <v>8</v>
      </c>
      <c r="AL53" s="15" t="s">
        <v>159</v>
      </c>
      <c r="AM53" s="16">
        <v>11</v>
      </c>
      <c r="AO53" s="15" t="s">
        <v>160</v>
      </c>
      <c r="AP53" s="16">
        <v>3</v>
      </c>
      <c r="AR53" s="15" t="s">
        <v>152</v>
      </c>
      <c r="AS53" s="16">
        <v>2</v>
      </c>
      <c r="AU53" s="15" t="s">
        <v>143</v>
      </c>
      <c r="AV53" s="16">
        <v>13</v>
      </c>
      <c r="AX53" s="15" t="s">
        <v>146</v>
      </c>
      <c r="AY53" s="16">
        <v>18</v>
      </c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 t="s">
        <v>156</v>
      </c>
      <c r="AG54" s="16">
        <v>1</v>
      </c>
      <c r="AI54" s="15" t="s">
        <v>161</v>
      </c>
      <c r="AJ54" s="16">
        <v>48</v>
      </c>
      <c r="AL54" s="15" t="s">
        <v>160</v>
      </c>
      <c r="AM54" s="16">
        <v>5</v>
      </c>
      <c r="AO54" s="15" t="s">
        <v>161</v>
      </c>
      <c r="AP54" s="16">
        <v>70</v>
      </c>
      <c r="AR54" s="15" t="s">
        <v>153</v>
      </c>
      <c r="AS54" s="16">
        <v>6</v>
      </c>
      <c r="AU54" s="15" t="s">
        <v>144</v>
      </c>
      <c r="AV54" s="16">
        <v>25</v>
      </c>
      <c r="AX54" s="15" t="s">
        <v>147</v>
      </c>
      <c r="AY54" s="16">
        <v>31</v>
      </c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 t="s">
        <v>157</v>
      </c>
      <c r="AG55" s="16">
        <v>32</v>
      </c>
      <c r="AI55" s="15" t="s">
        <v>162</v>
      </c>
      <c r="AJ55" s="16">
        <v>40</v>
      </c>
      <c r="AL55" s="15" t="s">
        <v>161</v>
      </c>
      <c r="AM55" s="16">
        <v>43</v>
      </c>
      <c r="AO55" s="15" t="s">
        <v>162</v>
      </c>
      <c r="AP55" s="16">
        <v>35</v>
      </c>
      <c r="AR55" s="15" t="s">
        <v>155</v>
      </c>
      <c r="AS55" s="16">
        <v>11</v>
      </c>
      <c r="AU55" s="15" t="s">
        <v>146</v>
      </c>
      <c r="AV55" s="16">
        <v>21</v>
      </c>
      <c r="AX55" s="15" t="s">
        <v>148</v>
      </c>
      <c r="AY55" s="16">
        <v>53</v>
      </c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 t="s">
        <v>158</v>
      </c>
      <c r="AG56" s="16">
        <v>26</v>
      </c>
      <c r="AI56" s="15" t="s">
        <v>163</v>
      </c>
      <c r="AJ56" s="16">
        <v>51</v>
      </c>
      <c r="AL56" s="15" t="s">
        <v>162</v>
      </c>
      <c r="AM56" s="16">
        <v>31</v>
      </c>
      <c r="AO56" s="15" t="s">
        <v>163</v>
      </c>
      <c r="AP56" s="16">
        <v>84</v>
      </c>
      <c r="AR56" s="15" t="s">
        <v>156</v>
      </c>
      <c r="AS56" s="16">
        <v>3</v>
      </c>
      <c r="AU56" s="15" t="s">
        <v>147</v>
      </c>
      <c r="AV56" s="16">
        <v>42</v>
      </c>
      <c r="AX56" s="15" t="s">
        <v>149</v>
      </c>
      <c r="AY56" s="16">
        <v>1</v>
      </c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 t="s">
        <v>159</v>
      </c>
      <c r="AG57" s="16">
        <v>4</v>
      </c>
      <c r="AI57" s="15" t="s">
        <v>164</v>
      </c>
      <c r="AJ57" s="16">
        <v>16</v>
      </c>
      <c r="AL57" s="15" t="s">
        <v>163</v>
      </c>
      <c r="AM57" s="16">
        <v>32</v>
      </c>
      <c r="AO57" s="15" t="s">
        <v>164</v>
      </c>
      <c r="AP57" s="16">
        <v>15</v>
      </c>
      <c r="AR57" s="15" t="s">
        <v>157</v>
      </c>
      <c r="AS57" s="16">
        <v>40</v>
      </c>
      <c r="AU57" s="15" t="s">
        <v>148</v>
      </c>
      <c r="AV57" s="16">
        <v>78</v>
      </c>
      <c r="AX57" s="15" t="s">
        <v>150</v>
      </c>
      <c r="AY57" s="16">
        <v>2</v>
      </c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 t="s">
        <v>160</v>
      </c>
      <c r="AG58" s="16">
        <v>6</v>
      </c>
      <c r="AI58" s="15" t="s">
        <v>165</v>
      </c>
      <c r="AJ58" s="16">
        <v>62</v>
      </c>
      <c r="AL58" s="15" t="s">
        <v>164</v>
      </c>
      <c r="AM58" s="16">
        <v>18</v>
      </c>
      <c r="AO58" s="15" t="s">
        <v>165</v>
      </c>
      <c r="AP58" s="16">
        <v>113</v>
      </c>
      <c r="AR58" s="15" t="s">
        <v>158</v>
      </c>
      <c r="AS58" s="16">
        <v>26</v>
      </c>
      <c r="AU58" s="15" t="s">
        <v>149</v>
      </c>
      <c r="AV58" s="16">
        <v>3</v>
      </c>
      <c r="AX58" s="15" t="s">
        <v>152</v>
      </c>
      <c r="AY58" s="16">
        <v>1</v>
      </c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 t="s">
        <v>161</v>
      </c>
      <c r="AG59" s="16">
        <v>41</v>
      </c>
      <c r="AI59" s="15" t="s">
        <v>166</v>
      </c>
      <c r="AJ59" s="16">
        <v>24</v>
      </c>
      <c r="AL59" s="15" t="s">
        <v>165</v>
      </c>
      <c r="AM59" s="16">
        <v>69</v>
      </c>
      <c r="AO59" s="15" t="s">
        <v>166</v>
      </c>
      <c r="AP59" s="16">
        <v>21</v>
      </c>
      <c r="AR59" s="15" t="s">
        <v>159</v>
      </c>
      <c r="AS59" s="16">
        <v>16</v>
      </c>
      <c r="AU59" s="15" t="s">
        <v>150</v>
      </c>
      <c r="AV59" s="16">
        <v>3</v>
      </c>
      <c r="AX59" s="15" t="s">
        <v>153</v>
      </c>
      <c r="AY59" s="16">
        <v>2</v>
      </c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 t="s">
        <v>162</v>
      </c>
      <c r="AG60" s="16">
        <v>43</v>
      </c>
      <c r="AI60" s="15" t="s">
        <v>167</v>
      </c>
      <c r="AJ60" s="16">
        <v>3</v>
      </c>
      <c r="AL60" s="15" t="s">
        <v>166</v>
      </c>
      <c r="AM60" s="16">
        <v>16</v>
      </c>
      <c r="AO60" s="15" t="s">
        <v>167</v>
      </c>
      <c r="AP60" s="16">
        <v>6</v>
      </c>
      <c r="AR60" s="15" t="s">
        <v>160</v>
      </c>
      <c r="AS60" s="16">
        <v>4</v>
      </c>
      <c r="AU60" s="15" t="s">
        <v>152</v>
      </c>
      <c r="AV60" s="16">
        <v>1</v>
      </c>
      <c r="AX60" s="15" t="s">
        <v>154</v>
      </c>
      <c r="AY60" s="16">
        <v>9</v>
      </c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 t="s">
        <v>163</v>
      </c>
      <c r="AG61" s="16">
        <v>46</v>
      </c>
      <c r="AI61" s="15" t="s">
        <v>168</v>
      </c>
      <c r="AJ61" s="16">
        <v>3</v>
      </c>
      <c r="AL61" s="15" t="s">
        <v>167</v>
      </c>
      <c r="AM61" s="16">
        <v>6</v>
      </c>
      <c r="AO61" s="15" t="s">
        <v>169</v>
      </c>
      <c r="AP61" s="16">
        <v>1</v>
      </c>
      <c r="AR61" s="15" t="s">
        <v>161</v>
      </c>
      <c r="AS61" s="16">
        <v>72</v>
      </c>
      <c r="AU61" s="15" t="s">
        <v>153</v>
      </c>
      <c r="AV61" s="16">
        <v>2</v>
      </c>
      <c r="AX61" s="15" t="s">
        <v>155</v>
      </c>
      <c r="AY61" s="16">
        <v>9</v>
      </c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 t="s">
        <v>164</v>
      </c>
      <c r="AG62" s="16">
        <v>3</v>
      </c>
      <c r="AI62" s="15" t="s">
        <v>169</v>
      </c>
      <c r="AJ62" s="16">
        <v>3</v>
      </c>
      <c r="AL62" s="15" t="s">
        <v>168</v>
      </c>
      <c r="AM62" s="16">
        <v>1</v>
      </c>
      <c r="AO62" s="15" t="s">
        <v>170</v>
      </c>
      <c r="AP62" s="16">
        <v>7</v>
      </c>
      <c r="AR62" s="15" t="s">
        <v>162</v>
      </c>
      <c r="AS62" s="16">
        <v>37</v>
      </c>
      <c r="AU62" s="15" t="s">
        <v>154</v>
      </c>
      <c r="AV62" s="16">
        <v>7</v>
      </c>
      <c r="AX62" s="15" t="s">
        <v>156</v>
      </c>
      <c r="AY62" s="16">
        <v>3</v>
      </c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 t="s">
        <v>165</v>
      </c>
      <c r="AG63" s="16">
        <v>79</v>
      </c>
      <c r="AI63" s="15" t="s">
        <v>170</v>
      </c>
      <c r="AJ63" s="16">
        <v>14</v>
      </c>
      <c r="AL63" s="15" t="s">
        <v>169</v>
      </c>
      <c r="AM63" s="16">
        <v>8</v>
      </c>
      <c r="AO63" s="15" t="s">
        <v>171</v>
      </c>
      <c r="AP63" s="16">
        <v>8</v>
      </c>
      <c r="AR63" s="15" t="s">
        <v>163</v>
      </c>
      <c r="AS63" s="16">
        <v>84</v>
      </c>
      <c r="AU63" s="15" t="s">
        <v>155</v>
      </c>
      <c r="AV63" s="16">
        <v>26</v>
      </c>
      <c r="AX63" s="15" t="s">
        <v>157</v>
      </c>
      <c r="AY63" s="16">
        <v>40</v>
      </c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 t="s">
        <v>166</v>
      </c>
      <c r="AG64" s="16">
        <v>4</v>
      </c>
      <c r="AI64" s="15" t="s">
        <v>171</v>
      </c>
      <c r="AJ64" s="16">
        <v>14</v>
      </c>
      <c r="AL64" s="15" t="s">
        <v>170</v>
      </c>
      <c r="AM64" s="16">
        <v>13</v>
      </c>
      <c r="AO64" s="15" t="s">
        <v>172</v>
      </c>
      <c r="AP64" s="16">
        <v>14</v>
      </c>
      <c r="AR64" s="15" t="s">
        <v>164</v>
      </c>
      <c r="AS64" s="16">
        <v>13</v>
      </c>
      <c r="AU64" s="15" t="s">
        <v>156</v>
      </c>
      <c r="AV64" s="16">
        <v>5</v>
      </c>
      <c r="AX64" s="15" t="s">
        <v>158</v>
      </c>
      <c r="AY64" s="16">
        <v>20</v>
      </c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 t="s">
        <v>167</v>
      </c>
      <c r="AG65" s="16">
        <v>15</v>
      </c>
      <c r="AI65" s="15" t="s">
        <v>172</v>
      </c>
      <c r="AJ65" s="16">
        <v>10</v>
      </c>
      <c r="AL65" s="15" t="s">
        <v>171</v>
      </c>
      <c r="AM65" s="16">
        <v>34</v>
      </c>
      <c r="AO65" s="15" t="s">
        <v>173</v>
      </c>
      <c r="AP65" s="16">
        <v>77</v>
      </c>
      <c r="AR65" s="15" t="s">
        <v>165</v>
      </c>
      <c r="AS65" s="16">
        <v>179</v>
      </c>
      <c r="AU65" s="15" t="s">
        <v>157</v>
      </c>
      <c r="AV65" s="16">
        <v>83</v>
      </c>
      <c r="AX65" s="15" t="s">
        <v>159</v>
      </c>
      <c r="AY65" s="16">
        <v>7</v>
      </c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 t="s">
        <v>168</v>
      </c>
      <c r="AG66" s="16">
        <v>2</v>
      </c>
      <c r="AI66" s="15" t="s">
        <v>173</v>
      </c>
      <c r="AJ66" s="16">
        <v>53</v>
      </c>
      <c r="AL66" s="15" t="s">
        <v>172</v>
      </c>
      <c r="AM66" s="16">
        <v>16</v>
      </c>
      <c r="AO66" s="15" t="s">
        <v>174</v>
      </c>
      <c r="AP66" s="16">
        <v>2</v>
      </c>
      <c r="AR66" s="15" t="s">
        <v>166</v>
      </c>
      <c r="AS66" s="16">
        <v>32</v>
      </c>
      <c r="AU66" s="15" t="s">
        <v>158</v>
      </c>
      <c r="AV66" s="16">
        <v>54</v>
      </c>
      <c r="AX66" s="15" t="s">
        <v>160</v>
      </c>
      <c r="AY66" s="16">
        <v>4</v>
      </c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 t="s">
        <v>169</v>
      </c>
      <c r="AG67" s="16">
        <v>5</v>
      </c>
      <c r="AI67" s="15" t="s">
        <v>175</v>
      </c>
      <c r="AJ67" s="16">
        <v>1</v>
      </c>
      <c r="AL67" s="15" t="s">
        <v>173</v>
      </c>
      <c r="AM67" s="16">
        <v>89</v>
      </c>
      <c r="AO67" s="15" t="s">
        <v>176</v>
      </c>
      <c r="AP67" s="16">
        <v>1</v>
      </c>
      <c r="AR67" s="15" t="s">
        <v>167</v>
      </c>
      <c r="AS67" s="16">
        <v>4</v>
      </c>
      <c r="AU67" s="15" t="s">
        <v>159</v>
      </c>
      <c r="AV67" s="16">
        <v>11</v>
      </c>
      <c r="AX67" s="15" t="s">
        <v>161</v>
      </c>
      <c r="AY67" s="16">
        <v>67</v>
      </c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 t="s">
        <v>170</v>
      </c>
      <c r="AG68" s="16">
        <v>13</v>
      </c>
      <c r="AI68" s="15" t="s">
        <v>176</v>
      </c>
      <c r="AJ68" s="16">
        <v>2</v>
      </c>
      <c r="AL68" s="15" t="s">
        <v>174</v>
      </c>
      <c r="AM68" s="16">
        <v>1</v>
      </c>
      <c r="AO68" s="15" t="s">
        <v>178</v>
      </c>
      <c r="AP68" s="16">
        <v>38</v>
      </c>
      <c r="AR68" s="15" t="s">
        <v>168</v>
      </c>
      <c r="AS68" s="16">
        <v>3</v>
      </c>
      <c r="AU68" s="15" t="s">
        <v>160</v>
      </c>
      <c r="AV68" s="16">
        <v>5</v>
      </c>
      <c r="AX68" s="15" t="s">
        <v>162</v>
      </c>
      <c r="AY68" s="16">
        <v>42</v>
      </c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 t="s">
        <v>171</v>
      </c>
      <c r="AG69" s="16">
        <v>23</v>
      </c>
      <c r="AI69" s="15" t="s">
        <v>178</v>
      </c>
      <c r="AJ69" s="16">
        <v>28</v>
      </c>
      <c r="AL69" s="15" t="s">
        <v>175</v>
      </c>
      <c r="AM69" s="16">
        <v>2</v>
      </c>
      <c r="AO69" s="15" t="s">
        <v>181</v>
      </c>
      <c r="AP69" s="16">
        <v>1</v>
      </c>
      <c r="AR69" s="15" t="s">
        <v>169</v>
      </c>
      <c r="AS69" s="16">
        <v>9</v>
      </c>
      <c r="AU69" s="15" t="s">
        <v>161</v>
      </c>
      <c r="AV69" s="16">
        <v>87</v>
      </c>
      <c r="AX69" s="15" t="s">
        <v>163</v>
      </c>
      <c r="AY69" s="16">
        <v>84</v>
      </c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 t="s">
        <v>172</v>
      </c>
      <c r="AG70" s="16">
        <v>12</v>
      </c>
      <c r="AI70" s="15" t="s">
        <v>181</v>
      </c>
      <c r="AJ70" s="16">
        <v>1</v>
      </c>
      <c r="AL70" s="15" t="s">
        <v>176</v>
      </c>
      <c r="AM70" s="16">
        <v>3</v>
      </c>
      <c r="AO70" s="15" t="s">
        <v>182</v>
      </c>
      <c r="AP70" s="16">
        <v>2</v>
      </c>
      <c r="AR70" s="15" t="s">
        <v>170</v>
      </c>
      <c r="AS70" s="16">
        <v>14</v>
      </c>
      <c r="AU70" s="15" t="s">
        <v>162</v>
      </c>
      <c r="AV70" s="16">
        <v>39</v>
      </c>
      <c r="AX70" s="15" t="s">
        <v>164</v>
      </c>
      <c r="AY70" s="16">
        <v>20</v>
      </c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 t="s">
        <v>173</v>
      </c>
      <c r="AG71" s="16">
        <v>49</v>
      </c>
      <c r="AI71" s="15" t="s">
        <v>183</v>
      </c>
      <c r="AJ71" s="16">
        <v>1</v>
      </c>
      <c r="AL71" s="15" t="s">
        <v>178</v>
      </c>
      <c r="AM71" s="16">
        <v>31</v>
      </c>
      <c r="AO71" s="15" t="s">
        <v>187</v>
      </c>
      <c r="AP71" s="16">
        <v>2</v>
      </c>
      <c r="AR71" s="15" t="s">
        <v>171</v>
      </c>
      <c r="AS71" s="16">
        <v>40</v>
      </c>
      <c r="AU71" s="15" t="s">
        <v>163</v>
      </c>
      <c r="AV71" s="16">
        <v>74</v>
      </c>
      <c r="AX71" s="15" t="s">
        <v>165</v>
      </c>
      <c r="AY71" s="16">
        <v>141</v>
      </c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 t="s">
        <v>175</v>
      </c>
      <c r="AG72" s="16">
        <v>1</v>
      </c>
      <c r="AI72" s="15" t="s">
        <v>184</v>
      </c>
      <c r="AJ72" s="16">
        <v>1</v>
      </c>
      <c r="AL72" s="15" t="s">
        <v>180</v>
      </c>
      <c r="AM72" s="16">
        <v>1</v>
      </c>
      <c r="AO72" s="15" t="s">
        <v>189</v>
      </c>
      <c r="AP72" s="16">
        <v>1</v>
      </c>
      <c r="AR72" s="15" t="s">
        <v>172</v>
      </c>
      <c r="AS72" s="16">
        <v>30</v>
      </c>
      <c r="AU72" s="15" t="s">
        <v>164</v>
      </c>
      <c r="AV72" s="16">
        <v>21</v>
      </c>
      <c r="AX72" s="15" t="s">
        <v>166</v>
      </c>
      <c r="AY72" s="16">
        <v>35</v>
      </c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 t="s">
        <v>176</v>
      </c>
      <c r="AG73" s="16">
        <v>3</v>
      </c>
      <c r="AI73" s="15" t="s">
        <v>186</v>
      </c>
      <c r="AJ73" s="16">
        <v>2</v>
      </c>
      <c r="AL73" s="15" t="s">
        <v>181</v>
      </c>
      <c r="AM73" s="16">
        <v>2</v>
      </c>
      <c r="AO73" s="15" t="s">
        <v>190</v>
      </c>
      <c r="AP73" s="16">
        <v>6</v>
      </c>
      <c r="AR73" s="15" t="s">
        <v>173</v>
      </c>
      <c r="AS73" s="16">
        <v>154</v>
      </c>
      <c r="AU73" s="15" t="s">
        <v>165</v>
      </c>
      <c r="AV73" s="16">
        <v>169</v>
      </c>
      <c r="AX73" s="15" t="s">
        <v>167</v>
      </c>
      <c r="AY73" s="16">
        <v>12</v>
      </c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 t="s">
        <v>178</v>
      </c>
      <c r="AG74" s="16">
        <v>35</v>
      </c>
      <c r="AI74" s="15" t="s">
        <v>187</v>
      </c>
      <c r="AJ74" s="16">
        <v>2</v>
      </c>
      <c r="AL74" s="15" t="s">
        <v>182</v>
      </c>
      <c r="AM74" s="16">
        <v>1</v>
      </c>
      <c r="AO74" s="15" t="s">
        <v>191</v>
      </c>
      <c r="AP74" s="16">
        <v>2</v>
      </c>
      <c r="AR74" s="15" t="s">
        <v>174</v>
      </c>
      <c r="AS74" s="16">
        <v>2</v>
      </c>
      <c r="AU74" s="15" t="s">
        <v>166</v>
      </c>
      <c r="AV74" s="16">
        <v>39</v>
      </c>
      <c r="AX74" s="15" t="s">
        <v>168</v>
      </c>
      <c r="AY74" s="16">
        <v>9</v>
      </c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 t="s">
        <v>182</v>
      </c>
      <c r="AG75" s="16">
        <v>1</v>
      </c>
      <c r="AI75" s="15" t="s">
        <v>189</v>
      </c>
      <c r="AJ75" s="16">
        <v>1</v>
      </c>
      <c r="AL75" s="15" t="s">
        <v>183</v>
      </c>
      <c r="AM75" s="16">
        <v>1</v>
      </c>
      <c r="AO75" s="15" t="s">
        <v>311</v>
      </c>
      <c r="AP75" s="16">
        <v>3</v>
      </c>
      <c r="AR75" s="15" t="s">
        <v>176</v>
      </c>
      <c r="AS75" s="16">
        <v>6</v>
      </c>
      <c r="AU75" s="15" t="s">
        <v>167</v>
      </c>
      <c r="AV75" s="16">
        <v>11</v>
      </c>
      <c r="AX75" s="15" t="s">
        <v>169</v>
      </c>
      <c r="AY75" s="16">
        <v>5</v>
      </c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 t="s">
        <v>183</v>
      </c>
      <c r="AG76" s="16">
        <v>3</v>
      </c>
      <c r="AI76" s="15" t="s">
        <v>190</v>
      </c>
      <c r="AJ76" s="16">
        <v>2</v>
      </c>
      <c r="AL76" s="15" t="s">
        <v>186</v>
      </c>
      <c r="AM76" s="16">
        <v>2</v>
      </c>
      <c r="AO76" s="15" t="s">
        <v>196</v>
      </c>
      <c r="AP76" s="16">
        <v>1</v>
      </c>
      <c r="AR76" s="15" t="s">
        <v>178</v>
      </c>
      <c r="AS76" s="16">
        <v>68</v>
      </c>
      <c r="AU76" s="15" t="s">
        <v>168</v>
      </c>
      <c r="AV76" s="16">
        <v>7</v>
      </c>
      <c r="AX76" s="15" t="s">
        <v>170</v>
      </c>
      <c r="AY76" s="16">
        <v>14</v>
      </c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 t="s">
        <v>184</v>
      </c>
      <c r="AG77" s="16">
        <v>2</v>
      </c>
      <c r="AI77" s="15" t="s">
        <v>191</v>
      </c>
      <c r="AJ77" s="16">
        <v>3</v>
      </c>
      <c r="AL77" s="15" t="s">
        <v>187</v>
      </c>
      <c r="AM77" s="16">
        <v>1</v>
      </c>
      <c r="AO77" s="15" t="s">
        <v>202</v>
      </c>
      <c r="AP77" s="16">
        <v>1</v>
      </c>
      <c r="AR77" s="15" t="s">
        <v>179</v>
      </c>
      <c r="AS77" s="16">
        <v>4</v>
      </c>
      <c r="AU77" s="15" t="s">
        <v>169</v>
      </c>
      <c r="AV77" s="16">
        <v>25</v>
      </c>
      <c r="AX77" s="15" t="s">
        <v>171</v>
      </c>
      <c r="AY77" s="16">
        <v>46</v>
      </c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 t="s">
        <v>186</v>
      </c>
      <c r="AG78" s="16">
        <v>2</v>
      </c>
      <c r="AI78" s="15" t="s">
        <v>311</v>
      </c>
      <c r="AJ78" s="16">
        <v>1</v>
      </c>
      <c r="AL78" s="15" t="s">
        <v>190</v>
      </c>
      <c r="AM78" s="16">
        <v>2</v>
      </c>
      <c r="AO78" s="15" t="s">
        <v>203</v>
      </c>
      <c r="AP78" s="16">
        <v>1</v>
      </c>
      <c r="AR78" s="15" t="s">
        <v>181</v>
      </c>
      <c r="AS78" s="16">
        <v>1</v>
      </c>
      <c r="AU78" s="15" t="s">
        <v>170</v>
      </c>
      <c r="AV78" s="16">
        <v>30</v>
      </c>
      <c r="AX78" s="15" t="s">
        <v>172</v>
      </c>
      <c r="AY78" s="16">
        <v>17</v>
      </c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 t="s">
        <v>187</v>
      </c>
      <c r="AG79" s="16">
        <v>2</v>
      </c>
      <c r="AI79" s="15" t="s">
        <v>192</v>
      </c>
      <c r="AJ79" s="16">
        <v>1</v>
      </c>
      <c r="AL79" s="15" t="s">
        <v>191</v>
      </c>
      <c r="AM79" s="16">
        <v>5</v>
      </c>
      <c r="AO79" s="15" t="s">
        <v>210</v>
      </c>
      <c r="AP79" s="16">
        <v>1</v>
      </c>
      <c r="AR79" s="15" t="s">
        <v>185</v>
      </c>
      <c r="AS79" s="16">
        <v>1</v>
      </c>
      <c r="AU79" s="15" t="s">
        <v>171</v>
      </c>
      <c r="AV79" s="16">
        <v>31</v>
      </c>
      <c r="AX79" s="15" t="s">
        <v>173</v>
      </c>
      <c r="AY79" s="16">
        <v>132</v>
      </c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 t="s">
        <v>188</v>
      </c>
      <c r="AG80" s="16">
        <v>1</v>
      </c>
      <c r="AI80" s="15" t="s">
        <v>193</v>
      </c>
      <c r="AJ80" s="16">
        <v>1</v>
      </c>
      <c r="AL80" s="15" t="s">
        <v>311</v>
      </c>
      <c r="AM80" s="16">
        <v>1</v>
      </c>
      <c r="AO80" s="15" t="s">
        <v>211</v>
      </c>
      <c r="AP80" s="16">
        <v>1</v>
      </c>
      <c r="AR80" s="15" t="s">
        <v>186</v>
      </c>
      <c r="AS80" s="16">
        <v>4</v>
      </c>
      <c r="AU80" s="15" t="s">
        <v>172</v>
      </c>
      <c r="AV80" s="16">
        <v>26</v>
      </c>
      <c r="AX80" s="15" t="s">
        <v>174</v>
      </c>
      <c r="AY80" s="16">
        <v>5</v>
      </c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 t="s">
        <v>190</v>
      </c>
      <c r="AG81" s="16">
        <v>8</v>
      </c>
      <c r="AI81" s="15" t="s">
        <v>194</v>
      </c>
      <c r="AJ81" s="16">
        <v>3</v>
      </c>
      <c r="AL81" s="15" t="s">
        <v>192</v>
      </c>
      <c r="AM81" s="16">
        <v>1</v>
      </c>
      <c r="AO81" s="15" t="s">
        <v>215</v>
      </c>
      <c r="AP81" s="16">
        <v>5</v>
      </c>
      <c r="AR81" s="15" t="s">
        <v>187</v>
      </c>
      <c r="AS81" s="16">
        <v>3</v>
      </c>
      <c r="AU81" s="15" t="s">
        <v>173</v>
      </c>
      <c r="AV81" s="16">
        <v>152</v>
      </c>
      <c r="AX81" s="15" t="s">
        <v>176</v>
      </c>
      <c r="AY81" s="16">
        <v>1</v>
      </c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 t="s">
        <v>191</v>
      </c>
      <c r="AG82" s="16">
        <v>3</v>
      </c>
      <c r="AI82" s="15" t="s">
        <v>196</v>
      </c>
      <c r="AJ82" s="16">
        <v>2</v>
      </c>
      <c r="AL82" s="15" t="s">
        <v>194</v>
      </c>
      <c r="AM82" s="16">
        <v>1</v>
      </c>
      <c r="AO82" s="15" t="s">
        <v>359</v>
      </c>
      <c r="AP82" s="16">
        <v>4</v>
      </c>
      <c r="AR82" s="15" t="s">
        <v>188</v>
      </c>
      <c r="AS82" s="16">
        <v>2</v>
      </c>
      <c r="AU82" s="15" t="s">
        <v>174</v>
      </c>
      <c r="AV82" s="16">
        <v>7</v>
      </c>
      <c r="AX82" s="15" t="s">
        <v>178</v>
      </c>
      <c r="AY82" s="16">
        <v>54</v>
      </c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 t="s">
        <v>311</v>
      </c>
      <c r="AG83" s="16">
        <v>1</v>
      </c>
      <c r="AI83" s="15" t="s">
        <v>199</v>
      </c>
      <c r="AJ83" s="16">
        <v>2</v>
      </c>
      <c r="AL83" s="15" t="s">
        <v>195</v>
      </c>
      <c r="AM83" s="16">
        <v>1</v>
      </c>
      <c r="AO83" s="15" t="s">
        <v>360</v>
      </c>
      <c r="AP83" s="16">
        <v>4</v>
      </c>
      <c r="AR83" s="15" t="s">
        <v>190</v>
      </c>
      <c r="AS83" s="16">
        <v>4</v>
      </c>
      <c r="AU83" s="15" t="s">
        <v>175</v>
      </c>
      <c r="AV83" s="16">
        <v>2</v>
      </c>
      <c r="AX83" s="15" t="s">
        <v>179</v>
      </c>
      <c r="AY83" s="16">
        <v>2</v>
      </c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 t="s">
        <v>197</v>
      </c>
      <c r="AG84" s="16">
        <v>1</v>
      </c>
      <c r="AI84" s="15" t="s">
        <v>201</v>
      </c>
      <c r="AJ84" s="16">
        <v>1</v>
      </c>
      <c r="AL84" s="15" t="s">
        <v>201</v>
      </c>
      <c r="AM84" s="16">
        <v>1</v>
      </c>
      <c r="AO84" s="15" t="s">
        <v>220</v>
      </c>
      <c r="AP84" s="16">
        <v>1</v>
      </c>
      <c r="AR84" s="15" t="s">
        <v>191</v>
      </c>
      <c r="AS84" s="16">
        <v>3</v>
      </c>
      <c r="AU84" s="15" t="s">
        <v>176</v>
      </c>
      <c r="AV84" s="16">
        <v>7</v>
      </c>
      <c r="AX84" s="15" t="s">
        <v>181</v>
      </c>
      <c r="AY84" s="16">
        <v>1</v>
      </c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 t="s">
        <v>201</v>
      </c>
      <c r="AG85" s="16">
        <v>1</v>
      </c>
      <c r="AI85" s="15" t="s">
        <v>205</v>
      </c>
      <c r="AJ85" s="16">
        <v>1</v>
      </c>
      <c r="AL85" s="15" t="s">
        <v>202</v>
      </c>
      <c r="AM85" s="16">
        <v>1</v>
      </c>
      <c r="AO85" s="15" t="s">
        <v>222</v>
      </c>
      <c r="AP85" s="16">
        <v>7</v>
      </c>
      <c r="AR85" s="15" t="s">
        <v>311</v>
      </c>
      <c r="AS85" s="16">
        <v>1</v>
      </c>
      <c r="AU85" s="15" t="s">
        <v>178</v>
      </c>
      <c r="AV85" s="16">
        <v>69</v>
      </c>
      <c r="AX85" s="15" t="s">
        <v>183</v>
      </c>
      <c r="AY85" s="16">
        <v>2</v>
      </c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 t="s">
        <v>206</v>
      </c>
      <c r="AG86" s="16">
        <v>2</v>
      </c>
      <c r="AI86" s="15" t="s">
        <v>206</v>
      </c>
      <c r="AJ86" s="16">
        <v>1</v>
      </c>
      <c r="AL86" s="15" t="s">
        <v>206</v>
      </c>
      <c r="AM86" s="16">
        <v>1</v>
      </c>
      <c r="AO86" s="15" t="s">
        <v>226</v>
      </c>
      <c r="AP86" s="16">
        <v>15</v>
      </c>
      <c r="AR86" s="15" t="s">
        <v>193</v>
      </c>
      <c r="AS86" s="16">
        <v>1</v>
      </c>
      <c r="AU86" s="15" t="s">
        <v>179</v>
      </c>
      <c r="AV86" s="16">
        <v>3</v>
      </c>
      <c r="AX86" s="15" t="s">
        <v>184</v>
      </c>
      <c r="AY86" s="16">
        <v>1</v>
      </c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 t="s">
        <v>210</v>
      </c>
      <c r="AG87" s="16">
        <v>1</v>
      </c>
      <c r="AI87" s="15" t="s">
        <v>210</v>
      </c>
      <c r="AJ87" s="16">
        <v>3</v>
      </c>
      <c r="AL87" s="15" t="s">
        <v>209</v>
      </c>
      <c r="AM87" s="16">
        <v>1</v>
      </c>
      <c r="AO87" s="15" t="s">
        <v>228</v>
      </c>
      <c r="AP87" s="16">
        <v>9</v>
      </c>
      <c r="AR87" s="15" t="s">
        <v>194</v>
      </c>
      <c r="AS87" s="16">
        <v>1</v>
      </c>
      <c r="AU87" s="15" t="s">
        <v>181</v>
      </c>
      <c r="AV87" s="16">
        <v>2</v>
      </c>
      <c r="AX87" s="15" t="s">
        <v>186</v>
      </c>
      <c r="AY87" s="16">
        <v>4</v>
      </c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 t="s">
        <v>211</v>
      </c>
      <c r="AG88" s="16">
        <v>1</v>
      </c>
      <c r="AI88" s="15" t="s">
        <v>215</v>
      </c>
      <c r="AJ88" s="16">
        <v>1</v>
      </c>
      <c r="AL88" s="15" t="s">
        <v>211</v>
      </c>
      <c r="AM88" s="16">
        <v>1</v>
      </c>
      <c r="AO88" s="15" t="s">
        <v>231</v>
      </c>
      <c r="AP88" s="16">
        <v>2</v>
      </c>
      <c r="AR88" s="15" t="s">
        <v>197</v>
      </c>
      <c r="AS88" s="16">
        <v>3</v>
      </c>
      <c r="AU88" s="15" t="s">
        <v>182</v>
      </c>
      <c r="AV88" s="16">
        <v>4</v>
      </c>
      <c r="AX88" s="15" t="s">
        <v>187</v>
      </c>
      <c r="AY88" s="16">
        <v>6</v>
      </c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 t="s">
        <v>215</v>
      </c>
      <c r="AG89" s="16">
        <v>1</v>
      </c>
      <c r="AI89" s="15" t="s">
        <v>359</v>
      </c>
      <c r="AJ89" s="16">
        <v>7</v>
      </c>
      <c r="AL89" s="15" t="s">
        <v>212</v>
      </c>
      <c r="AM89" s="16">
        <v>1</v>
      </c>
      <c r="AO89" s="15" t="s">
        <v>234</v>
      </c>
      <c r="AP89" s="16">
        <v>2</v>
      </c>
      <c r="AR89" s="15" t="s">
        <v>198</v>
      </c>
      <c r="AS89" s="16">
        <v>1</v>
      </c>
      <c r="AU89" s="15" t="s">
        <v>183</v>
      </c>
      <c r="AV89" s="16">
        <v>1</v>
      </c>
      <c r="AX89" s="15" t="s">
        <v>188</v>
      </c>
      <c r="AY89" s="16">
        <v>1</v>
      </c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 t="s">
        <v>360</v>
      </c>
      <c r="AG90" s="16">
        <v>3</v>
      </c>
      <c r="AI90" s="15" t="s">
        <v>360</v>
      </c>
      <c r="AJ90" s="16">
        <v>3</v>
      </c>
      <c r="AL90" s="15" t="s">
        <v>359</v>
      </c>
      <c r="AM90" s="16">
        <v>7</v>
      </c>
      <c r="AO90" s="15" t="s">
        <v>236</v>
      </c>
      <c r="AP90" s="16">
        <v>14</v>
      </c>
      <c r="AR90" s="15" t="s">
        <v>199</v>
      </c>
      <c r="AS90" s="16">
        <v>3</v>
      </c>
      <c r="AU90" s="15" t="s">
        <v>184</v>
      </c>
      <c r="AV90" s="16">
        <v>1</v>
      </c>
      <c r="AX90" s="15" t="s">
        <v>189</v>
      </c>
      <c r="AY90" s="16">
        <v>1</v>
      </c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 t="s">
        <v>226</v>
      </c>
      <c r="AG91" s="16">
        <v>9</v>
      </c>
      <c r="AI91" s="15" t="s">
        <v>222</v>
      </c>
      <c r="AJ91" s="16">
        <v>2</v>
      </c>
      <c r="AL91" s="15" t="s">
        <v>360</v>
      </c>
      <c r="AM91" s="16">
        <v>3</v>
      </c>
      <c r="AO91" s="15" t="s">
        <v>237</v>
      </c>
      <c r="AP91" s="16">
        <v>2</v>
      </c>
      <c r="AR91" s="15" t="s">
        <v>201</v>
      </c>
      <c r="AS91" s="16">
        <v>1</v>
      </c>
      <c r="AU91" s="15" t="s">
        <v>186</v>
      </c>
      <c r="AV91" s="16">
        <v>4</v>
      </c>
      <c r="AX91" s="15" t="s">
        <v>190</v>
      </c>
      <c r="AY91" s="16">
        <v>3</v>
      </c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 t="s">
        <v>233</v>
      </c>
      <c r="AG92" s="16">
        <v>2</v>
      </c>
      <c r="AI92" s="15" t="s">
        <v>225</v>
      </c>
      <c r="AJ92" s="16">
        <v>2</v>
      </c>
      <c r="AL92" s="15" t="s">
        <v>226</v>
      </c>
      <c r="AM92" s="16">
        <v>7</v>
      </c>
      <c r="AO92" s="15" t="s">
        <v>238</v>
      </c>
      <c r="AP92" s="16">
        <v>12</v>
      </c>
      <c r="AR92" s="15" t="s">
        <v>206</v>
      </c>
      <c r="AS92" s="16">
        <v>1</v>
      </c>
      <c r="AU92" s="15" t="s">
        <v>187</v>
      </c>
      <c r="AV92" s="16">
        <v>3</v>
      </c>
      <c r="AX92" s="15" t="s">
        <v>191</v>
      </c>
      <c r="AY92" s="16">
        <v>4</v>
      </c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 t="s">
        <v>234</v>
      </c>
      <c r="AG93" s="16">
        <v>5</v>
      </c>
      <c r="AI93" s="15" t="s">
        <v>226</v>
      </c>
      <c r="AJ93" s="16">
        <v>6</v>
      </c>
      <c r="AL93" s="15" t="s">
        <v>228</v>
      </c>
      <c r="AM93" s="16">
        <v>7</v>
      </c>
      <c r="AO93" s="15" t="s">
        <v>239</v>
      </c>
      <c r="AP93" s="16">
        <v>23</v>
      </c>
      <c r="AR93" s="15" t="s">
        <v>209</v>
      </c>
      <c r="AS93" s="16">
        <v>1</v>
      </c>
      <c r="AU93" s="15" t="s">
        <v>188</v>
      </c>
      <c r="AV93" s="16">
        <v>2</v>
      </c>
      <c r="AX93" s="15" t="s">
        <v>311</v>
      </c>
      <c r="AY93" s="16">
        <v>2</v>
      </c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 t="s">
        <v>236</v>
      </c>
      <c r="AG94" s="16">
        <v>10</v>
      </c>
      <c r="AI94" s="15" t="s">
        <v>228</v>
      </c>
      <c r="AJ94" s="16">
        <v>6</v>
      </c>
      <c r="AL94" s="15" t="s">
        <v>233</v>
      </c>
      <c r="AM94" s="16">
        <v>4</v>
      </c>
      <c r="AO94" s="15" t="s">
        <v>240</v>
      </c>
      <c r="AP94" s="16">
        <v>10</v>
      </c>
      <c r="AR94" s="15" t="s">
        <v>210</v>
      </c>
      <c r="AS94" s="16">
        <v>2</v>
      </c>
      <c r="AU94" s="15" t="s">
        <v>189</v>
      </c>
      <c r="AV94" s="16">
        <v>1</v>
      </c>
      <c r="AX94" s="15" t="s">
        <v>192</v>
      </c>
      <c r="AY94" s="16">
        <v>1</v>
      </c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 t="s">
        <v>237</v>
      </c>
      <c r="AG95" s="16">
        <v>2</v>
      </c>
      <c r="AI95" s="15" t="s">
        <v>236</v>
      </c>
      <c r="AJ95" s="16">
        <v>6</v>
      </c>
      <c r="AL95" s="15" t="s">
        <v>234</v>
      </c>
      <c r="AM95" s="16">
        <v>2</v>
      </c>
      <c r="AO95" s="15" t="s">
        <v>241</v>
      </c>
      <c r="AP95" s="16">
        <v>4</v>
      </c>
      <c r="AR95" s="15" t="s">
        <v>211</v>
      </c>
      <c r="AS95" s="16">
        <v>1</v>
      </c>
      <c r="AU95" s="15" t="s">
        <v>190</v>
      </c>
      <c r="AV95" s="16">
        <v>4</v>
      </c>
      <c r="AX95" s="15" t="s">
        <v>193</v>
      </c>
      <c r="AY95" s="16">
        <v>2</v>
      </c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 t="s">
        <v>238</v>
      </c>
      <c r="AG96" s="16">
        <v>8</v>
      </c>
      <c r="AI96" s="15" t="s">
        <v>237</v>
      </c>
      <c r="AJ96" s="16">
        <v>1</v>
      </c>
      <c r="AL96" s="15" t="s">
        <v>361</v>
      </c>
      <c r="AM96" s="16">
        <v>1</v>
      </c>
      <c r="AO96" s="15" t="s">
        <v>242</v>
      </c>
      <c r="AP96" s="16">
        <v>5</v>
      </c>
      <c r="AR96" s="15" t="s">
        <v>215</v>
      </c>
      <c r="AS96" s="16">
        <v>3</v>
      </c>
      <c r="AU96" s="15" t="s">
        <v>191</v>
      </c>
      <c r="AV96" s="16">
        <v>2</v>
      </c>
      <c r="AX96" s="15" t="s">
        <v>194</v>
      </c>
      <c r="AY96" s="16">
        <v>3</v>
      </c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 t="s">
        <v>239</v>
      </c>
      <c r="AG97" s="16">
        <v>7</v>
      </c>
      <c r="AI97" s="15" t="s">
        <v>238</v>
      </c>
      <c r="AJ97" s="16">
        <v>6</v>
      </c>
      <c r="AL97" s="15" t="s">
        <v>236</v>
      </c>
      <c r="AM97" s="16">
        <v>8</v>
      </c>
      <c r="AO97" s="15" t="s">
        <v>243</v>
      </c>
      <c r="AP97" s="16">
        <v>3</v>
      </c>
      <c r="AR97" s="15" t="s">
        <v>216</v>
      </c>
      <c r="AS97" s="16">
        <v>1</v>
      </c>
      <c r="AU97" s="15" t="s">
        <v>311</v>
      </c>
      <c r="AV97" s="16">
        <v>1</v>
      </c>
      <c r="AX97" s="15" t="s">
        <v>196</v>
      </c>
      <c r="AY97" s="16">
        <v>1</v>
      </c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 t="s">
        <v>240</v>
      </c>
      <c r="AG98" s="16">
        <v>7</v>
      </c>
      <c r="AI98" s="15" t="s">
        <v>239</v>
      </c>
      <c r="AJ98" s="16">
        <v>4</v>
      </c>
      <c r="AL98" s="15" t="s">
        <v>237</v>
      </c>
      <c r="AM98" s="16">
        <v>2</v>
      </c>
      <c r="AO98" s="15" t="s">
        <v>244</v>
      </c>
      <c r="AP98" s="16">
        <v>7</v>
      </c>
      <c r="AR98" s="15" t="s">
        <v>359</v>
      </c>
      <c r="AS98" s="16">
        <v>9</v>
      </c>
      <c r="AU98" s="15" t="s">
        <v>193</v>
      </c>
      <c r="AV98" s="16">
        <v>3</v>
      </c>
      <c r="AX98" s="15" t="s">
        <v>198</v>
      </c>
      <c r="AY98" s="16">
        <v>1</v>
      </c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 t="s">
        <v>241</v>
      </c>
      <c r="AG99" s="16">
        <v>6</v>
      </c>
      <c r="AI99" s="15" t="s">
        <v>240</v>
      </c>
      <c r="AJ99" s="16">
        <v>7</v>
      </c>
      <c r="AL99" s="15" t="s">
        <v>238</v>
      </c>
      <c r="AM99" s="16">
        <v>5</v>
      </c>
      <c r="AO99" s="15" t="s">
        <v>245</v>
      </c>
      <c r="AP99" s="16">
        <v>3</v>
      </c>
      <c r="AR99" s="15" t="s">
        <v>360</v>
      </c>
      <c r="AS99" s="16">
        <v>3</v>
      </c>
      <c r="AU99" s="15" t="s">
        <v>194</v>
      </c>
      <c r="AV99" s="16">
        <v>1</v>
      </c>
      <c r="AX99" s="15" t="s">
        <v>201</v>
      </c>
      <c r="AY99" s="16">
        <v>3</v>
      </c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 t="s">
        <v>242</v>
      </c>
      <c r="AG100" s="16">
        <v>3</v>
      </c>
      <c r="AI100" s="15" t="s">
        <v>241</v>
      </c>
      <c r="AJ100" s="16">
        <v>1</v>
      </c>
      <c r="AL100" s="15" t="s">
        <v>239</v>
      </c>
      <c r="AM100" s="16">
        <v>7</v>
      </c>
      <c r="AO100" s="15" t="s">
        <v>246</v>
      </c>
      <c r="AP100" s="16">
        <v>3</v>
      </c>
      <c r="AR100" s="15" t="s">
        <v>220</v>
      </c>
      <c r="AS100" s="16">
        <v>1</v>
      </c>
      <c r="AU100" s="15" t="s">
        <v>196</v>
      </c>
      <c r="AV100" s="16">
        <v>3</v>
      </c>
      <c r="AX100" s="15" t="s">
        <v>202</v>
      </c>
      <c r="AY100" s="16">
        <v>1</v>
      </c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 t="s">
        <v>243</v>
      </c>
      <c r="AG101" s="16">
        <v>7</v>
      </c>
      <c r="AI101" s="15" t="s">
        <v>242</v>
      </c>
      <c r="AJ101" s="16">
        <v>4</v>
      </c>
      <c r="AL101" s="15" t="s">
        <v>240</v>
      </c>
      <c r="AM101" s="16">
        <v>13</v>
      </c>
      <c r="AO101" s="15" t="s">
        <v>247</v>
      </c>
      <c r="AP101" s="16">
        <v>16</v>
      </c>
      <c r="AR101" s="15" t="s">
        <v>222</v>
      </c>
      <c r="AS101" s="16">
        <v>1</v>
      </c>
      <c r="AU101" s="15" t="s">
        <v>197</v>
      </c>
      <c r="AV101" s="16">
        <v>4</v>
      </c>
      <c r="AX101" s="15" t="s">
        <v>206</v>
      </c>
      <c r="AY101" s="16">
        <v>1</v>
      </c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 t="s">
        <v>244</v>
      </c>
      <c r="AG102" s="16">
        <v>6</v>
      </c>
      <c r="AI102" s="15" t="s">
        <v>244</v>
      </c>
      <c r="AJ102" s="16">
        <v>3</v>
      </c>
      <c r="AL102" s="15" t="s">
        <v>241</v>
      </c>
      <c r="AM102" s="16">
        <v>3</v>
      </c>
      <c r="AO102" s="15" t="s">
        <v>248</v>
      </c>
      <c r="AP102" s="16">
        <v>4</v>
      </c>
      <c r="AR102" s="15" t="s">
        <v>226</v>
      </c>
      <c r="AS102" s="16">
        <v>12</v>
      </c>
      <c r="AU102" s="15" t="s">
        <v>198</v>
      </c>
      <c r="AV102" s="16">
        <v>1</v>
      </c>
      <c r="AX102" s="15" t="s">
        <v>210</v>
      </c>
      <c r="AY102" s="16">
        <v>3</v>
      </c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 t="s">
        <v>245</v>
      </c>
      <c r="AG103" s="16">
        <v>1</v>
      </c>
      <c r="AI103" s="15" t="s">
        <v>247</v>
      </c>
      <c r="AJ103" s="16">
        <v>6</v>
      </c>
      <c r="AL103" s="15" t="s">
        <v>242</v>
      </c>
      <c r="AM103" s="16">
        <v>2</v>
      </c>
      <c r="AO103" s="15" t="s">
        <v>249</v>
      </c>
      <c r="AP103" s="16">
        <v>9</v>
      </c>
      <c r="AR103" s="15" t="s">
        <v>228</v>
      </c>
      <c r="AS103" s="16">
        <v>5</v>
      </c>
      <c r="AU103" s="15" t="s">
        <v>199</v>
      </c>
      <c r="AV103" s="16">
        <v>2</v>
      </c>
      <c r="AX103" s="15" t="s">
        <v>215</v>
      </c>
      <c r="AY103" s="16">
        <v>1</v>
      </c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 t="s">
        <v>246</v>
      </c>
      <c r="AG104" s="16">
        <v>1</v>
      </c>
      <c r="AI104" s="15" t="s">
        <v>248</v>
      </c>
      <c r="AJ104" s="16">
        <v>2</v>
      </c>
      <c r="AL104" s="15" t="s">
        <v>243</v>
      </c>
      <c r="AM104" s="16">
        <v>3</v>
      </c>
      <c r="AO104" s="15" t="s">
        <v>250</v>
      </c>
      <c r="AP104" s="16">
        <v>1</v>
      </c>
      <c r="AR104" s="15" t="s">
        <v>231</v>
      </c>
      <c r="AS104" s="16">
        <v>1</v>
      </c>
      <c r="AU104" s="15" t="s">
        <v>201</v>
      </c>
      <c r="AV104" s="16">
        <v>3</v>
      </c>
      <c r="AX104" s="15" t="s">
        <v>359</v>
      </c>
      <c r="AY104" s="16">
        <v>7</v>
      </c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 t="s">
        <v>247</v>
      </c>
      <c r="AG105" s="16">
        <v>4</v>
      </c>
      <c r="AI105" s="15" t="s">
        <v>252</v>
      </c>
      <c r="AJ105" s="16">
        <v>1</v>
      </c>
      <c r="AL105" s="15" t="s">
        <v>244</v>
      </c>
      <c r="AM105" s="16">
        <v>4</v>
      </c>
      <c r="AO105" s="15" t="s">
        <v>251</v>
      </c>
      <c r="AP105" s="16">
        <v>3</v>
      </c>
      <c r="AR105" s="15" t="s">
        <v>233</v>
      </c>
      <c r="AS105" s="16">
        <v>2</v>
      </c>
      <c r="AU105" s="15" t="s">
        <v>202</v>
      </c>
      <c r="AV105" s="16">
        <v>1</v>
      </c>
      <c r="AX105" s="15" t="s">
        <v>360</v>
      </c>
      <c r="AY105" s="16">
        <v>6</v>
      </c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 t="s">
        <v>248</v>
      </c>
      <c r="AG106" s="16">
        <v>5</v>
      </c>
      <c r="AI106" s="15" t="s">
        <v>254</v>
      </c>
      <c r="AJ106" s="16">
        <v>4</v>
      </c>
      <c r="AL106" s="15" t="s">
        <v>245</v>
      </c>
      <c r="AM106" s="16">
        <v>1</v>
      </c>
      <c r="AO106" s="15" t="s">
        <v>252</v>
      </c>
      <c r="AP106" s="16">
        <v>2</v>
      </c>
      <c r="AR106" s="15" t="s">
        <v>234</v>
      </c>
      <c r="AS106" s="16">
        <v>4</v>
      </c>
      <c r="AU106" s="15" t="s">
        <v>205</v>
      </c>
      <c r="AV106" s="16">
        <v>2</v>
      </c>
      <c r="AX106" s="15" t="s">
        <v>226</v>
      </c>
      <c r="AY106" s="16">
        <v>14</v>
      </c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 t="s">
        <v>250</v>
      </c>
      <c r="AG107" s="16">
        <v>3</v>
      </c>
      <c r="AI107" s="15" t="s">
        <v>255</v>
      </c>
      <c r="AJ107" s="16">
        <v>1</v>
      </c>
      <c r="AL107" s="15" t="s">
        <v>247</v>
      </c>
      <c r="AM107" s="16">
        <v>4</v>
      </c>
      <c r="AO107" s="15" t="s">
        <v>254</v>
      </c>
      <c r="AP107" s="16">
        <v>2</v>
      </c>
      <c r="AR107" s="15" t="s">
        <v>236</v>
      </c>
      <c r="AS107" s="16">
        <v>23</v>
      </c>
      <c r="AU107" s="15" t="s">
        <v>210</v>
      </c>
      <c r="AV107" s="16">
        <v>2</v>
      </c>
      <c r="AX107" s="15" t="s">
        <v>228</v>
      </c>
      <c r="AY107" s="16">
        <v>12</v>
      </c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 t="s">
        <v>251</v>
      </c>
      <c r="AG108" s="16">
        <v>1</v>
      </c>
      <c r="AI108" s="15" t="s">
        <v>257</v>
      </c>
      <c r="AJ108" s="16">
        <v>1</v>
      </c>
      <c r="AL108" s="15" t="s">
        <v>248</v>
      </c>
      <c r="AM108" s="16">
        <v>2</v>
      </c>
      <c r="AO108" s="15" t="s">
        <v>255</v>
      </c>
      <c r="AP108" s="16">
        <v>1</v>
      </c>
      <c r="AR108" s="15" t="s">
        <v>237</v>
      </c>
      <c r="AS108" s="16">
        <v>2</v>
      </c>
      <c r="AU108" s="15" t="s">
        <v>211</v>
      </c>
      <c r="AV108" s="16">
        <v>2</v>
      </c>
      <c r="AX108" s="15" t="s">
        <v>230</v>
      </c>
      <c r="AY108" s="16">
        <v>1</v>
      </c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 t="s">
        <v>252</v>
      </c>
      <c r="AG109" s="16">
        <v>1</v>
      </c>
      <c r="AI109" s="15" t="s">
        <v>259</v>
      </c>
      <c r="AJ109" s="16">
        <v>1</v>
      </c>
      <c r="AL109" s="15" t="s">
        <v>249</v>
      </c>
      <c r="AM109" s="16">
        <v>6</v>
      </c>
      <c r="AO109" s="15" t="s">
        <v>257</v>
      </c>
      <c r="AP109" s="16">
        <v>2</v>
      </c>
      <c r="AR109" s="15" t="s">
        <v>238</v>
      </c>
      <c r="AS109" s="16">
        <v>22</v>
      </c>
      <c r="AU109" s="15" t="s">
        <v>215</v>
      </c>
      <c r="AV109" s="16">
        <v>2</v>
      </c>
      <c r="AX109" s="15" t="s">
        <v>231</v>
      </c>
      <c r="AY109" s="16">
        <v>2</v>
      </c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 t="s">
        <v>254</v>
      </c>
      <c r="AG110" s="16">
        <v>1</v>
      </c>
      <c r="AI110" s="15" t="s">
        <v>260</v>
      </c>
      <c r="AJ110" s="16">
        <v>2</v>
      </c>
      <c r="AL110" s="15" t="s">
        <v>251</v>
      </c>
      <c r="AM110" s="16">
        <v>2</v>
      </c>
      <c r="AO110" s="15" t="s">
        <v>259</v>
      </c>
      <c r="AP110" s="16">
        <v>3</v>
      </c>
      <c r="AR110" s="15" t="s">
        <v>239</v>
      </c>
      <c r="AS110" s="16">
        <v>13</v>
      </c>
      <c r="AU110" s="15" t="s">
        <v>359</v>
      </c>
      <c r="AV110" s="16">
        <v>8</v>
      </c>
      <c r="AX110" s="15" t="s">
        <v>233</v>
      </c>
      <c r="AY110" s="16">
        <v>2</v>
      </c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 t="s">
        <v>257</v>
      </c>
      <c r="AG111" s="16">
        <v>1</v>
      </c>
      <c r="AI111" s="15" t="s">
        <v>264</v>
      </c>
      <c r="AJ111" s="16">
        <v>1</v>
      </c>
      <c r="AL111" s="15" t="s">
        <v>252</v>
      </c>
      <c r="AM111" s="16">
        <v>2</v>
      </c>
      <c r="AO111" s="15" t="s">
        <v>260</v>
      </c>
      <c r="AP111" s="16">
        <v>1</v>
      </c>
      <c r="AR111" s="15" t="s">
        <v>240</v>
      </c>
      <c r="AS111" s="16">
        <v>28</v>
      </c>
      <c r="AU111" s="15" t="s">
        <v>360</v>
      </c>
      <c r="AV111" s="16">
        <v>7</v>
      </c>
      <c r="AX111" s="15" t="s">
        <v>234</v>
      </c>
      <c r="AY111" s="16">
        <v>2</v>
      </c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 t="s">
        <v>259</v>
      </c>
      <c r="AG112" s="16">
        <v>1</v>
      </c>
      <c r="AI112" s="15" t="s">
        <v>267</v>
      </c>
      <c r="AJ112" s="16">
        <v>1</v>
      </c>
      <c r="AL112" s="15" t="s">
        <v>255</v>
      </c>
      <c r="AM112" s="16">
        <v>1</v>
      </c>
      <c r="AO112" s="15" t="s">
        <v>264</v>
      </c>
      <c r="AP112" s="16">
        <v>1</v>
      </c>
      <c r="AR112" s="15" t="s">
        <v>241</v>
      </c>
      <c r="AS112" s="16">
        <v>11</v>
      </c>
      <c r="AU112" s="15" t="s">
        <v>226</v>
      </c>
      <c r="AV112" s="16">
        <v>13</v>
      </c>
      <c r="AX112" s="15" t="s">
        <v>236</v>
      </c>
      <c r="AY112" s="16">
        <v>18</v>
      </c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 t="s">
        <v>263</v>
      </c>
      <c r="AG113" s="16">
        <v>1</v>
      </c>
      <c r="AI113" s="15" t="s">
        <v>271</v>
      </c>
      <c r="AJ113" s="16">
        <v>1</v>
      </c>
      <c r="AL113" s="15" t="s">
        <v>256</v>
      </c>
      <c r="AM113" s="16">
        <v>2</v>
      </c>
      <c r="AO113" s="15" t="s">
        <v>268</v>
      </c>
      <c r="AP113" s="16">
        <v>2</v>
      </c>
      <c r="AR113" s="15" t="s">
        <v>242</v>
      </c>
      <c r="AS113" s="16">
        <v>11</v>
      </c>
      <c r="AU113" s="15" t="s">
        <v>228</v>
      </c>
      <c r="AV113" s="16">
        <v>6</v>
      </c>
      <c r="AX113" s="15" t="s">
        <v>237</v>
      </c>
      <c r="AY113" s="16">
        <v>2</v>
      </c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 t="s">
        <v>269</v>
      </c>
      <c r="AG114" s="16">
        <v>2</v>
      </c>
      <c r="AI114" s="15" t="s">
        <v>362</v>
      </c>
      <c r="AJ114" s="16">
        <v>1</v>
      </c>
      <c r="AL114" s="15" t="s">
        <v>257</v>
      </c>
      <c r="AM114" s="16">
        <v>2</v>
      </c>
      <c r="AO114" s="15" t="s">
        <v>269</v>
      </c>
      <c r="AP114" s="16">
        <v>2</v>
      </c>
      <c r="AR114" s="15" t="s">
        <v>243</v>
      </c>
      <c r="AS114" s="16">
        <v>7</v>
      </c>
      <c r="AU114" s="15" t="s">
        <v>233</v>
      </c>
      <c r="AV114" s="16">
        <v>2</v>
      </c>
      <c r="AX114" s="15" t="s">
        <v>238</v>
      </c>
      <c r="AY114" s="16">
        <v>17</v>
      </c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 t="s">
        <v>271</v>
      </c>
      <c r="AG115" s="16">
        <v>1</v>
      </c>
      <c r="AI115" s="15" t="s">
        <v>594</v>
      </c>
      <c r="AJ115" s="16">
        <v>1</v>
      </c>
      <c r="AL115" s="15" t="s">
        <v>261</v>
      </c>
      <c r="AM115" s="16">
        <v>1</v>
      </c>
      <c r="AO115" s="15" t="s">
        <v>363</v>
      </c>
      <c r="AP115" s="16">
        <v>1</v>
      </c>
      <c r="AR115" s="15" t="s">
        <v>244</v>
      </c>
      <c r="AS115" s="16">
        <v>4</v>
      </c>
      <c r="AU115" s="15" t="s">
        <v>236</v>
      </c>
      <c r="AV115" s="16">
        <v>15</v>
      </c>
      <c r="AX115" s="15" t="s">
        <v>239</v>
      </c>
      <c r="AY115" s="16">
        <v>18</v>
      </c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 t="s">
        <v>365</v>
      </c>
      <c r="AG116" s="16">
        <v>2</v>
      </c>
      <c r="AI116" s="15" t="s">
        <v>364</v>
      </c>
      <c r="AJ116" s="16">
        <v>2</v>
      </c>
      <c r="AL116" s="15" t="s">
        <v>267</v>
      </c>
      <c r="AM116" s="16">
        <v>1</v>
      </c>
      <c r="AO116" s="15" t="s">
        <v>364</v>
      </c>
      <c r="AP116" s="16">
        <v>3</v>
      </c>
      <c r="AR116" s="15" t="s">
        <v>245</v>
      </c>
      <c r="AS116" s="16">
        <v>4</v>
      </c>
      <c r="AU116" s="15" t="s">
        <v>237</v>
      </c>
      <c r="AV116" s="16">
        <v>4</v>
      </c>
      <c r="AX116" s="15" t="s">
        <v>240</v>
      </c>
      <c r="AY116" s="16">
        <v>28</v>
      </c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 t="s">
        <v>367</v>
      </c>
      <c r="AG117" s="16">
        <v>2</v>
      </c>
      <c r="AI117" s="15" t="s">
        <v>365</v>
      </c>
      <c r="AJ117" s="16">
        <v>1</v>
      </c>
      <c r="AL117" s="15" t="s">
        <v>268</v>
      </c>
      <c r="AM117" s="16">
        <v>4</v>
      </c>
      <c r="AO117" s="15" t="s">
        <v>365</v>
      </c>
      <c r="AP117" s="16">
        <v>1</v>
      </c>
      <c r="AR117" s="15" t="s">
        <v>246</v>
      </c>
      <c r="AS117" s="16">
        <v>3</v>
      </c>
      <c r="AU117" s="15" t="s">
        <v>238</v>
      </c>
      <c r="AV117" s="16">
        <v>18</v>
      </c>
      <c r="AX117" s="15" t="s">
        <v>241</v>
      </c>
      <c r="AY117" s="16">
        <v>13</v>
      </c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 t="s">
        <v>275</v>
      </c>
      <c r="AG118" s="16">
        <v>3</v>
      </c>
      <c r="AI118" s="15" t="s">
        <v>366</v>
      </c>
      <c r="AJ118" s="16">
        <v>1</v>
      </c>
      <c r="AL118" s="15" t="s">
        <v>363</v>
      </c>
      <c r="AM118" s="16">
        <v>2</v>
      </c>
      <c r="AO118" s="15" t="s">
        <v>275</v>
      </c>
      <c r="AP118" s="16">
        <v>2</v>
      </c>
      <c r="AR118" s="15" t="s">
        <v>247</v>
      </c>
      <c r="AS118" s="16">
        <v>17</v>
      </c>
      <c r="AU118" s="15" t="s">
        <v>239</v>
      </c>
      <c r="AV118" s="16">
        <v>8</v>
      </c>
      <c r="AX118" s="15" t="s">
        <v>242</v>
      </c>
      <c r="AY118" s="16">
        <v>5</v>
      </c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 t="s">
        <v>276</v>
      </c>
      <c r="AG119" s="16">
        <v>3</v>
      </c>
      <c r="AI119" s="15" t="s">
        <v>584</v>
      </c>
      <c r="AJ119" s="16">
        <v>1</v>
      </c>
      <c r="AL119" s="15" t="s">
        <v>594</v>
      </c>
      <c r="AM119" s="16">
        <v>1</v>
      </c>
      <c r="AO119" s="15" t="s">
        <v>281</v>
      </c>
      <c r="AP119" s="16">
        <v>2</v>
      </c>
      <c r="AR119" s="15" t="s">
        <v>248</v>
      </c>
      <c r="AS119" s="16">
        <v>10</v>
      </c>
      <c r="AU119" s="15" t="s">
        <v>240</v>
      </c>
      <c r="AV119" s="16">
        <v>21</v>
      </c>
      <c r="AX119" s="15" t="s">
        <v>243</v>
      </c>
      <c r="AY119" s="16">
        <v>6</v>
      </c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 t="s">
        <v>281</v>
      </c>
      <c r="AG120" s="16">
        <v>3</v>
      </c>
      <c r="AI120" s="15" t="s">
        <v>275</v>
      </c>
      <c r="AJ120" s="16">
        <v>2</v>
      </c>
      <c r="AL120" s="15" t="s">
        <v>364</v>
      </c>
      <c r="AM120" s="16">
        <v>1</v>
      </c>
      <c r="AO120" s="15" t="s">
        <v>440</v>
      </c>
      <c r="AP120" s="16">
        <v>4</v>
      </c>
      <c r="AR120" s="15" t="s">
        <v>249</v>
      </c>
      <c r="AS120" s="16">
        <v>6</v>
      </c>
      <c r="AU120" s="15" t="s">
        <v>241</v>
      </c>
      <c r="AV120" s="16">
        <v>10</v>
      </c>
      <c r="AX120" s="15" t="s">
        <v>244</v>
      </c>
      <c r="AY120" s="16">
        <v>9</v>
      </c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 t="s">
        <v>369</v>
      </c>
      <c r="AG121" s="16">
        <v>9</v>
      </c>
      <c r="AI121" s="15" t="s">
        <v>276</v>
      </c>
      <c r="AJ121" s="16">
        <v>1</v>
      </c>
      <c r="AL121" s="15" t="s">
        <v>365</v>
      </c>
      <c r="AM121" s="16">
        <v>4</v>
      </c>
      <c r="AO121" s="15" t="s">
        <v>314</v>
      </c>
      <c r="AP121" s="16">
        <v>4</v>
      </c>
      <c r="AR121" s="15" t="s">
        <v>250</v>
      </c>
      <c r="AS121" s="16">
        <v>2</v>
      </c>
      <c r="AU121" s="15" t="s">
        <v>242</v>
      </c>
      <c r="AV121" s="16">
        <v>8</v>
      </c>
      <c r="AX121" s="15" t="s">
        <v>245</v>
      </c>
      <c r="AY121" s="16">
        <v>4</v>
      </c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 t="s">
        <v>440</v>
      </c>
      <c r="AG122" s="16">
        <v>6</v>
      </c>
      <c r="AI122" s="15" t="s">
        <v>439</v>
      </c>
      <c r="AJ122" s="16">
        <v>1</v>
      </c>
      <c r="AL122" s="15" t="s">
        <v>367</v>
      </c>
      <c r="AM122" s="16">
        <v>3</v>
      </c>
      <c r="AO122" s="15" t="s">
        <v>315</v>
      </c>
      <c r="AP122" s="16">
        <v>4</v>
      </c>
      <c r="AR122" s="15" t="s">
        <v>251</v>
      </c>
      <c r="AS122" s="16">
        <v>4</v>
      </c>
      <c r="AU122" s="15" t="s">
        <v>243</v>
      </c>
      <c r="AV122" s="16">
        <v>4</v>
      </c>
      <c r="AX122" s="15" t="s">
        <v>246</v>
      </c>
      <c r="AY122" s="16">
        <v>4</v>
      </c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 t="s">
        <v>319</v>
      </c>
      <c r="AG123" s="16">
        <v>1</v>
      </c>
      <c r="AI123" s="15" t="s">
        <v>440</v>
      </c>
      <c r="AJ123" s="16">
        <v>6</v>
      </c>
      <c r="AL123" s="15" t="s">
        <v>275</v>
      </c>
      <c r="AM123" s="16">
        <v>2</v>
      </c>
      <c r="AO123" s="15" t="s">
        <v>318</v>
      </c>
      <c r="AP123" s="16"/>
      <c r="AR123" s="15" t="s">
        <v>252</v>
      </c>
      <c r="AS123" s="16">
        <v>1</v>
      </c>
      <c r="AU123" s="15" t="s">
        <v>244</v>
      </c>
      <c r="AV123" s="16">
        <v>7</v>
      </c>
      <c r="AX123" s="15" t="s">
        <v>247</v>
      </c>
      <c r="AY123" s="16">
        <v>9</v>
      </c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 t="s">
        <v>320</v>
      </c>
      <c r="AG124" s="16">
        <v>5</v>
      </c>
      <c r="AI124" s="15" t="s">
        <v>313</v>
      </c>
      <c r="AJ124" s="16">
        <v>2</v>
      </c>
      <c r="AL124" s="15" t="s">
        <v>440</v>
      </c>
      <c r="AM124" s="16">
        <v>2</v>
      </c>
      <c r="AO124" s="15" t="s">
        <v>371</v>
      </c>
      <c r="AP124" s="16">
        <v>1</v>
      </c>
      <c r="AR124" s="15" t="s">
        <v>253</v>
      </c>
      <c r="AS124" s="16">
        <v>3</v>
      </c>
      <c r="AU124" s="15" t="s">
        <v>245</v>
      </c>
      <c r="AV124" s="16">
        <v>2</v>
      </c>
      <c r="AX124" s="15" t="s">
        <v>248</v>
      </c>
      <c r="AY124" s="16">
        <v>6</v>
      </c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 t="s">
        <v>441</v>
      </c>
      <c r="AG125" s="16">
        <v>11</v>
      </c>
      <c r="AI125" s="15" t="s">
        <v>314</v>
      </c>
      <c r="AJ125" s="16">
        <v>5</v>
      </c>
      <c r="AL125" s="15" t="s">
        <v>314</v>
      </c>
      <c r="AM125" s="16">
        <v>3</v>
      </c>
      <c r="AO125" s="15" t="s">
        <v>319</v>
      </c>
      <c r="AP125" s="16">
        <v>2</v>
      </c>
      <c r="AR125" s="15" t="s">
        <v>254</v>
      </c>
      <c r="AS125" s="16">
        <v>3</v>
      </c>
      <c r="AU125" s="15" t="s">
        <v>246</v>
      </c>
      <c r="AV125" s="16">
        <v>3</v>
      </c>
      <c r="AX125" s="15" t="s">
        <v>249</v>
      </c>
      <c r="AY125" s="16">
        <v>10</v>
      </c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 t="s">
        <v>442</v>
      </c>
      <c r="AG126" s="16">
        <v>5</v>
      </c>
      <c r="AI126" s="15" t="s">
        <v>370</v>
      </c>
      <c r="AJ126" s="16">
        <v>1</v>
      </c>
      <c r="AL126" s="15" t="s">
        <v>315</v>
      </c>
      <c r="AM126" s="16">
        <v>3</v>
      </c>
      <c r="AO126" s="15" t="s">
        <v>320</v>
      </c>
      <c r="AP126" s="16">
        <v>4</v>
      </c>
      <c r="AR126" s="15" t="s">
        <v>255</v>
      </c>
      <c r="AS126" s="16">
        <v>3</v>
      </c>
      <c r="AU126" s="15" t="s">
        <v>247</v>
      </c>
      <c r="AV126" s="16">
        <v>10</v>
      </c>
      <c r="AX126" s="15" t="s">
        <v>251</v>
      </c>
      <c r="AY126" s="16">
        <v>3</v>
      </c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 t="s">
        <v>443</v>
      </c>
      <c r="AG127" s="16">
        <v>11</v>
      </c>
      <c r="AI127" s="15" t="s">
        <v>318</v>
      </c>
      <c r="AJ127" s="16">
        <v>6</v>
      </c>
      <c r="AL127" s="15" t="s">
        <v>317</v>
      </c>
      <c r="AM127" s="16">
        <v>3</v>
      </c>
      <c r="AO127" s="15" t="s">
        <v>321</v>
      </c>
      <c r="AP127" s="16">
        <v>1</v>
      </c>
      <c r="AR127" s="15" t="s">
        <v>256</v>
      </c>
      <c r="AS127" s="16">
        <v>4</v>
      </c>
      <c r="AU127" s="15" t="s">
        <v>248</v>
      </c>
      <c r="AV127" s="16">
        <v>1</v>
      </c>
      <c r="AX127" s="15" t="s">
        <v>252</v>
      </c>
      <c r="AY127" s="16">
        <v>3</v>
      </c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 t="s">
        <v>444</v>
      </c>
      <c r="AG128" s="16">
        <v>21</v>
      </c>
      <c r="AI128" s="15" t="s">
        <v>371</v>
      </c>
      <c r="AJ128" s="16">
        <v>1</v>
      </c>
      <c r="AL128" s="15" t="s">
        <v>318</v>
      </c>
      <c r="AM128" s="16">
        <v>5</v>
      </c>
      <c r="AO128" s="15" t="s">
        <v>441</v>
      </c>
      <c r="AP128" s="16">
        <v>10</v>
      </c>
      <c r="AR128" s="15" t="s">
        <v>257</v>
      </c>
      <c r="AS128" s="16">
        <v>5</v>
      </c>
      <c r="AU128" s="15" t="s">
        <v>249</v>
      </c>
      <c r="AV128" s="16">
        <v>7</v>
      </c>
      <c r="AX128" s="15" t="s">
        <v>253</v>
      </c>
      <c r="AY128" s="16">
        <v>2</v>
      </c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 t="s">
        <v>445</v>
      </c>
      <c r="AG129" s="16">
        <v>1</v>
      </c>
      <c r="AI129" s="15" t="s">
        <v>319</v>
      </c>
      <c r="AJ129" s="16">
        <v>2</v>
      </c>
      <c r="AL129" s="15" t="s">
        <v>371</v>
      </c>
      <c r="AM129" s="16">
        <v>1</v>
      </c>
      <c r="AO129" s="15" t="s">
        <v>442</v>
      </c>
      <c r="AP129" s="16">
        <v>14</v>
      </c>
      <c r="AR129" s="15" t="s">
        <v>259</v>
      </c>
      <c r="AS129" s="16">
        <v>1</v>
      </c>
      <c r="AU129" s="15" t="s">
        <v>250</v>
      </c>
      <c r="AV129" s="16">
        <v>2</v>
      </c>
      <c r="AX129" s="15" t="s">
        <v>254</v>
      </c>
      <c r="AY129" s="16">
        <v>12</v>
      </c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 t="s">
        <v>446</v>
      </c>
      <c r="AG130" s="16">
        <v>13</v>
      </c>
      <c r="AI130" s="15" t="s">
        <v>320</v>
      </c>
      <c r="AJ130" s="16">
        <v>2</v>
      </c>
      <c r="AL130" s="15" t="s">
        <v>319</v>
      </c>
      <c r="AM130" s="16">
        <v>1</v>
      </c>
      <c r="AO130" s="15" t="s">
        <v>443</v>
      </c>
      <c r="AP130" s="16">
        <v>6</v>
      </c>
      <c r="AR130" s="15" t="s">
        <v>260</v>
      </c>
      <c r="AS130" s="16">
        <v>1</v>
      </c>
      <c r="AU130" s="15" t="s">
        <v>251</v>
      </c>
      <c r="AV130" s="16">
        <v>3</v>
      </c>
      <c r="AX130" s="15" t="s">
        <v>255</v>
      </c>
      <c r="AY130" s="16">
        <v>3</v>
      </c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 t="s">
        <v>449</v>
      </c>
      <c r="AG131" s="16">
        <v>1</v>
      </c>
      <c r="AI131" s="15" t="s">
        <v>322</v>
      </c>
      <c r="AJ131" s="16">
        <v>1</v>
      </c>
      <c r="AL131" s="15" t="s">
        <v>320</v>
      </c>
      <c r="AM131" s="16">
        <v>2</v>
      </c>
      <c r="AO131" s="15" t="s">
        <v>444</v>
      </c>
      <c r="AP131" s="16">
        <v>28</v>
      </c>
      <c r="AR131" s="15" t="s">
        <v>263</v>
      </c>
      <c r="AS131" s="16">
        <v>1</v>
      </c>
      <c r="AU131" s="15" t="s">
        <v>252</v>
      </c>
      <c r="AV131" s="16">
        <v>3</v>
      </c>
      <c r="AX131" s="15" t="s">
        <v>256</v>
      </c>
      <c r="AY131" s="16">
        <v>2</v>
      </c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 t="s">
        <v>451</v>
      </c>
      <c r="AG132" s="16">
        <v>12</v>
      </c>
      <c r="AI132" s="15" t="s">
        <v>441</v>
      </c>
      <c r="AJ132" s="16">
        <v>6</v>
      </c>
      <c r="AL132" s="15" t="s">
        <v>321</v>
      </c>
      <c r="AM132" s="16">
        <v>1</v>
      </c>
      <c r="AO132" s="15" t="s">
        <v>445</v>
      </c>
      <c r="AP132" s="16">
        <v>1</v>
      </c>
      <c r="AR132" s="15" t="s">
        <v>267</v>
      </c>
      <c r="AS132" s="16">
        <v>1</v>
      </c>
      <c r="AU132" s="15" t="s">
        <v>253</v>
      </c>
      <c r="AV132" s="16">
        <v>5</v>
      </c>
      <c r="AX132" s="15" t="s">
        <v>257</v>
      </c>
      <c r="AY132" s="16">
        <v>1</v>
      </c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 t="s">
        <v>592</v>
      </c>
      <c r="AG133" s="16">
        <v>3</v>
      </c>
      <c r="AI133" s="15" t="s">
        <v>442</v>
      </c>
      <c r="AJ133" s="16">
        <v>5</v>
      </c>
      <c r="AL133" s="15" t="s">
        <v>322</v>
      </c>
      <c r="AM133" s="16">
        <v>1</v>
      </c>
      <c r="AO133" s="15" t="s">
        <v>446</v>
      </c>
      <c r="AP133" s="16">
        <v>15</v>
      </c>
      <c r="AR133" s="15" t="s">
        <v>268</v>
      </c>
      <c r="AS133" s="16">
        <v>1</v>
      </c>
      <c r="AU133" s="15" t="s">
        <v>254</v>
      </c>
      <c r="AV133" s="16">
        <v>3</v>
      </c>
      <c r="AX133" s="15" t="s">
        <v>259</v>
      </c>
      <c r="AY133" s="16">
        <v>4</v>
      </c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 t="s">
        <v>455</v>
      </c>
      <c r="AG134" s="16">
        <v>3</v>
      </c>
      <c r="AI134" s="15" t="s">
        <v>443</v>
      </c>
      <c r="AJ134" s="16">
        <v>6</v>
      </c>
      <c r="AL134" s="15" t="s">
        <v>441</v>
      </c>
      <c r="AM134" s="16">
        <v>1</v>
      </c>
      <c r="AO134" s="15" t="s">
        <v>447</v>
      </c>
      <c r="AP134" s="16">
        <v>1</v>
      </c>
      <c r="AR134" s="15" t="s">
        <v>269</v>
      </c>
      <c r="AS134" s="16">
        <v>4</v>
      </c>
      <c r="AU134" s="15" t="s">
        <v>255</v>
      </c>
      <c r="AV134" s="16">
        <v>2</v>
      </c>
      <c r="AX134" s="15" t="s">
        <v>260</v>
      </c>
      <c r="AY134" s="16">
        <v>2</v>
      </c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 t="s">
        <v>457</v>
      </c>
      <c r="AG135" s="16">
        <v>12</v>
      </c>
      <c r="AI135" s="15" t="s">
        <v>444</v>
      </c>
      <c r="AJ135" s="16">
        <v>32</v>
      </c>
      <c r="AL135" s="15" t="s">
        <v>442</v>
      </c>
      <c r="AM135" s="16">
        <v>6</v>
      </c>
      <c r="AO135" s="15" t="s">
        <v>449</v>
      </c>
      <c r="AP135" s="16">
        <v>3</v>
      </c>
      <c r="AR135" s="15" t="s">
        <v>363</v>
      </c>
      <c r="AS135" s="16">
        <v>3</v>
      </c>
      <c r="AU135" s="15" t="s">
        <v>257</v>
      </c>
      <c r="AV135" s="16">
        <v>1</v>
      </c>
      <c r="AX135" s="15" t="s">
        <v>261</v>
      </c>
      <c r="AY135" s="16">
        <v>1</v>
      </c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 t="s">
        <v>463</v>
      </c>
      <c r="AG136" s="16">
        <v>2</v>
      </c>
      <c r="AI136" s="15" t="s">
        <v>445</v>
      </c>
      <c r="AJ136" s="16">
        <v>1</v>
      </c>
      <c r="AL136" s="15" t="s">
        <v>443</v>
      </c>
      <c r="AM136" s="16">
        <v>19</v>
      </c>
      <c r="AO136" s="15" t="s">
        <v>451</v>
      </c>
      <c r="AP136" s="16">
        <v>7</v>
      </c>
      <c r="AR136" s="15" t="s">
        <v>365</v>
      </c>
      <c r="AS136" s="16">
        <v>4</v>
      </c>
      <c r="AU136" s="15" t="s">
        <v>259</v>
      </c>
      <c r="AV136" s="16">
        <v>4</v>
      </c>
      <c r="AX136" s="15" t="s">
        <v>263</v>
      </c>
      <c r="AY136" s="16">
        <v>1</v>
      </c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 t="s">
        <v>593</v>
      </c>
      <c r="AG137" s="16"/>
      <c r="AI137" s="15" t="s">
        <v>446</v>
      </c>
      <c r="AJ137" s="16">
        <v>15</v>
      </c>
      <c r="AL137" s="15" t="s">
        <v>444</v>
      </c>
      <c r="AM137" s="16">
        <v>16</v>
      </c>
      <c r="AO137" s="15" t="s">
        <v>453</v>
      </c>
      <c r="AP137" s="16">
        <v>1</v>
      </c>
      <c r="AR137" s="15" t="s">
        <v>366</v>
      </c>
      <c r="AS137" s="16">
        <v>1</v>
      </c>
      <c r="AU137" s="15" t="s">
        <v>260</v>
      </c>
      <c r="AV137" s="16">
        <v>1</v>
      </c>
      <c r="AX137" s="15" t="s">
        <v>264</v>
      </c>
      <c r="AY137" s="16">
        <v>1</v>
      </c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 t="s">
        <v>447</v>
      </c>
      <c r="AJ138" s="16">
        <v>2</v>
      </c>
      <c r="AL138" s="15" t="s">
        <v>446</v>
      </c>
      <c r="AM138" s="16">
        <v>5</v>
      </c>
      <c r="AO138" s="15" t="s">
        <v>601</v>
      </c>
      <c r="AP138" s="16">
        <v>12</v>
      </c>
      <c r="AR138" s="15" t="s">
        <v>584</v>
      </c>
      <c r="AS138" s="16">
        <v>1</v>
      </c>
      <c r="AU138" s="15" t="s">
        <v>261</v>
      </c>
      <c r="AV138" s="16">
        <v>2</v>
      </c>
      <c r="AX138" s="15" t="s">
        <v>267</v>
      </c>
      <c r="AY138" s="16">
        <v>1</v>
      </c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 t="s">
        <v>449</v>
      </c>
      <c r="AJ139" s="16">
        <v>3</v>
      </c>
      <c r="AL139" s="15" t="s">
        <v>447</v>
      </c>
      <c r="AM139" s="16">
        <v>5</v>
      </c>
      <c r="AO139" s="15" t="s">
        <v>455</v>
      </c>
      <c r="AP139" s="16">
        <v>3</v>
      </c>
      <c r="AR139" s="15" t="s">
        <v>367</v>
      </c>
      <c r="AS139" s="16">
        <v>4</v>
      </c>
      <c r="AU139" s="15" t="s">
        <v>262</v>
      </c>
      <c r="AV139" s="16">
        <v>1</v>
      </c>
      <c r="AX139" s="15" t="s">
        <v>268</v>
      </c>
      <c r="AY139" s="16">
        <v>2</v>
      </c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 t="s">
        <v>451</v>
      </c>
      <c r="AJ140" s="16">
        <v>18</v>
      </c>
      <c r="AL140" s="15" t="s">
        <v>449</v>
      </c>
      <c r="AM140" s="16">
        <v>2</v>
      </c>
      <c r="AO140" s="15" t="s">
        <v>457</v>
      </c>
      <c r="AP140" s="16">
        <v>19</v>
      </c>
      <c r="AR140" s="15" t="s">
        <v>275</v>
      </c>
      <c r="AS140" s="16">
        <v>2</v>
      </c>
      <c r="AU140" s="15" t="s">
        <v>263</v>
      </c>
      <c r="AV140" s="16">
        <v>2</v>
      </c>
      <c r="AX140" s="15" t="s">
        <v>269</v>
      </c>
      <c r="AY140" s="16">
        <v>1</v>
      </c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 t="s">
        <v>452</v>
      </c>
      <c r="AJ141" s="16">
        <v>2</v>
      </c>
      <c r="AL141" s="15" t="s">
        <v>451</v>
      </c>
      <c r="AM141" s="16">
        <v>5</v>
      </c>
      <c r="AO141" s="15" t="s">
        <v>596</v>
      </c>
      <c r="AP141" s="16"/>
      <c r="AR141" s="15" t="s">
        <v>277</v>
      </c>
      <c r="AS141" s="16">
        <v>2</v>
      </c>
      <c r="AU141" s="15" t="s">
        <v>264</v>
      </c>
      <c r="AV141" s="16">
        <v>2</v>
      </c>
      <c r="AX141" s="15" t="s">
        <v>271</v>
      </c>
      <c r="AY141" s="16">
        <v>1</v>
      </c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 t="s">
        <v>595</v>
      </c>
      <c r="AJ142" s="16">
        <v>5</v>
      </c>
      <c r="AL142" s="15" t="s">
        <v>599</v>
      </c>
      <c r="AM142" s="16">
        <v>8</v>
      </c>
      <c r="AO142" s="15"/>
      <c r="AP142" s="16"/>
      <c r="AR142" s="15" t="s">
        <v>281</v>
      </c>
      <c r="AS142" s="16">
        <v>5</v>
      </c>
      <c r="AU142" s="15" t="s">
        <v>267</v>
      </c>
      <c r="AV142" s="16">
        <v>1</v>
      </c>
      <c r="AX142" s="15" t="s">
        <v>363</v>
      </c>
      <c r="AY142" s="16">
        <v>4</v>
      </c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 t="s">
        <v>455</v>
      </c>
      <c r="AJ143" s="16">
        <v>6</v>
      </c>
      <c r="AL143" s="15" t="s">
        <v>455</v>
      </c>
      <c r="AM143" s="16">
        <v>1</v>
      </c>
      <c r="AO143" s="15"/>
      <c r="AP143" s="16"/>
      <c r="AR143" s="15" t="s">
        <v>369</v>
      </c>
      <c r="AS143" s="16">
        <v>1</v>
      </c>
      <c r="AU143" s="15" t="s">
        <v>268</v>
      </c>
      <c r="AV143" s="16">
        <v>2</v>
      </c>
      <c r="AX143" s="15" t="s">
        <v>365</v>
      </c>
      <c r="AY143" s="16">
        <v>9</v>
      </c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 t="s">
        <v>457</v>
      </c>
      <c r="AJ144" s="16">
        <v>6</v>
      </c>
      <c r="AL144" s="15" t="s">
        <v>456</v>
      </c>
      <c r="AM144" s="16">
        <v>3</v>
      </c>
      <c r="AO144" s="15"/>
      <c r="AP144" s="16"/>
      <c r="AR144" s="15" t="s">
        <v>440</v>
      </c>
      <c r="AS144" s="16">
        <v>14</v>
      </c>
      <c r="AU144" s="15" t="s">
        <v>269</v>
      </c>
      <c r="AV144" s="16">
        <v>3</v>
      </c>
      <c r="AX144" s="15" t="s">
        <v>367</v>
      </c>
      <c r="AY144" s="16">
        <v>2</v>
      </c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 t="s">
        <v>464</v>
      </c>
      <c r="AJ145" s="16">
        <v>2</v>
      </c>
      <c r="AL145" s="15" t="s">
        <v>457</v>
      </c>
      <c r="AM145" s="16">
        <v>7</v>
      </c>
      <c r="AO145" s="15"/>
      <c r="AP145" s="16"/>
      <c r="AR145" s="15" t="s">
        <v>313</v>
      </c>
      <c r="AS145" s="16">
        <v>1</v>
      </c>
      <c r="AU145" s="15" t="s">
        <v>270</v>
      </c>
      <c r="AV145" s="16">
        <v>2</v>
      </c>
      <c r="AX145" s="15" t="s">
        <v>275</v>
      </c>
      <c r="AY145" s="16">
        <v>3</v>
      </c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 t="s">
        <v>596</v>
      </c>
      <c r="AJ146" s="16"/>
      <c r="AL146" s="15" t="s">
        <v>458</v>
      </c>
      <c r="AM146" s="16">
        <v>1</v>
      </c>
      <c r="AO146" s="15"/>
      <c r="AP146" s="16"/>
      <c r="AR146" s="15" t="s">
        <v>314</v>
      </c>
      <c r="AS146" s="16">
        <v>6</v>
      </c>
      <c r="AU146" s="15" t="s">
        <v>271</v>
      </c>
      <c r="AV146" s="16">
        <v>1</v>
      </c>
      <c r="AX146" s="15" t="s">
        <v>276</v>
      </c>
      <c r="AY146" s="16">
        <v>4</v>
      </c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 t="s">
        <v>600</v>
      </c>
      <c r="AM147" s="16"/>
      <c r="AO147" s="15"/>
      <c r="AP147" s="16"/>
      <c r="AR147" s="15" t="s">
        <v>315</v>
      </c>
      <c r="AS147" s="16">
        <v>2</v>
      </c>
      <c r="AU147" s="15" t="s">
        <v>362</v>
      </c>
      <c r="AV147" s="16">
        <v>1</v>
      </c>
      <c r="AX147" s="15" t="s">
        <v>277</v>
      </c>
      <c r="AY147" s="16">
        <v>2</v>
      </c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 t="s">
        <v>317</v>
      </c>
      <c r="AS148" s="16">
        <v>3</v>
      </c>
      <c r="AU148" s="15" t="s">
        <v>363</v>
      </c>
      <c r="AV148" s="16">
        <v>5</v>
      </c>
      <c r="AX148" s="15" t="s">
        <v>281</v>
      </c>
      <c r="AY148" s="16">
        <v>2</v>
      </c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 t="s">
        <v>318</v>
      </c>
      <c r="AS149" s="16">
        <v>6</v>
      </c>
      <c r="AU149" s="15" t="s">
        <v>594</v>
      </c>
      <c r="AV149" s="16">
        <v>1</v>
      </c>
      <c r="AX149" s="15" t="s">
        <v>440</v>
      </c>
      <c r="AY149" s="16">
        <v>8</v>
      </c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 t="s">
        <v>371</v>
      </c>
      <c r="AS150" s="16">
        <v>1</v>
      </c>
      <c r="AU150" s="15" t="s">
        <v>364</v>
      </c>
      <c r="AV150" s="16">
        <v>2</v>
      </c>
      <c r="AX150" s="15" t="s">
        <v>314</v>
      </c>
      <c r="AY150" s="16">
        <v>5</v>
      </c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 t="s">
        <v>319</v>
      </c>
      <c r="AS151" s="16">
        <v>2</v>
      </c>
      <c r="AU151" s="15" t="s">
        <v>365</v>
      </c>
      <c r="AV151" s="16">
        <v>5</v>
      </c>
      <c r="AX151" s="15" t="s">
        <v>315</v>
      </c>
      <c r="AY151" s="16">
        <v>1</v>
      </c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 t="s">
        <v>320</v>
      </c>
      <c r="AS152" s="16">
        <v>2</v>
      </c>
      <c r="AU152" s="15" t="s">
        <v>366</v>
      </c>
      <c r="AV152" s="16">
        <v>1</v>
      </c>
      <c r="AX152" s="15" t="s">
        <v>316</v>
      </c>
      <c r="AY152" s="16">
        <v>1</v>
      </c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 t="s">
        <v>321</v>
      </c>
      <c r="AS153" s="16">
        <v>1</v>
      </c>
      <c r="AU153" s="15" t="s">
        <v>584</v>
      </c>
      <c r="AV153" s="16">
        <v>2</v>
      </c>
      <c r="AX153" s="15" t="s">
        <v>370</v>
      </c>
      <c r="AY153" s="16">
        <v>1</v>
      </c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 t="s">
        <v>441</v>
      </c>
      <c r="AS154" s="16">
        <v>13</v>
      </c>
      <c r="AU154" s="15" t="s">
        <v>367</v>
      </c>
      <c r="AV154" s="16">
        <v>1</v>
      </c>
      <c r="AX154" s="15" t="s">
        <v>317</v>
      </c>
      <c r="AY154" s="16">
        <v>1</v>
      </c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 t="s">
        <v>442</v>
      </c>
      <c r="AS155" s="16">
        <v>9</v>
      </c>
      <c r="AU155" s="15" t="s">
        <v>275</v>
      </c>
      <c r="AV155" s="16">
        <v>2</v>
      </c>
      <c r="AX155" s="15" t="s">
        <v>318</v>
      </c>
      <c r="AY155" s="16">
        <v>5</v>
      </c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 t="s">
        <v>443</v>
      </c>
      <c r="AS156" s="16">
        <v>29</v>
      </c>
      <c r="AU156" s="15" t="s">
        <v>281</v>
      </c>
      <c r="AV156" s="16">
        <v>4</v>
      </c>
      <c r="AX156" s="15" t="s">
        <v>319</v>
      </c>
      <c r="AY156" s="16">
        <v>6</v>
      </c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 t="s">
        <v>444</v>
      </c>
      <c r="AS157" s="16">
        <v>40</v>
      </c>
      <c r="AU157" s="15" t="s">
        <v>440</v>
      </c>
      <c r="AV157" s="16">
        <v>14</v>
      </c>
      <c r="AX157" s="15" t="s">
        <v>320</v>
      </c>
      <c r="AY157" s="16">
        <v>6</v>
      </c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 t="s">
        <v>446</v>
      </c>
      <c r="AS158" s="16">
        <v>17</v>
      </c>
      <c r="AU158" s="15" t="s">
        <v>313</v>
      </c>
      <c r="AV158" s="16">
        <v>1</v>
      </c>
      <c r="AX158" s="15" t="s">
        <v>441</v>
      </c>
      <c r="AY158" s="16">
        <v>6</v>
      </c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 t="s">
        <v>447</v>
      </c>
      <c r="AS159" s="16">
        <v>9</v>
      </c>
      <c r="AU159" s="15" t="s">
        <v>314</v>
      </c>
      <c r="AV159" s="16">
        <v>5</v>
      </c>
      <c r="AX159" s="15" t="s">
        <v>442</v>
      </c>
      <c r="AY159" s="16">
        <v>6</v>
      </c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 t="s">
        <v>451</v>
      </c>
      <c r="AS160" s="16">
        <v>15</v>
      </c>
      <c r="AU160" s="15" t="s">
        <v>315</v>
      </c>
      <c r="AV160" s="16">
        <v>2</v>
      </c>
      <c r="AX160" s="15" t="s">
        <v>443</v>
      </c>
      <c r="AY160" s="16">
        <v>17</v>
      </c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 t="s">
        <v>604</v>
      </c>
      <c r="AS161" s="16">
        <v>4</v>
      </c>
      <c r="AU161" s="15" t="s">
        <v>316</v>
      </c>
      <c r="AV161" s="16">
        <v>4</v>
      </c>
      <c r="AX161" s="15" t="s">
        <v>444</v>
      </c>
      <c r="AY161" s="16">
        <v>68</v>
      </c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 t="s">
        <v>456</v>
      </c>
      <c r="AS162" s="16">
        <v>1</v>
      </c>
      <c r="AU162" s="15" t="s">
        <v>317</v>
      </c>
      <c r="AV162" s="16">
        <v>1</v>
      </c>
      <c r="AX162" s="15" t="s">
        <v>446</v>
      </c>
      <c r="AY162" s="16">
        <v>15</v>
      </c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 t="s">
        <v>457</v>
      </c>
      <c r="AS163" s="16">
        <v>8</v>
      </c>
      <c r="AU163" s="15" t="s">
        <v>318</v>
      </c>
      <c r="AV163" s="16">
        <v>3</v>
      </c>
      <c r="AX163" s="15" t="s">
        <v>447</v>
      </c>
      <c r="AY163" s="16">
        <v>6</v>
      </c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 t="s">
        <v>459</v>
      </c>
      <c r="AS164" s="16">
        <v>1</v>
      </c>
      <c r="AU164" s="15" t="s">
        <v>371</v>
      </c>
      <c r="AV164" s="16">
        <v>1</v>
      </c>
      <c r="AX164" s="15" t="s">
        <v>451</v>
      </c>
      <c r="AY164" s="16">
        <v>20</v>
      </c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 t="s">
        <v>461</v>
      </c>
      <c r="AS165" s="16">
        <v>1</v>
      </c>
      <c r="AU165" s="15" t="s">
        <v>319</v>
      </c>
      <c r="AV165" s="16">
        <v>2</v>
      </c>
      <c r="AX165" s="15" t="s">
        <v>601</v>
      </c>
      <c r="AY165" s="16">
        <v>7</v>
      </c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 t="s">
        <v>605</v>
      </c>
      <c r="AS166" s="16">
        <v>1</v>
      </c>
      <c r="AU166" s="15" t="s">
        <v>320</v>
      </c>
      <c r="AV166" s="16">
        <v>9</v>
      </c>
      <c r="AX166" s="15" t="s">
        <v>455</v>
      </c>
      <c r="AY166" s="16">
        <v>2</v>
      </c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 t="s">
        <v>463</v>
      </c>
      <c r="AS167" s="16">
        <v>2</v>
      </c>
      <c r="AU167" s="15" t="s">
        <v>321</v>
      </c>
      <c r="AV167" s="16">
        <v>1</v>
      </c>
      <c r="AX167" s="15" t="s">
        <v>456</v>
      </c>
      <c r="AY167" s="16">
        <v>2</v>
      </c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 t="s">
        <v>589</v>
      </c>
      <c r="AS168" s="16"/>
      <c r="AU168" s="15" t="s">
        <v>322</v>
      </c>
      <c r="AV168" s="16">
        <v>1</v>
      </c>
      <c r="AX168" s="15" t="s">
        <v>457</v>
      </c>
      <c r="AY168" s="16">
        <v>9</v>
      </c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 t="s">
        <v>441</v>
      </c>
      <c r="AV169" s="16">
        <v>4</v>
      </c>
      <c r="AX169" s="15" t="s">
        <v>590</v>
      </c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 t="s">
        <v>442</v>
      </c>
      <c r="AV170" s="16">
        <v>13</v>
      </c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 t="s">
        <v>443</v>
      </c>
      <c r="AV171" s="16">
        <v>21</v>
      </c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 t="s">
        <v>444</v>
      </c>
      <c r="AV172" s="16">
        <v>46</v>
      </c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 t="s">
        <v>446</v>
      </c>
      <c r="AV173" s="16">
        <v>14</v>
      </c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 t="s">
        <v>447</v>
      </c>
      <c r="AV174" s="16">
        <v>6</v>
      </c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 t="s">
        <v>451</v>
      </c>
      <c r="AV175" s="16">
        <v>28</v>
      </c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 t="s">
        <v>607</v>
      </c>
      <c r="AV176" s="16">
        <v>14</v>
      </c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 t="s">
        <v>455</v>
      </c>
      <c r="AV177" s="16">
        <v>2</v>
      </c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 t="s">
        <v>456</v>
      </c>
      <c r="AV178" s="16">
        <v>7</v>
      </c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 t="s">
        <v>457</v>
      </c>
      <c r="AV179" s="16">
        <v>26</v>
      </c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 t="s">
        <v>458</v>
      </c>
      <c r="AV180" s="16">
        <v>1</v>
      </c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 t="s">
        <v>459</v>
      </c>
      <c r="AV181" s="16">
        <v>1</v>
      </c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 t="s">
        <v>462</v>
      </c>
      <c r="AV182" s="16">
        <v>1</v>
      </c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 t="s">
        <v>463</v>
      </c>
      <c r="AV183" s="16">
        <v>4</v>
      </c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 t="s">
        <v>464</v>
      </c>
      <c r="AV184" s="16">
        <v>1</v>
      </c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 t="s">
        <v>586</v>
      </c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tabSelected="1" view="pageBreakPreview" topLeftCell="C22" zoomScale="60" workbookViewId="0">
      <selection activeCell="F23" sqref="F23:F31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11.7109375" style="563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579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7" t="s">
        <v>555</v>
      </c>
      <c r="E7" s="778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9" t="s">
        <v>608</v>
      </c>
      <c r="E10" s="780"/>
      <c r="F10" s="549"/>
      <c r="G10" s="549"/>
      <c r="H10" s="765" t="s">
        <v>609</v>
      </c>
      <c r="I10" s="765"/>
      <c r="J10" s="765" t="s">
        <v>610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557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558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559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560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5" t="s">
        <v>561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562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6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563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564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578</v>
      </c>
      <c r="F23" s="610">
        <v>3.55</v>
      </c>
      <c r="G23" s="612">
        <v>7.6</v>
      </c>
      <c r="H23" s="611">
        <f>SUMIF('SAUCE USAGE'!$J$26:$J$60,C23,'SAUCE USAGE'!$L$26:$L$60)/1000</f>
        <v>8.4600000000000009</v>
      </c>
      <c r="I23" s="611">
        <f>SUMIF('SAUCE USAGE'!$J$64:$J$97,C23,'SAUCE USAGE'!$L$64:$L$97)/1000</f>
        <v>0.81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9.2700000000000014</v>
      </c>
      <c r="N23" s="614">
        <f t="shared" ref="N23:N31" si="1">+F23+G23-M23</f>
        <v>1.8799999999999972</v>
      </c>
      <c r="O23" s="673">
        <v>3.45</v>
      </c>
      <c r="P23" s="615">
        <f t="shared" ref="P23:P31" si="2">+O23-N23</f>
        <v>1.5700000000000029</v>
      </c>
      <c r="Q23" s="616">
        <f t="shared" ref="Q23:Q31" si="3">IF(N23=0,"",P23/N23)</f>
        <v>0.83510638297872619</v>
      </c>
      <c r="R23" s="617">
        <f t="shared" ref="R23:R31" si="4">+P23*D23</f>
        <v>4.7257000000000087</v>
      </c>
      <c r="S23" s="707">
        <f>+P23/M23</f>
        <v>0.16936353829557743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578</v>
      </c>
      <c r="F24" s="621">
        <v>1.68</v>
      </c>
      <c r="G24" s="622">
        <v>0</v>
      </c>
      <c r="H24" s="611">
        <f>SUMIF('SAUCE USAGE'!$J$26:$J$60,C24,'SAUCE USAGE'!$L$26:$L$60)/1000</f>
        <v>1.1200000000000001</v>
      </c>
      <c r="I24" s="611">
        <f>SUMIF('SAUCE USAGE'!$J$64:$J$97,C24,'SAUCE USAGE'!$L$64:$L$97)/1000</f>
        <v>0.49</v>
      </c>
      <c r="J24" s="622"/>
      <c r="K24" s="611">
        <f>SUMIF('SAUCE USAGE'!$J$11:$J$24,C24,'SAUCE USAGE'!$L$11:$L$24)/1000</f>
        <v>0</v>
      </c>
      <c r="L24" s="639"/>
      <c r="M24" s="614">
        <f t="shared" si="0"/>
        <v>1.61</v>
      </c>
      <c r="N24" s="614">
        <f t="shared" si="1"/>
        <v>6.999999999999984E-2</v>
      </c>
      <c r="O24" s="674">
        <v>3.78</v>
      </c>
      <c r="P24" s="615">
        <f t="shared" si="2"/>
        <v>3.71</v>
      </c>
      <c r="Q24" s="616">
        <f t="shared" si="3"/>
        <v>53.000000000000121</v>
      </c>
      <c r="R24" s="617">
        <f t="shared" si="4"/>
        <v>14.3948</v>
      </c>
      <c r="S24" s="707">
        <f t="shared" ref="S24:S31" si="5">+P24/M24</f>
        <v>2.3043478260869565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578</v>
      </c>
      <c r="F25" s="621">
        <v>11</v>
      </c>
      <c r="G25" s="622">
        <v>0</v>
      </c>
      <c r="H25" s="611">
        <f>SUMIF('SAUCE USAGE'!$J$26:$J$60,C25,'SAUCE USAGE'!$L$26:$L$60)/1000</f>
        <v>7.2</v>
      </c>
      <c r="I25" s="611">
        <f>SUMIF('SAUCE USAGE'!$J$64:$J$97,C25,'SAUCE USAGE'!$L$64:$L$97)/1000</f>
        <v>0.75</v>
      </c>
      <c r="J25" s="622"/>
      <c r="K25" s="611">
        <f>SUMIF('SAUCE USAGE'!$J$11:$J$24,C25,'SAUCE USAGE'!$L$11:$L$24)/1000</f>
        <v>0</v>
      </c>
      <c r="L25" s="639"/>
      <c r="M25" s="614">
        <f t="shared" si="0"/>
        <v>7.95</v>
      </c>
      <c r="N25" s="614">
        <f t="shared" si="1"/>
        <v>3.05</v>
      </c>
      <c r="O25" s="674">
        <v>10.5</v>
      </c>
      <c r="P25" s="615">
        <f t="shared" si="2"/>
        <v>7.45</v>
      </c>
      <c r="Q25" s="616">
        <f t="shared" si="3"/>
        <v>2.4426229508196724</v>
      </c>
      <c r="R25" s="617">
        <f t="shared" si="4"/>
        <v>84.557500000000005</v>
      </c>
      <c r="S25" s="707">
        <f t="shared" si="5"/>
        <v>0.93710691823899372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578</v>
      </c>
      <c r="F26" s="627">
        <v>0.3</v>
      </c>
      <c r="G26" s="622">
        <v>5.2</v>
      </c>
      <c r="H26" s="611">
        <f>SUMIF('SAUCE USAGE'!$J$26:$J$60,C26,'SAUCE USAGE'!$L$26:$L$60)/1000</f>
        <v>4.95</v>
      </c>
      <c r="I26" s="611">
        <f>SUMIF('SAUCE USAGE'!$J$64:$J$97,C26,'SAUCE USAGE'!$L$64:$L$97)/1000</f>
        <v>2.1749999999999998</v>
      </c>
      <c r="J26" s="628"/>
      <c r="K26" s="611">
        <f>SUMIF('SAUCE USAGE'!$J$11:$J$24,C26,'SAUCE USAGE'!$L$11:$L$24)/1000</f>
        <v>0.13</v>
      </c>
      <c r="L26" s="642"/>
      <c r="M26" s="614">
        <f t="shared" ref="M26" si="6">L26+H26+I26+J26+K26</f>
        <v>7.2549999999999999</v>
      </c>
      <c r="N26" s="614">
        <f t="shared" ref="N26" si="7">+F26+G26-M26</f>
        <v>-1.7549999999999999</v>
      </c>
      <c r="O26" s="674">
        <v>0.38400000000000001</v>
      </c>
      <c r="P26" s="615">
        <f t="shared" ref="P26" si="8">+O26-N26</f>
        <v>2.1389999999999998</v>
      </c>
      <c r="Q26" s="616">
        <f t="shared" ref="Q26" si="9">IF(N26=0,"",P26/N26)</f>
        <v>-1.2188034188034187</v>
      </c>
      <c r="R26" s="617">
        <f t="shared" ref="R26" si="10">+P26*D26</f>
        <v>12.620099999999999</v>
      </c>
      <c r="S26" s="707">
        <f t="shared" ref="S26" si="11">+P26/M26</f>
        <v>0.2948311509303928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578</v>
      </c>
      <c r="F27" s="627">
        <v>1.21</v>
      </c>
      <c r="G27" s="628">
        <v>1.6</v>
      </c>
      <c r="H27" s="611">
        <f>SUMIF('SAUCE USAGE'!$J$26:$J$60,C27,'SAUCE USAGE'!$L$26:$L$60)/1000</f>
        <v>1.35</v>
      </c>
      <c r="I27" s="611">
        <f>SUMIF('SAUCE USAGE'!$J$64:$J$97,C27,'SAUCE USAGE'!$L$64:$L$97)/1000</f>
        <v>0.09</v>
      </c>
      <c r="J27" s="628"/>
      <c r="K27" s="611">
        <f>SUMIF('SAUCE USAGE'!$J$11:$J$24,C27,'SAUCE USAGE'!$L$11:$L$24)/1000</f>
        <v>0</v>
      </c>
      <c r="L27" s="642"/>
      <c r="M27" s="614">
        <f t="shared" si="0"/>
        <v>1.4400000000000002</v>
      </c>
      <c r="N27" s="614">
        <f t="shared" si="1"/>
        <v>1.3699999999999999</v>
      </c>
      <c r="O27" s="675">
        <v>1.1000000000000001</v>
      </c>
      <c r="P27" s="615">
        <f t="shared" si="2"/>
        <v>-0.2699999999999998</v>
      </c>
      <c r="Q27" s="616">
        <f t="shared" si="3"/>
        <v>-0.19708029197080279</v>
      </c>
      <c r="R27" s="617">
        <f t="shared" si="4"/>
        <v>-0.89099999999999924</v>
      </c>
      <c r="S27" s="707">
        <f t="shared" si="5"/>
        <v>-0.18749999999999983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578</v>
      </c>
      <c r="F28" s="627">
        <v>3.69</v>
      </c>
      <c r="G28" s="628">
        <v>4</v>
      </c>
      <c r="H28" s="611">
        <f>SUMIF('SAUCE USAGE'!$J$26:$J$60,C28,'SAUCE USAGE'!$L$26:$L$60)/1000</f>
        <v>3.2</v>
      </c>
      <c r="I28" s="611">
        <f>SUMIF('SAUCE USAGE'!$J$64:$J$97,C28,'SAUCE USAGE'!$L$64:$L$97)/1000</f>
        <v>1.52</v>
      </c>
      <c r="J28" s="628"/>
      <c r="K28" s="611">
        <f>SUMIF('SAUCE USAGE'!$J$11:$J$24,C28,'SAUCE USAGE'!$L$11:$L$24)/1000</f>
        <v>0</v>
      </c>
      <c r="L28" s="642"/>
      <c r="M28" s="614">
        <f t="shared" si="0"/>
        <v>4.7200000000000006</v>
      </c>
      <c r="N28" s="614">
        <f t="shared" si="1"/>
        <v>2.9699999999999989</v>
      </c>
      <c r="O28" s="675">
        <v>3.65</v>
      </c>
      <c r="P28" s="615">
        <f t="shared" si="2"/>
        <v>0.68000000000000105</v>
      </c>
      <c r="Q28" s="616">
        <f t="shared" si="3"/>
        <v>0.22895622895622939</v>
      </c>
      <c r="R28" s="617">
        <f t="shared" si="4"/>
        <v>1.3600000000000021</v>
      </c>
      <c r="S28" s="707">
        <f t="shared" si="5"/>
        <v>0.14406779661016969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578</v>
      </c>
      <c r="F29" s="627">
        <v>3.67</v>
      </c>
      <c r="G29" s="676">
        <v>7.8</v>
      </c>
      <c r="H29" s="611">
        <f>SUMIF('SAUCE USAGE'!$J$26:$J$60,C29,'SAUCE USAGE'!$L$26:$L$60)/1000</f>
        <v>7.92</v>
      </c>
      <c r="I29" s="611">
        <f>SUMIF('SAUCE USAGE'!$J$64:$J$97,C29,'SAUCE USAGE'!$L$64:$L$97)/1000</f>
        <v>0.72</v>
      </c>
      <c r="J29" s="628"/>
      <c r="K29" s="611">
        <f>SUMIF('SAUCE USAGE'!$J$11:$J$24,C29,'SAUCE USAGE'!$L$11:$L$24)/1000</f>
        <v>0.08</v>
      </c>
      <c r="L29" s="642"/>
      <c r="M29" s="614">
        <f t="shared" si="0"/>
        <v>8.7200000000000006</v>
      </c>
      <c r="N29" s="614">
        <f t="shared" si="1"/>
        <v>2.7499999999999982</v>
      </c>
      <c r="O29" s="675">
        <v>3.2</v>
      </c>
      <c r="P29" s="615">
        <f t="shared" si="2"/>
        <v>0.45000000000000195</v>
      </c>
      <c r="Q29" s="616">
        <f t="shared" si="3"/>
        <v>0.16363636363636444</v>
      </c>
      <c r="R29" s="617">
        <f t="shared" si="4"/>
        <v>3.0510000000000135</v>
      </c>
      <c r="S29" s="707">
        <f t="shared" si="5"/>
        <v>5.1605504587156181E-2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578</v>
      </c>
      <c r="F30" s="627">
        <v>5.65</v>
      </c>
      <c r="G30" s="628">
        <v>8</v>
      </c>
      <c r="H30" s="611">
        <f>SUMIF('SAUCE USAGE'!$J$26:$J$60,C30,'SAUCE USAGE'!$L$26:$L$60)/1000</f>
        <v>3.48</v>
      </c>
      <c r="I30" s="611">
        <f>SUMIF('SAUCE USAGE'!$J$64:$J$97,C30,'SAUCE USAGE'!$L$64:$L$97)/1000</f>
        <v>2.4</v>
      </c>
      <c r="J30" s="628"/>
      <c r="K30" s="611">
        <f>SUMIF('SAUCE USAGE'!$J$11:$J$24,C30,'SAUCE USAGE'!$L$11:$L$24)/1000</f>
        <v>0</v>
      </c>
      <c r="L30" s="642"/>
      <c r="M30" s="614">
        <f t="shared" si="0"/>
        <v>5.88</v>
      </c>
      <c r="N30" s="614">
        <f t="shared" si="1"/>
        <v>7.7700000000000005</v>
      </c>
      <c r="O30" s="675">
        <v>6.8</v>
      </c>
      <c r="P30" s="767">
        <v>6.8</v>
      </c>
      <c r="Q30" s="616">
        <f t="shared" si="3"/>
        <v>0.87516087516087504</v>
      </c>
      <c r="R30" s="617">
        <f t="shared" si="4"/>
        <v>61.648800000000001</v>
      </c>
      <c r="S30" s="707">
        <f t="shared" si="5"/>
        <v>1.1564625850340136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578</v>
      </c>
      <c r="F31" s="627">
        <v>3.87</v>
      </c>
      <c r="G31" s="628">
        <v>0</v>
      </c>
      <c r="H31" s="611">
        <f>SUMIF('SAUCE USAGE'!$J$26:$J$60,C31,'SAUCE USAGE'!$L$26:$L$60)/1000</f>
        <v>2.8</v>
      </c>
      <c r="I31" s="611">
        <f>SUMIF('SAUCE USAGE'!$J$64:$J$97,C31,'SAUCE USAGE'!$L$64:$L$97)/1000</f>
        <v>0.8</v>
      </c>
      <c r="J31" s="628"/>
      <c r="K31" s="611">
        <f>SUMIF('SAUCE USAGE'!$J$11:$J$24,C31,'SAUCE USAGE'!$L$11:$L$24)/1000</f>
        <v>0</v>
      </c>
      <c r="L31" s="642"/>
      <c r="M31" s="614">
        <f t="shared" si="0"/>
        <v>3.5999999999999996</v>
      </c>
      <c r="N31" s="614">
        <f t="shared" si="1"/>
        <v>0.27000000000000046</v>
      </c>
      <c r="O31" s="675">
        <v>3.67</v>
      </c>
      <c r="P31" s="615">
        <f t="shared" si="2"/>
        <v>3.3999999999999995</v>
      </c>
      <c r="Q31" s="616">
        <f t="shared" si="3"/>
        <v>12.592592592592569</v>
      </c>
      <c r="R31" s="617">
        <f t="shared" si="4"/>
        <v>6.3919999999999986</v>
      </c>
      <c r="S31" s="707">
        <f t="shared" si="5"/>
        <v>0.94444444444444442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7" t="s">
        <v>554</v>
      </c>
      <c r="C33" s="788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187.85890000000001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565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574</v>
      </c>
      <c r="F36" s="636">
        <v>152</v>
      </c>
      <c r="G36" s="766">
        <v>696</v>
      </c>
      <c r="H36" s="613">
        <f>SUMIF('K-LUNCH &amp; K DINNER'!$H$9:$H$46,C36,'K-LUNCH &amp; K DINNER'!$J$9:$J$46)</f>
        <v>436.9</v>
      </c>
      <c r="I36" s="614">
        <f>SUMIF('SIDE ORDER &amp; FOC'!$Q$11:$Q$81,C36,'SIDE ORDER &amp; FOC'!$S$11:$S$81)</f>
        <v>84.16</v>
      </c>
      <c r="J36" s="637"/>
      <c r="K36" s="637"/>
      <c r="L36" s="637"/>
      <c r="M36" s="614">
        <f>L36+H36+I36+J36+K36</f>
        <v>521.05999999999995</v>
      </c>
      <c r="N36" s="614">
        <f>+F36+G36-M36</f>
        <v>326.94000000000005</v>
      </c>
      <c r="O36" s="673">
        <v>381</v>
      </c>
      <c r="P36" s="615">
        <f t="shared" ref="P36" si="13">+O36-N36</f>
        <v>54.059999999999945</v>
      </c>
      <c r="Q36" s="616">
        <f t="shared" ref="Q36:Q39" si="14">IF(N36=0,"",P36/N36)</f>
        <v>0.1653514406313083</v>
      </c>
      <c r="R36" s="617">
        <f>+P36*D36</f>
        <v>180.56039999999982</v>
      </c>
      <c r="S36" s="707">
        <f t="shared" ref="S36" si="15">+P36/M36</f>
        <v>0.10375004797911939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574</v>
      </c>
      <c r="F38" s="638">
        <v>194</v>
      </c>
      <c r="G38" s="639">
        <v>84</v>
      </c>
      <c r="H38" s="623">
        <f>SUMIF('K-LUNCH &amp; K DINNER'!$H$9:$H$46,C38,'K-LUNCH &amp; K DINNER'!$J$9:$J$46)</f>
        <v>36</v>
      </c>
      <c r="I38" s="623">
        <f>SUMIF('SIDE ORDER &amp; FOC'!$Q$11:$Q$81,C38,'SIDE ORDER &amp; FOC'!$S$11:$S$81)</f>
        <v>108</v>
      </c>
      <c r="J38" s="639"/>
      <c r="K38" s="639"/>
      <c r="L38" s="639"/>
      <c r="M38" s="614">
        <f t="shared" ref="M38:M42" si="16">L38+H38+I38+J38+K38</f>
        <v>144</v>
      </c>
      <c r="N38" s="624">
        <f t="shared" ref="N38:N49" si="17">+F38+G38-M38</f>
        <v>134</v>
      </c>
      <c r="O38" s="674">
        <v>75</v>
      </c>
      <c r="P38" s="615">
        <f t="shared" ref="P38:P39" si="18">+O38-N38</f>
        <v>-59</v>
      </c>
      <c r="Q38" s="616">
        <f t="shared" si="14"/>
        <v>-0.44029850746268656</v>
      </c>
      <c r="R38" s="617">
        <f t="shared" ref="R38:R50" si="19">+P38*D38</f>
        <v>-69.03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574</v>
      </c>
      <c r="F39" s="638">
        <v>18</v>
      </c>
      <c r="G39" s="639">
        <v>106</v>
      </c>
      <c r="H39" s="623">
        <f>SUMIF('K-LUNCH &amp; K DINNER'!$H$9:$H$46,C39,'K-LUNCH &amp; K DINNER'!$J$9:$J$46)</f>
        <v>25</v>
      </c>
      <c r="I39" s="623">
        <f>SUMIF('SIDE ORDER &amp; FOC'!$Q$11:$Q$81,C39,'SIDE ORDER &amp; FOC'!$S$11:$S$81)</f>
        <v>7</v>
      </c>
      <c r="J39" s="639"/>
      <c r="K39" s="639"/>
      <c r="L39" s="639"/>
      <c r="M39" s="614">
        <f t="shared" si="16"/>
        <v>32</v>
      </c>
      <c r="N39" s="624">
        <f t="shared" si="17"/>
        <v>92</v>
      </c>
      <c r="O39" s="674">
        <v>17</v>
      </c>
      <c r="P39" s="615">
        <f t="shared" si="18"/>
        <v>-75</v>
      </c>
      <c r="Q39" s="616">
        <f t="shared" si="14"/>
        <v>-0.81521739130434778</v>
      </c>
      <c r="R39" s="617">
        <f t="shared" si="19"/>
        <v>-87.75</v>
      </c>
      <c r="S39" s="617"/>
    </row>
    <row r="40" spans="2:19" s="618" customFormat="1" ht="30.75" thickBot="1">
      <c r="B40" s="756"/>
      <c r="C40" s="757" t="s">
        <v>577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61</v>
      </c>
      <c r="I40" s="760">
        <f t="shared" si="20"/>
        <v>115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176</v>
      </c>
      <c r="N40" s="760">
        <f>SUM(N38:N39)</f>
        <v>226</v>
      </c>
      <c r="O40" s="760"/>
      <c r="P40" s="760">
        <f>SUM(P38:P39)</f>
        <v>-134</v>
      </c>
      <c r="Q40" s="761">
        <f t="shared" si="20"/>
        <v>-1.2555158987670343</v>
      </c>
      <c r="R40" s="617">
        <f>+P40*D40</f>
        <v>-156.78</v>
      </c>
      <c r="S40" s="707">
        <f t="shared" ref="S40:S42" si="21">+P40/M40</f>
        <v>-0.76136363636363635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101</v>
      </c>
      <c r="G42" s="639">
        <v>96</v>
      </c>
      <c r="H42" s="623">
        <f>SUMIF('K-LUNCH &amp; K DINNER'!$H$9:$H$46,C42,'K-LUNCH &amp; K DINNER'!$J$9:$J$46)</f>
        <v>114</v>
      </c>
      <c r="I42" s="623">
        <f>SUMIF('SIDE ORDER &amp; FOC'!$Q$11:$Q$81,C42,'SIDE ORDER &amp; FOC'!$S$11:$S$81)</f>
        <v>8</v>
      </c>
      <c r="J42" s="639"/>
      <c r="K42" s="639"/>
      <c r="L42" s="639"/>
      <c r="M42" s="614">
        <f t="shared" si="16"/>
        <v>122</v>
      </c>
      <c r="N42" s="624">
        <f t="shared" si="17"/>
        <v>75</v>
      </c>
      <c r="O42" s="674">
        <v>84</v>
      </c>
      <c r="P42" s="615">
        <f t="shared" ref="P42:P50" si="22">+O42-N42</f>
        <v>9</v>
      </c>
      <c r="Q42" s="616">
        <f t="shared" ref="Q42:Q50" si="23">IF(N42=0,"",P42/N42)</f>
        <v>0.12</v>
      </c>
      <c r="R42" s="617">
        <f t="shared" si="19"/>
        <v>22.05</v>
      </c>
      <c r="S42" s="707">
        <f t="shared" si="21"/>
        <v>7.3770491803278687E-2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7" t="s">
        <v>554</v>
      </c>
      <c r="C44" s="788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-110.94960000000019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566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574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112</v>
      </c>
      <c r="J47" s="639"/>
      <c r="K47" s="639"/>
      <c r="L47" s="639"/>
      <c r="M47" s="614">
        <f>L47+H47+I47+J47+K47</f>
        <v>112</v>
      </c>
      <c r="N47" s="624">
        <f>+F47+G47-M47</f>
        <v>-112</v>
      </c>
      <c r="O47" s="674"/>
      <c r="P47" s="615">
        <f t="shared" si="22"/>
        <v>112</v>
      </c>
      <c r="Q47" s="616">
        <f t="shared" si="23"/>
        <v>-1</v>
      </c>
      <c r="R47" s="617">
        <f t="shared" si="19"/>
        <v>17.920000000000002</v>
      </c>
      <c r="S47" s="707">
        <f t="shared" ref="S47:S61" si="24">+P47/M47</f>
        <v>1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574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84</v>
      </c>
      <c r="J48" s="639"/>
      <c r="K48" s="639"/>
      <c r="L48" s="639"/>
      <c r="M48" s="614">
        <f t="shared" ref="M48:M61" si="25">L48+H48+I48+J48+K48</f>
        <v>84</v>
      </c>
      <c r="N48" s="624">
        <f t="shared" si="17"/>
        <v>-84</v>
      </c>
      <c r="O48" s="674"/>
      <c r="P48" s="615">
        <f t="shared" si="22"/>
        <v>84</v>
      </c>
      <c r="Q48" s="616">
        <f t="shared" si="23"/>
        <v>-1</v>
      </c>
      <c r="R48" s="617">
        <f t="shared" si="19"/>
        <v>10.08</v>
      </c>
      <c r="S48" s="707">
        <f t="shared" si="24"/>
        <v>1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574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112</v>
      </c>
      <c r="J49" s="639"/>
      <c r="K49" s="639"/>
      <c r="L49" s="639"/>
      <c r="M49" s="614">
        <f t="shared" si="25"/>
        <v>112</v>
      </c>
      <c r="N49" s="624">
        <f t="shared" si="17"/>
        <v>-112</v>
      </c>
      <c r="O49" s="674"/>
      <c r="P49" s="615">
        <f t="shared" si="22"/>
        <v>112</v>
      </c>
      <c r="Q49" s="616">
        <f t="shared" si="23"/>
        <v>-1</v>
      </c>
      <c r="R49" s="617">
        <f t="shared" si="19"/>
        <v>6.72</v>
      </c>
      <c r="S49" s="707">
        <f t="shared" si="24"/>
        <v>1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576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1.6800000000000002</v>
      </c>
      <c r="J50" s="639"/>
      <c r="K50" s="639"/>
      <c r="L50" s="639"/>
      <c r="M50" s="614">
        <f t="shared" si="25"/>
        <v>1.6800000000000002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>
        <f t="shared" si="24"/>
        <v>0.92857142857142849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574</v>
      </c>
      <c r="F51" s="638"/>
      <c r="G51" s="639"/>
      <c r="H51" s="613">
        <f>SUMIF('K-LUNCH &amp; K DINNER'!$H$9:$H$46,C51,'K-LUNCH &amp; K DINNER'!$J$9:$J$46)</f>
        <v>88</v>
      </c>
      <c r="I51" s="613">
        <f>SUMIF('SIDE ORDER &amp; FOC'!$Q$11:$Q$81,C51,'SIDE ORDER &amp; FOC'!$S$11:$S$81)</f>
        <v>224</v>
      </c>
      <c r="J51" s="639"/>
      <c r="K51" s="639"/>
      <c r="L51" s="639"/>
      <c r="M51" s="614">
        <f t="shared" si="25"/>
        <v>312</v>
      </c>
      <c r="N51" s="624">
        <f t="shared" ref="N51:N53" si="27">+F51+G51-M51</f>
        <v>-312</v>
      </c>
      <c r="O51" s="674"/>
      <c r="P51" s="615">
        <f t="shared" ref="P51:P61" si="28">+O51-N51</f>
        <v>312</v>
      </c>
      <c r="Q51" s="616">
        <f t="shared" ref="Q51:Q61" si="29">IF(N51=0,"",P51/N51)</f>
        <v>-1</v>
      </c>
      <c r="R51" s="617">
        <f t="shared" ref="R51:R61" si="30">+P51*D51</f>
        <v>81.12</v>
      </c>
      <c r="S51" s="707">
        <f t="shared" si="24"/>
        <v>1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574</v>
      </c>
      <c r="F52" s="638"/>
      <c r="G52" s="639"/>
      <c r="H52" s="623">
        <f>SUMIF('K-LUNCH &amp; K DINNER'!$H$9:$H$46,C52,'K-LUNCH &amp; K DINNER'!$J$9:$J$46)</f>
        <v>39.5</v>
      </c>
      <c r="I52" s="624">
        <f>SUMIF('SIDE ORDER &amp; FOC'!$Q$11:$Q$81,C52,'SIDE ORDER &amp; FOC'!$S$11:$S$81)</f>
        <v>137.5</v>
      </c>
      <c r="J52" s="639"/>
      <c r="K52" s="639"/>
      <c r="L52" s="639"/>
      <c r="M52" s="614">
        <f t="shared" si="25"/>
        <v>177</v>
      </c>
      <c r="N52" s="624">
        <f t="shared" si="27"/>
        <v>-177</v>
      </c>
      <c r="O52" s="674"/>
      <c r="P52" s="615">
        <f t="shared" si="28"/>
        <v>177</v>
      </c>
      <c r="Q52" s="616">
        <f t="shared" si="29"/>
        <v>-1</v>
      </c>
      <c r="R52" s="617">
        <f t="shared" si="30"/>
        <v>40.71</v>
      </c>
      <c r="S52" s="707">
        <f t="shared" si="24"/>
        <v>1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574</v>
      </c>
      <c r="F53" s="638"/>
      <c r="G53" s="639"/>
      <c r="H53" s="623">
        <f>SUMIF('K-LUNCH &amp; K DINNER'!$H$9:$H$46,C53,'K-LUNCH &amp; K DINNER'!$J$9:$J$46)</f>
        <v>30</v>
      </c>
      <c r="I53" s="623">
        <f>SUMIF('SIDE ORDER &amp; FOC'!$Q$11:$Q$81,C53,'SIDE ORDER &amp; FOC'!$S$11:$S$81)</f>
        <v>42</v>
      </c>
      <c r="J53" s="639"/>
      <c r="K53" s="639"/>
      <c r="L53" s="639"/>
      <c r="M53" s="614">
        <f t="shared" si="25"/>
        <v>72</v>
      </c>
      <c r="N53" s="624">
        <f t="shared" si="27"/>
        <v>-72</v>
      </c>
      <c r="O53" s="674"/>
      <c r="P53" s="615">
        <f t="shared" si="28"/>
        <v>72</v>
      </c>
      <c r="Q53" s="616">
        <f t="shared" si="29"/>
        <v>-1</v>
      </c>
      <c r="R53" s="617">
        <f t="shared" si="30"/>
        <v>46.800000000000004</v>
      </c>
      <c r="S53" s="707">
        <f t="shared" si="24"/>
        <v>1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574</v>
      </c>
      <c r="F54" s="638"/>
      <c r="G54" s="639"/>
      <c r="H54" s="623">
        <f>SUMIF('K-LUNCH &amp; K DINNER'!$H$9:$H$46,C54,'K-LUNCH &amp; K DINNER'!$J$9:$J$46)</f>
        <v>24</v>
      </c>
      <c r="I54" s="623">
        <f>SUMIF('SIDE ORDER &amp; FOC'!$Q$11:$Q$81,C54,'SIDE ORDER &amp; FOC'!$S$11:$S$81)</f>
        <v>36</v>
      </c>
      <c r="J54" s="639"/>
      <c r="K54" s="639"/>
      <c r="L54" s="639"/>
      <c r="M54" s="614">
        <f t="shared" si="25"/>
        <v>60</v>
      </c>
      <c r="N54" s="624">
        <f t="shared" ref="N54:N61" si="31">+F54+G54-M54</f>
        <v>-60</v>
      </c>
      <c r="O54" s="674"/>
      <c r="P54" s="615">
        <f t="shared" si="28"/>
        <v>60</v>
      </c>
      <c r="Q54" s="616">
        <f t="shared" si="29"/>
        <v>-1</v>
      </c>
      <c r="R54" s="617">
        <f t="shared" si="30"/>
        <v>14.399999999999999</v>
      </c>
      <c r="S54" s="707">
        <f t="shared" si="24"/>
        <v>1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574</v>
      </c>
      <c r="F55" s="638"/>
      <c r="G55" s="639"/>
      <c r="H55" s="623">
        <f>SUMIF('K-LUNCH &amp; K DINNER'!$H$9:$H$46,C55,'K-LUNCH &amp; K DINNER'!$J$9:$J$46)</f>
        <v>40</v>
      </c>
      <c r="I55" s="623">
        <f>SUMIF('SIDE ORDER &amp; FOC'!$Q$11:$Q$81,C55,'SIDE ORDER &amp; FOC'!$S$11:$S$81)</f>
        <v>15</v>
      </c>
      <c r="J55" s="639"/>
      <c r="K55" s="639"/>
      <c r="L55" s="639"/>
      <c r="M55" s="614">
        <f t="shared" si="25"/>
        <v>55</v>
      </c>
      <c r="N55" s="624">
        <f t="shared" si="31"/>
        <v>-55</v>
      </c>
      <c r="O55" s="674"/>
      <c r="P55" s="615">
        <f t="shared" si="28"/>
        <v>55</v>
      </c>
      <c r="Q55" s="616">
        <f t="shared" si="29"/>
        <v>-1</v>
      </c>
      <c r="R55" s="617">
        <f t="shared" si="30"/>
        <v>5.5</v>
      </c>
      <c r="S55" s="707">
        <f t="shared" si="24"/>
        <v>1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574</v>
      </c>
      <c r="F56" s="638"/>
      <c r="G56" s="639"/>
      <c r="H56" s="623">
        <f>SUMIF('K-LUNCH &amp; K DINNER'!$H$9:$H$46,C56,'K-LUNCH &amp; K DINNER'!$J$9:$J$46)</f>
        <v>1</v>
      </c>
      <c r="I56" s="623">
        <f>SUMIF('SIDE ORDER &amp; FOC'!$Q$11:$Q$81,C56,'SIDE ORDER &amp; FOC'!$S$11:$S$81)</f>
        <v>2</v>
      </c>
      <c r="J56" s="639"/>
      <c r="K56" s="639"/>
      <c r="L56" s="639"/>
      <c r="M56" s="614">
        <f t="shared" si="25"/>
        <v>3</v>
      </c>
      <c r="N56" s="624">
        <f t="shared" si="31"/>
        <v>-3</v>
      </c>
      <c r="O56" s="674"/>
      <c r="P56" s="615">
        <f t="shared" si="28"/>
        <v>3</v>
      </c>
      <c r="Q56" s="616">
        <f t="shared" si="29"/>
        <v>-1</v>
      </c>
      <c r="R56" s="617">
        <f t="shared" si="30"/>
        <v>5.88</v>
      </c>
      <c r="S56" s="707">
        <f t="shared" si="24"/>
        <v>1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574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8</v>
      </c>
      <c r="J57" s="639"/>
      <c r="K57" s="639"/>
      <c r="L57" s="639"/>
      <c r="M57" s="614">
        <f t="shared" si="25"/>
        <v>8</v>
      </c>
      <c r="N57" s="624">
        <f t="shared" si="31"/>
        <v>-8</v>
      </c>
      <c r="O57" s="674"/>
      <c r="P57" s="615">
        <f t="shared" si="28"/>
        <v>8</v>
      </c>
      <c r="Q57" s="616">
        <f t="shared" si="29"/>
        <v>-1</v>
      </c>
      <c r="R57" s="617">
        <f t="shared" si="30"/>
        <v>2.16</v>
      </c>
      <c r="S57" s="707">
        <f t="shared" si="24"/>
        <v>1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574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8</v>
      </c>
      <c r="J58" s="639"/>
      <c r="K58" s="639"/>
      <c r="L58" s="639"/>
      <c r="M58" s="614">
        <f t="shared" si="25"/>
        <v>8</v>
      </c>
      <c r="N58" s="624">
        <f t="shared" si="31"/>
        <v>-8</v>
      </c>
      <c r="O58" s="674"/>
      <c r="P58" s="615">
        <f t="shared" si="28"/>
        <v>8</v>
      </c>
      <c r="Q58" s="616">
        <f t="shared" si="29"/>
        <v>-1</v>
      </c>
      <c r="R58" s="617">
        <f t="shared" si="30"/>
        <v>2.64</v>
      </c>
      <c r="S58" s="707">
        <f t="shared" si="24"/>
        <v>1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574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8</v>
      </c>
      <c r="J59" s="639"/>
      <c r="K59" s="639"/>
      <c r="L59" s="639"/>
      <c r="M59" s="614">
        <f t="shared" si="25"/>
        <v>8</v>
      </c>
      <c r="N59" s="624">
        <f t="shared" si="31"/>
        <v>-8</v>
      </c>
      <c r="O59" s="674"/>
      <c r="P59" s="615">
        <f t="shared" si="28"/>
        <v>8</v>
      </c>
      <c r="Q59" s="616">
        <f t="shared" si="29"/>
        <v>-1</v>
      </c>
      <c r="R59" s="617">
        <f t="shared" si="30"/>
        <v>1.36</v>
      </c>
      <c r="S59" s="707">
        <f t="shared" si="24"/>
        <v>1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574</v>
      </c>
      <c r="F60" s="638"/>
      <c r="G60" s="639"/>
      <c r="H60" s="623">
        <f>SUMIF('K-LUNCH &amp; K DINNER'!$H$9:$H$46,C60,'K-LUNCH &amp; K DINNER'!$J$9:$J$46)</f>
        <v>40</v>
      </c>
      <c r="I60" s="623">
        <f>SUMIF('SIDE ORDER &amp; FOC'!$Q$11:$Q$81,C60,'SIDE ORDER &amp; FOC'!$S$11:$S$81)</f>
        <v>88</v>
      </c>
      <c r="J60" s="639"/>
      <c r="K60" s="639"/>
      <c r="L60" s="639"/>
      <c r="M60" s="614">
        <f t="shared" si="25"/>
        <v>128</v>
      </c>
      <c r="N60" s="624">
        <f t="shared" si="31"/>
        <v>-128</v>
      </c>
      <c r="O60" s="674"/>
      <c r="P60" s="615">
        <f t="shared" si="28"/>
        <v>128</v>
      </c>
      <c r="Q60" s="616">
        <f t="shared" si="29"/>
        <v>-1</v>
      </c>
      <c r="R60" s="617">
        <f t="shared" si="30"/>
        <v>34.56</v>
      </c>
      <c r="S60" s="707">
        <f t="shared" si="24"/>
        <v>1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574</v>
      </c>
      <c r="F61" s="623"/>
      <c r="G61" s="639"/>
      <c r="H61" s="623">
        <f>SUMIF('K-LUNCH &amp; K DINNER'!$H$9:$H$46,C61,'K-LUNCH &amp; K DINNER'!$J$9:$J$46)</f>
        <v>28</v>
      </c>
      <c r="I61" s="623">
        <f>SUMIF('SIDE ORDER &amp; FOC'!$Q$11:$Q$81,C61,'SIDE ORDER &amp; FOC'!$S$11:$S$81)</f>
        <v>21</v>
      </c>
      <c r="J61" s="639"/>
      <c r="K61" s="639"/>
      <c r="L61" s="639"/>
      <c r="M61" s="614">
        <f t="shared" si="25"/>
        <v>49</v>
      </c>
      <c r="N61" s="624">
        <f t="shared" si="31"/>
        <v>-49</v>
      </c>
      <c r="O61" s="674"/>
      <c r="P61" s="615">
        <f t="shared" si="28"/>
        <v>49</v>
      </c>
      <c r="Q61" s="616">
        <f t="shared" si="29"/>
        <v>-1</v>
      </c>
      <c r="R61" s="617">
        <f t="shared" si="30"/>
        <v>22.05</v>
      </c>
      <c r="S61" s="707">
        <f t="shared" si="24"/>
        <v>1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7" t="s">
        <v>554</v>
      </c>
      <c r="C63" s="788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304.17720000000003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1" t="s">
        <v>567</v>
      </c>
      <c r="C66" s="781"/>
      <c r="D66" s="781"/>
      <c r="E66" s="781"/>
      <c r="J66" s="709" t="s">
        <v>568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569</v>
      </c>
      <c r="D67" s="712"/>
      <c r="E67" s="713"/>
      <c r="F67" s="714" t="s">
        <v>570</v>
      </c>
      <c r="G67" s="715" t="s">
        <v>571</v>
      </c>
      <c r="H67" s="716" t="s">
        <v>572</v>
      </c>
      <c r="J67" s="710" t="s">
        <v>41</v>
      </c>
      <c r="K67" s="711"/>
      <c r="L67" s="712"/>
      <c r="M67" s="713"/>
      <c r="N67" s="717"/>
      <c r="O67" s="718" t="s">
        <v>570</v>
      </c>
      <c r="P67" s="715" t="s">
        <v>571</v>
      </c>
      <c r="Q67" s="719" t="s">
        <v>572</v>
      </c>
      <c r="S67" s="708"/>
    </row>
    <row r="68" spans="1:19" ht="15.75" thickBot="1">
      <c r="B68" s="720"/>
      <c r="C68" s="721"/>
      <c r="D68" s="548"/>
      <c r="E68" s="549"/>
      <c r="F68" s="722" t="s">
        <v>573</v>
      </c>
      <c r="G68" s="722" t="s">
        <v>573</v>
      </c>
      <c r="H68" s="723" t="s">
        <v>380</v>
      </c>
      <c r="J68" s="720"/>
      <c r="K68" s="721"/>
      <c r="L68" s="548"/>
      <c r="M68" s="549"/>
      <c r="N68" s="724"/>
      <c r="O68" s="725" t="s">
        <v>574</v>
      </c>
      <c r="P68" s="726" t="s">
        <v>574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187.85890000000001</v>
      </c>
      <c r="H69" s="730">
        <f>(+G69-F69)/F69</f>
        <v>-0.24865456145262566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521.05999999999995</v>
      </c>
      <c r="Q69" s="730">
        <f>(+P69-O69)/O69</f>
        <v>-0.79485826771653545</v>
      </c>
      <c r="S69" s="708"/>
    </row>
    <row r="70" spans="1:19">
      <c r="B70" s="720">
        <v>2</v>
      </c>
      <c r="C70" s="728" t="s">
        <v>565</v>
      </c>
      <c r="D70" s="548"/>
      <c r="E70" s="549"/>
      <c r="F70" s="729">
        <v>818.34</v>
      </c>
      <c r="G70" s="729">
        <f>+R44</f>
        <v>-110.94960000000019</v>
      </c>
      <c r="H70" s="730">
        <f t="shared" ref="H70:H71" si="32">(+G70-F70)/F70</f>
        <v>-1.1355788547547476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176</v>
      </c>
      <c r="Q70" s="730">
        <f t="shared" ref="Q70:Q85" si="33">(+P70-O70)/O70</f>
        <v>-0.85059422750424452</v>
      </c>
      <c r="S70" s="708"/>
    </row>
    <row r="71" spans="1:19">
      <c r="B71" s="720">
        <v>3</v>
      </c>
      <c r="C71" s="728" t="s">
        <v>566</v>
      </c>
      <c r="D71" s="548"/>
      <c r="E71" s="549"/>
      <c r="F71" s="729">
        <v>49.24</v>
      </c>
      <c r="G71" s="729">
        <f>+R63</f>
        <v>304.17720000000003</v>
      </c>
      <c r="H71" s="730">
        <f t="shared" si="32"/>
        <v>5.1774411047928517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122</v>
      </c>
      <c r="Q71" s="730">
        <f t="shared" si="33"/>
        <v>-0.78368794326241131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112</v>
      </c>
      <c r="Q72" s="730">
        <f t="shared" si="33"/>
        <v>-0.86291309669522642</v>
      </c>
      <c r="S72" s="708"/>
    </row>
    <row r="73" spans="1:19" ht="15.75" thickBot="1">
      <c r="B73" s="782" t="s">
        <v>554</v>
      </c>
      <c r="C73" s="783"/>
      <c r="D73" s="783"/>
      <c r="E73" s="784"/>
      <c r="F73" s="737">
        <f>SUM(F69:F71)</f>
        <v>1117.6100000000001</v>
      </c>
      <c r="G73" s="737">
        <f>SUM(G69:G71)</f>
        <v>381.08649999999983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84</v>
      </c>
      <c r="Q73" s="730">
        <f t="shared" si="33"/>
        <v>-0.86854460093896713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112</v>
      </c>
      <c r="Q74" s="730">
        <f t="shared" si="33"/>
        <v>-0.87006960556844548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1.6800000000000002</v>
      </c>
      <c r="Q75" s="730">
        <f t="shared" si="33"/>
        <v>-0.86538461538461542</v>
      </c>
      <c r="S75" s="708"/>
    </row>
    <row r="76" spans="1:19" ht="16.5" thickBot="1">
      <c r="B76" s="741" t="s">
        <v>575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312</v>
      </c>
      <c r="Q76" s="730">
        <f t="shared" si="33"/>
        <v>-0.85608856088560881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177</v>
      </c>
      <c r="Q77" s="730">
        <f t="shared" si="33"/>
        <v>-0.80813008130081299</v>
      </c>
      <c r="S77" s="708"/>
    </row>
    <row r="78" spans="1:19" ht="15.75" thickBot="1">
      <c r="A78" s="743"/>
      <c r="B78" s="710" t="s">
        <v>41</v>
      </c>
      <c r="C78" s="711" t="s">
        <v>569</v>
      </c>
      <c r="D78" s="712"/>
      <c r="E78" s="713"/>
      <c r="F78" s="715" t="s">
        <v>570</v>
      </c>
      <c r="G78" s="715" t="s">
        <v>571</v>
      </c>
      <c r="H78" s="716" t="s">
        <v>572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72</v>
      </c>
      <c r="Q78" s="730">
        <f t="shared" si="33"/>
        <v>-0.8441558441558441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576</v>
      </c>
      <c r="G79" s="722" t="s">
        <v>576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60</v>
      </c>
      <c r="Q79" s="730">
        <f t="shared" si="33"/>
        <v>-0.84615384615384615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9.2700000000000014</v>
      </c>
      <c r="H80" s="730">
        <f t="shared" ref="H80:H88" si="36">(+G80-F80)/F80</f>
        <v>-0.8005164622336991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55</v>
      </c>
      <c r="Q80" s="730">
        <f t="shared" si="33"/>
        <v>-0.80701754385964908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1.61</v>
      </c>
      <c r="H81" s="730">
        <f t="shared" si="36"/>
        <v>-0.81300813008130079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3</v>
      </c>
      <c r="Q81" s="730">
        <f t="shared" si="33"/>
        <v>-0.75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7.95</v>
      </c>
      <c r="H82" s="730">
        <f t="shared" si="36"/>
        <v>-0.81333646395867565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8</v>
      </c>
      <c r="Q82" s="730">
        <f t="shared" si="33"/>
        <v>-0.8666666666666667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7.2549999999999999</v>
      </c>
      <c r="H83" s="736">
        <f>(+G83-F83)/F83</f>
        <v>-0.78015151515151515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8</v>
      </c>
      <c r="Q83" s="730">
        <f t="shared" si="33"/>
        <v>-0.8666666666666667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1.4400000000000002</v>
      </c>
      <c r="H84" s="744">
        <f t="shared" si="36"/>
        <v>-0.79428571428571426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8</v>
      </c>
      <c r="Q84" s="730">
        <f t="shared" si="33"/>
        <v>-0.8666666666666667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4.7200000000000006</v>
      </c>
      <c r="H85" s="744">
        <f t="shared" si="36"/>
        <v>-0.7947826086956522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128</v>
      </c>
      <c r="Q85" s="744">
        <f t="shared" si="33"/>
        <v>-0.77777777777777779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8.7200000000000006</v>
      </c>
      <c r="H86" s="744">
        <f t="shared" si="36"/>
        <v>-0.79238095238095241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49</v>
      </c>
      <c r="Q86" s="744">
        <f>(+P86-O86)/O86</f>
        <v>-0.85416666666666663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5.88</v>
      </c>
      <c r="H87" s="744">
        <f t="shared" si="36"/>
        <v>-0.51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3.5999999999999996</v>
      </c>
      <c r="H88" s="751">
        <f t="shared" si="36"/>
        <v>-0.76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1" t="s">
        <v>29</v>
      </c>
      <c r="B1" s="791"/>
      <c r="C1" s="791"/>
      <c r="D1" s="791"/>
      <c r="E1" s="791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2" t="s">
        <v>51</v>
      </c>
      <c r="J6" s="793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30</v>
      </c>
      <c r="E10" s="62">
        <f ca="1">+D10*C10</f>
        <v>98.7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19.8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40</v>
      </c>
      <c r="E11" s="62">
        <f t="shared" ref="E11:E45" ca="1" si="1">+D11*C11</f>
        <v>120.8</v>
      </c>
      <c r="F11" s="48"/>
      <c r="G11" s="217"/>
      <c r="H11" s="134" t="s">
        <v>55</v>
      </c>
      <c r="I11" s="135">
        <v>0.66</v>
      </c>
      <c r="J11" s="136">
        <f t="shared" si="0"/>
        <v>26.400000000000002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15</v>
      </c>
      <c r="E12" s="62">
        <f t="shared" ca="1" si="1"/>
        <v>51.75</v>
      </c>
      <c r="F12" s="48"/>
      <c r="G12" s="217"/>
      <c r="H12" s="134" t="s">
        <v>55</v>
      </c>
      <c r="I12" s="135">
        <v>0.66</v>
      </c>
      <c r="J12" s="136">
        <f t="shared" si="0"/>
        <v>9.9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14</v>
      </c>
      <c r="E13" s="62">
        <f t="shared" ca="1" si="1"/>
        <v>48.300000000000004</v>
      </c>
      <c r="F13" s="48"/>
      <c r="G13" s="217"/>
      <c r="H13" s="134" t="s">
        <v>55</v>
      </c>
      <c r="I13" s="135">
        <v>0.66</v>
      </c>
      <c r="J13" s="136">
        <f t="shared" si="0"/>
        <v>9.24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66</v>
      </c>
      <c r="E14" s="62">
        <f t="shared" ca="1" si="1"/>
        <v>219.11999999999998</v>
      </c>
      <c r="F14" s="48"/>
      <c r="G14" s="217"/>
      <c r="H14" s="134" t="s">
        <v>55</v>
      </c>
      <c r="I14" s="135">
        <v>0.66</v>
      </c>
      <c r="J14" s="136">
        <f t="shared" si="0"/>
        <v>43.56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30</v>
      </c>
      <c r="E15" s="62">
        <f t="shared" ca="1" si="1"/>
        <v>94.800000000000011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38</v>
      </c>
      <c r="E16" s="62">
        <f t="shared" ca="1" si="1"/>
        <v>91.580000000000013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8</v>
      </c>
      <c r="E17" s="62">
        <f t="shared" ca="1" si="1"/>
        <v>22.4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16</v>
      </c>
      <c r="E18" s="62">
        <f t="shared" ca="1" si="1"/>
        <v>33.28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13</v>
      </c>
      <c r="E19" s="62">
        <f t="shared" ca="1" si="1"/>
        <v>30.159999999999997</v>
      </c>
      <c r="F19" s="48"/>
      <c r="G19" s="217"/>
      <c r="H19" s="134" t="s">
        <v>60</v>
      </c>
      <c r="I19" s="135">
        <v>1.5</v>
      </c>
      <c r="J19" s="136">
        <f t="shared" si="0"/>
        <v>19.5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10</v>
      </c>
      <c r="E20" s="62">
        <f t="shared" ca="1" si="1"/>
        <v>16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25</v>
      </c>
      <c r="E21" s="62">
        <f t="shared" ca="1" si="1"/>
        <v>89</v>
      </c>
      <c r="F21" s="48"/>
      <c r="G21" s="217"/>
      <c r="H21" s="134" t="s">
        <v>300</v>
      </c>
      <c r="I21" s="135">
        <v>1</v>
      </c>
      <c r="J21" s="136">
        <f t="shared" si="0"/>
        <v>25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11</v>
      </c>
      <c r="E22" s="62">
        <f t="shared" ca="1" si="1"/>
        <v>34.760000000000005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8</v>
      </c>
      <c r="E23" s="62">
        <f t="shared" ca="1" si="1"/>
        <v>20.72</v>
      </c>
      <c r="F23" s="48"/>
      <c r="G23" s="217"/>
      <c r="H23" s="134" t="s">
        <v>56</v>
      </c>
      <c r="I23" s="135">
        <v>5</v>
      </c>
      <c r="J23" s="136">
        <f t="shared" si="0"/>
        <v>40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13</v>
      </c>
      <c r="E24" s="62">
        <f t="shared" ca="1" si="1"/>
        <v>61.23</v>
      </c>
      <c r="F24" s="48"/>
      <c r="G24" s="217"/>
      <c r="H24" s="134" t="s">
        <v>55</v>
      </c>
      <c r="I24" s="135">
        <v>1</v>
      </c>
      <c r="J24" s="136">
        <f t="shared" si="0"/>
        <v>13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94</v>
      </c>
      <c r="E25" s="62">
        <f t="shared" ca="1" si="1"/>
        <v>414.54</v>
      </c>
      <c r="F25" s="48"/>
      <c r="G25" s="217"/>
      <c r="H25" s="134" t="s">
        <v>55</v>
      </c>
      <c r="I25" s="135">
        <v>1</v>
      </c>
      <c r="J25" s="136">
        <f t="shared" si="0"/>
        <v>94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15</v>
      </c>
      <c r="E26" s="62">
        <f t="shared" ca="1" si="1"/>
        <v>66.449999999999989</v>
      </c>
      <c r="F26" s="48"/>
      <c r="G26" s="217"/>
      <c r="H26" s="134" t="s">
        <v>55</v>
      </c>
      <c r="I26" s="135">
        <v>1</v>
      </c>
      <c r="J26" s="136">
        <f t="shared" si="0"/>
        <v>15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88</v>
      </c>
      <c r="E27" s="62">
        <f t="shared" ca="1" si="1"/>
        <v>418</v>
      </c>
      <c r="F27" s="48"/>
      <c r="G27" s="217"/>
      <c r="H27" s="134" t="s">
        <v>55</v>
      </c>
      <c r="I27" s="135">
        <v>1</v>
      </c>
      <c r="J27" s="136">
        <f t="shared" si="0"/>
        <v>88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80</v>
      </c>
      <c r="E28" s="62">
        <f t="shared" ca="1" si="1"/>
        <v>478.40000000000003</v>
      </c>
      <c r="F28" s="48"/>
      <c r="G28" s="217"/>
      <c r="H28" s="134" t="s">
        <v>55</v>
      </c>
      <c r="I28" s="135">
        <v>1</v>
      </c>
      <c r="J28" s="136">
        <f t="shared" si="0"/>
        <v>80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114</v>
      </c>
      <c r="E29" s="62">
        <f t="shared" ca="1" si="1"/>
        <v>489.06</v>
      </c>
      <c r="F29" s="48"/>
      <c r="G29" s="217"/>
      <c r="H29" s="134" t="s">
        <v>301</v>
      </c>
      <c r="I29" s="135">
        <v>1</v>
      </c>
      <c r="J29" s="136">
        <f t="shared" si="0"/>
        <v>114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48</v>
      </c>
      <c r="E30" s="62">
        <f t="shared" ca="1" si="1"/>
        <v>100.80000000000001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38</v>
      </c>
      <c r="E31" s="62">
        <f t="shared" ca="1" si="1"/>
        <v>187.72000000000003</v>
      </c>
      <c r="F31" s="48"/>
      <c r="G31" s="217"/>
      <c r="H31" s="134" t="s">
        <v>55</v>
      </c>
      <c r="I31" s="135">
        <v>1</v>
      </c>
      <c r="J31" s="136">
        <f>+I31*D31</f>
        <v>38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14</v>
      </c>
      <c r="E35" s="62">
        <f t="shared" ca="1" si="1"/>
        <v>24.64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7</v>
      </c>
      <c r="E36" s="62">
        <f t="shared" ca="1" si="1"/>
        <v>15.049999999999999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4</v>
      </c>
      <c r="E37" s="62">
        <f t="shared" ca="1" si="1"/>
        <v>6.24</v>
      </c>
      <c r="F37" s="48"/>
      <c r="G37" s="217"/>
      <c r="H37" s="134" t="s">
        <v>304</v>
      </c>
      <c r="I37" s="135">
        <v>6</v>
      </c>
      <c r="J37" s="136">
        <f t="shared" si="4"/>
        <v>24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1</v>
      </c>
      <c r="E38" s="62">
        <f t="shared" ca="1" si="1"/>
        <v>2.5</v>
      </c>
      <c r="F38" s="48"/>
      <c r="G38" s="217"/>
      <c r="H38" s="134" t="s">
        <v>305</v>
      </c>
      <c r="I38" s="135">
        <v>1</v>
      </c>
      <c r="J38" s="136">
        <f t="shared" si="4"/>
        <v>1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5</v>
      </c>
      <c r="E39" s="62">
        <f t="shared" ca="1" si="1"/>
        <v>13.35</v>
      </c>
      <c r="F39" s="48"/>
      <c r="G39" s="217"/>
      <c r="H39" s="134" t="s">
        <v>57</v>
      </c>
      <c r="I39" s="135">
        <v>8</v>
      </c>
      <c r="J39" s="136">
        <f t="shared" si="4"/>
        <v>40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5</v>
      </c>
      <c r="E40" s="62">
        <f t="shared" ca="1" si="1"/>
        <v>6.2</v>
      </c>
      <c r="F40" s="48"/>
      <c r="G40" s="217"/>
      <c r="H40" s="134" t="s">
        <v>60</v>
      </c>
      <c r="I40" s="135">
        <v>4</v>
      </c>
      <c r="J40" s="136">
        <f t="shared" si="4"/>
        <v>20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5</v>
      </c>
      <c r="E41" s="62">
        <f t="shared" ca="1" si="1"/>
        <v>22.5</v>
      </c>
      <c r="F41" s="48"/>
      <c r="G41" s="217"/>
      <c r="H41" s="134" t="s">
        <v>306</v>
      </c>
      <c r="I41" s="135">
        <v>6</v>
      </c>
      <c r="J41" s="136">
        <f t="shared" si="4"/>
        <v>30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11</v>
      </c>
      <c r="E42" s="62">
        <f t="shared" ca="1" si="1"/>
        <v>26.73</v>
      </c>
      <c r="F42" s="48"/>
      <c r="G42" s="217"/>
      <c r="H42" s="134" t="s">
        <v>58</v>
      </c>
      <c r="I42" s="135">
        <v>8</v>
      </c>
      <c r="J42" s="136">
        <f t="shared" si="4"/>
        <v>88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12</v>
      </c>
      <c r="E43" s="62">
        <f t="shared" ca="1" si="1"/>
        <v>47.64</v>
      </c>
      <c r="F43" s="48"/>
      <c r="G43" s="217"/>
      <c r="H43" s="134" t="s">
        <v>307</v>
      </c>
      <c r="I43" s="135">
        <v>3</v>
      </c>
      <c r="J43" s="136">
        <f t="shared" si="4"/>
        <v>36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2</v>
      </c>
      <c r="E44" s="62">
        <f t="shared" ca="1" si="1"/>
        <v>4.3600000000000003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4</v>
      </c>
      <c r="E45" s="62">
        <f t="shared" ca="1" si="1"/>
        <v>14.44</v>
      </c>
      <c r="F45" s="48"/>
      <c r="G45" s="217"/>
      <c r="H45" s="134" t="s">
        <v>323</v>
      </c>
      <c r="I45" s="135">
        <v>7</v>
      </c>
      <c r="J45" s="136">
        <f t="shared" si="4"/>
        <v>28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9" t="s">
        <v>37</v>
      </c>
      <c r="B47" s="790"/>
      <c r="C47" s="790"/>
      <c r="D47" s="220">
        <f>SUM(D10:D45)</f>
        <v>884</v>
      </c>
      <c r="E47" s="221">
        <f ca="1">SUM(E10:E46)</f>
        <v>3371.2199999999993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4" t="s">
        <v>46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8" t="s">
        <v>62</v>
      </c>
      <c r="E7" s="798"/>
      <c r="F7" s="238"/>
      <c r="G7" s="798" t="s">
        <v>63</v>
      </c>
      <c r="H7" s="798"/>
      <c r="I7" s="798" t="s">
        <v>310</v>
      </c>
      <c r="J7" s="798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9" t="s">
        <v>47</v>
      </c>
      <c r="E8" s="810"/>
      <c r="F8" s="246"/>
      <c r="G8" s="809" t="s">
        <v>43</v>
      </c>
      <c r="H8" s="810"/>
      <c r="I8" s="809" t="s">
        <v>48</v>
      </c>
      <c r="J8" s="810"/>
      <c r="K8" s="247"/>
      <c r="L8" s="796" t="s">
        <v>49</v>
      </c>
      <c r="M8" s="797"/>
      <c r="N8" s="807" t="s">
        <v>50</v>
      </c>
      <c r="O8" s="808"/>
      <c r="Q8" s="804" t="s">
        <v>51</v>
      </c>
      <c r="R8" s="805"/>
      <c r="S8" s="806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2</v>
      </c>
      <c r="E11" s="308">
        <f>D11*C11</f>
        <v>2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2</v>
      </c>
      <c r="J11" s="306">
        <f t="shared" ref="J11:J34" si="2">+I11*C11</f>
        <v>2</v>
      </c>
      <c r="K11" s="312"/>
      <c r="L11" s="313">
        <f ca="1">SUMIF(DATABASE!$E$4:$E$61,B11,DATABASE!$F$4:$F$56)</f>
        <v>0.5</v>
      </c>
      <c r="M11" s="314">
        <f ca="1">+L11*I11</f>
        <v>1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18</v>
      </c>
      <c r="E13" s="308">
        <f t="shared" si="4"/>
        <v>178.20000000000002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18</v>
      </c>
      <c r="J13" s="306">
        <f t="shared" si="2"/>
        <v>178.20000000000002</v>
      </c>
      <c r="K13" s="312"/>
      <c r="L13" s="313">
        <f ca="1">SUMIF(DATABASE!$E$4:$E$61,B13,DATABASE!$F$4:$F$56)</f>
        <v>3.29</v>
      </c>
      <c r="M13" s="314">
        <f t="shared" ca="1" si="5"/>
        <v>59.22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11.88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19</v>
      </c>
      <c r="E14" s="308">
        <f t="shared" si="4"/>
        <v>188.1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19</v>
      </c>
      <c r="J14" s="306">
        <f t="shared" si="2"/>
        <v>188.1</v>
      </c>
      <c r="K14" s="312"/>
      <c r="L14" s="313">
        <f ca="1">SUMIF(DATABASE!$E$4:$E$61,B14,DATABASE!$F$4:$F$56)</f>
        <v>3.02</v>
      </c>
      <c r="M14" s="314">
        <f t="shared" ca="1" si="5"/>
        <v>57.38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12.540000000000001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6</v>
      </c>
      <c r="E15" s="325">
        <f t="shared" si="4"/>
        <v>59.400000000000006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3.96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4</v>
      </c>
      <c r="E16" s="308">
        <f t="shared" si="4"/>
        <v>39.6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4</v>
      </c>
      <c r="J16" s="306">
        <f t="shared" si="2"/>
        <v>39.6</v>
      </c>
      <c r="K16" s="312"/>
      <c r="L16" s="313">
        <f ca="1">SUMIF(DATABASE!$E$4:$E$61,B16,DATABASE!$F$4:$F$56)</f>
        <v>3.45</v>
      </c>
      <c r="M16" s="314">
        <f t="shared" ca="1" si="5"/>
        <v>13.8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2.64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29</v>
      </c>
      <c r="E17" s="308">
        <f t="shared" si="4"/>
        <v>287.10000000000002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29</v>
      </c>
      <c r="J17" s="306">
        <f t="shared" si="2"/>
        <v>287.10000000000002</v>
      </c>
      <c r="K17" s="312"/>
      <c r="L17" s="313">
        <f ca="1">SUMIF(DATABASE!$E$4:$E$61,B17,DATABASE!$F$4:$F$56)</f>
        <v>3.32</v>
      </c>
      <c r="M17" s="314">
        <f t="shared" ca="1" si="5"/>
        <v>96.28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19.14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22</v>
      </c>
      <c r="E18" s="308">
        <f t="shared" si="4"/>
        <v>217.8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22</v>
      </c>
      <c r="J18" s="306">
        <f t="shared" si="2"/>
        <v>217.8</v>
      </c>
      <c r="K18" s="312"/>
      <c r="L18" s="313">
        <f ca="1">SUMIF(DATABASE!$E$4:$E$61,B18,DATABASE!$F$4:$F$56)</f>
        <v>3.16</v>
      </c>
      <c r="M18" s="314">
        <f t="shared" ca="1" si="5"/>
        <v>69.52000000000001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10</v>
      </c>
      <c r="E19" s="308">
        <f t="shared" si="4"/>
        <v>99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10</v>
      </c>
      <c r="J19" s="306">
        <f t="shared" si="2"/>
        <v>99</v>
      </c>
      <c r="K19" s="312"/>
      <c r="L19" s="313">
        <f ca="1">SUMIF(DATABASE!$E$4:$E$61,B19,DATABASE!$F$4:$F$56)</f>
        <v>2.41</v>
      </c>
      <c r="M19" s="314">
        <f t="shared" ca="1" si="5"/>
        <v>24.1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3</v>
      </c>
      <c r="E20" s="325">
        <f t="shared" si="4"/>
        <v>29.700000000000003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7</v>
      </c>
      <c r="E21" s="325">
        <f t="shared" si="4"/>
        <v>69.3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9</v>
      </c>
      <c r="E22" s="308">
        <f t="shared" si="4"/>
        <v>89.100000000000009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9</v>
      </c>
      <c r="J22" s="306">
        <f t="shared" si="2"/>
        <v>89.100000000000009</v>
      </c>
      <c r="K22" s="312"/>
      <c r="L22" s="313">
        <f ca="1">SUMIF(DATABASE!$E$4:$E$61,B22,DATABASE!$F$4:$F$56)</f>
        <v>2.3199999999999998</v>
      </c>
      <c r="M22" s="314">
        <f t="shared" ca="1" si="5"/>
        <v>20.88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13.5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1</v>
      </c>
      <c r="E23" s="325">
        <f t="shared" si="4"/>
        <v>9.9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7</v>
      </c>
      <c r="E24" s="325">
        <f t="shared" si="4"/>
        <v>69.3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7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8</v>
      </c>
      <c r="E25" s="308">
        <f t="shared" si="4"/>
        <v>79.2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8</v>
      </c>
      <c r="J25" s="306">
        <f t="shared" si="2"/>
        <v>79.2</v>
      </c>
      <c r="K25" s="312"/>
      <c r="L25" s="313">
        <f ca="1">SUMIF(DATABASE!$E$4:$E$61,B25,DATABASE!$F$4:$F$56)</f>
        <v>3.16</v>
      </c>
      <c r="M25" s="314">
        <f t="shared" ca="1" si="5"/>
        <v>25.28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3</v>
      </c>
      <c r="E26" s="308">
        <f t="shared" si="4"/>
        <v>29.700000000000003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3</v>
      </c>
      <c r="J26" s="306">
        <f t="shared" si="2"/>
        <v>29.700000000000003</v>
      </c>
      <c r="K26" s="312"/>
      <c r="L26" s="313">
        <f ca="1">SUMIF(DATABASE!$E$4:$E$61,B26,DATABASE!$F$4:$F$56)</f>
        <v>2.59</v>
      </c>
      <c r="M26" s="314">
        <f t="shared" ca="1" si="5"/>
        <v>7.77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15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7</v>
      </c>
      <c r="E27" s="308">
        <f t="shared" si="4"/>
        <v>69.3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7</v>
      </c>
      <c r="J27" s="306">
        <f t="shared" si="2"/>
        <v>69.3</v>
      </c>
      <c r="K27" s="312"/>
      <c r="L27" s="313">
        <f ca="1">SUMIF(DATABASE!$E$4:$E$61,B27,DATABASE!$F$4:$F$56)</f>
        <v>4.71</v>
      </c>
      <c r="M27" s="314">
        <f t="shared" ca="1" si="5"/>
        <v>32.97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7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9</v>
      </c>
      <c r="E28" s="328">
        <f t="shared" si="4"/>
        <v>116.10000000000001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9</v>
      </c>
      <c r="J28" s="306">
        <f t="shared" si="2"/>
        <v>116.10000000000001</v>
      </c>
      <c r="K28" s="312"/>
      <c r="L28" s="313">
        <f ca="1">SUMIF(DATABASE!$E$4:$E$61,B28,DATABASE!$F$4:$F$56)</f>
        <v>4.41</v>
      </c>
      <c r="M28" s="314">
        <f t="shared" ca="1" si="5"/>
        <v>39.69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9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1</v>
      </c>
      <c r="E29" s="328">
        <f t="shared" si="4"/>
        <v>12.9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1</v>
      </c>
      <c r="J29" s="306">
        <f t="shared" si="2"/>
        <v>12.9</v>
      </c>
      <c r="K29" s="312"/>
      <c r="L29" s="313">
        <f ca="1">SUMIF(DATABASE!$E$4:$E$61,B29,DATABASE!$F$4:$F$56)</f>
        <v>4.43</v>
      </c>
      <c r="M29" s="314">
        <f t="shared" ca="1" si="5"/>
        <v>4.43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1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8</v>
      </c>
      <c r="E30" s="328">
        <f t="shared" si="4"/>
        <v>103.2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8</v>
      </c>
      <c r="J30" s="306">
        <f t="shared" si="2"/>
        <v>103.2</v>
      </c>
      <c r="K30" s="312"/>
      <c r="L30" s="313">
        <f ca="1">SUMIF(DATABASE!$E$4:$E$61,B30,DATABASE!$F$4:$F$56)</f>
        <v>4.75</v>
      </c>
      <c r="M30" s="314">
        <f t="shared" ca="1" si="5"/>
        <v>38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8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8</v>
      </c>
      <c r="E31" s="308">
        <f t="shared" si="4"/>
        <v>103.2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8</v>
      </c>
      <c r="J31" s="306">
        <f t="shared" si="2"/>
        <v>103.2</v>
      </c>
      <c r="K31" s="312"/>
      <c r="L31" s="313">
        <f ca="1">SUMIF(DATABASE!$E$4:$E$61,B31,DATABASE!$F$4:$F$56)</f>
        <v>5.98</v>
      </c>
      <c r="M31" s="314">
        <f t="shared" ca="1" si="5"/>
        <v>47.84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8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8</v>
      </c>
      <c r="E32" s="308">
        <f t="shared" si="4"/>
        <v>103.2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8</v>
      </c>
      <c r="J32" s="306">
        <f t="shared" si="2"/>
        <v>103.2</v>
      </c>
      <c r="K32" s="312"/>
      <c r="L32" s="313">
        <f ca="1">SUMIF(DATABASE!$E$4:$E$61,B32,DATABASE!$F$4:$F$56)</f>
        <v>4.29</v>
      </c>
      <c r="M32" s="314">
        <f t="shared" ca="1" si="5"/>
        <v>34.32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8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5</v>
      </c>
      <c r="E33" s="308">
        <f t="shared" si="4"/>
        <v>64.5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5</v>
      </c>
      <c r="J33" s="306">
        <f t="shared" si="2"/>
        <v>64.5</v>
      </c>
      <c r="K33" s="312"/>
      <c r="L33" s="313">
        <f ca="1">SUMIF(DATABASE!$E$4:$E$61,B33,DATABASE!$F$4:$F$56)</f>
        <v>2.1</v>
      </c>
      <c r="M33" s="314">
        <f t="shared" ca="1" si="5"/>
        <v>10.5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1</v>
      </c>
      <c r="E34" s="308">
        <f t="shared" si="4"/>
        <v>12.9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1</v>
      </c>
      <c r="J34" s="306">
        <f t="shared" si="2"/>
        <v>12.9</v>
      </c>
      <c r="K34" s="312"/>
      <c r="L34" s="313">
        <f ca="1">SUMIF(DATABASE!$E$4:$E$61,B34,DATABASE!$F$4:$F$56)</f>
        <v>4.9400000000000004</v>
      </c>
      <c r="M34" s="314">
        <f t="shared" ca="1" si="5"/>
        <v>4.9400000000000004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1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10</v>
      </c>
      <c r="E38" s="308">
        <f t="shared" ref="E38:E49" si="12">D38*C38</f>
        <v>59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10</v>
      </c>
      <c r="J38" s="306">
        <f t="shared" ref="J38:J49" si="15">+I38*C38</f>
        <v>59</v>
      </c>
      <c r="K38" s="312"/>
      <c r="L38" s="313">
        <f ca="1">SUMIF(DATABASE!$E$4:$E$61,B38,DATABASE!$F$4:$F$56)</f>
        <v>1.76</v>
      </c>
      <c r="M38" s="314">
        <f t="shared" ca="1" si="5"/>
        <v>17.600000000000001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4</v>
      </c>
      <c r="E39" s="308">
        <f t="shared" si="12"/>
        <v>23.6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4</v>
      </c>
      <c r="J39" s="306">
        <f>+I39*C39</f>
        <v>23.6</v>
      </c>
      <c r="K39" s="312"/>
      <c r="L39" s="313">
        <f ca="1">SUMIF(DATABASE!$E$4:$E$61,B39,DATABASE!$F$4:$F$56)</f>
        <v>2.15</v>
      </c>
      <c r="M39" s="314">
        <f t="shared" ca="1" si="5"/>
        <v>8.6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1</v>
      </c>
      <c r="E40" s="308">
        <f t="shared" si="12"/>
        <v>5.9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1</v>
      </c>
      <c r="J40" s="306">
        <f t="shared" si="15"/>
        <v>5.9</v>
      </c>
      <c r="K40" s="312"/>
      <c r="L40" s="313">
        <f ca="1">SUMIF(DATABASE!$E$4:$E$61,B40,DATABASE!$F$4:$F$56)</f>
        <v>1.56</v>
      </c>
      <c r="M40" s="314">
        <f t="shared" ca="1" si="5"/>
        <v>1.56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6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3</v>
      </c>
      <c r="E42" s="308">
        <f t="shared" si="12"/>
        <v>17.700000000000003</v>
      </c>
      <c r="F42" s="309"/>
      <c r="G42" s="310">
        <f>+'DAILY FOC'!BO40</f>
        <v>0</v>
      </c>
      <c r="H42" s="308">
        <f>G42*C42</f>
        <v>0</v>
      </c>
      <c r="I42" s="311">
        <f t="shared" si="14"/>
        <v>3</v>
      </c>
      <c r="J42" s="306">
        <f>+I42*C42</f>
        <v>17.700000000000003</v>
      </c>
      <c r="K42" s="312"/>
      <c r="L42" s="313">
        <f ca="1">SUMIF(DATABASE!$E$4:$E$61,B42,DATABASE!$F$4:$F$56)</f>
        <v>2.67</v>
      </c>
      <c r="M42" s="314">
        <f t="shared" ca="1" si="5"/>
        <v>8.01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24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6</v>
      </c>
      <c r="E43" s="308">
        <f t="shared" si="12"/>
        <v>35.400000000000006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6</v>
      </c>
      <c r="J43" s="306">
        <f t="shared" si="15"/>
        <v>35.400000000000006</v>
      </c>
      <c r="K43" s="312"/>
      <c r="L43" s="313">
        <f ca="1">SUMIF(DATABASE!$E$4:$E$61,B43,DATABASE!$F$4:$F$56)</f>
        <v>1.24</v>
      </c>
      <c r="M43" s="314">
        <f t="shared" ca="1" si="5"/>
        <v>7.4399999999999995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24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2</v>
      </c>
      <c r="E44" s="325">
        <f t="shared" si="12"/>
        <v>11.8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12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12</v>
      </c>
      <c r="E45" s="308">
        <f t="shared" si="12"/>
        <v>94.800000000000011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12</v>
      </c>
      <c r="J45" s="306">
        <f t="shared" si="15"/>
        <v>94.800000000000011</v>
      </c>
      <c r="K45" s="312"/>
      <c r="L45" s="313">
        <f ca="1">SUMIF(DATABASE!$E$4:$E$61,B45,DATABASE!$F$4:$F$56)</f>
        <v>2.4300000000000002</v>
      </c>
      <c r="M45" s="314">
        <f t="shared" ca="1" si="5"/>
        <v>29.160000000000004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96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6</v>
      </c>
      <c r="E46" s="308">
        <f t="shared" si="12"/>
        <v>47.400000000000006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6</v>
      </c>
      <c r="J46" s="306">
        <f t="shared" si="15"/>
        <v>47.400000000000006</v>
      </c>
      <c r="K46" s="312"/>
      <c r="L46" s="313">
        <f ca="1">SUMIF(DATABASE!$E$4:$E$61,B46,DATABASE!$F$4:$F$56)</f>
        <v>3.97</v>
      </c>
      <c r="M46" s="314">
        <f t="shared" ca="1" si="5"/>
        <v>23.82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18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1</v>
      </c>
      <c r="E47" s="308">
        <f t="shared" si="12"/>
        <v>7.9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1</v>
      </c>
      <c r="J47" s="306">
        <f t="shared" si="15"/>
        <v>7.9</v>
      </c>
      <c r="K47" s="312"/>
      <c r="L47" s="313">
        <f ca="1">SUMIF(DATABASE!$E$4:$E$61,B47,DATABASE!$F$4:$F$56)</f>
        <v>2.1800000000000002</v>
      </c>
      <c r="M47" s="314">
        <f t="shared" ca="1" si="5"/>
        <v>2.1800000000000002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4</v>
      </c>
      <c r="E53" s="308">
        <f t="shared" ref="E53" si="20">D53*C53</f>
        <v>19.8</v>
      </c>
      <c r="F53" s="309"/>
      <c r="G53" s="310"/>
      <c r="H53" s="308"/>
      <c r="I53" s="311">
        <f t="shared" ref="I53" si="21">+D53-G53</f>
        <v>4</v>
      </c>
      <c r="J53" s="306">
        <f t="shared" ref="J53" si="22">+I53*C53</f>
        <v>19.8</v>
      </c>
      <c r="K53" s="312"/>
      <c r="L53" s="313">
        <f ca="1">SUMIF(DATABASE!$E$4:$E$61,B53,DATABASE!$F$4:$F$56)</f>
        <v>2</v>
      </c>
      <c r="M53" s="314">
        <f t="shared" ref="M53" ca="1" si="23">+L53*I53</f>
        <v>8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8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8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8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28</v>
      </c>
      <c r="E56" s="308">
        <f t="shared" ref="E56:E66" si="27">D56*C56</f>
        <v>138.6</v>
      </c>
      <c r="F56" s="309"/>
      <c r="G56" s="310"/>
      <c r="H56" s="308"/>
      <c r="I56" s="311">
        <f t="shared" ref="I56:I66" si="28">+D56-G56</f>
        <v>28</v>
      </c>
      <c r="J56" s="306">
        <f t="shared" ref="J56:J66" si="29">+I56*C56</f>
        <v>138.6</v>
      </c>
      <c r="K56" s="312"/>
      <c r="L56" s="313">
        <f ca="1">SUMIF(DATABASE!$E$4:$E$61,B56,DATABASE!$F$4:$F$56)</f>
        <v>1.76</v>
      </c>
      <c r="M56" s="314">
        <f t="shared" ref="M56:M66" ca="1" si="30">+L56*I56</f>
        <v>49.28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12</v>
      </c>
      <c r="E57" s="308">
        <f t="shared" si="27"/>
        <v>59.400000000000006</v>
      </c>
      <c r="F57" s="309"/>
      <c r="G57" s="310"/>
      <c r="H57" s="308"/>
      <c r="I57" s="311">
        <f t="shared" si="28"/>
        <v>12</v>
      </c>
      <c r="J57" s="306">
        <f t="shared" si="29"/>
        <v>59.400000000000006</v>
      </c>
      <c r="K57" s="312"/>
      <c r="L57" s="313">
        <f ca="1">SUMIF(DATABASE!$E$4:$E$61,B57,DATABASE!$F$4:$F$56)</f>
        <v>2.15</v>
      </c>
      <c r="M57" s="314">
        <f t="shared" ca="1" si="30"/>
        <v>25.799999999999997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5</v>
      </c>
      <c r="E58" s="308">
        <f t="shared" si="27"/>
        <v>24.75</v>
      </c>
      <c r="F58" s="309"/>
      <c r="G58" s="310"/>
      <c r="H58" s="308"/>
      <c r="I58" s="311">
        <f t="shared" si="28"/>
        <v>5</v>
      </c>
      <c r="J58" s="306">
        <f t="shared" si="29"/>
        <v>24.75</v>
      </c>
      <c r="K58" s="312"/>
      <c r="L58" s="313">
        <f ca="1">SUMIF(DATABASE!$E$4:$E$61,B58,DATABASE!$F$4:$F$56)</f>
        <v>1.56</v>
      </c>
      <c r="M58" s="314">
        <f t="shared" ca="1" si="30"/>
        <v>7.8000000000000007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30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2</v>
      </c>
      <c r="E59" s="308">
        <f t="shared" ref="E59" si="34">D59*C59</f>
        <v>9.9</v>
      </c>
      <c r="F59" s="309"/>
      <c r="G59" s="310"/>
      <c r="H59" s="308"/>
      <c r="I59" s="311">
        <f t="shared" ref="I59" si="35">+D59-G59</f>
        <v>2</v>
      </c>
      <c r="J59" s="306">
        <f t="shared" ref="J59" si="36">+I59*C59</f>
        <v>9.9</v>
      </c>
      <c r="K59" s="312"/>
      <c r="L59" s="313">
        <f ca="1">SUMIF(DATABASE!$E$4:$E$61,B59,DATABASE!$F$4:$F$56)</f>
        <v>2.5</v>
      </c>
      <c r="M59" s="314">
        <f t="shared" ref="M59" ca="1" si="37">+L59*I59</f>
        <v>5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2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8</v>
      </c>
      <c r="E60" s="308">
        <f t="shared" si="27"/>
        <v>39.6</v>
      </c>
      <c r="F60" s="309"/>
      <c r="G60" s="310"/>
      <c r="H60" s="308"/>
      <c r="I60" s="311">
        <f t="shared" si="28"/>
        <v>8</v>
      </c>
      <c r="J60" s="306">
        <f t="shared" si="29"/>
        <v>39.6</v>
      </c>
      <c r="K60" s="312"/>
      <c r="L60" s="313">
        <f ca="1">SUMIF(DATABASE!$E$4:$E$61,B60,DATABASE!$F$4:$F$56)</f>
        <v>2.5</v>
      </c>
      <c r="M60" s="314">
        <f t="shared" ca="1" si="30"/>
        <v>20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64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25</v>
      </c>
      <c r="E61" s="308">
        <f t="shared" si="27"/>
        <v>123.75</v>
      </c>
      <c r="F61" s="309"/>
      <c r="G61" s="310"/>
      <c r="H61" s="308"/>
      <c r="I61" s="311">
        <f t="shared" si="28"/>
        <v>25</v>
      </c>
      <c r="J61" s="306">
        <f t="shared" si="29"/>
        <v>123.75</v>
      </c>
      <c r="K61" s="312"/>
      <c r="L61" s="313">
        <f ca="1">SUMIF(DATABASE!$E$4:$E$61,B61,DATABASE!$F$4:$F$56)</f>
        <v>2.67</v>
      </c>
      <c r="M61" s="314">
        <f t="shared" ca="1" si="30"/>
        <v>66.75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100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5</v>
      </c>
      <c r="E62" s="308">
        <f t="shared" ref="E62" si="41">D62*C62</f>
        <v>34.75</v>
      </c>
      <c r="F62" s="309"/>
      <c r="G62" s="310"/>
      <c r="H62" s="308"/>
      <c r="I62" s="311">
        <f t="shared" ref="I62" si="42">+D62-G62</f>
        <v>5</v>
      </c>
      <c r="J62" s="306">
        <f t="shared" ref="J62" si="43">+I62*C62</f>
        <v>34.75</v>
      </c>
      <c r="K62" s="312"/>
      <c r="L62" s="313">
        <f ca="1">SUMIF(DATABASE!$E$4:$E$61,B62,DATABASE!$F$4:$F$56)</f>
        <v>1.24</v>
      </c>
      <c r="M62" s="314">
        <f t="shared" ref="M62" ca="1" si="44">+L62*I62</f>
        <v>6.2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30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16</v>
      </c>
      <c r="E63" s="308">
        <f t="shared" si="27"/>
        <v>111.2</v>
      </c>
      <c r="F63" s="309"/>
      <c r="G63" s="310"/>
      <c r="H63" s="308"/>
      <c r="I63" s="311">
        <f t="shared" si="28"/>
        <v>16</v>
      </c>
      <c r="J63" s="306">
        <f t="shared" si="29"/>
        <v>111.2</v>
      </c>
      <c r="K63" s="312"/>
      <c r="L63" s="313">
        <f ca="1">SUMIF(DATABASE!$E$4:$E$61,B63,DATABASE!$F$4:$F$56)</f>
        <v>1.24</v>
      </c>
      <c r="M63" s="314">
        <f t="shared" ca="1" si="30"/>
        <v>19.84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128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30</v>
      </c>
      <c r="E64" s="308">
        <f t="shared" si="27"/>
        <v>208.5</v>
      </c>
      <c r="F64" s="309"/>
      <c r="G64" s="310"/>
      <c r="H64" s="308"/>
      <c r="I64" s="311">
        <f t="shared" si="28"/>
        <v>30</v>
      </c>
      <c r="J64" s="306">
        <f t="shared" si="29"/>
        <v>208.5</v>
      </c>
      <c r="K64" s="312"/>
      <c r="L64" s="313">
        <f ca="1">SUMIF(DATABASE!$E$4:$E$61,B64,DATABASE!$F$4:$F$56)</f>
        <v>3.97</v>
      </c>
      <c r="M64" s="314">
        <f t="shared" ca="1" si="30"/>
        <v>119.10000000000001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90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4</v>
      </c>
      <c r="E65" s="308">
        <f t="shared" si="27"/>
        <v>27.8</v>
      </c>
      <c r="F65" s="309"/>
      <c r="G65" s="310"/>
      <c r="H65" s="308"/>
      <c r="I65" s="311">
        <f t="shared" si="28"/>
        <v>4</v>
      </c>
      <c r="J65" s="306">
        <f t="shared" si="29"/>
        <v>27.8</v>
      </c>
      <c r="K65" s="312"/>
      <c r="L65" s="313">
        <f ca="1">SUMIF(DATABASE!$E$4:$E$61,B65,DATABASE!$F$4:$F$56)</f>
        <v>2.1800000000000002</v>
      </c>
      <c r="M65" s="314">
        <f t="shared" ca="1" si="30"/>
        <v>8.7200000000000006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3</v>
      </c>
      <c r="E66" s="308">
        <f t="shared" si="27"/>
        <v>20.85</v>
      </c>
      <c r="F66" s="309"/>
      <c r="G66" s="310"/>
      <c r="H66" s="308"/>
      <c r="I66" s="311">
        <f t="shared" si="28"/>
        <v>3</v>
      </c>
      <c r="J66" s="306">
        <f t="shared" si="29"/>
        <v>20.85</v>
      </c>
      <c r="K66" s="312"/>
      <c r="L66" s="313">
        <f ca="1">SUMIF(DATABASE!$E$4:$E$61,B66,DATABASE!$F$4:$F$56)</f>
        <v>3.61</v>
      </c>
      <c r="M66" s="314">
        <f t="shared" ca="1" si="30"/>
        <v>10.83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21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13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13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59.8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104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78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104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1.56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1</v>
      </c>
      <c r="E77" s="308">
        <f t="shared" si="58"/>
        <v>0</v>
      </c>
      <c r="F77" s="309"/>
      <c r="G77" s="472"/>
      <c r="H77" s="308"/>
      <c r="I77" s="473">
        <f t="shared" si="59"/>
        <v>1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4.5999999999999996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8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6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8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0.12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800" t="s">
        <v>37</v>
      </c>
      <c r="B82" s="801"/>
      <c r="C82" s="802"/>
      <c r="D82" s="483">
        <f>SUM(D11:D81)</f>
        <v>396</v>
      </c>
      <c r="E82" s="484">
        <f>SUM(E11:E81)</f>
        <v>3155.1000000000008</v>
      </c>
      <c r="F82" s="485"/>
      <c r="G82" s="486">
        <f>SUM(G11:G81)</f>
        <v>0</v>
      </c>
      <c r="H82" s="484">
        <f>SUM(H11:H81)</f>
        <v>0</v>
      </c>
      <c r="I82" s="483">
        <f>SUM(I11:I81)</f>
        <v>371</v>
      </c>
      <c r="J82" s="484">
        <f>SUM(J11:J81)</f>
        <v>2911.6000000000004</v>
      </c>
      <c r="K82" s="487"/>
      <c r="L82" s="488"/>
      <c r="M82" s="489">
        <f ca="1">SUM(M11:M81)</f>
        <v>1100.01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3"/>
      <c r="B93" s="803"/>
      <c r="C93" s="803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9"/>
      <c r="K97" s="799"/>
      <c r="L97" s="799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9"/>
      <c r="K98" s="799"/>
      <c r="L98" s="799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7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1" t="s">
        <v>51</v>
      </c>
      <c r="K7" s="812"/>
      <c r="L7" s="813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10</v>
      </c>
      <c r="E11" s="427"/>
      <c r="F11" s="433"/>
      <c r="G11" s="434"/>
      <c r="H11" s="428">
        <f t="shared" ref="H11:H23" si="0">+G11+D11</f>
        <v>10</v>
      </c>
      <c r="I11" s="429"/>
      <c r="J11" s="145" t="s">
        <v>486</v>
      </c>
      <c r="K11" s="150">
        <v>55</v>
      </c>
      <c r="L11" s="151">
        <f t="shared" ref="L11" si="1">+K11*H11</f>
        <v>550</v>
      </c>
      <c r="M11" s="62">
        <f t="shared" ref="M11" si="2">+L11*C11</f>
        <v>5.94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2</v>
      </c>
      <c r="E14" s="427"/>
      <c r="F14" s="433"/>
      <c r="G14" s="434"/>
      <c r="H14" s="428">
        <f t="shared" si="0"/>
        <v>2</v>
      </c>
      <c r="I14" s="429"/>
      <c r="J14" s="442" t="s">
        <v>482</v>
      </c>
      <c r="K14" s="150">
        <v>65</v>
      </c>
      <c r="L14" s="151">
        <f t="shared" si="3"/>
        <v>130</v>
      </c>
      <c r="M14" s="62">
        <f t="shared" ref="M14" si="6">+L14*C14</f>
        <v>0.76700000000000002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76</v>
      </c>
      <c r="E15" s="427"/>
      <c r="F15" s="433"/>
      <c r="G15" s="434"/>
      <c r="H15" s="428">
        <f t="shared" si="0"/>
        <v>76</v>
      </c>
      <c r="I15" s="429"/>
      <c r="J15" s="145" t="s">
        <v>494</v>
      </c>
      <c r="K15" s="150">
        <v>20</v>
      </c>
      <c r="L15" s="151">
        <f t="shared" si="3"/>
        <v>1520</v>
      </c>
      <c r="M15" s="62">
        <f t="shared" ref="M15:M21" si="7">+L15*C15</f>
        <v>6.586666666666666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45</v>
      </c>
      <c r="E17" s="427"/>
      <c r="F17" s="433"/>
      <c r="G17" s="434"/>
      <c r="H17" s="428">
        <f t="shared" si="0"/>
        <v>45</v>
      </c>
      <c r="I17" s="429"/>
      <c r="J17" s="145" t="s">
        <v>496</v>
      </c>
      <c r="K17" s="150">
        <v>70</v>
      </c>
      <c r="L17" s="151">
        <f t="shared" si="3"/>
        <v>3150</v>
      </c>
      <c r="M17" s="62">
        <f t="shared" si="7"/>
        <v>19.844999999999999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1</v>
      </c>
      <c r="E19" s="427"/>
      <c r="F19" s="433"/>
      <c r="G19" s="434"/>
      <c r="H19" s="428">
        <f t="shared" si="0"/>
        <v>1</v>
      </c>
      <c r="I19" s="429"/>
      <c r="J19" s="145" t="s">
        <v>65</v>
      </c>
      <c r="K19" s="150">
        <v>80</v>
      </c>
      <c r="L19" s="151">
        <f t="shared" si="3"/>
        <v>80</v>
      </c>
      <c r="M19" s="62">
        <f t="shared" si="7"/>
        <v>0.54399999999999993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5</v>
      </c>
      <c r="E20" s="427"/>
      <c r="F20" s="433"/>
      <c r="G20" s="434"/>
      <c r="H20" s="428">
        <f t="shared" si="0"/>
        <v>5</v>
      </c>
      <c r="I20" s="429"/>
      <c r="J20" s="145" t="s">
        <v>489</v>
      </c>
      <c r="K20" s="150">
        <v>110</v>
      </c>
      <c r="L20" s="151">
        <f t="shared" si="3"/>
        <v>550</v>
      </c>
      <c r="M20" s="62">
        <f t="shared" si="7"/>
        <v>4.5375000000000005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12</v>
      </c>
      <c r="E22" s="427"/>
      <c r="F22" s="433"/>
      <c r="G22" s="434"/>
      <c r="H22" s="428">
        <f t="shared" si="0"/>
        <v>12</v>
      </c>
      <c r="J22" s="145" t="s">
        <v>495</v>
      </c>
      <c r="K22" s="150">
        <v>20</v>
      </c>
      <c r="L22" s="151">
        <f t="shared" si="3"/>
        <v>240</v>
      </c>
      <c r="M22" s="62">
        <f t="shared" ref="M22:M24" si="8">+L22*C22</f>
        <v>0.84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15</v>
      </c>
      <c r="E23" s="427"/>
      <c r="F23" s="433"/>
      <c r="G23" s="434"/>
      <c r="H23" s="428">
        <f t="shared" si="0"/>
        <v>15</v>
      </c>
      <c r="J23" s="145" t="s">
        <v>487</v>
      </c>
      <c r="K23" s="150">
        <v>28</v>
      </c>
      <c r="L23" s="151">
        <f t="shared" si="3"/>
        <v>420</v>
      </c>
      <c r="M23" s="62">
        <f t="shared" si="8"/>
        <v>5.2080000000000002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30</v>
      </c>
      <c r="E26" s="427"/>
      <c r="F26" s="271"/>
      <c r="G26" s="123"/>
      <c r="H26" s="428">
        <f>+G26+D26</f>
        <v>30</v>
      </c>
      <c r="I26" s="429"/>
      <c r="J26" s="442" t="s">
        <v>478</v>
      </c>
      <c r="K26" s="150">
        <v>75</v>
      </c>
      <c r="L26" s="151">
        <f>+K26*H26</f>
        <v>2250</v>
      </c>
      <c r="M26" s="62">
        <f>+L26*C26</f>
        <v>15.986842105263158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40</v>
      </c>
      <c r="E27" s="427"/>
      <c r="F27" s="271"/>
      <c r="G27" s="123"/>
      <c r="H27" s="428">
        <f t="shared" ref="H27:H61" si="9">+G27+D27</f>
        <v>40</v>
      </c>
      <c r="I27" s="429"/>
      <c r="J27" s="444" t="s">
        <v>479</v>
      </c>
      <c r="K27" s="150">
        <v>80</v>
      </c>
      <c r="L27" s="151">
        <f t="shared" ref="L27:L32" si="10">+K27*H27</f>
        <v>3200</v>
      </c>
      <c r="M27" s="62">
        <f t="shared" ref="M27:M61" si="11">+L27*C27</f>
        <v>6.4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15</v>
      </c>
      <c r="E28" s="427"/>
      <c r="F28" s="271"/>
      <c r="G28" s="123"/>
      <c r="H28" s="428">
        <f t="shared" si="9"/>
        <v>15</v>
      </c>
      <c r="I28" s="429"/>
      <c r="J28" s="442" t="s">
        <v>480</v>
      </c>
      <c r="K28" s="150">
        <v>180</v>
      </c>
      <c r="L28" s="151">
        <f t="shared" si="10"/>
        <v>2700</v>
      </c>
      <c r="M28" s="62">
        <f t="shared" si="11"/>
        <v>4.05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14</v>
      </c>
      <c r="E29" s="427"/>
      <c r="F29" s="271"/>
      <c r="G29" s="123"/>
      <c r="H29" s="428">
        <f t="shared" si="9"/>
        <v>14</v>
      </c>
      <c r="I29" s="429"/>
      <c r="J29" s="444" t="s">
        <v>481</v>
      </c>
      <c r="K29" s="150">
        <v>200</v>
      </c>
      <c r="L29" s="151">
        <f t="shared" si="10"/>
        <v>2800</v>
      </c>
      <c r="M29" s="62">
        <f t="shared" si="11"/>
        <v>5.32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66</v>
      </c>
      <c r="E30" s="427"/>
      <c r="F30" s="271"/>
      <c r="G30" s="123"/>
      <c r="H30" s="428">
        <f t="shared" si="9"/>
        <v>66</v>
      </c>
      <c r="I30" s="429"/>
      <c r="J30" s="442" t="s">
        <v>482</v>
      </c>
      <c r="K30" s="150">
        <v>75</v>
      </c>
      <c r="L30" s="151">
        <f>+K30*H30</f>
        <v>4950</v>
      </c>
      <c r="M30" s="62">
        <f t="shared" si="11"/>
        <v>29.204999999999998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30</v>
      </c>
      <c r="E31" s="427"/>
      <c r="F31" s="271"/>
      <c r="G31" s="123"/>
      <c r="H31" s="428">
        <f t="shared" si="9"/>
        <v>30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38</v>
      </c>
      <c r="E32" s="427"/>
      <c r="F32" s="271"/>
      <c r="G32" s="123"/>
      <c r="H32" s="428">
        <f t="shared" si="9"/>
        <v>38</v>
      </c>
      <c r="I32" s="429"/>
      <c r="J32" s="442" t="s">
        <v>483</v>
      </c>
      <c r="K32" s="150">
        <v>30</v>
      </c>
      <c r="L32" s="151">
        <f t="shared" si="10"/>
        <v>1140</v>
      </c>
      <c r="M32" s="62">
        <f t="shared" si="11"/>
        <v>10.374000000000001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8</v>
      </c>
      <c r="E33" s="427"/>
      <c r="F33" s="271"/>
      <c r="G33" s="123"/>
      <c r="H33" s="428">
        <f t="shared" si="9"/>
        <v>8</v>
      </c>
      <c r="I33" s="429"/>
      <c r="J33" s="442" t="s">
        <v>483</v>
      </c>
      <c r="K33" s="150">
        <v>30</v>
      </c>
      <c r="L33" s="151">
        <f>+K33*H33</f>
        <v>240</v>
      </c>
      <c r="M33" s="62">
        <f t="shared" si="11"/>
        <v>2.1840000000000002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16</v>
      </c>
      <c r="E34" s="427"/>
      <c r="F34" s="271"/>
      <c r="G34" s="123"/>
      <c r="H34" s="428">
        <f t="shared" si="9"/>
        <v>16</v>
      </c>
      <c r="I34" s="429"/>
      <c r="J34" s="145" t="s">
        <v>484</v>
      </c>
      <c r="K34" s="150">
        <v>70</v>
      </c>
      <c r="L34" s="151">
        <f>+K34*H34</f>
        <v>1120</v>
      </c>
      <c r="M34" s="62">
        <f t="shared" si="11"/>
        <v>4.3679999999999994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13</v>
      </c>
      <c r="E35" s="427"/>
      <c r="F35" s="271"/>
      <c r="G35" s="123"/>
      <c r="H35" s="428">
        <f t="shared" si="9"/>
        <v>13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10</v>
      </c>
      <c r="E36" s="427"/>
      <c r="F36" s="271"/>
      <c r="G36" s="123"/>
      <c r="H36" s="428">
        <f t="shared" si="9"/>
        <v>10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25</v>
      </c>
      <c r="E37" s="427"/>
      <c r="F37" s="271"/>
      <c r="G37" s="123"/>
      <c r="H37" s="428">
        <f t="shared" si="9"/>
        <v>25</v>
      </c>
      <c r="I37" s="429"/>
      <c r="J37" s="145" t="s">
        <v>489</v>
      </c>
      <c r="K37" s="150">
        <v>110</v>
      </c>
      <c r="L37" s="151">
        <f t="shared" si="13"/>
        <v>2750</v>
      </c>
      <c r="M37" s="62">
        <f t="shared" si="11"/>
        <v>20.350000000000001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11</v>
      </c>
      <c r="E38" s="427"/>
      <c r="F38" s="271"/>
      <c r="G38" s="123"/>
      <c r="H38" s="428">
        <f t="shared" si="9"/>
        <v>11</v>
      </c>
      <c r="I38" s="429"/>
      <c r="J38" s="442" t="s">
        <v>483</v>
      </c>
      <c r="K38" s="150">
        <v>30</v>
      </c>
      <c r="L38" s="151">
        <f t="shared" si="13"/>
        <v>330</v>
      </c>
      <c r="M38" s="62">
        <f t="shared" ref="M38" si="14">+L38*C38</f>
        <v>3.0030000000000001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8</v>
      </c>
      <c r="E39" s="427"/>
      <c r="F39" s="271"/>
      <c r="G39" s="123"/>
      <c r="H39" s="428">
        <f t="shared" si="9"/>
        <v>8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13</v>
      </c>
      <c r="E40" s="427"/>
      <c r="F40" s="271"/>
      <c r="G40" s="123"/>
      <c r="H40" s="428">
        <f t="shared" si="9"/>
        <v>13</v>
      </c>
      <c r="I40" s="429"/>
      <c r="J40" s="145" t="s">
        <v>491</v>
      </c>
      <c r="K40" s="150">
        <v>25</v>
      </c>
      <c r="L40" s="151">
        <f t="shared" si="13"/>
        <v>325</v>
      </c>
      <c r="M40" s="62">
        <f t="shared" si="11"/>
        <v>0.48749999999999999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94</v>
      </c>
      <c r="E41" s="427"/>
      <c r="F41" s="271"/>
      <c r="G41" s="123"/>
      <c r="H41" s="428">
        <f>+G41+D41</f>
        <v>94</v>
      </c>
      <c r="I41" s="429"/>
      <c r="J41" s="145" t="s">
        <v>66</v>
      </c>
      <c r="K41" s="150">
        <v>90</v>
      </c>
      <c r="L41" s="151">
        <f>+K41*H41</f>
        <v>8460</v>
      </c>
      <c r="M41" s="62">
        <f t="shared" si="11"/>
        <v>25.38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15</v>
      </c>
      <c r="E42" s="427"/>
      <c r="F42" s="271"/>
      <c r="G42" s="123"/>
      <c r="H42" s="428">
        <f t="shared" si="9"/>
        <v>15</v>
      </c>
      <c r="I42" s="429"/>
      <c r="J42" s="145" t="s">
        <v>485</v>
      </c>
      <c r="K42" s="150">
        <v>90</v>
      </c>
      <c r="L42" s="151">
        <f>+K42*H42</f>
        <v>1350</v>
      </c>
      <c r="M42" s="62">
        <f t="shared" si="11"/>
        <v>4.4550000000000001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88</v>
      </c>
      <c r="E43" s="427"/>
      <c r="F43" s="271"/>
      <c r="G43" s="123"/>
      <c r="H43" s="428">
        <f t="shared" si="9"/>
        <v>88</v>
      </c>
      <c r="I43" s="429"/>
      <c r="J43" s="145" t="s">
        <v>65</v>
      </c>
      <c r="K43" s="150">
        <v>90</v>
      </c>
      <c r="L43" s="151">
        <f t="shared" si="13"/>
        <v>7920</v>
      </c>
      <c r="M43" s="62">
        <f t="shared" si="11"/>
        <v>53.855999999999995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80</v>
      </c>
      <c r="E44" s="427"/>
      <c r="F44" s="271"/>
      <c r="G44" s="123"/>
      <c r="H44" s="428">
        <f t="shared" si="9"/>
        <v>80</v>
      </c>
      <c r="I44" s="429"/>
      <c r="J44" s="145" t="s">
        <v>486</v>
      </c>
      <c r="K44" s="150">
        <v>30</v>
      </c>
      <c r="L44" s="151">
        <f t="shared" ref="L44" si="15">+K44*H44</f>
        <v>2400</v>
      </c>
      <c r="M44" s="62">
        <f t="shared" si="11"/>
        <v>17.05263157894737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10400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114</v>
      </c>
      <c r="E46" s="427"/>
      <c r="F46" s="271"/>
      <c r="G46" s="123"/>
      <c r="H46" s="428">
        <f t="shared" si="9"/>
        <v>114</v>
      </c>
      <c r="I46" s="429"/>
      <c r="J46" s="145" t="s">
        <v>487</v>
      </c>
      <c r="K46" s="150">
        <v>30</v>
      </c>
      <c r="L46" s="151">
        <f t="shared" si="13"/>
        <v>3420</v>
      </c>
      <c r="M46" s="62">
        <f t="shared" si="11"/>
        <v>42.408000000000001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48</v>
      </c>
      <c r="E47" s="427"/>
      <c r="F47" s="271"/>
      <c r="G47" s="123"/>
      <c r="H47" s="428">
        <f t="shared" si="9"/>
        <v>48</v>
      </c>
      <c r="I47" s="429"/>
      <c r="J47" s="145" t="s">
        <v>488</v>
      </c>
      <c r="K47" s="150">
        <v>150</v>
      </c>
      <c r="L47" s="151">
        <f t="shared" si="13"/>
        <v>7200</v>
      </c>
      <c r="M47" s="62">
        <f t="shared" si="11"/>
        <v>82.08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38</v>
      </c>
      <c r="E48" s="427"/>
      <c r="F48" s="271"/>
      <c r="G48" s="123"/>
      <c r="H48" s="428">
        <f t="shared" si="9"/>
        <v>38</v>
      </c>
      <c r="I48" s="429"/>
      <c r="J48" s="145" t="s">
        <v>486</v>
      </c>
      <c r="K48" s="150">
        <v>65</v>
      </c>
      <c r="L48" s="151">
        <f t="shared" si="13"/>
        <v>2470</v>
      </c>
      <c r="M48" s="62">
        <f t="shared" si="11"/>
        <v>26.599999999999998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14</v>
      </c>
      <c r="E50" s="427"/>
      <c r="F50" s="271"/>
      <c r="G50" s="123"/>
      <c r="H50" s="428">
        <f t="shared" si="9"/>
        <v>14</v>
      </c>
      <c r="I50" s="429"/>
      <c r="J50" s="145" t="s">
        <v>494</v>
      </c>
      <c r="K50" s="150">
        <v>30</v>
      </c>
      <c r="L50" s="151">
        <f t="shared" si="13"/>
        <v>420</v>
      </c>
      <c r="M50" s="62">
        <f t="shared" si="11"/>
        <v>1.8199999999999998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7</v>
      </c>
      <c r="E51" s="427"/>
      <c r="F51" s="271"/>
      <c r="G51" s="123"/>
      <c r="H51" s="428">
        <f t="shared" si="9"/>
        <v>7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4</v>
      </c>
      <c r="E52" s="427"/>
      <c r="F52" s="271"/>
      <c r="G52" s="123"/>
      <c r="H52" s="428">
        <f t="shared" si="9"/>
        <v>4</v>
      </c>
      <c r="I52" s="429"/>
      <c r="J52" s="145" t="s">
        <v>494</v>
      </c>
      <c r="K52" s="150">
        <v>30</v>
      </c>
      <c r="L52" s="151">
        <f t="shared" ref="L52" si="16">+K52*H52</f>
        <v>120</v>
      </c>
      <c r="M52" s="62">
        <f t="shared" ref="M52" si="17">+L52*C52</f>
        <v>0.51600000000000001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1</v>
      </c>
      <c r="E53" s="427"/>
      <c r="F53" s="271"/>
      <c r="G53" s="123"/>
      <c r="H53" s="428">
        <f t="shared" si="9"/>
        <v>1</v>
      </c>
      <c r="I53" s="429"/>
      <c r="J53" s="145" t="s">
        <v>487</v>
      </c>
      <c r="K53" s="150">
        <v>38</v>
      </c>
      <c r="L53" s="151">
        <f t="shared" si="13"/>
        <v>38</v>
      </c>
      <c r="M53" s="62">
        <f t="shared" si="11"/>
        <v>0.47120000000000001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5</v>
      </c>
      <c r="E54" s="427"/>
      <c r="F54" s="271"/>
      <c r="G54" s="123"/>
      <c r="H54" s="428">
        <f t="shared" si="9"/>
        <v>5</v>
      </c>
      <c r="I54" s="429"/>
      <c r="J54" s="145" t="s">
        <v>487</v>
      </c>
      <c r="K54" s="150">
        <v>30</v>
      </c>
      <c r="L54" s="151">
        <f t="shared" ref="L54:L55" si="18">+K54*H54</f>
        <v>150</v>
      </c>
      <c r="M54" s="62">
        <f t="shared" ref="M54:M55" si="19">+L54*C54</f>
        <v>1.8599999999999999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5</v>
      </c>
      <c r="E55" s="427"/>
      <c r="F55" s="271"/>
      <c r="G55" s="123"/>
      <c r="H55" s="428">
        <f t="shared" si="9"/>
        <v>5</v>
      </c>
      <c r="I55" s="429"/>
      <c r="J55" s="145" t="s">
        <v>494</v>
      </c>
      <c r="K55" s="150">
        <v>30</v>
      </c>
      <c r="L55" s="151">
        <f t="shared" si="18"/>
        <v>150</v>
      </c>
      <c r="M55" s="62">
        <f t="shared" si="19"/>
        <v>1.5999999999999999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5</v>
      </c>
      <c r="E56" s="427"/>
      <c r="F56" s="271"/>
      <c r="G56" s="123"/>
      <c r="H56" s="428">
        <f t="shared" si="9"/>
        <v>5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11</v>
      </c>
      <c r="E57" s="427"/>
      <c r="F57" s="271"/>
      <c r="G57" s="123"/>
      <c r="H57" s="428">
        <f t="shared" si="9"/>
        <v>11</v>
      </c>
      <c r="I57" s="429"/>
      <c r="J57" s="145" t="s">
        <v>494</v>
      </c>
      <c r="K57" s="150">
        <v>30</v>
      </c>
      <c r="L57" s="151">
        <f t="shared" si="13"/>
        <v>330</v>
      </c>
      <c r="M57" s="62">
        <f t="shared" si="11"/>
        <v>2.2000000000000002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12</v>
      </c>
      <c r="E58" s="427"/>
      <c r="F58" s="271"/>
      <c r="G58" s="123"/>
      <c r="H58" s="428">
        <f t="shared" si="9"/>
        <v>12</v>
      </c>
      <c r="I58" s="429"/>
      <c r="J58" s="145" t="s">
        <v>478</v>
      </c>
      <c r="K58" s="150">
        <v>38</v>
      </c>
      <c r="L58" s="151">
        <f t="shared" si="13"/>
        <v>456</v>
      </c>
      <c r="M58" s="62">
        <f t="shared" si="11"/>
        <v>3.04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2</v>
      </c>
      <c r="E59" s="427"/>
      <c r="F59" s="270"/>
      <c r="G59" s="123"/>
      <c r="H59" s="428">
        <f t="shared" si="9"/>
        <v>2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4</v>
      </c>
      <c r="E60" s="427"/>
      <c r="F60" s="270"/>
      <c r="G60" s="123"/>
      <c r="H60" s="428">
        <f t="shared" si="9"/>
        <v>4</v>
      </c>
      <c r="I60" s="429"/>
      <c r="J60" s="145" t="s">
        <v>478</v>
      </c>
      <c r="K60" s="150">
        <v>38</v>
      </c>
      <c r="L60" s="151">
        <f t="shared" ref="L60" si="20">+K60*H60</f>
        <v>152</v>
      </c>
      <c r="M60" s="62">
        <f t="shared" ref="M60" si="21">+L60*C60</f>
        <v>1.0133333333333334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18</v>
      </c>
      <c r="E64" s="427"/>
      <c r="F64" s="270"/>
      <c r="G64" s="434"/>
      <c r="H64" s="428">
        <f>+G64+D64</f>
        <v>18</v>
      </c>
      <c r="I64" s="429"/>
      <c r="J64" s="442" t="s">
        <v>478</v>
      </c>
      <c r="K64" s="150">
        <v>75</v>
      </c>
      <c r="L64" s="151">
        <f>+K64*H64</f>
        <v>1350</v>
      </c>
      <c r="M64" s="62">
        <f>+L64*C64</f>
        <v>9.5921052631578956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19</v>
      </c>
      <c r="E65" s="427"/>
      <c r="F65" s="270"/>
      <c r="G65" s="434"/>
      <c r="H65" s="428">
        <f t="shared" ref="H65:H97" si="22">+G65+D65</f>
        <v>19</v>
      </c>
      <c r="I65" s="429"/>
      <c r="J65" s="444" t="s">
        <v>479</v>
      </c>
      <c r="K65" s="150">
        <v>80</v>
      </c>
      <c r="L65" s="151">
        <f t="shared" ref="L65:L67" si="23">+K65*H65</f>
        <v>1520</v>
      </c>
      <c r="M65" s="62">
        <f t="shared" ref="M65:M95" si="24">+L65*C65</f>
        <v>3.04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6</v>
      </c>
      <c r="E66" s="427"/>
      <c r="F66" s="270"/>
      <c r="G66" s="434"/>
      <c r="H66" s="428">
        <f t="shared" si="22"/>
        <v>6</v>
      </c>
      <c r="I66" s="429"/>
      <c r="J66" s="442" t="s">
        <v>480</v>
      </c>
      <c r="K66" s="150">
        <v>180</v>
      </c>
      <c r="L66" s="151">
        <f t="shared" si="23"/>
        <v>1080</v>
      </c>
      <c r="M66" s="62">
        <f t="shared" si="24"/>
        <v>1.62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4</v>
      </c>
      <c r="E67" s="427"/>
      <c r="F67" s="270"/>
      <c r="G67" s="434"/>
      <c r="H67" s="428">
        <f t="shared" si="22"/>
        <v>4</v>
      </c>
      <c r="I67" s="429"/>
      <c r="J67" s="444" t="s">
        <v>481</v>
      </c>
      <c r="K67" s="150">
        <v>200</v>
      </c>
      <c r="L67" s="151">
        <f t="shared" si="23"/>
        <v>800</v>
      </c>
      <c r="M67" s="62">
        <f t="shared" si="24"/>
        <v>1.52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29</v>
      </c>
      <c r="E68" s="427"/>
      <c r="F68" s="270"/>
      <c r="G68" s="434"/>
      <c r="H68" s="428">
        <f t="shared" si="22"/>
        <v>29</v>
      </c>
      <c r="I68" s="429"/>
      <c r="J68" s="442" t="s">
        <v>482</v>
      </c>
      <c r="K68" s="150">
        <v>75</v>
      </c>
      <c r="L68" s="151">
        <f>+K68*H68</f>
        <v>2175</v>
      </c>
      <c r="M68" s="62">
        <f t="shared" si="24"/>
        <v>12.8325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22</v>
      </c>
      <c r="E69" s="427"/>
      <c r="F69" s="270"/>
      <c r="G69" s="434"/>
      <c r="H69" s="428">
        <f t="shared" si="22"/>
        <v>22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10</v>
      </c>
      <c r="E70" s="427"/>
      <c r="F70" s="270"/>
      <c r="G70" s="434"/>
      <c r="H70" s="428">
        <f t="shared" si="22"/>
        <v>10</v>
      </c>
      <c r="I70" s="429"/>
      <c r="J70" s="442" t="s">
        <v>483</v>
      </c>
      <c r="K70" s="150">
        <v>30</v>
      </c>
      <c r="L70" s="151">
        <f t="shared" ref="L70" si="26">+K70*H70</f>
        <v>300</v>
      </c>
      <c r="M70" s="62">
        <f t="shared" si="24"/>
        <v>2.73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3</v>
      </c>
      <c r="E71" s="427"/>
      <c r="F71" s="270"/>
      <c r="G71" s="434"/>
      <c r="H71" s="428">
        <f t="shared" si="22"/>
        <v>3</v>
      </c>
      <c r="I71" s="429"/>
      <c r="J71" s="442" t="s">
        <v>483</v>
      </c>
      <c r="K71" s="150">
        <v>30</v>
      </c>
      <c r="L71" s="151">
        <f>+K71*H71</f>
        <v>90</v>
      </c>
      <c r="M71" s="62">
        <f t="shared" si="24"/>
        <v>0.81900000000000006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7</v>
      </c>
      <c r="E72" s="427"/>
      <c r="F72" s="270"/>
      <c r="G72" s="434"/>
      <c r="H72" s="428">
        <f t="shared" si="22"/>
        <v>7</v>
      </c>
      <c r="I72" s="429"/>
      <c r="J72" s="145" t="s">
        <v>484</v>
      </c>
      <c r="K72" s="150">
        <v>70</v>
      </c>
      <c r="L72" s="151">
        <f>+K72*H72</f>
        <v>490</v>
      </c>
      <c r="M72" s="62">
        <f t="shared" si="24"/>
        <v>1.9109999999999998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9</v>
      </c>
      <c r="E73" s="427"/>
      <c r="F73" s="270"/>
      <c r="G73" s="434"/>
      <c r="H73" s="428">
        <f t="shared" si="22"/>
        <v>9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1</v>
      </c>
      <c r="E74" s="427"/>
      <c r="F74" s="270"/>
      <c r="G74" s="434"/>
      <c r="H74" s="428">
        <f t="shared" si="22"/>
        <v>1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7</v>
      </c>
      <c r="E75" s="427"/>
      <c r="F75" s="270"/>
      <c r="G75" s="434"/>
      <c r="H75" s="428">
        <f t="shared" si="22"/>
        <v>7</v>
      </c>
      <c r="I75" s="429"/>
      <c r="J75" s="145" t="s">
        <v>489</v>
      </c>
      <c r="K75" s="150">
        <v>110</v>
      </c>
      <c r="L75" s="151">
        <f t="shared" si="27"/>
        <v>770</v>
      </c>
      <c r="M75" s="62">
        <f t="shared" si="24"/>
        <v>5.6980000000000004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8</v>
      </c>
      <c r="E76" s="427"/>
      <c r="F76" s="270"/>
      <c r="G76" s="434"/>
      <c r="H76" s="428">
        <f t="shared" si="22"/>
        <v>8</v>
      </c>
      <c r="I76" s="429"/>
      <c r="J76" s="442" t="s">
        <v>483</v>
      </c>
      <c r="K76" s="150">
        <v>30</v>
      </c>
      <c r="L76" s="151">
        <f t="shared" si="27"/>
        <v>240</v>
      </c>
      <c r="M76" s="62">
        <f t="shared" si="24"/>
        <v>2.1840000000000002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3</v>
      </c>
      <c r="H77" s="428">
        <f t="shared" si="22"/>
        <v>3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7</v>
      </c>
      <c r="H78" s="428">
        <f t="shared" si="22"/>
        <v>7</v>
      </c>
      <c r="J78" s="145" t="s">
        <v>491</v>
      </c>
      <c r="K78" s="150">
        <v>25</v>
      </c>
      <c r="L78" s="151">
        <f t="shared" si="27"/>
        <v>175</v>
      </c>
      <c r="M78" s="62">
        <f t="shared" si="24"/>
        <v>0.26250000000000001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9</v>
      </c>
      <c r="H79" s="428">
        <f>+G79+D79</f>
        <v>9</v>
      </c>
      <c r="J79" s="145" t="s">
        <v>66</v>
      </c>
      <c r="K79" s="150">
        <v>90</v>
      </c>
      <c r="L79" s="151">
        <f>+K79*H79</f>
        <v>810</v>
      </c>
      <c r="M79" s="62">
        <f t="shared" si="24"/>
        <v>2.4300000000000002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1</v>
      </c>
      <c r="H80" s="428">
        <f t="shared" si="22"/>
        <v>1</v>
      </c>
      <c r="J80" s="145" t="s">
        <v>485</v>
      </c>
      <c r="K80" s="150">
        <v>90</v>
      </c>
      <c r="L80" s="151">
        <f>+K80*H80</f>
        <v>90</v>
      </c>
      <c r="M80" s="62">
        <f t="shared" si="24"/>
        <v>0.29699999999999999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8</v>
      </c>
      <c r="H81" s="428">
        <f t="shared" si="22"/>
        <v>8</v>
      </c>
      <c r="J81" s="145" t="s">
        <v>65</v>
      </c>
      <c r="K81" s="150">
        <v>90</v>
      </c>
      <c r="L81" s="151">
        <f t="shared" ref="L81:L82" si="28">+K81*H81</f>
        <v>720</v>
      </c>
      <c r="M81" s="62">
        <f t="shared" si="24"/>
        <v>4.8959999999999999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8</v>
      </c>
      <c r="H82" s="428">
        <f t="shared" si="22"/>
        <v>8</v>
      </c>
      <c r="J82" s="145" t="s">
        <v>486</v>
      </c>
      <c r="K82" s="150">
        <v>30</v>
      </c>
      <c r="L82" s="151">
        <f t="shared" si="28"/>
        <v>240</v>
      </c>
      <c r="M82" s="62">
        <f t="shared" si="24"/>
        <v>1.7052631578947368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8</v>
      </c>
      <c r="H83" s="428">
        <f t="shared" si="22"/>
        <v>8</v>
      </c>
      <c r="J83" s="145" t="s">
        <v>487</v>
      </c>
      <c r="K83" s="150">
        <v>30</v>
      </c>
      <c r="L83" s="151">
        <f t="shared" ref="L83:L95" si="29">+K83*H83</f>
        <v>240</v>
      </c>
      <c r="M83" s="62">
        <f t="shared" si="24"/>
        <v>2.976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5</v>
      </c>
      <c r="H84" s="428">
        <f t="shared" si="22"/>
        <v>5</v>
      </c>
      <c r="J84" s="145" t="s">
        <v>488</v>
      </c>
      <c r="K84" s="150">
        <v>150</v>
      </c>
      <c r="L84" s="151">
        <f t="shared" si="29"/>
        <v>750</v>
      </c>
      <c r="M84" s="62">
        <f t="shared" si="24"/>
        <v>8.5500000000000007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1</v>
      </c>
      <c r="H85" s="428">
        <f t="shared" si="22"/>
        <v>1</v>
      </c>
      <c r="J85" s="145" t="s">
        <v>486</v>
      </c>
      <c r="K85" s="150">
        <v>65</v>
      </c>
      <c r="L85" s="151">
        <f t="shared" si="29"/>
        <v>65</v>
      </c>
      <c r="M85" s="62">
        <f t="shared" si="24"/>
        <v>0.7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10</v>
      </c>
      <c r="H87" s="428">
        <f t="shared" si="22"/>
        <v>10</v>
      </c>
      <c r="J87" s="145" t="s">
        <v>494</v>
      </c>
      <c r="K87" s="150">
        <v>30</v>
      </c>
      <c r="L87" s="151">
        <f t="shared" si="29"/>
        <v>300</v>
      </c>
      <c r="M87" s="62">
        <f t="shared" si="24"/>
        <v>1.3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4</v>
      </c>
      <c r="H88" s="428">
        <f t="shared" si="22"/>
        <v>4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1</v>
      </c>
      <c r="H89" s="428">
        <f t="shared" si="22"/>
        <v>1</v>
      </c>
      <c r="J89" s="145" t="s">
        <v>494</v>
      </c>
      <c r="K89" s="150">
        <v>30</v>
      </c>
      <c r="L89" s="151">
        <f t="shared" si="29"/>
        <v>30</v>
      </c>
      <c r="M89" s="62">
        <f t="shared" si="24"/>
        <v>0.129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3</v>
      </c>
      <c r="H91" s="428">
        <f t="shared" si="22"/>
        <v>3</v>
      </c>
      <c r="J91" s="145" t="s">
        <v>487</v>
      </c>
      <c r="K91" s="150">
        <v>30</v>
      </c>
      <c r="L91" s="151">
        <f t="shared" si="29"/>
        <v>90</v>
      </c>
      <c r="M91" s="62">
        <f t="shared" si="24"/>
        <v>1.1159999999999999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6</v>
      </c>
      <c r="H92" s="428">
        <f t="shared" si="22"/>
        <v>6</v>
      </c>
      <c r="J92" s="145" t="s">
        <v>494</v>
      </c>
      <c r="K92" s="150">
        <v>30</v>
      </c>
      <c r="L92" s="151">
        <f t="shared" si="29"/>
        <v>180</v>
      </c>
      <c r="M92" s="62">
        <f t="shared" si="24"/>
        <v>1.92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2</v>
      </c>
      <c r="H93" s="428">
        <f t="shared" si="22"/>
        <v>2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12</v>
      </c>
      <c r="H94" s="428">
        <f t="shared" si="22"/>
        <v>12</v>
      </c>
      <c r="J94" s="145" t="s">
        <v>494</v>
      </c>
      <c r="K94" s="150">
        <v>30</v>
      </c>
      <c r="L94" s="151">
        <f t="shared" si="29"/>
        <v>360</v>
      </c>
      <c r="M94" s="62">
        <f t="shared" si="24"/>
        <v>2.4000000000000004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6</v>
      </c>
      <c r="H95" s="428">
        <f t="shared" si="22"/>
        <v>6</v>
      </c>
      <c r="J95" s="145" t="s">
        <v>478</v>
      </c>
      <c r="K95" s="150">
        <v>38</v>
      </c>
      <c r="L95" s="151">
        <f t="shared" si="29"/>
        <v>228</v>
      </c>
      <c r="M95" s="62">
        <f t="shared" si="24"/>
        <v>1.52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1</v>
      </c>
      <c r="H96" s="428">
        <f t="shared" si="22"/>
        <v>1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4" t="s">
        <v>378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  <c r="BG1" s="814"/>
      <c r="BH1" s="814"/>
      <c r="BI1" s="814"/>
      <c r="BJ1" s="814"/>
      <c r="BK1" s="814"/>
      <c r="BL1" s="814"/>
      <c r="BM1" s="814"/>
      <c r="BN1" s="814"/>
      <c r="BO1" s="814"/>
      <c r="BP1" s="814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5">
        <v>1</v>
      </c>
      <c r="E7" s="815"/>
      <c r="F7" s="815">
        <f>+D7+1</f>
        <v>2</v>
      </c>
      <c r="G7" s="815"/>
      <c r="H7" s="815">
        <f>+F7+1</f>
        <v>3</v>
      </c>
      <c r="I7" s="815"/>
      <c r="J7" s="815">
        <f>+H7+1</f>
        <v>4</v>
      </c>
      <c r="K7" s="815"/>
      <c r="L7" s="815">
        <f>+J7+1</f>
        <v>5</v>
      </c>
      <c r="M7" s="815"/>
      <c r="N7" s="815">
        <f>+L7+1</f>
        <v>6</v>
      </c>
      <c r="O7" s="815"/>
      <c r="P7" s="815">
        <f>+N7+1</f>
        <v>7</v>
      </c>
      <c r="Q7" s="815"/>
      <c r="R7" s="815">
        <f>+P7+1</f>
        <v>8</v>
      </c>
      <c r="S7" s="815"/>
      <c r="T7" s="815">
        <f>+R7+1</f>
        <v>9</v>
      </c>
      <c r="U7" s="815"/>
      <c r="V7" s="815">
        <f>+T7+1</f>
        <v>10</v>
      </c>
      <c r="W7" s="815"/>
      <c r="X7" s="815">
        <f>+V7+1</f>
        <v>11</v>
      </c>
      <c r="Y7" s="815"/>
      <c r="Z7" s="815">
        <f>+X7+1</f>
        <v>12</v>
      </c>
      <c r="AA7" s="815"/>
      <c r="AB7" s="815">
        <f>+Z7+1</f>
        <v>13</v>
      </c>
      <c r="AC7" s="815"/>
      <c r="AD7" s="815">
        <f>+AB7+1</f>
        <v>14</v>
      </c>
      <c r="AE7" s="815"/>
      <c r="AF7" s="815">
        <f>+AD7+1</f>
        <v>15</v>
      </c>
      <c r="AG7" s="815"/>
      <c r="AH7" s="815">
        <f>+AF7+1</f>
        <v>16</v>
      </c>
      <c r="AI7" s="815"/>
      <c r="AJ7" s="815">
        <f>+AH7+1</f>
        <v>17</v>
      </c>
      <c r="AK7" s="815"/>
      <c r="AL7" s="815">
        <f>+AJ7+1</f>
        <v>18</v>
      </c>
      <c r="AM7" s="815"/>
      <c r="AN7" s="815">
        <f>+AL7+1</f>
        <v>19</v>
      </c>
      <c r="AO7" s="815"/>
      <c r="AP7" s="815">
        <f>+AN7+1</f>
        <v>20</v>
      </c>
      <c r="AQ7" s="815"/>
      <c r="AR7" s="815">
        <f>+AP7+1</f>
        <v>21</v>
      </c>
      <c r="AS7" s="815"/>
      <c r="AT7" s="815">
        <f>+AR7+1</f>
        <v>22</v>
      </c>
      <c r="AU7" s="815"/>
      <c r="AV7" s="815">
        <f>+AT7+1</f>
        <v>23</v>
      </c>
      <c r="AW7" s="815"/>
      <c r="AX7" s="815">
        <f>+AV7+1</f>
        <v>24</v>
      </c>
      <c r="AY7" s="815"/>
      <c r="AZ7" s="815">
        <f>+AX7+1</f>
        <v>25</v>
      </c>
      <c r="BA7" s="815"/>
      <c r="BB7" s="815">
        <f>+AZ7+1</f>
        <v>26</v>
      </c>
      <c r="BC7" s="815"/>
      <c r="BD7" s="815">
        <f>+BB7+1</f>
        <v>27</v>
      </c>
      <c r="BE7" s="815"/>
      <c r="BF7" s="815">
        <f>+BD7+1</f>
        <v>28</v>
      </c>
      <c r="BG7" s="815"/>
      <c r="BH7" s="815">
        <f>+BF7+1</f>
        <v>29</v>
      </c>
      <c r="BI7" s="815"/>
      <c r="BJ7" s="815">
        <f>+BH7+1</f>
        <v>30</v>
      </c>
      <c r="BK7" s="815"/>
      <c r="BL7" s="815">
        <f>+BJ7+1</f>
        <v>31</v>
      </c>
      <c r="BM7" s="815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2013-12-04T03:20:30Z</cp:lastPrinted>
  <dcterms:created xsi:type="dcterms:W3CDTF">2013-03-06T10:32:03Z</dcterms:created>
  <dcterms:modified xsi:type="dcterms:W3CDTF">2013-12-04T03:20:33Z</dcterms:modified>
</cp:coreProperties>
</file>