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436"/>
  <c r="A756"/>
  <c r="A1014"/>
  <c r="A708"/>
  <c r="A566"/>
  <c r="A537"/>
  <c r="A572"/>
  <c r="A626"/>
  <c r="A831"/>
  <c r="A745"/>
  <c r="A944"/>
  <c r="A785"/>
  <c r="A623"/>
  <c r="A316"/>
  <c r="A543"/>
  <c r="A740"/>
  <c r="A318"/>
  <c r="A897"/>
  <c r="A770"/>
  <c r="A612"/>
  <c r="A812"/>
  <c r="A342"/>
  <c r="A1005"/>
  <c r="A327"/>
  <c r="A663"/>
  <c r="A689"/>
  <c r="A269"/>
  <c r="A237"/>
  <c r="A874"/>
  <c r="A268"/>
  <c r="A781"/>
  <c r="A613"/>
  <c r="A679"/>
  <c r="A540"/>
  <c r="A475"/>
  <c r="A299"/>
  <c r="A611"/>
  <c r="A414"/>
  <c r="A938"/>
  <c r="A531"/>
  <c r="A423"/>
  <c r="A616"/>
  <c r="A759"/>
  <c r="A349"/>
  <c r="A866"/>
  <c r="A438"/>
  <c r="A225"/>
  <c r="A277"/>
  <c r="A666"/>
  <c r="A560"/>
  <c r="A841"/>
  <c r="A890"/>
  <c r="A482"/>
  <c r="A485"/>
  <c r="A774"/>
  <c r="A513"/>
  <c r="A229"/>
  <c r="A749"/>
  <c r="A725"/>
  <c r="A727"/>
  <c r="A415"/>
  <c r="A795"/>
  <c r="A337"/>
  <c r="A624"/>
  <c r="A298"/>
  <c r="A751"/>
  <c r="A940"/>
  <c r="A754"/>
  <c r="A416"/>
  <c r="A598"/>
  <c r="A923"/>
  <c r="A496"/>
  <c r="A411"/>
  <c r="A305"/>
  <c r="A753"/>
  <c r="A462"/>
  <c r="A786"/>
  <c r="A1016"/>
  <c r="A816"/>
  <c r="A402"/>
  <c r="A736"/>
  <c r="A266"/>
  <c r="A232"/>
  <c r="A635"/>
  <c r="A549"/>
  <c r="A838"/>
  <c r="A863"/>
  <c r="A315"/>
  <c r="A958"/>
  <c r="A790"/>
  <c r="A737"/>
  <c r="A773"/>
  <c r="A596"/>
  <c r="A433"/>
  <c r="A359"/>
  <c r="A532"/>
  <c r="A711"/>
  <c r="A799"/>
  <c r="A883"/>
  <c r="A600"/>
  <c r="A554"/>
  <c r="A236"/>
  <c r="A899"/>
  <c r="A536"/>
  <c r="A534"/>
  <c r="A655"/>
  <c r="A418"/>
  <c r="A483"/>
  <c r="A469"/>
  <c r="A683"/>
  <c r="A552"/>
  <c r="A959"/>
  <c r="A765"/>
  <c r="A733"/>
  <c r="A340"/>
  <c r="A250"/>
  <c r="A979"/>
  <c r="A302"/>
  <c r="A223"/>
  <c r="A558"/>
  <c r="A903"/>
  <c r="A373"/>
  <c r="A645"/>
  <c r="A955"/>
  <c r="A1007"/>
  <c r="A569"/>
  <c r="A389"/>
  <c r="A721"/>
  <c r="A678"/>
  <c r="A912"/>
  <c r="A480"/>
  <c r="A216"/>
  <c r="A667"/>
  <c r="A989"/>
  <c r="A1003"/>
  <c r="A533"/>
  <c r="A282"/>
  <c r="A671"/>
  <c r="A267"/>
  <c r="A886"/>
  <c r="A744"/>
  <c r="A857"/>
  <c r="A814"/>
  <c r="A659"/>
  <c r="A303"/>
  <c r="A213"/>
  <c r="A547"/>
  <c r="A905"/>
  <c r="A339"/>
  <c r="A941"/>
  <c r="A782"/>
  <c r="A501"/>
  <c r="A331"/>
  <c r="A967"/>
  <c r="A889"/>
  <c r="A787"/>
  <c r="A262"/>
  <c r="A933"/>
  <c r="A709"/>
  <c r="A945"/>
  <c r="A706"/>
  <c r="A629"/>
  <c r="A794"/>
  <c r="A703"/>
  <c r="A265"/>
  <c r="A937"/>
  <c r="A502"/>
  <c r="A746"/>
  <c r="A1013"/>
  <c r="A926"/>
  <c r="A499"/>
  <c r="A535"/>
  <c r="A768"/>
  <c r="A379"/>
  <c r="A426"/>
  <c r="A869"/>
  <c r="A682"/>
  <c r="A341"/>
  <c r="A661"/>
  <c r="A982"/>
  <c r="A654"/>
  <c r="A852"/>
  <c r="A642"/>
  <c r="A381"/>
  <c r="A755"/>
  <c r="A457"/>
  <c r="A518"/>
  <c r="A850"/>
  <c r="A258"/>
  <c r="A550"/>
  <c r="A717"/>
  <c r="A705"/>
  <c r="A240"/>
  <c r="A380"/>
  <c r="A376"/>
  <c r="A758"/>
  <c r="A985"/>
  <c r="A718"/>
  <c r="A776"/>
  <c r="A507"/>
  <c r="A348"/>
  <c r="A837"/>
  <c r="A971"/>
  <c r="A617"/>
  <c r="A637"/>
  <c r="A990"/>
  <c r="A325"/>
  <c r="A875"/>
  <c r="A280"/>
  <c r="A334"/>
  <c r="A460"/>
  <c r="A695"/>
  <c r="A898"/>
  <c r="A882"/>
  <c r="A542"/>
  <c r="A796"/>
  <c r="A680"/>
  <c r="A361"/>
  <c r="A263"/>
  <c r="A674"/>
  <c r="A925"/>
  <c r="A362"/>
  <c r="A544"/>
  <c r="A295"/>
  <c r="A832"/>
  <c r="A935"/>
  <c r="A833"/>
  <c r="A738"/>
  <c r="A577"/>
  <c r="A488"/>
  <c r="A927"/>
  <c r="A425"/>
  <c r="A495"/>
  <c r="A504"/>
  <c r="A228"/>
  <c r="A428"/>
  <c r="A845"/>
  <c r="A915"/>
  <c r="A523"/>
  <c r="A977"/>
  <c r="A238"/>
  <c r="A564"/>
  <c r="A961"/>
  <c r="A999"/>
  <c r="A272"/>
  <c r="A479"/>
  <c r="A453"/>
  <c r="A757"/>
  <c r="A969"/>
  <c r="A276"/>
  <c r="A408"/>
  <c r="A388"/>
  <c r="A607"/>
  <c r="A286"/>
  <c r="A622"/>
  <c r="A735"/>
  <c r="A928"/>
  <c r="A429"/>
  <c r="A872"/>
  <c r="A610"/>
  <c r="A802"/>
  <c r="A920"/>
  <c r="A464"/>
  <c r="A633"/>
  <c r="A707"/>
  <c r="A599"/>
  <c r="A743"/>
  <c r="A803"/>
  <c r="A764"/>
  <c r="A909"/>
  <c r="A539"/>
  <c r="A630"/>
  <c r="A297"/>
  <c r="A647"/>
  <c r="A651"/>
  <c r="A466"/>
  <c r="A767"/>
  <c r="A780"/>
  <c r="A867"/>
  <c r="A931"/>
  <c r="A553"/>
  <c r="A951"/>
  <c r="A949"/>
  <c r="A980"/>
  <c r="A474"/>
  <c r="A723"/>
  <c r="A511"/>
  <c r="A384"/>
  <c r="A248"/>
  <c r="A443"/>
  <c r="A521"/>
  <c r="A568"/>
  <c r="A307"/>
  <c r="A565"/>
  <c r="A219"/>
  <c r="A644"/>
  <c r="A308"/>
  <c r="A1010"/>
  <c r="A908"/>
  <c r="A676"/>
  <c r="A274"/>
  <c r="A589"/>
  <c r="A722"/>
  <c r="A880"/>
  <c r="A822"/>
  <c r="A824"/>
  <c r="A628"/>
  <c r="A591"/>
  <c r="A998"/>
  <c r="A1001"/>
  <c r="A595"/>
  <c r="A809"/>
  <c r="A716"/>
  <c r="A894"/>
  <c r="A329"/>
  <c r="A396"/>
  <c r="A715"/>
  <c r="A412"/>
  <c r="A839"/>
  <c r="A459"/>
  <c r="A515"/>
  <c r="A973"/>
  <c r="A278"/>
  <c r="A580"/>
  <c r="A241"/>
  <c r="A585"/>
  <c r="A1017"/>
  <c r="A892"/>
  <c r="A806"/>
  <c r="A792"/>
  <c r="A992"/>
  <c r="A984"/>
  <c r="A332"/>
  <c r="A932"/>
  <c r="A829"/>
  <c r="A853"/>
  <c r="A752"/>
  <c r="A446"/>
  <c r="A761"/>
  <c r="A226"/>
  <c r="A957"/>
  <c r="A817"/>
  <c r="A494"/>
  <c r="A230"/>
  <c r="A693"/>
  <c r="A988"/>
  <c r="A497"/>
  <c r="A346"/>
  <c r="A830"/>
  <c r="A243"/>
  <c r="A675"/>
  <c r="A355"/>
  <c r="A478"/>
  <c r="A386"/>
  <c r="A458"/>
  <c r="A970"/>
  <c r="A455"/>
  <c r="A354"/>
  <c r="A995"/>
  <c r="A366"/>
  <c r="A594"/>
  <c r="A688"/>
  <c r="A856"/>
  <c r="A687"/>
  <c r="A463"/>
  <c r="A304"/>
  <c r="A987"/>
  <c r="A847"/>
  <c r="A964"/>
  <c r="A771"/>
  <c r="A843"/>
  <c r="A798"/>
  <c r="A690"/>
  <c r="A972"/>
  <c r="A477"/>
  <c r="A734"/>
  <c r="A1015"/>
  <c r="A1000"/>
  <c r="A636"/>
  <c r="A681"/>
  <c r="A696"/>
  <c r="A557"/>
  <c r="A728"/>
  <c r="A953"/>
  <c r="A1012"/>
  <c r="A902"/>
  <c r="A291"/>
  <c r="A601"/>
  <c r="A731"/>
  <c r="A432"/>
  <c r="A844"/>
  <c r="A954"/>
  <c r="A419"/>
  <c r="A606"/>
  <c r="A939"/>
  <c r="A275"/>
  <c r="A345"/>
  <c r="A818"/>
  <c r="A603"/>
  <c r="A290"/>
  <c r="A551"/>
  <c r="A231"/>
  <c r="A387"/>
  <c r="A646"/>
  <c r="A946"/>
  <c r="A993"/>
  <c r="A214"/>
  <c r="A296"/>
  <c r="A330"/>
  <c r="A570"/>
  <c r="A789"/>
  <c r="A632"/>
  <c r="A701"/>
  <c r="A934"/>
  <c r="A662"/>
  <c r="A563"/>
  <c r="A221"/>
  <c r="A772"/>
  <c r="A442"/>
  <c r="A581"/>
  <c r="A978"/>
  <c r="A294"/>
  <c r="A864"/>
  <c r="A244"/>
  <c r="A1004"/>
  <c r="A397"/>
  <c r="A861"/>
  <c r="A500"/>
  <c r="A714"/>
  <c r="A859"/>
  <c r="A452"/>
  <c r="A641"/>
  <c r="A673"/>
  <c r="A639"/>
  <c r="A881"/>
  <c r="A810"/>
  <c r="A865"/>
  <c r="A465"/>
  <c r="A963"/>
  <c r="A713"/>
  <c r="A884"/>
  <c r="A328"/>
  <c r="A338"/>
  <c r="A212"/>
  <c r="A710"/>
  <c r="A800"/>
  <c r="A956"/>
  <c r="A431"/>
  <c r="A848"/>
  <c r="A827"/>
  <c r="A788"/>
  <c r="A1009"/>
  <c r="A586"/>
  <c r="A590"/>
  <c r="A652"/>
  <c r="A729"/>
  <c r="A784"/>
  <c r="A619"/>
  <c r="A242"/>
  <c r="A516"/>
  <c r="A656"/>
  <c r="A246"/>
  <c r="A312"/>
  <c r="A836"/>
  <c r="A375"/>
  <c r="A819"/>
  <c r="A981"/>
  <c r="A321"/>
  <c r="A440"/>
  <c r="A437"/>
  <c r="A854"/>
  <c r="A840"/>
  <c r="A285"/>
  <c r="A895"/>
  <c r="A724"/>
  <c r="A245"/>
  <c r="A441"/>
  <c r="A797"/>
  <c r="A950"/>
  <c r="A697"/>
  <c r="A665"/>
  <c r="A492"/>
  <c r="A936"/>
  <c r="A300"/>
  <c r="A762"/>
  <c r="A876"/>
  <c r="A353"/>
  <c r="A545"/>
  <c r="A811"/>
  <c r="A677"/>
  <c r="A855"/>
  <c r="A888"/>
  <c r="A879"/>
  <c r="A779"/>
  <c r="A320"/>
  <c r="A742"/>
  <c r="A403"/>
  <c r="A293"/>
  <c r="A514"/>
  <c r="A220"/>
  <c r="A868"/>
  <c r="A608"/>
  <c r="A256"/>
  <c r="A508"/>
  <c r="A834"/>
  <c r="A602"/>
  <c r="A260"/>
  <c r="A815"/>
  <c r="A562"/>
  <c r="A996"/>
  <c r="A391"/>
  <c r="A347"/>
  <c r="A390"/>
  <c r="A324"/>
  <c r="A218"/>
  <c r="A407"/>
  <c r="A952"/>
  <c r="A252"/>
  <c r="A450"/>
  <c r="A893"/>
  <c r="A372"/>
  <c r="A917"/>
  <c r="A471"/>
  <c r="A319"/>
  <c r="A259"/>
  <c r="A877"/>
  <c r="A672"/>
  <c r="A541"/>
  <c r="A398"/>
  <c r="A793"/>
  <c r="A561"/>
  <c r="A529"/>
  <c r="A470"/>
  <c r="A385"/>
  <c r="A309"/>
  <c r="A261"/>
  <c r="A313"/>
  <c r="A943"/>
  <c r="A395"/>
  <c r="A587"/>
  <c r="A976"/>
  <c r="A487"/>
  <c r="A288"/>
  <c r="A322"/>
  <c r="A609"/>
  <c r="A968"/>
  <c r="A374"/>
  <c r="A719"/>
  <c r="A369"/>
  <c r="A634"/>
  <c r="A846"/>
  <c r="A691"/>
  <c r="A571"/>
  <c r="A904"/>
  <c r="A527"/>
  <c r="A1002"/>
  <c r="A913"/>
  <c r="A583"/>
  <c r="A658"/>
  <c r="A253"/>
  <c r="A506"/>
  <c r="A445"/>
  <c r="A406"/>
  <c r="A356"/>
  <c r="A486"/>
  <c r="A520"/>
  <c r="A503"/>
  <c r="A605"/>
  <c r="A720"/>
  <c r="A907"/>
  <c r="A573"/>
  <c r="A233"/>
  <c r="A538"/>
  <c r="A823"/>
  <c r="A783"/>
  <c r="A273"/>
  <c r="A983"/>
  <c r="A360"/>
  <c r="A306"/>
  <c r="A660"/>
  <c r="A692"/>
  <c r="A401"/>
  <c r="A896"/>
  <c r="A257"/>
  <c r="A615"/>
  <c r="A530"/>
  <c r="A456"/>
  <c r="A621"/>
  <c r="A919"/>
  <c r="A394"/>
  <c r="A620"/>
  <c r="A498"/>
  <c r="A618"/>
  <c r="A222"/>
  <c r="A704"/>
  <c r="A942"/>
  <c r="A357"/>
  <c r="A820"/>
  <c r="A643"/>
  <c r="A730"/>
  <c r="A343"/>
  <c r="A574"/>
  <c r="A769"/>
  <c r="A670"/>
  <c r="A918"/>
  <c r="A400"/>
  <c r="A358"/>
  <c r="A364"/>
  <c r="A279"/>
  <c r="A404"/>
  <c r="A517"/>
  <c r="A975"/>
  <c r="A862"/>
  <c r="A657"/>
  <c r="A548"/>
  <c r="A546"/>
  <c r="A417"/>
  <c r="A627"/>
  <c r="A484"/>
  <c r="A365"/>
  <c r="A255"/>
  <c r="A1008"/>
  <c r="A424"/>
  <c r="A593"/>
  <c r="A901"/>
  <c r="A997"/>
  <c r="A351"/>
  <c r="A871"/>
  <c r="A965"/>
  <c r="A439"/>
  <c r="A826"/>
  <c r="A804"/>
  <c r="A911"/>
  <c r="A567"/>
  <c r="A454"/>
  <c r="A526"/>
  <c r="A922"/>
  <c r="A420"/>
  <c r="A668"/>
  <c r="A948"/>
  <c r="A702"/>
  <c r="A777"/>
  <c r="A962"/>
  <c r="A336"/>
  <c r="A481"/>
  <c r="A685"/>
  <c r="A283"/>
  <c r="A292"/>
  <c r="A910"/>
  <c r="A851"/>
  <c r="A254"/>
  <c r="A974"/>
  <c r="A451"/>
  <c r="A684"/>
  <c r="A399"/>
  <c r="A249"/>
  <c r="A778"/>
  <c r="A700"/>
  <c r="A712"/>
  <c r="A631"/>
  <c r="A377"/>
  <c r="A350"/>
  <c r="A921"/>
  <c r="A900"/>
  <c r="A625"/>
  <c r="A270"/>
  <c r="A801"/>
  <c r="A430"/>
  <c r="A741"/>
  <c r="A966"/>
  <c r="A493"/>
  <c r="A750"/>
  <c r="A473"/>
  <c r="A467"/>
  <c r="A885"/>
  <c r="A726"/>
  <c r="A239"/>
  <c r="A960"/>
  <c r="A986"/>
  <c r="A614"/>
  <c r="A649"/>
  <c r="A421"/>
  <c r="A363"/>
  <c r="A371"/>
  <c r="A264"/>
  <c r="A873"/>
  <c r="A807"/>
  <c r="A805"/>
  <c r="A878"/>
  <c r="A490"/>
  <c r="A522"/>
  <c r="A991"/>
  <c r="A311"/>
  <c r="A576"/>
  <c r="A650"/>
  <c r="A825"/>
  <c r="A748"/>
  <c r="A528"/>
  <c r="A860"/>
  <c r="A512"/>
  <c r="A559"/>
  <c r="A335"/>
  <c r="A476"/>
  <c r="A699"/>
  <c r="A929"/>
  <c r="A994"/>
  <c r="A916"/>
  <c r="A461"/>
  <c r="A352"/>
  <c r="A828"/>
  <c r="A367"/>
  <c r="A224"/>
  <c r="A653"/>
  <c r="A289"/>
  <c r="A555"/>
  <c r="A344"/>
  <c r="A694"/>
  <c r="A368"/>
  <c r="A447"/>
  <c r="A301"/>
  <c r="A835"/>
  <c r="A592"/>
  <c r="A525"/>
  <c r="A775"/>
  <c r="A575"/>
  <c r="A906"/>
  <c r="A427"/>
  <c r="A887"/>
  <c r="A686"/>
  <c r="A510"/>
  <c r="A449"/>
  <c r="A849"/>
  <c r="A333"/>
  <c r="A858"/>
  <c r="A760"/>
  <c r="A393"/>
  <c r="A491"/>
  <c r="A579"/>
  <c r="A505"/>
  <c r="A211"/>
  <c r="A1006"/>
  <c r="A235"/>
  <c r="A648"/>
  <c r="A435"/>
  <c r="A698"/>
  <c r="A405"/>
  <c r="A323"/>
  <c r="A434"/>
  <c r="A234"/>
  <c r="A524"/>
  <c r="A604"/>
  <c r="A287"/>
  <c r="A472"/>
  <c r="A271"/>
  <c r="A448"/>
  <c r="A422"/>
  <c r="A791"/>
  <c r="A251"/>
  <c r="A669"/>
  <c r="A509"/>
  <c r="A227"/>
  <c r="A217"/>
  <c r="A215"/>
  <c r="A284"/>
  <c r="A392"/>
  <c r="A326"/>
  <c r="A383"/>
  <c r="A378"/>
  <c r="A556"/>
  <c r="A763"/>
  <c r="A584"/>
  <c r="A947"/>
  <c r="A314"/>
  <c r="A489"/>
  <c r="A468"/>
  <c r="A924"/>
  <c r="A588"/>
  <c r="A747"/>
  <c r="A638"/>
  <c r="A597"/>
  <c r="A930"/>
  <c r="A891"/>
  <c r="A413"/>
  <c r="A310"/>
  <c r="A842"/>
  <c r="A870"/>
  <c r="A739"/>
  <c r="A247"/>
  <c r="A766"/>
  <c r="A317"/>
  <c r="A410"/>
  <c r="A519"/>
  <c r="A640"/>
  <c r="A1011"/>
  <c r="A664"/>
  <c r="A578"/>
  <c r="A281"/>
  <c r="A914"/>
  <c r="A370"/>
  <c r="A732"/>
  <c r="A444"/>
  <c r="A808"/>
  <c r="A409"/>
  <c r="A813"/>
  <c r="A382"/>
  <c r="A582"/>
  <c r="A821"/>
  <c r="AB27" i="1" l="1"/>
  <c r="BJ14" i="2"/>
  <c r="BM14" l="1"/>
  <c r="AC27" i="1"/>
  <c r="BP14" i="2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<sst xmlns="http://schemas.openxmlformats.org/spreadsheetml/2006/main" count="3850" uniqueCount="719">
  <si>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</si>
  <si>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</si>
  <si>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</si>
  <si>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</si>
  <si>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</si>
  <si>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</si>
  <si>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</si>
  <si>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</si>
  <si>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</si>
  <si>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</si>
  <si>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</si>
  <si>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</si>
  <si>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</si>
  <si>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</si>
  <si>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</si>
  <si>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</si>
  <si>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</si>
  <si>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</si>
  <si>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</si>
  <si>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</si>
  <si>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</si>
  <si>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</si>
  <si>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</si>
  <si>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</si>
  <si>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</si>
  <si>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</si>
  <si>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</si>
  <si>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</si>
  <si>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</si>
  <si>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</si>
  <si>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</si>
  <si>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</si>
  <si>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</si>
  <si>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</si>
  <si>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</si>
  <si>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</si>
  <si>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</si>
  <si>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</si>
  <si>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</si>
  <si>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</si>
  <si>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</si>
  <si>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</si>
  <si>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</si>
  <si>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</si>
  <si>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</si>
  <si>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</si>
  <si>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</si>
  <si>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</si>
  <si>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</si>
  <si>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</si>
  <si>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</si>
  <si>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</si>
  <si>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</si>
  <si>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</si>
  <si>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</si>
  <si>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</si>
  <si>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</si>
  <si>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</si>
  <si>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</si>
  <si>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</si>
  <si>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</si>
  <si>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</si>
  <si>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</si>
  <si>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</si>
  <si>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</si>
  <si>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</si>
  <si>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</si>
  <si>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</si>
  <si>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</si>
  <si>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</si>
  <si>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</si>
  <si>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</si>
  <si>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</si>
  <si>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</si>
  <si>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</si>
  <si>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</si>
  <si>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</si>
  <si>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</si>
  <si>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</si>
  <si>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</si>
  <si>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</si>
  <si>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</si>
  <si>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</si>
  <si>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</si>
  <si>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</si>
  <si>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</si>
  <si>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</si>
  <si>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</si>
  <si>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</si>
  <si>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</si>
  <si>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</si>
  <si>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</si>
  <si>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</si>
  <si>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</si>
  <si>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</si>
  <si>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</si>
  <si>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</si>
  <si>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</si>
  <si>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</si>
  <si>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</si>
  <si>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</si>
  <si>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</si>
  <si>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</si>
  <si>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</si>
  <si>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</si>
  <si>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</si>
  <si>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</si>
  <si>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</si>
  <si>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</si>
  <si>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</si>
  <si>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</si>
  <si>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</si>
  <si>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</si>
  <si>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</si>
  <si>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</si>
  <si>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</si>
  <si>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</si>
  <si>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</si>
  <si>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</si>
  <si>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</si>
  <si>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</si>
  <si>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</si>
  <si>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</si>
  <si>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</si>
  <si>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</si>
  <si>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</si>
  <si>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</si>
  <si>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</si>
  <si>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</si>
  <si>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</si>
  <si>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</si>
  <si>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</si>
  <si>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</si>
  <si>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</si>
  <si>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</si>
  <si>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</si>
  <si>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</si>
  <si>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</si>
  <si>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</si>
  <si>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</si>
  <si>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</si>
  <si>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</si>
  <si>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</si>
  <si>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</si>
  <si>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</si>
  <si>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</si>
  <si>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</si>
  <si>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</si>
  <si>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</si>
  <si>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</si>
  <si>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</si>
  <si>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</si>
  <si>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</si>
  <si>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</si>
  <si>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</si>
  <si>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</si>
  <si>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</si>
  <si>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</si>
  <si>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</si>
  <si>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</si>
  <si>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</si>
  <si>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</si>
  <si>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</si>
  <si>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</si>
  <si>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</si>
  <si>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</si>
  <si>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</si>
  <si>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</si>
  <si>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</si>
  <si>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</si>
  <si>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</si>
  <si>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</si>
  <si>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</si>
  <si>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</si>
  <si>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</si>
  <si>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</si>
  <si>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</si>
  <si>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</si>
  <si>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</si>
  <si>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</si>
  <si>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</si>
  <si>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</si>
  <si>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</si>
  <si>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</si>
  <si>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</si>
  <si>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</si>
  <si>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</si>
  <si>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</si>
  <si>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</si>
  <si>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</si>
  <si>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</si>
  <si>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</si>
  <si>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</si>
  <si>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</si>
  <si>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</si>
  <si>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</si>
  <si>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</si>
  <si>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</si>
  <si>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</si>
  <si>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</si>
  <si>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</si>
  <si>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</si>
  <si>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</si>
  <si>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</si>
  <si>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</si>
  <si>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</si>
  <si>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</si>
  <si>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</si>
  <si>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</si>
  <si>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</si>
  <si>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</si>
  <si>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</si>
  <si>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</si>
  <si>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</si>
  <si>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</si>
  <si>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</si>
  <si>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</si>
  <si>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</si>
  <si>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</si>
  <si>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</si>
  <si>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</si>
  <si>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</si>
  <si>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</si>
  <si>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</si>
  <si>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</si>
  <si>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</si>
  <si>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</si>
  <si>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</si>
  <si>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</si>
  <si>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</si>
  <si>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</si>
  <si>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</si>
  <si>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</si>
  <si>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</si>
  <si>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</si>
  <si>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</si>
  <si>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</si>
  <si>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</si>
  <si>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</si>
  <si>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</si>
  <si>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</si>
  <si>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</si>
  <si>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</si>
  <si>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</si>
  <si>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</si>
  <si>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</si>
  <si>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</si>
  <si>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</si>
  <si>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</si>
  <si>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</si>
  <si>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</si>
  <si>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</si>
  <si>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</si>
  <si>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</si>
  <si>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</si>
  <si>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</si>
  <si>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</si>
  <si>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</si>
  <si>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</si>
  <si>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</si>
  <si>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</si>
  <si>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</si>
  <si>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</si>
  <si>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</si>
  <si>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</si>
  <si>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</si>
  <si>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</si>
  <si>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</si>
  <si>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</si>
  <si>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</si>
  <si>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</si>
  <si>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</si>
  <si>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</si>
  <si>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</si>
  <si>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</si>
  <si>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</si>
  <si>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</si>
  <si>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</si>
  <si>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</si>
  <si>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</si>
  <si>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</si>
  <si>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</si>
  <si>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</si>
  <si>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</si>
  <si>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</si>
  <si>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</si>
  <si>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</si>
  <si>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</si>
  <si>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</si>
  <si>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</si>
  <si>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</si>
  <si>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</si>
  <si>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</si>
  <si>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</si>
  <si>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</si>
  <si>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</si>
  <si>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</si>
  <si>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</si>
  <si>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</si>
  <si>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</si>
  <si>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</si>
  <si>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</si>
  <si>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</si>
  <si>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</si>
  <si>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</si>
  <si>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</si>
  <si>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</si>
  <si>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</si>
  <si>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</si>
  <si>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</si>
  <si>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</si>
  <si>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</si>
  <si>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</si>
  <si>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</si>
  <si>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</si>
  <si>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</si>
  <si>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</si>
  <si>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</si>
  <si>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</si>
  <si>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</si>
  <si>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</si>
  <si>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</si>
  <si>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</si>
  <si>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</si>
  <si>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</si>
  <si>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</si>
  <si>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</si>
  <si>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</si>
  <si>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</si>
  <si>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</si>
  <si>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</si>
  <si>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</si>
  <si>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</si>
  <si>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</si>
  <si>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</si>
  <si>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</si>
  <si>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</si>
  <si>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</si>
  <si>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</si>
  <si>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</si>
  <si>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</si>
  <si>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</si>
  <si>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</si>
  <si>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</si>
  <si>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</si>
  <si>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</si>
  <si>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</si>
  <si>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</si>
  <si>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</si>
  <si>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</si>
  <si>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</si>
  <si>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</si>
  <si>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</si>
  <si>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</si>
  <si>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</si>
  <si>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</si>
  <si>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</si>
  <si>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</si>
  <si>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</si>
  <si>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</si>
  <si>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</si>
  <si>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</si>
  <si>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</si>
  <si>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</si>
  <si>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</si>
  <si>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</si>
  <si>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</si>
  <si>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</si>
  <si>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</si>
  <si>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</si>
  <si>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</si>
  <si>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</si>
  <si>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</si>
  <si>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</si>
  <si>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</si>
  <si>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</si>
  <si>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</si>
  <si>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</si>
  <si>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</si>
  <si>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</si>
  <si>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</si>
  <si>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</si>
  <si>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</si>
  <si>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</si>
  <si>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</si>
  <si>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</si>
  <si>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</si>
  <si>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</si>
  <si>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</si>
  <si>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</si>
  <si>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</si>
  <si>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</si>
  <si>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</si>
  <si>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</si>
  <si>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</si>
  <si>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</si>
  <si>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</si>
  <si>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</si>
  <si>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</si>
  <si>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</si>
  <si>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</si>
  <si>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</si>
  <si>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</si>
  <si>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</si>
  <si>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</si>
  <si>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</si>
  <si>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</si>
  <si>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</si>
  <si>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</si>
  <si>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</si>
  <si>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</si>
  <si>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</si>
  <si>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</si>
  <si>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</si>
  <si>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</si>
  <si>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</si>
  <si>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</si>
  <si>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</si>
  <si>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</si>
  <si>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</si>
  <si>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</si>
  <si>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</si>
  <si>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</si>
  <si>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</si>
  <si>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</si>
  <si>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</si>
  <si>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</si>
  <si>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</si>
  <si>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</si>
  <si>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</si>
  <si>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</si>
  <si>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</si>
  <si>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</si>
  <si>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</si>
  <si>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</si>
  <si>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</si>
  <si>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</si>
  <si>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</si>
  <si>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</si>
  <si>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</si>
  <si>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</si>
  <si>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</si>
  <si>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</si>
  <si>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</si>
  <si>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</si>
  <si>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</si>
  <si>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</si>
  <si>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</si>
  <si>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</si>
  <si>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</si>
  <si>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</si>
  <si>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</si>
  <si>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</si>
  <si>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</si>
  <si>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</si>
  <si>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</si>
  <si>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</si>
  <si>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</si>
  <si>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</si>
  <si>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</si>
  <si>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</si>
  <si>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</si>
  <si>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</si>
  <si>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</si>
  <si>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</si>
  <si>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</si>
  <si>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</si>
  <si>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</si>
  <si>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</si>
  <si>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</si>
  <si>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</si>
  <si>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</si>
  <si>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</si>
  <si>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</si>
  <si>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</si>
  <si>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</si>
  <si>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</si>
  <si>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</si>
  <si>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</si>
  <si>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</si>
  <si>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</si>
  <si>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</si>
  <si>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</si>
  <si>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</si>
  <si>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</si>
  <si>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</si>
  <si>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</si>
  <si>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</si>
  <si>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</si>
  <si>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</si>
  <si>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</si>
  <si>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</si>
  <si>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</si>
  <si>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</si>
  <si>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</si>
  <si>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</si>
  <si>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</si>
  <si>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</si>
  <si>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</si>
  <si>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</si>
  <si>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</si>
  <si>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</si>
  <si>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</si>
  <si>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</si>
  <si>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</si>
  <si>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</si>
  <si>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</si>
  <si>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</si>
  <si>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</si>
  <si>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</si>
  <si>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</si>
  <si>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</si>
  <si>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</si>
  <si>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</si>
  <si>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</si>
  <si>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</si>
  <si>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</si>
  <si>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</si>
  <si>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</si>
  <si>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</si>
  <si>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</si>
  <si>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</si>
  <si>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</si>
  <si>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</si>
  <si>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</si>
  <si>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</si>
  <si>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</si>
  <si>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</si>
  <si>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</si>
  <si>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</si>
  <si>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</si>
  <si>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</si>
  <si>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</si>
  <si>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</si>
  <si>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</si>
  <si>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</si>
  <si>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</si>
  <si>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</si>
  <si>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</si>
  <si>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</si>
  <si>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</si>
  <si>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</si>
  <si>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</si>
  <si>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</si>
  <si>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</si>
  <si>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</si>
  <si>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</si>
  <si>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</si>
  <si>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</si>
  <si>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</si>
  <si>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</si>
  <si>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</si>
  <si>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</si>
  <si>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</si>
  <si>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</si>
  <si>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</si>
  <si>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</si>
  <si>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</si>
  <si>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</si>
  <si>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</si>
  <si>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</si>
  <si>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</si>
  <si>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</si>
  <si>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</si>
  <si>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</si>
  <si>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</si>
  <si>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</si>
  <si>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</si>
  <si>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</si>
  <si>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</si>
  <si>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</si>
  <si>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</si>
  <si>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</si>
  <si>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</si>
  <si>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</si>
  <si>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</si>
  <si>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</si>
  <si>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</si>
  <si>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</si>
  <si>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</si>
  <si>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</si>
  <si>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</si>
  <si>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</si>
  <si>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</si>
  <si>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</si>
  <si>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</si>
  <si>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</si>
  <si>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</si>
  <si>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</si>
  <si>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</si>
  <si>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</si>
  <si>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</si>
  <si>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</si>
  <si>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</si>
  <si>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</si>
  <si>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</si>
  <si>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</si>
  <si>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</si>
  <si>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</si>
  <si>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</si>
  <si>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</si>
  <si>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</si>
  <si>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</si>
  <si>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</si>
  <si>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</si>
  <si>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</si>
  <si>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</si>
  <si>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</si>
  <si>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</si>
  <si>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</si>
  <si>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</si>
  <si>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</si>
  <si>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</si>
  <si>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</si>
  <si>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</si>
  <si>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</si>
  <si>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</si>
  <si>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</si>
  <si>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</si>
  <si>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</si>
  <si>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</si>
  <si>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</si>
  <si>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</si>
  <si>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</si>
  <si>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</si>
  <si>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</si>
  <si>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</si>
  <si>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</si>
  <si>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</si>
  <si>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</si>
  <si>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</si>
  <si>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</si>
  <si>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</si>
  <si>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</si>
  <si>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</si>
  <si>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</si>
  <si>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</si>
  <si>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</si>
  <si>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</si>
  <si>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</si>
  <si>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</si>
  <si>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</si>
  <si>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</si>
  <si>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</si>
  <si>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</si>
  <si>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</si>
  <si>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</si>
  <si>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</si>
  <si>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</si>
  <si>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</si>
  <si>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</si>
  <si>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</si>
  <si>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</si>
  <si>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</si>
  <si>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</si>
  <si>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</si>
  <si>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</si>
  <si>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</si>
  <si>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</si>
  <si>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</si>
  <si>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</si>
  <si>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</si>
  <si>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</si>
  <si>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</si>
  <si>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</si>
  <si>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</si>
  <si>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</si>
  <si>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</si>
  <si>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AB24 H: 9 - 12 PAX 30</t>
  </si>
  <si>
    <t>BA23 SOMERSBY</t>
  </si>
  <si>
    <t>BA24 SOMERSBY BKT</t>
  </si>
  <si>
    <t>BA27 HOEGAARDEN</t>
  </si>
  <si>
    <t>BA28 HOEGAARDEN BKT</t>
  </si>
  <si>
    <t>BA30 PAULANER BKT</t>
  </si>
  <si>
    <t>ZAC06 1306:SLVR FISH</t>
  </si>
  <si>
    <t>ZAD02 HOT</t>
  </si>
  <si>
    <t>ZAD03 WARM</t>
  </si>
  <si>
    <t>ZAD04 LESS ICE</t>
  </si>
  <si>
    <t>ZAD06 NO ICE</t>
  </si>
  <si>
    <t>ZAD07 LESS SWEET</t>
  </si>
  <si>
    <t>ZAD10 LESS SPICY</t>
  </si>
  <si>
    <t>ZAD12 NO VEGGIE</t>
  </si>
  <si>
    <t>ZAD13 ADD LEMON</t>
  </si>
  <si>
    <t>ZAD14 MORE SWEET</t>
  </si>
  <si>
    <t>ZAD16 NO PRAWN</t>
  </si>
  <si>
    <t>ZAD20 JUG</t>
  </si>
  <si>
    <t>ZAD22 + SAUCE 1000</t>
  </si>
  <si>
    <t>ZAD28 + SAUCE MAYO</t>
  </si>
  <si>
    <t>ZAD35 + SAUCE CHEES</t>
  </si>
  <si>
    <t>ZAD36 BEER GLASS</t>
  </si>
  <si>
    <t>ZAD37 ICE BUCKET</t>
  </si>
  <si>
    <t>ZZZZZ SOLD OUT</t>
  </si>
  <si>
    <t>AC33 N : XTD VIP ROOM</t>
  </si>
  <si>
    <t>FA08 MISC FEE</t>
  </si>
  <si>
    <t>GC05 AEON MEMBER 50%</t>
  </si>
  <si>
    <t>ZAD01 COLD</t>
  </si>
  <si>
    <t>ZAD16 LEMON ONLY</t>
  </si>
  <si>
    <t>ZAD19 KAU KAU</t>
  </si>
  <si>
    <t>ZAD21 TAKE AWAY</t>
  </si>
  <si>
    <t>ZZZZZ WRONG KEY</t>
  </si>
  <si>
    <t>AC35 N : 1+1</t>
  </si>
  <si>
    <t>AC36 N : 1+1 AEON</t>
  </si>
  <si>
    <t>AD30 M : 1+1</t>
  </si>
  <si>
    <t>AD31 M : 1+1 AEON</t>
  </si>
  <si>
    <t>ZAD05 MORE ICE</t>
  </si>
  <si>
    <t>ZAD16 KOSONG</t>
  </si>
  <si>
    <t>ZZZZZ CHANGE TO CHARGE</t>
  </si>
  <si>
    <t>ZAD16 ICE ONLY</t>
  </si>
  <si>
    <t>ZAD17 WITHOUT SUGAR</t>
  </si>
  <si>
    <t>AD33 M : MAXIS 50%</t>
  </si>
  <si>
    <t>ZAD09 LESS SALTY</t>
  </si>
  <si>
    <t>ZAD11 MORE SPICY</t>
  </si>
  <si>
    <t>ZAD16 SMALL RICE</t>
  </si>
  <si>
    <t>AB26 H : MAXIS 50%</t>
  </si>
  <si>
    <t>AC41 N : MAXIS 50</t>
  </si>
  <si>
    <t>ZAD16 1 ICE</t>
  </si>
  <si>
    <t>ZZZZZ CHANGE MEM</t>
  </si>
  <si>
    <t>ZAD16 NO SPICY</t>
  </si>
  <si>
    <t>ZZZZZ CHANGE 1RND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</si>
</sst>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17" fillId="0" borderId="63" xfId="4" applyFont="1" applyFill="1" applyBorder="1" applyAlignment="1">
      <alignment horizontal="center"/>
    </xf>
    <xf numFmtId="0" fontId="48" fillId="0" borderId="0" xfId="6" applyFont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NOVEMBER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41579</v>
      </c>
      <c r="H27" s="378">
        <f ca="1">IFERROR(IF(MONTH(G27+1)&lt;=MONTH($G$27),G27+1,""),"")</f>
        <v>41580</v>
      </c>
      <c r="I27" s="378">
        <f t="shared" ref="I27:AK27" ca="1" si="0">IFERROR(IF(MONTH(H27+1)&lt;=MONTH($G$27),H27+1,""),"")</f>
        <v>41581</v>
      </c>
      <c r="J27" s="378">
        <f t="shared" ca="1" si="0"/>
        <v>41582</v>
      </c>
      <c r="K27" s="378">
        <f t="shared" ca="1" si="0"/>
        <v>41583</v>
      </c>
      <c r="L27" s="378">
        <f t="shared" ca="1" si="0"/>
        <v>41584</v>
      </c>
      <c r="M27" s="378">
        <f t="shared" ca="1" si="0"/>
        <v>41585</v>
      </c>
      <c r="N27" s="378">
        <f t="shared" ca="1" si="0"/>
        <v>41586</v>
      </c>
      <c r="O27" s="378">
        <f t="shared" ca="1" si="0"/>
        <v>41587</v>
      </c>
      <c r="P27" s="378">
        <f t="shared" ca="1" si="0"/>
        <v>41588</v>
      </c>
      <c r="Q27" s="378">
        <f t="shared" ca="1" si="0"/>
        <v>41589</v>
      </c>
      <c r="R27" s="378">
        <f t="shared" ca="1" si="0"/>
        <v>41590</v>
      </c>
      <c r="S27" s="378">
        <f t="shared" ca="1" si="0"/>
        <v>41591</v>
      </c>
      <c r="T27" s="378">
        <f t="shared" ca="1" si="0"/>
        <v>41592</v>
      </c>
      <c r="U27" s="378">
        <f t="shared" ca="1" si="0"/>
        <v>41593</v>
      </c>
      <c r="V27" s="378">
        <f t="shared" ca="1" si="0"/>
        <v>41594</v>
      </c>
      <c r="W27" s="378">
        <f t="shared" ca="1" si="0"/>
        <v>41595</v>
      </c>
      <c r="X27" s="378">
        <f t="shared" ca="1" si="0"/>
        <v>41596</v>
      </c>
      <c r="Y27" s="378">
        <f t="shared" ca="1" si="0"/>
        <v>41597</v>
      </c>
      <c r="Z27" s="378">
        <f t="shared" ca="1" si="0"/>
        <v>41598</v>
      </c>
      <c r="AA27" s="378">
        <f t="shared" ca="1" si="0"/>
        <v>41599</v>
      </c>
      <c r="AB27" s="378">
        <f t="shared" ca="1" si="0"/>
        <v>41600</v>
      </c>
      <c r="AC27" s="378">
        <f t="shared" ca="1" si="0"/>
        <v>41601</v>
      </c>
      <c r="AD27" s="378">
        <f t="shared" ca="1" si="0"/>
        <v>41602</v>
      </c>
      <c r="AE27" s="378">
        <f t="shared" ca="1" si="0"/>
        <v>41603</v>
      </c>
      <c r="AF27" s="378">
        <f t="shared" ca="1" si="0"/>
        <v>41604</v>
      </c>
      <c r="AG27" s="378">
        <f t="shared" ca="1" si="0"/>
        <v>41605</v>
      </c>
      <c r="AH27" s="378">
        <f t="shared" ca="1" si="0"/>
        <v>41606</v>
      </c>
      <c r="AI27" s="378">
        <f t="shared" ca="1" si="0"/>
        <v>41607</v>
      </c>
      <c r="AJ27" s="378">
        <f t="shared" ca="1" si="0"/>
        <v>41608</v>
      </c>
      <c r="AK27" s="378" t="str">
        <f t="shared" ca="1" si="0"/>
        <v/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276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84</v>
      </c>
      <c r="K163" s="388">
        <f>IFERROR($E163*SUMIF('Daily Log'!$N$18:$N$1017,$B163,'Daily Log'!$O$18:$O$1017),0)</f>
        <v>24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24</v>
      </c>
      <c r="N163" s="388">
        <f>IFERROR($E163*SUMIF('Daily Log'!$W$18:$W$1017,$B163,'Daily Log'!$X$18:$X$1017),0)</f>
        <v>12</v>
      </c>
      <c r="O163" s="388">
        <f>IFERROR($E163*SUMIF('Daily Log'!$Z$18:$Z$1017,$B163,'Daily Log'!$AA$18:$AA$1017),0)</f>
        <v>108</v>
      </c>
      <c r="P163" s="388">
        <f>IFERROR($E163*SUMIF('Daily Log'!$AC$18:$AC$1017,$B163,'Daily Log'!$AD$18:$AD$1017),0)</f>
        <v>24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24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24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12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12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4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2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2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32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12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8</v>
      </c>
      <c r="M168" s="388">
        <f>IFERROR($E168*SUMIF('Daily Log'!$T$18:$T$1017,$B168,'Daily Log'!$U$18:$U$1017),0)</f>
        <v>4</v>
      </c>
      <c r="N168" s="388">
        <f>IFERROR($E168*SUMIF('Daily Log'!$W$18:$W$1017,$B168,'Daily Log'!$X$18:$X$1017),0)</f>
        <v>8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0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8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4</v>
      </c>
      <c r="K170" s="388">
        <f>IFERROR($E170*SUMIF('Daily Log'!$N$18:$N$1017,$B170,'Daily Log'!$O$18:$O$1017),0)</f>
        <v>2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2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52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4</v>
      </c>
      <c r="K171" s="388">
        <f>IFERROR($E171*SUMIF('Daily Log'!$N$18:$N$1017,$B171,'Daily Log'!$O$18:$O$1017),0)</f>
        <v>8</v>
      </c>
      <c r="L171" s="388">
        <f>IFERROR($E171*SUMIF('Daily Log'!$Q$18:$Q$1017,$B171,'Daily Log'!$R$18:$R$1017),0)</f>
        <v>8</v>
      </c>
      <c r="M171" s="388">
        <f>IFERROR($E171*SUMIF('Daily Log'!$T$18:$T$1017,$B171,'Daily Log'!$U$18:$U$1017),0)</f>
        <v>20</v>
      </c>
      <c r="N171" s="388">
        <f>IFERROR($E171*SUMIF('Daily Log'!$W$18:$W$1017,$B171,'Daily Log'!$X$18:$X$1017),0)</f>
        <v>4</v>
      </c>
      <c r="O171" s="388">
        <f>IFERROR($E171*SUMIF('Daily Log'!$Z$18:$Z$1017,$B171,'Daily Log'!$AA$18:$AA$1017),0)</f>
        <v>8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144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60</v>
      </c>
      <c r="K172" s="388">
        <f>IFERROR($E172*SUMIF('Daily Log'!$N$18:$N$1017,$B172,'Daily Log'!$O$18:$O$1017),0)</f>
        <v>12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48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24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6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4</v>
      </c>
      <c r="K173" s="388">
        <f>IFERROR($E173*SUMIF('Daily Log'!$N$18:$N$1017,$B173,'Daily Log'!$O$18:$O$1017),0)</f>
        <v>1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1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116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40</v>
      </c>
      <c r="K174" s="388">
        <f>IFERROR($E174*SUMIF('Daily Log'!$N$18:$N$1017,$B174,'Daily Log'!$O$18:$O$1017),0)</f>
        <v>12</v>
      </c>
      <c r="L174" s="388">
        <f>IFERROR($E174*SUMIF('Daily Log'!$Q$18:$Q$1017,$B174,'Daily Log'!$R$18:$R$1017),0)</f>
        <v>28</v>
      </c>
      <c r="M174" s="388">
        <f>IFERROR($E174*SUMIF('Daily Log'!$T$18:$T$1017,$B174,'Daily Log'!$U$18:$U$1017),0)</f>
        <v>4</v>
      </c>
      <c r="N174" s="388">
        <f>IFERROR($E174*SUMIF('Daily Log'!$W$18:$W$1017,$B174,'Daily Log'!$X$18:$X$1017),0)</f>
        <v>16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16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216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24</v>
      </c>
      <c r="K175" s="388">
        <f>IFERROR($E175*SUMIF('Daily Log'!$N$18:$N$1017,$B175,'Daily Log'!$O$18:$O$1017),0)</f>
        <v>12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36</v>
      </c>
      <c r="N175" s="388">
        <f>IFERROR($E175*SUMIF('Daily Log'!$W$18:$W$1017,$B175,'Daily Log'!$X$18:$X$1017),0)</f>
        <v>36</v>
      </c>
      <c r="O175" s="388">
        <f>IFERROR($E175*SUMIF('Daily Log'!$Z$18:$Z$1017,$B175,'Daily Log'!$AA$18:$AA$1017),0)</f>
        <v>72</v>
      </c>
      <c r="P175" s="388">
        <f>IFERROR($E175*SUMIF('Daily Log'!$AC$18:$AC$1017,$B175,'Daily Log'!$AD$18:$AD$1017),0)</f>
        <v>36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0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64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64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1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1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2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1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1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0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1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1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2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1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1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2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1</v>
      </c>
      <c r="K211" s="388">
        <f>IFERROR($E211*SUMIF('Daily Log'!$N$18:$N$1017,$B211,'Daily Log'!$O$18:$O$1017),0)</f>
        <v>1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1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1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1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1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1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1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113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14</v>
      </c>
      <c r="K233" s="388">
        <f>IFERROR($E233*SUMIF('Daily Log'!$N$18:$N$1017,$B233,'Daily Log'!$O$18:$O$1017),0)</f>
        <v>18</v>
      </c>
      <c r="L233" s="388">
        <f>IFERROR($E233*SUMIF('Daily Log'!$Q$18:$Q$1017,$B233,'Daily Log'!$R$18:$R$1017),0)</f>
        <v>12</v>
      </c>
      <c r="M233" s="388">
        <f>IFERROR($E233*SUMIF('Daily Log'!$T$18:$T$1017,$B233,'Daily Log'!$U$18:$U$1017),0)</f>
        <v>18</v>
      </c>
      <c r="N233" s="388">
        <f>IFERROR($E233*SUMIF('Daily Log'!$W$18:$W$1017,$B233,'Daily Log'!$X$18:$X$1017),0)</f>
        <v>20</v>
      </c>
      <c r="O233" s="388">
        <f>IFERROR($E233*SUMIF('Daily Log'!$Z$18:$Z$1017,$B233,'Daily Log'!$AA$18:$AA$1017),0)</f>
        <v>16</v>
      </c>
      <c r="P233" s="388">
        <f>IFERROR($E233*SUMIF('Daily Log'!$AC$18:$AC$1017,$B233,'Daily Log'!$AD$18:$AD$1017),0)</f>
        <v>15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145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28</v>
      </c>
      <c r="K234" s="388">
        <f>IFERROR($E234*SUMIF('Daily Log'!$N$18:$N$1017,$B234,'Daily Log'!$O$18:$O$1017),0)</f>
        <v>20</v>
      </c>
      <c r="L234" s="388">
        <f>IFERROR($E234*SUMIF('Daily Log'!$Q$18:$Q$1017,$B234,'Daily Log'!$R$18:$R$1017),0)</f>
        <v>18</v>
      </c>
      <c r="M234" s="388">
        <f>IFERROR($E234*SUMIF('Daily Log'!$T$18:$T$1017,$B234,'Daily Log'!$U$18:$U$1017),0)</f>
        <v>20</v>
      </c>
      <c r="N234" s="388">
        <f>IFERROR($E234*SUMIF('Daily Log'!$W$18:$W$1017,$B234,'Daily Log'!$X$18:$X$1017),0)</f>
        <v>17</v>
      </c>
      <c r="O234" s="388">
        <f>IFERROR($E234*SUMIF('Daily Log'!$Z$18:$Z$1017,$B234,'Daily Log'!$AA$18:$AA$1017),0)</f>
        <v>27</v>
      </c>
      <c r="P234" s="388">
        <f>IFERROR($E234*SUMIF('Daily Log'!$AC$18:$AC$1017,$B234,'Daily Log'!$AD$18:$AD$1017),0)</f>
        <v>15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140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32</v>
      </c>
      <c r="K236" s="388">
        <f>IFERROR($E236*SUMIF('Daily Log'!$N$18:$N$1017,$B236,'Daily Log'!$O$18:$O$1017),0)</f>
        <v>14</v>
      </c>
      <c r="L236" s="388">
        <f>IFERROR($E236*SUMIF('Daily Log'!$Q$18:$Q$1017,$B236,'Daily Log'!$R$18:$R$1017),0)</f>
        <v>13</v>
      </c>
      <c r="M236" s="388">
        <f>IFERROR($E236*SUMIF('Daily Log'!$T$18:$T$1017,$B236,'Daily Log'!$U$18:$U$1017),0)</f>
        <v>19</v>
      </c>
      <c r="N236" s="388">
        <f>IFERROR($E236*SUMIF('Daily Log'!$W$18:$W$1017,$B236,'Daily Log'!$X$18:$X$1017),0)</f>
        <v>24</v>
      </c>
      <c r="O236" s="388">
        <f>IFERROR($E236*SUMIF('Daily Log'!$Z$18:$Z$1017,$B236,'Daily Log'!$AA$18:$AA$1017),0)</f>
        <v>21</v>
      </c>
      <c r="P236" s="388">
        <f>IFERROR($E236*SUMIF('Daily Log'!$AC$18:$AC$1017,$B236,'Daily Log'!$AD$18:$AD$1017),0)</f>
        <v>17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258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45</v>
      </c>
      <c r="K237" s="388">
        <f>IFERROR($E237*SUMIF('Daily Log'!$N$18:$N$1017,$B237,'Daily Log'!$O$18:$O$1017),0)</f>
        <v>44</v>
      </c>
      <c r="L237" s="388">
        <f>IFERROR($E237*SUMIF('Daily Log'!$Q$18:$Q$1017,$B237,'Daily Log'!$R$18:$R$1017),0)</f>
        <v>23</v>
      </c>
      <c r="M237" s="388">
        <f>IFERROR($E237*SUMIF('Daily Log'!$T$18:$T$1017,$B237,'Daily Log'!$U$18:$U$1017),0)</f>
        <v>41</v>
      </c>
      <c r="N237" s="388">
        <f>IFERROR($E237*SUMIF('Daily Log'!$W$18:$W$1017,$B237,'Daily Log'!$X$18:$X$1017),0)</f>
        <v>39</v>
      </c>
      <c r="O237" s="388">
        <f>IFERROR($E237*SUMIF('Daily Log'!$Z$18:$Z$1017,$B237,'Daily Log'!$AA$18:$AA$1017),0)</f>
        <v>36</v>
      </c>
      <c r="P237" s="388">
        <f>IFERROR($E237*SUMIF('Daily Log'!$AC$18:$AC$1017,$B237,'Daily Log'!$AD$18:$AD$1017),0)</f>
        <v>30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368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71</v>
      </c>
      <c r="K238" s="388">
        <f>IFERROR($E238*SUMIF('Daily Log'!$N$18:$N$1017,$B238,'Daily Log'!$O$18:$O$1017),0)</f>
        <v>58</v>
      </c>
      <c r="L238" s="388">
        <f>IFERROR($E238*SUMIF('Daily Log'!$Q$18:$Q$1017,$B238,'Daily Log'!$R$18:$R$1017),0)</f>
        <v>44</v>
      </c>
      <c r="M238" s="388">
        <f>IFERROR($E238*SUMIF('Daily Log'!$T$18:$T$1017,$B238,'Daily Log'!$U$18:$U$1017),0)</f>
        <v>39</v>
      </c>
      <c r="N238" s="388">
        <f>IFERROR($E238*SUMIF('Daily Log'!$W$18:$W$1017,$B238,'Daily Log'!$X$18:$X$1017),0)</f>
        <v>33</v>
      </c>
      <c r="O238" s="388">
        <f>IFERROR($E238*SUMIF('Daily Log'!$Z$18:$Z$1017,$B238,'Daily Log'!$AA$18:$AA$1017),0)</f>
        <v>61</v>
      </c>
      <c r="P238" s="388">
        <f>IFERROR($E238*SUMIF('Daily Log'!$AC$18:$AC$1017,$B238,'Daily Log'!$AD$18:$AD$1017),0)</f>
        <v>62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6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4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2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4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2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2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5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1</v>
      </c>
      <c r="L242" s="388">
        <f>IFERROR($E242*SUMIF('Daily Log'!$Q$18:$Q$1017,$B242,'Daily Log'!$R$18:$R$1017),0)</f>
        <v>3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1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7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1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3</v>
      </c>
      <c r="O243" s="388">
        <f>IFERROR($E243*SUMIF('Daily Log'!$Z$18:$Z$1017,$B243,'Daily Log'!$AA$18:$AA$1017),0)</f>
        <v>1</v>
      </c>
      <c r="P243" s="388">
        <f>IFERROR($E243*SUMIF('Daily Log'!$AC$18:$AC$1017,$B243,'Daily Log'!$AD$18:$AD$1017),0)</f>
        <v>2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13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2</v>
      </c>
      <c r="K244" s="388">
        <f>IFERROR($E244*SUMIF('Daily Log'!$N$18:$N$1017,$B244,'Daily Log'!$O$18:$O$1017),0)</f>
        <v>1</v>
      </c>
      <c r="L244" s="388">
        <f>IFERROR($E244*SUMIF('Daily Log'!$Q$18:$Q$1017,$B244,'Daily Log'!$R$18:$R$1017),0)</f>
        <v>1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6</v>
      </c>
      <c r="O244" s="388">
        <f>IFERROR($E244*SUMIF('Daily Log'!$Z$18:$Z$1017,$B244,'Daily Log'!$AA$18:$AA$1017),0)</f>
        <v>2</v>
      </c>
      <c r="P244" s="388">
        <f>IFERROR($E244*SUMIF('Daily Log'!$AC$18:$AC$1017,$B244,'Daily Log'!$AD$18:$AD$1017),0)</f>
        <v>1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117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19</v>
      </c>
      <c r="K245" s="388">
        <f>IFERROR($E245*SUMIF('Daily Log'!$N$18:$N$1017,$B245,'Daily Log'!$O$18:$O$1017),0)</f>
        <v>17</v>
      </c>
      <c r="L245" s="388">
        <f>IFERROR($E245*SUMIF('Daily Log'!$Q$18:$Q$1017,$B245,'Daily Log'!$R$18:$R$1017),0)</f>
        <v>22</v>
      </c>
      <c r="M245" s="388">
        <f>IFERROR($E245*SUMIF('Daily Log'!$T$18:$T$1017,$B245,'Daily Log'!$U$18:$U$1017),0)</f>
        <v>17</v>
      </c>
      <c r="N245" s="388">
        <f>IFERROR($E245*SUMIF('Daily Log'!$W$18:$W$1017,$B245,'Daily Log'!$X$18:$X$1017),0)</f>
        <v>13</v>
      </c>
      <c r="O245" s="388">
        <f>IFERROR($E245*SUMIF('Daily Log'!$Z$18:$Z$1017,$B245,'Daily Log'!$AA$18:$AA$1017),0)</f>
        <v>22</v>
      </c>
      <c r="P245" s="388">
        <f>IFERROR($E245*SUMIF('Daily Log'!$AC$18:$AC$1017,$B245,'Daily Log'!$AD$18:$AD$1017),0)</f>
        <v>7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23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6</v>
      </c>
      <c r="K246" s="388">
        <f>IFERROR($E246*SUMIF('Daily Log'!$N$18:$N$1017,$B246,'Daily Log'!$O$18:$O$1017),0)</f>
        <v>4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1</v>
      </c>
      <c r="N246" s="388">
        <f>IFERROR($E246*SUMIF('Daily Log'!$W$18:$W$1017,$B246,'Daily Log'!$X$18:$X$1017),0)</f>
        <v>3</v>
      </c>
      <c r="O246" s="388">
        <f>IFERROR($E246*SUMIF('Daily Log'!$Z$18:$Z$1017,$B246,'Daily Log'!$AA$18:$AA$1017),0)</f>
        <v>4</v>
      </c>
      <c r="P246" s="388">
        <f>IFERROR($E246*SUMIF('Daily Log'!$AC$18:$AC$1017,$B246,'Daily Log'!$AD$18:$AD$1017),0)</f>
        <v>5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353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44</v>
      </c>
      <c r="K247" s="388">
        <f>IFERROR($E247*SUMIF('Daily Log'!$N$18:$N$1017,$B247,'Daily Log'!$O$18:$O$1017),0)</f>
        <v>55</v>
      </c>
      <c r="L247" s="388">
        <f>IFERROR($E247*SUMIF('Daily Log'!$Q$18:$Q$1017,$B247,'Daily Log'!$R$18:$R$1017),0)</f>
        <v>58</v>
      </c>
      <c r="M247" s="388">
        <f>IFERROR($E247*SUMIF('Daily Log'!$T$18:$T$1017,$B247,'Daily Log'!$U$18:$U$1017),0)</f>
        <v>45</v>
      </c>
      <c r="N247" s="388">
        <f>IFERROR($E247*SUMIF('Daily Log'!$W$18:$W$1017,$B247,'Daily Log'!$X$18:$X$1017),0)</f>
        <v>42</v>
      </c>
      <c r="O247" s="388">
        <f>IFERROR($E247*SUMIF('Daily Log'!$Z$18:$Z$1017,$B247,'Daily Log'!$AA$18:$AA$1017),0)</f>
        <v>51</v>
      </c>
      <c r="P247" s="388">
        <f>IFERROR($E247*SUMIF('Daily Log'!$AC$18:$AC$1017,$B247,'Daily Log'!$AD$18:$AD$1017),0)</f>
        <v>58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364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41</v>
      </c>
      <c r="K248" s="388">
        <f>IFERROR($E248*SUMIF('Daily Log'!$N$18:$N$1017,$B248,'Daily Log'!$O$18:$O$1017),0)</f>
        <v>50</v>
      </c>
      <c r="L248" s="388">
        <f>IFERROR($E248*SUMIF('Daily Log'!$Q$18:$Q$1017,$B248,'Daily Log'!$R$18:$R$1017),0)</f>
        <v>48</v>
      </c>
      <c r="M248" s="388">
        <f>IFERROR($E248*SUMIF('Daily Log'!$T$18:$T$1017,$B248,'Daily Log'!$U$18:$U$1017),0)</f>
        <v>52</v>
      </c>
      <c r="N248" s="388">
        <f>IFERROR($E248*SUMIF('Daily Log'!$W$18:$W$1017,$B248,'Daily Log'!$X$18:$X$1017),0)</f>
        <v>46</v>
      </c>
      <c r="O248" s="388">
        <f>IFERROR($E248*SUMIF('Daily Log'!$Z$18:$Z$1017,$B248,'Daily Log'!$AA$18:$AA$1017),0)</f>
        <v>68</v>
      </c>
      <c r="P248" s="388">
        <f>IFERROR($E248*SUMIF('Daily Log'!$AC$18:$AC$1017,$B248,'Daily Log'!$AD$18:$AD$1017),0)</f>
        <v>59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117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14</v>
      </c>
      <c r="K249" s="388">
        <f>IFERROR($E249*SUMIF('Daily Log'!$N$18:$N$1017,$B249,'Daily Log'!$O$18:$O$1017),0)</f>
        <v>21</v>
      </c>
      <c r="L249" s="388">
        <f>IFERROR($E249*SUMIF('Daily Log'!$Q$18:$Q$1017,$B249,'Daily Log'!$R$18:$R$1017),0)</f>
        <v>12</v>
      </c>
      <c r="M249" s="388">
        <f>IFERROR($E249*SUMIF('Daily Log'!$T$18:$T$1017,$B249,'Daily Log'!$U$18:$U$1017),0)</f>
        <v>15</v>
      </c>
      <c r="N249" s="388">
        <f>IFERROR($E249*SUMIF('Daily Log'!$W$18:$W$1017,$B249,'Daily Log'!$X$18:$X$1017),0)</f>
        <v>9</v>
      </c>
      <c r="O249" s="388">
        <f>IFERROR($E249*SUMIF('Daily Log'!$Z$18:$Z$1017,$B249,'Daily Log'!$AA$18:$AA$1017),0)</f>
        <v>24</v>
      </c>
      <c r="P249" s="388">
        <f>IFERROR($E249*SUMIF('Daily Log'!$AC$18:$AC$1017,$B249,'Daily Log'!$AD$18:$AD$1017),0)</f>
        <v>22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17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2</v>
      </c>
      <c r="K250" s="388">
        <f>IFERROR($E250*SUMIF('Daily Log'!$N$18:$N$1017,$B250,'Daily Log'!$O$18:$O$1017),0)</f>
        <v>5</v>
      </c>
      <c r="L250" s="388">
        <f>IFERROR($E250*SUMIF('Daily Log'!$Q$18:$Q$1017,$B250,'Daily Log'!$R$18:$R$1017),0)</f>
        <v>3</v>
      </c>
      <c r="M250" s="388">
        <f>IFERROR($E250*SUMIF('Daily Log'!$T$18:$T$1017,$B250,'Daily Log'!$U$18:$U$1017),0)</f>
        <v>1</v>
      </c>
      <c r="N250" s="388">
        <f>IFERROR($E250*SUMIF('Daily Log'!$W$18:$W$1017,$B250,'Daily Log'!$X$18:$X$1017),0)</f>
        <v>2</v>
      </c>
      <c r="O250" s="388">
        <f>IFERROR($E250*SUMIF('Daily Log'!$Z$18:$Z$1017,$B250,'Daily Log'!$AA$18:$AA$1017),0)</f>
        <v>4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549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83</v>
      </c>
      <c r="K251" s="388">
        <f>IFERROR($E251*SUMIF('Daily Log'!$N$18:$N$1017,$B251,'Daily Log'!$O$18:$O$1017),0)</f>
        <v>91</v>
      </c>
      <c r="L251" s="388">
        <f>IFERROR($E251*SUMIF('Daily Log'!$Q$18:$Q$1017,$B251,'Daily Log'!$R$18:$R$1017),0)</f>
        <v>60</v>
      </c>
      <c r="M251" s="388">
        <f>IFERROR($E251*SUMIF('Daily Log'!$T$18:$T$1017,$B251,'Daily Log'!$U$18:$U$1017),0)</f>
        <v>70</v>
      </c>
      <c r="N251" s="388">
        <f>IFERROR($E251*SUMIF('Daily Log'!$W$18:$W$1017,$B251,'Daily Log'!$X$18:$X$1017),0)</f>
        <v>106</v>
      </c>
      <c r="O251" s="388">
        <f>IFERROR($E251*SUMIF('Daily Log'!$Z$18:$Z$1017,$B251,'Daily Log'!$AA$18:$AA$1017),0)</f>
        <v>73</v>
      </c>
      <c r="P251" s="388">
        <f>IFERROR($E251*SUMIF('Daily Log'!$AC$18:$AC$1017,$B251,'Daily Log'!$AD$18:$AD$1017),0)</f>
        <v>66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271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45</v>
      </c>
      <c r="K252" s="388">
        <f>IFERROR($E252*SUMIF('Daily Log'!$N$18:$N$1017,$B252,'Daily Log'!$O$18:$O$1017),0)</f>
        <v>44</v>
      </c>
      <c r="L252" s="388">
        <f>IFERROR($E252*SUMIF('Daily Log'!$Q$18:$Q$1017,$B252,'Daily Log'!$R$18:$R$1017),0)</f>
        <v>26</v>
      </c>
      <c r="M252" s="388">
        <f>IFERROR($E252*SUMIF('Daily Log'!$T$18:$T$1017,$B252,'Daily Log'!$U$18:$U$1017),0)</f>
        <v>36</v>
      </c>
      <c r="N252" s="388">
        <f>IFERROR($E252*SUMIF('Daily Log'!$W$18:$W$1017,$B252,'Daily Log'!$X$18:$X$1017),0)</f>
        <v>60</v>
      </c>
      <c r="O252" s="388">
        <f>IFERROR($E252*SUMIF('Daily Log'!$Z$18:$Z$1017,$B252,'Daily Log'!$AA$18:$AA$1017),0)</f>
        <v>32</v>
      </c>
      <c r="P252" s="388">
        <f>IFERROR($E252*SUMIF('Daily Log'!$AC$18:$AC$1017,$B252,'Daily Log'!$AD$18:$AD$1017),0)</f>
        <v>28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646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67</v>
      </c>
      <c r="K253" s="388">
        <f>IFERROR($E253*SUMIF('Daily Log'!$N$18:$N$1017,$B253,'Daily Log'!$O$18:$O$1017),0)</f>
        <v>169</v>
      </c>
      <c r="L253" s="388">
        <f>IFERROR($E253*SUMIF('Daily Log'!$Q$18:$Q$1017,$B253,'Daily Log'!$R$18:$R$1017),0)</f>
        <v>101</v>
      </c>
      <c r="M253" s="388">
        <f>IFERROR($E253*SUMIF('Daily Log'!$T$18:$T$1017,$B253,'Daily Log'!$U$18:$U$1017),0)</f>
        <v>84</v>
      </c>
      <c r="N253" s="388">
        <f>IFERROR($E253*SUMIF('Daily Log'!$W$18:$W$1017,$B253,'Daily Log'!$X$18:$X$1017),0)</f>
        <v>74</v>
      </c>
      <c r="O253" s="388">
        <f>IFERROR($E253*SUMIF('Daily Log'!$Z$18:$Z$1017,$B253,'Daily Log'!$AA$18:$AA$1017),0)</f>
        <v>76</v>
      </c>
      <c r="P253" s="388">
        <f>IFERROR($E253*SUMIF('Daily Log'!$AC$18:$AC$1017,$B253,'Daily Log'!$AD$18:$AD$1017),0)</f>
        <v>75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97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25</v>
      </c>
      <c r="K254" s="388">
        <f>IFERROR($E254*SUMIF('Daily Log'!$N$18:$N$1017,$B254,'Daily Log'!$O$18:$O$1017),0)</f>
        <v>16</v>
      </c>
      <c r="L254" s="388">
        <f>IFERROR($E254*SUMIF('Daily Log'!$Q$18:$Q$1017,$B254,'Daily Log'!$R$18:$R$1017),0)</f>
        <v>10</v>
      </c>
      <c r="M254" s="388">
        <f>IFERROR($E254*SUMIF('Daily Log'!$T$18:$T$1017,$B254,'Daily Log'!$U$18:$U$1017),0)</f>
        <v>1</v>
      </c>
      <c r="N254" s="388">
        <f>IFERROR($E254*SUMIF('Daily Log'!$W$18:$W$1017,$B254,'Daily Log'!$X$18:$X$1017),0)</f>
        <v>8</v>
      </c>
      <c r="O254" s="388">
        <f>IFERROR($E254*SUMIF('Daily Log'!$Z$18:$Z$1017,$B254,'Daily Log'!$AA$18:$AA$1017),0)</f>
        <v>24</v>
      </c>
      <c r="P254" s="388">
        <f>IFERROR($E254*SUMIF('Daily Log'!$AC$18:$AC$1017,$B254,'Daily Log'!$AD$18:$AD$1017),0)</f>
        <v>13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1050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169</v>
      </c>
      <c r="K255" s="388">
        <f>IFERROR($E255*SUMIF('Daily Log'!$N$18:$N$1017,$B255,'Daily Log'!$O$18:$O$1017),0)</f>
        <v>185</v>
      </c>
      <c r="L255" s="388">
        <f>IFERROR($E255*SUMIF('Daily Log'!$Q$18:$Q$1017,$B255,'Daily Log'!$R$18:$R$1017),0)</f>
        <v>80</v>
      </c>
      <c r="M255" s="388">
        <f>IFERROR($E255*SUMIF('Daily Log'!$T$18:$T$1017,$B255,'Daily Log'!$U$18:$U$1017),0)</f>
        <v>111</v>
      </c>
      <c r="N255" s="388">
        <f>IFERROR($E255*SUMIF('Daily Log'!$W$18:$W$1017,$B255,'Daily Log'!$X$18:$X$1017),0)</f>
        <v>172</v>
      </c>
      <c r="O255" s="388">
        <f>IFERROR($E255*SUMIF('Daily Log'!$Z$18:$Z$1017,$B255,'Daily Log'!$AA$18:$AA$1017),0)</f>
        <v>190</v>
      </c>
      <c r="P255" s="388">
        <f>IFERROR($E255*SUMIF('Daily Log'!$AC$18:$AC$1017,$B255,'Daily Log'!$AD$18:$AD$1017),0)</f>
        <v>143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274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51</v>
      </c>
      <c r="K256" s="388">
        <f>IFERROR($E256*SUMIF('Daily Log'!$N$18:$N$1017,$B256,'Daily Log'!$O$18:$O$1017),0)</f>
        <v>58</v>
      </c>
      <c r="L256" s="388">
        <f>IFERROR($E256*SUMIF('Daily Log'!$Q$18:$Q$1017,$B256,'Daily Log'!$R$18:$R$1017),0)</f>
        <v>31</v>
      </c>
      <c r="M256" s="388">
        <f>IFERROR($E256*SUMIF('Daily Log'!$T$18:$T$1017,$B256,'Daily Log'!$U$18:$U$1017),0)</f>
        <v>16</v>
      </c>
      <c r="N256" s="388">
        <f>IFERROR($E256*SUMIF('Daily Log'!$W$18:$W$1017,$B256,'Daily Log'!$X$18:$X$1017),0)</f>
        <v>50</v>
      </c>
      <c r="O256" s="388">
        <f>IFERROR($E256*SUMIF('Daily Log'!$Z$18:$Z$1017,$B256,'Daily Log'!$AA$18:$AA$1017),0)</f>
        <v>25</v>
      </c>
      <c r="P256" s="388">
        <f>IFERROR($E256*SUMIF('Daily Log'!$AC$18:$AC$1017,$B256,'Daily Log'!$AD$18:$AD$1017),0)</f>
        <v>43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96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12</v>
      </c>
      <c r="K257" s="388">
        <f>IFERROR($E257*SUMIF('Daily Log'!$N$18:$N$1017,$B257,'Daily Log'!$O$18:$O$1017),0)</f>
        <v>23</v>
      </c>
      <c r="L257" s="388">
        <f>IFERROR($E257*SUMIF('Daily Log'!$Q$18:$Q$1017,$B257,'Daily Log'!$R$18:$R$1017),0)</f>
        <v>13</v>
      </c>
      <c r="M257" s="388">
        <f>IFERROR($E257*SUMIF('Daily Log'!$T$18:$T$1017,$B257,'Daily Log'!$U$18:$U$1017),0)</f>
        <v>10</v>
      </c>
      <c r="N257" s="388">
        <f>IFERROR($E257*SUMIF('Daily Log'!$W$18:$W$1017,$B257,'Daily Log'!$X$18:$X$1017),0)</f>
        <v>11</v>
      </c>
      <c r="O257" s="388">
        <f>IFERROR($E257*SUMIF('Daily Log'!$Z$18:$Z$1017,$B257,'Daily Log'!$AA$18:$AA$1017),0)</f>
        <v>16</v>
      </c>
      <c r="P257" s="388">
        <f>IFERROR($E257*SUMIF('Daily Log'!$AC$18:$AC$1017,$B257,'Daily Log'!$AD$18:$AD$1017),0)</f>
        <v>11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38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2</v>
      </c>
      <c r="K258" s="388">
        <f>IFERROR($E258*SUMIF('Daily Log'!$N$18:$N$1017,$B258,'Daily Log'!$O$18:$O$1017),0)</f>
        <v>5</v>
      </c>
      <c r="L258" s="388">
        <f>IFERROR($E258*SUMIF('Daily Log'!$Q$18:$Q$1017,$B258,'Daily Log'!$R$18:$R$1017),0)</f>
        <v>4</v>
      </c>
      <c r="M258" s="388">
        <f>IFERROR($E258*SUMIF('Daily Log'!$T$18:$T$1017,$B258,'Daily Log'!$U$18:$U$1017),0)</f>
        <v>9</v>
      </c>
      <c r="N258" s="388">
        <f>IFERROR($E258*SUMIF('Daily Log'!$W$18:$W$1017,$B258,'Daily Log'!$X$18:$X$1017),0)</f>
        <v>8</v>
      </c>
      <c r="O258" s="388">
        <f>IFERROR($E258*SUMIF('Daily Log'!$Z$18:$Z$1017,$B258,'Daily Log'!$AA$18:$AA$1017),0)</f>
        <v>3</v>
      </c>
      <c r="P258" s="388">
        <f>IFERROR($E258*SUMIF('Daily Log'!$AC$18:$AC$1017,$B258,'Daily Log'!$AD$18:$AD$1017),0)</f>
        <v>7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78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8</v>
      </c>
      <c r="K259" s="388">
        <f>IFERROR($E259*SUMIF('Daily Log'!$N$18:$N$1017,$B259,'Daily Log'!$O$18:$O$1017),0)</f>
        <v>16</v>
      </c>
      <c r="L259" s="388">
        <f>IFERROR($E259*SUMIF('Daily Log'!$Q$18:$Q$1017,$B259,'Daily Log'!$R$18:$R$1017),0)</f>
        <v>10</v>
      </c>
      <c r="M259" s="388">
        <f>IFERROR($E259*SUMIF('Daily Log'!$T$18:$T$1017,$B259,'Daily Log'!$U$18:$U$1017),0)</f>
        <v>4</v>
      </c>
      <c r="N259" s="388">
        <f>IFERROR($E259*SUMIF('Daily Log'!$W$18:$W$1017,$B259,'Daily Log'!$X$18:$X$1017),0)</f>
        <v>19</v>
      </c>
      <c r="O259" s="388">
        <f>IFERROR($E259*SUMIF('Daily Log'!$Z$18:$Z$1017,$B259,'Daily Log'!$AA$18:$AA$1017),0)</f>
        <v>18</v>
      </c>
      <c r="P259" s="388">
        <f>IFERROR($E259*SUMIF('Daily Log'!$AC$18:$AC$1017,$B259,'Daily Log'!$AD$18:$AD$1017),0)</f>
        <v>3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149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24</v>
      </c>
      <c r="K260" s="388">
        <f>IFERROR($E260*SUMIF('Daily Log'!$N$18:$N$1017,$B260,'Daily Log'!$O$18:$O$1017),0)</f>
        <v>17</v>
      </c>
      <c r="L260" s="388">
        <f>IFERROR($E260*SUMIF('Daily Log'!$Q$18:$Q$1017,$B260,'Daily Log'!$R$18:$R$1017),0)</f>
        <v>15</v>
      </c>
      <c r="M260" s="388">
        <f>IFERROR($E260*SUMIF('Daily Log'!$T$18:$T$1017,$B260,'Daily Log'!$U$18:$U$1017),0)</f>
        <v>11</v>
      </c>
      <c r="N260" s="388">
        <f>IFERROR($E260*SUMIF('Daily Log'!$W$18:$W$1017,$B260,'Daily Log'!$X$18:$X$1017),0)</f>
        <v>30</v>
      </c>
      <c r="O260" s="388">
        <f>IFERROR($E260*SUMIF('Daily Log'!$Z$18:$Z$1017,$B260,'Daily Log'!$AA$18:$AA$1017),0)</f>
        <v>27</v>
      </c>
      <c r="P260" s="388">
        <f>IFERROR($E260*SUMIF('Daily Log'!$AC$18:$AC$1017,$B260,'Daily Log'!$AD$18:$AD$1017),0)</f>
        <v>25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329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63</v>
      </c>
      <c r="K261" s="388">
        <f>IFERROR($E261*SUMIF('Daily Log'!$N$18:$N$1017,$B261,'Daily Log'!$O$18:$O$1017),0)</f>
        <v>55</v>
      </c>
      <c r="L261" s="388">
        <f>IFERROR($E261*SUMIF('Daily Log'!$Q$18:$Q$1017,$B261,'Daily Log'!$R$18:$R$1017),0)</f>
        <v>40</v>
      </c>
      <c r="M261" s="388">
        <f>IFERROR($E261*SUMIF('Daily Log'!$T$18:$T$1017,$B261,'Daily Log'!$U$18:$U$1017),0)</f>
        <v>26</v>
      </c>
      <c r="N261" s="388">
        <f>IFERROR($E261*SUMIF('Daily Log'!$W$18:$W$1017,$B261,'Daily Log'!$X$18:$X$1017),0)</f>
        <v>69</v>
      </c>
      <c r="O261" s="388">
        <f>IFERROR($E261*SUMIF('Daily Log'!$Z$18:$Z$1017,$B261,'Daily Log'!$AA$18:$AA$1017),0)</f>
        <v>43</v>
      </c>
      <c r="P261" s="388">
        <f>IFERROR($E261*SUMIF('Daily Log'!$AC$18:$AC$1017,$B261,'Daily Log'!$AD$18:$AD$1017),0)</f>
        <v>29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158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29</v>
      </c>
      <c r="K262" s="388">
        <f>IFERROR($E262*SUMIF('Daily Log'!$N$18:$N$1017,$B262,'Daily Log'!$O$18:$O$1017),0)</f>
        <v>22</v>
      </c>
      <c r="L262" s="388">
        <f>IFERROR($E262*SUMIF('Daily Log'!$Q$18:$Q$1017,$B262,'Daily Log'!$R$18:$R$1017),0)</f>
        <v>12</v>
      </c>
      <c r="M262" s="388">
        <f>IFERROR($E262*SUMIF('Daily Log'!$T$18:$T$1017,$B262,'Daily Log'!$U$18:$U$1017),0)</f>
        <v>20</v>
      </c>
      <c r="N262" s="388">
        <f>IFERROR($E262*SUMIF('Daily Log'!$W$18:$W$1017,$B262,'Daily Log'!$X$18:$X$1017),0)</f>
        <v>32</v>
      </c>
      <c r="O262" s="388">
        <f>IFERROR($E262*SUMIF('Daily Log'!$Z$18:$Z$1017,$B262,'Daily Log'!$AA$18:$AA$1017),0)</f>
        <v>27</v>
      </c>
      <c r="P262" s="388">
        <f>IFERROR($E262*SUMIF('Daily Log'!$AC$18:$AC$1017,$B262,'Daily Log'!$AD$18:$AD$1017),0)</f>
        <v>16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876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128</v>
      </c>
      <c r="K263" s="388">
        <f>IFERROR($E263*SUMIF('Daily Log'!$N$18:$N$1017,$B263,'Daily Log'!$O$18:$O$1017),0)</f>
        <v>138</v>
      </c>
      <c r="L263" s="388">
        <f>IFERROR($E263*SUMIF('Daily Log'!$Q$18:$Q$1017,$B263,'Daily Log'!$R$18:$R$1017),0)</f>
        <v>95</v>
      </c>
      <c r="M263" s="388">
        <f>IFERROR($E263*SUMIF('Daily Log'!$T$18:$T$1017,$B263,'Daily Log'!$U$18:$U$1017),0)</f>
        <v>131</v>
      </c>
      <c r="N263" s="388">
        <f>IFERROR($E263*SUMIF('Daily Log'!$W$18:$W$1017,$B263,'Daily Log'!$X$18:$X$1017),0)</f>
        <v>190</v>
      </c>
      <c r="O263" s="388">
        <f>IFERROR($E263*SUMIF('Daily Log'!$Z$18:$Z$1017,$B263,'Daily Log'!$AA$18:$AA$1017),0)</f>
        <v>104</v>
      </c>
      <c r="P263" s="388">
        <f>IFERROR($E263*SUMIF('Daily Log'!$AC$18:$AC$1017,$B263,'Daily Log'!$AD$18:$AD$1017),0)</f>
        <v>90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39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8</v>
      </c>
      <c r="K264" s="388">
        <f>IFERROR($E264*SUMIF('Daily Log'!$N$18:$N$1017,$B264,'Daily Log'!$O$18:$O$1017),0)</f>
        <v>5</v>
      </c>
      <c r="L264" s="388">
        <f>IFERROR($E264*SUMIF('Daily Log'!$Q$18:$Q$1017,$B264,'Daily Log'!$R$18:$R$1017),0)</f>
        <v>2</v>
      </c>
      <c r="M264" s="388">
        <f>IFERROR($E264*SUMIF('Daily Log'!$T$18:$T$1017,$B264,'Daily Log'!$U$18:$U$1017),0)</f>
        <v>8</v>
      </c>
      <c r="N264" s="388">
        <f>IFERROR($E264*SUMIF('Daily Log'!$W$18:$W$1017,$B264,'Daily Log'!$X$18:$X$1017),0)</f>
        <v>6</v>
      </c>
      <c r="O264" s="388">
        <f>IFERROR($E264*SUMIF('Daily Log'!$Z$18:$Z$1017,$B264,'Daily Log'!$AA$18:$AA$1017),0)</f>
        <v>9</v>
      </c>
      <c r="P264" s="388">
        <f>IFERROR($E264*SUMIF('Daily Log'!$AC$18:$AC$1017,$B264,'Daily Log'!$AD$18:$AD$1017),0)</f>
        <v>1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10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2</v>
      </c>
      <c r="K265" s="388">
        <f>IFERROR($E265*SUMIF('Daily Log'!$N$18:$N$1017,$B265,'Daily Log'!$O$18:$O$1017),0)</f>
        <v>5</v>
      </c>
      <c r="L265" s="388">
        <f>IFERROR($E265*SUMIF('Daily Log'!$Q$18:$Q$1017,$B265,'Daily Log'!$R$18:$R$1017),0)</f>
        <v>1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1</v>
      </c>
      <c r="O265" s="388">
        <f>IFERROR($E265*SUMIF('Daily Log'!$Z$18:$Z$1017,$B265,'Daily Log'!$AA$18:$AA$1017),0)</f>
        <v>1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42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5</v>
      </c>
      <c r="K266" s="388">
        <f>IFERROR($E266*SUMIF('Daily Log'!$N$18:$N$1017,$B266,'Daily Log'!$O$18:$O$1017),0)</f>
        <v>5</v>
      </c>
      <c r="L266" s="388">
        <f>IFERROR($E266*SUMIF('Daily Log'!$Q$18:$Q$1017,$B266,'Daily Log'!$R$18:$R$1017),0)</f>
        <v>2</v>
      </c>
      <c r="M266" s="388">
        <f>IFERROR($E266*SUMIF('Daily Log'!$T$18:$T$1017,$B266,'Daily Log'!$U$18:$U$1017),0)</f>
        <v>8</v>
      </c>
      <c r="N266" s="388">
        <f>IFERROR($E266*SUMIF('Daily Log'!$W$18:$W$1017,$B266,'Daily Log'!$X$18:$X$1017),0)</f>
        <v>4</v>
      </c>
      <c r="O266" s="388">
        <f>IFERROR($E266*SUMIF('Daily Log'!$Z$18:$Z$1017,$B266,'Daily Log'!$AA$18:$AA$1017),0)</f>
        <v>13</v>
      </c>
      <c r="P266" s="388">
        <f>IFERROR($E266*SUMIF('Daily Log'!$AC$18:$AC$1017,$B266,'Daily Log'!$AD$18:$AD$1017),0)</f>
        <v>5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12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2</v>
      </c>
      <c r="K268" s="388">
        <f>IFERROR($E268*SUMIF('Daily Log'!$N$18:$N$1017,$B268,'Daily Log'!$O$18:$O$1017),0)</f>
        <v>4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5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1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0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17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6</v>
      </c>
      <c r="K270" s="388">
        <f>IFERROR($E270*SUMIF('Daily Log'!$N$18:$N$1017,$B270,'Daily Log'!$O$18:$O$1017),0)</f>
        <v>3</v>
      </c>
      <c r="L270" s="388">
        <f>IFERROR($E270*SUMIF('Daily Log'!$Q$18:$Q$1017,$B270,'Daily Log'!$R$18:$R$1017),0)</f>
        <v>2</v>
      </c>
      <c r="M270" s="388">
        <f>IFERROR($E270*SUMIF('Daily Log'!$T$18:$T$1017,$B270,'Daily Log'!$U$18:$U$1017),0)</f>
        <v>1</v>
      </c>
      <c r="N270" s="388">
        <f>IFERROR($E270*SUMIF('Daily Log'!$W$18:$W$1017,$B270,'Daily Log'!$X$18:$X$1017),0)</f>
        <v>4</v>
      </c>
      <c r="O270" s="388">
        <f>IFERROR($E270*SUMIF('Daily Log'!$Z$18:$Z$1017,$B270,'Daily Log'!$AA$18:$AA$1017),0)</f>
        <v>1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7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3</v>
      </c>
      <c r="K271" s="388">
        <f>IFERROR($E271*SUMIF('Daily Log'!$N$18:$N$1017,$B271,'Daily Log'!$O$18:$O$1017),0)</f>
        <v>1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1</v>
      </c>
      <c r="N271" s="388">
        <f>IFERROR($E271*SUMIF('Daily Log'!$W$18:$W$1017,$B271,'Daily Log'!$X$18:$X$1017),0)</f>
        <v>1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1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11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2</v>
      </c>
      <c r="K272" s="388">
        <f>IFERROR($E272*SUMIF('Daily Log'!$N$18:$N$1017,$B272,'Daily Log'!$O$18:$O$1017),0)</f>
        <v>3</v>
      </c>
      <c r="L272" s="388">
        <f>IFERROR($E272*SUMIF('Daily Log'!$Q$18:$Q$1017,$B272,'Daily Log'!$R$18:$R$1017),0)</f>
        <v>1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1</v>
      </c>
      <c r="O272" s="388">
        <f>IFERROR($E272*SUMIF('Daily Log'!$Z$18:$Z$1017,$B272,'Daily Log'!$AA$18:$AA$1017),0)</f>
        <v>1</v>
      </c>
      <c r="P272" s="388">
        <f>IFERROR($E272*SUMIF('Daily Log'!$AC$18:$AC$1017,$B272,'Daily Log'!$AD$18:$AD$1017),0)</f>
        <v>3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10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1</v>
      </c>
      <c r="K273" s="388">
        <f>IFERROR($E273*SUMIF('Daily Log'!$N$18:$N$1017,$B273,'Daily Log'!$O$18:$O$1017),0)</f>
        <v>1</v>
      </c>
      <c r="L273" s="388">
        <f>IFERROR($E273*SUMIF('Daily Log'!$Q$18:$Q$1017,$B273,'Daily Log'!$R$18:$R$1017),0)</f>
        <v>1</v>
      </c>
      <c r="M273" s="388">
        <f>IFERROR($E273*SUMIF('Daily Log'!$T$18:$T$1017,$B273,'Daily Log'!$U$18:$U$1017),0)</f>
        <v>1</v>
      </c>
      <c r="N273" s="388">
        <f>IFERROR($E273*SUMIF('Daily Log'!$W$18:$W$1017,$B273,'Daily Log'!$X$18:$X$1017),0)</f>
        <v>4</v>
      </c>
      <c r="O273" s="388">
        <f>IFERROR($E273*SUMIF('Daily Log'!$Z$18:$Z$1017,$B273,'Daily Log'!$AA$18:$AA$1017),0)</f>
        <v>2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3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1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2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30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4</v>
      </c>
      <c r="K275" s="388">
        <f>IFERROR($E275*SUMIF('Daily Log'!$N$18:$N$1017,$B275,'Daily Log'!$O$18:$O$1017),0)</f>
        <v>4</v>
      </c>
      <c r="L275" s="388">
        <f>IFERROR($E275*SUMIF('Daily Log'!$Q$18:$Q$1017,$B275,'Daily Log'!$R$18:$R$1017),0)</f>
        <v>9</v>
      </c>
      <c r="M275" s="388">
        <f>IFERROR($E275*SUMIF('Daily Log'!$T$18:$T$1017,$B275,'Daily Log'!$U$18:$U$1017),0)</f>
        <v>6</v>
      </c>
      <c r="N275" s="388">
        <f>IFERROR($E275*SUMIF('Daily Log'!$W$18:$W$1017,$B275,'Daily Log'!$X$18:$X$1017),0)</f>
        <v>4</v>
      </c>
      <c r="O275" s="388">
        <f>IFERROR($E275*SUMIF('Daily Log'!$Z$18:$Z$1017,$B275,'Daily Log'!$AA$18:$AA$1017),0)</f>
        <v>2</v>
      </c>
      <c r="P275" s="388">
        <f>IFERROR($E275*SUMIF('Daily Log'!$AC$18:$AC$1017,$B275,'Daily Log'!$AD$18:$AD$1017),0)</f>
        <v>1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12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3</v>
      </c>
      <c r="L276" s="388">
        <f>IFERROR($E276*SUMIF('Daily Log'!$Q$18:$Q$1017,$B276,'Daily Log'!$R$18:$R$1017),0)</f>
        <v>4</v>
      </c>
      <c r="M276" s="388">
        <f>IFERROR($E276*SUMIF('Daily Log'!$T$18:$T$1017,$B276,'Daily Log'!$U$18:$U$1017),0)</f>
        <v>1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4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10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1</v>
      </c>
      <c r="M277" s="388">
        <f>IFERROR($E277*SUMIF('Daily Log'!$T$18:$T$1017,$B277,'Daily Log'!$U$18:$U$1017),0)</f>
        <v>1</v>
      </c>
      <c r="N277" s="388">
        <f>IFERROR($E277*SUMIF('Daily Log'!$W$18:$W$1017,$B277,'Daily Log'!$X$18:$X$1017),0)</f>
        <v>4</v>
      </c>
      <c r="O277" s="388">
        <f>IFERROR($E277*SUMIF('Daily Log'!$Z$18:$Z$1017,$B277,'Daily Log'!$AA$18:$AA$1017),0)</f>
        <v>2</v>
      </c>
      <c r="P277" s="388">
        <f>IFERROR($E277*SUMIF('Daily Log'!$AC$18:$AC$1017,$B277,'Daily Log'!$AD$18:$AD$1017),0)</f>
        <v>2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4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3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1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25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4</v>
      </c>
      <c r="K279" s="388">
        <f>IFERROR($E279*SUMIF('Daily Log'!$N$18:$N$1017,$B279,'Daily Log'!$O$18:$O$1017),0)</f>
        <v>4</v>
      </c>
      <c r="L279" s="388">
        <f>IFERROR($E279*SUMIF('Daily Log'!$Q$18:$Q$1017,$B279,'Daily Log'!$R$18:$R$1017),0)</f>
        <v>3</v>
      </c>
      <c r="M279" s="388">
        <f>IFERROR($E279*SUMIF('Daily Log'!$T$18:$T$1017,$B279,'Daily Log'!$U$18:$U$1017),0)</f>
        <v>4</v>
      </c>
      <c r="N279" s="388">
        <f>IFERROR($E279*SUMIF('Daily Log'!$W$18:$W$1017,$B279,'Daily Log'!$X$18:$X$1017),0)</f>
        <v>3</v>
      </c>
      <c r="O279" s="388">
        <f>IFERROR($E279*SUMIF('Daily Log'!$Z$18:$Z$1017,$B279,'Daily Log'!$AA$18:$AA$1017),0)</f>
        <v>2</v>
      </c>
      <c r="P279" s="388">
        <f>IFERROR($E279*SUMIF('Daily Log'!$AC$18:$AC$1017,$B279,'Daily Log'!$AD$18:$AD$1017),0)</f>
        <v>5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19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5</v>
      </c>
      <c r="K280" s="388">
        <f>IFERROR($E280*SUMIF('Daily Log'!$N$18:$N$1017,$B280,'Daily Log'!$O$18:$O$1017),0)</f>
        <v>1</v>
      </c>
      <c r="L280" s="388">
        <f>IFERROR($E280*SUMIF('Daily Log'!$Q$18:$Q$1017,$B280,'Daily Log'!$R$18:$R$1017),0)</f>
        <v>2</v>
      </c>
      <c r="M280" s="388">
        <f>IFERROR($E280*SUMIF('Daily Log'!$T$18:$T$1017,$B280,'Daily Log'!$U$18:$U$1017),0)</f>
        <v>1</v>
      </c>
      <c r="N280" s="388">
        <f>IFERROR($E280*SUMIF('Daily Log'!$W$18:$W$1017,$B280,'Daily Log'!$X$18:$X$1017),0)</f>
        <v>5</v>
      </c>
      <c r="O280" s="388">
        <f>IFERROR($E280*SUMIF('Daily Log'!$Z$18:$Z$1017,$B280,'Daily Log'!$AA$18:$AA$1017),0)</f>
        <v>3</v>
      </c>
      <c r="P280" s="388">
        <f>IFERROR($E280*SUMIF('Daily Log'!$AC$18:$AC$1017,$B280,'Daily Log'!$AD$18:$AD$1017),0)</f>
        <v>2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20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4</v>
      </c>
      <c r="K281" s="388">
        <f>IFERROR($E281*SUMIF('Daily Log'!$N$18:$N$1017,$B281,'Daily Log'!$O$18:$O$1017),0)</f>
        <v>6</v>
      </c>
      <c r="L281" s="388">
        <f>IFERROR($E281*SUMIF('Daily Log'!$Q$18:$Q$1017,$B281,'Daily Log'!$R$18:$R$1017),0)</f>
        <v>3</v>
      </c>
      <c r="M281" s="388">
        <f>IFERROR($E281*SUMIF('Daily Log'!$T$18:$T$1017,$B281,'Daily Log'!$U$18:$U$1017),0)</f>
        <v>3</v>
      </c>
      <c r="N281" s="388">
        <f>IFERROR($E281*SUMIF('Daily Log'!$W$18:$W$1017,$B281,'Daily Log'!$X$18:$X$1017),0)</f>
        <v>1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3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5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1</v>
      </c>
      <c r="K282" s="388">
        <f>IFERROR($E282*SUMIF('Daily Log'!$N$18:$N$1017,$B282,'Daily Log'!$O$18:$O$1017),0)</f>
        <v>2</v>
      </c>
      <c r="L282" s="388">
        <f>IFERROR($E282*SUMIF('Daily Log'!$Q$18:$Q$1017,$B282,'Daily Log'!$R$18:$R$1017),0)</f>
        <v>1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1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13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4</v>
      </c>
      <c r="K283" s="388">
        <f>IFERROR($E283*SUMIF('Daily Log'!$N$18:$N$1017,$B283,'Daily Log'!$O$18:$O$1017),0)</f>
        <v>1</v>
      </c>
      <c r="L283" s="388">
        <f>IFERROR($E283*SUMIF('Daily Log'!$Q$18:$Q$1017,$B283,'Daily Log'!$R$18:$R$1017),0)</f>
        <v>2</v>
      </c>
      <c r="M283" s="388">
        <f>IFERROR($E283*SUMIF('Daily Log'!$T$18:$T$1017,$B283,'Daily Log'!$U$18:$U$1017),0)</f>
        <v>2</v>
      </c>
      <c r="N283" s="388">
        <f>IFERROR($E283*SUMIF('Daily Log'!$W$18:$W$1017,$B283,'Daily Log'!$X$18:$X$1017),0)</f>
        <v>1</v>
      </c>
      <c r="O283" s="388">
        <f>IFERROR($E283*SUMIF('Daily Log'!$Z$18:$Z$1017,$B283,'Daily Log'!$AA$18:$AA$1017),0)</f>
        <v>1</v>
      </c>
      <c r="P283" s="388">
        <f>IFERROR($E283*SUMIF('Daily Log'!$AC$18:$AC$1017,$B283,'Daily Log'!$AD$18:$AD$1017),0)</f>
        <v>2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7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1</v>
      </c>
      <c r="K284" s="388">
        <f>IFERROR($E284*SUMIF('Daily Log'!$N$18:$N$1017,$B284,'Daily Log'!$O$18:$O$1017),0)</f>
        <v>1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1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1</v>
      </c>
      <c r="P284" s="388">
        <f>IFERROR($E284*SUMIF('Daily Log'!$AC$18:$AC$1017,$B284,'Daily Log'!$AD$18:$AD$1017),0)</f>
        <v>3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2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1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1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5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1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2</v>
      </c>
      <c r="M286" s="388">
        <f>IFERROR($E286*SUMIF('Daily Log'!$T$18:$T$1017,$B286,'Daily Log'!$U$18:$U$1017),0)</f>
        <v>2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15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2</v>
      </c>
      <c r="K287" s="388">
        <f>IFERROR($E287*SUMIF('Daily Log'!$N$18:$N$1017,$B287,'Daily Log'!$O$18:$O$1017),0)</f>
        <v>3</v>
      </c>
      <c r="L287" s="388">
        <f>IFERROR($E287*SUMIF('Daily Log'!$Q$18:$Q$1017,$B287,'Daily Log'!$R$18:$R$1017),0)</f>
        <v>1</v>
      </c>
      <c r="M287" s="388">
        <f>IFERROR($E287*SUMIF('Daily Log'!$T$18:$T$1017,$B287,'Daily Log'!$U$18:$U$1017),0)</f>
        <v>1</v>
      </c>
      <c r="N287" s="388">
        <f>IFERROR($E287*SUMIF('Daily Log'!$W$18:$W$1017,$B287,'Daily Log'!$X$18:$X$1017),0)</f>
        <v>4</v>
      </c>
      <c r="O287" s="388">
        <f>IFERROR($E287*SUMIF('Daily Log'!$Z$18:$Z$1017,$B287,'Daily Log'!$AA$18:$AA$1017),0)</f>
        <v>1</v>
      </c>
      <c r="P287" s="388">
        <f>IFERROR($E287*SUMIF('Daily Log'!$AC$18:$AC$1017,$B287,'Daily Log'!$AD$18:$AD$1017),0)</f>
        <v>3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3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1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1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1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6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1</v>
      </c>
      <c r="L289" s="388">
        <f>IFERROR($E289*SUMIF('Daily Log'!$Q$18:$Q$1017,$B289,'Daily Log'!$R$18:$R$1017),0)</f>
        <v>2</v>
      </c>
      <c r="M289" s="388">
        <f>IFERROR($E289*SUMIF('Daily Log'!$T$18:$T$1017,$B289,'Daily Log'!$U$18:$U$1017),0)</f>
        <v>1</v>
      </c>
      <c r="N289" s="388">
        <f>IFERROR($E289*SUMIF('Daily Log'!$W$18:$W$1017,$B289,'Daily Log'!$X$18:$X$1017),0)</f>
        <v>1</v>
      </c>
      <c r="O289" s="388">
        <f>IFERROR($E289*SUMIF('Daily Log'!$Z$18:$Z$1017,$B289,'Daily Log'!$AA$18:$AA$1017),0)</f>
        <v>1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14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3</v>
      </c>
      <c r="K291" s="388">
        <f>IFERROR($E291*SUMIF('Daily Log'!$N$18:$N$1017,$B291,'Daily Log'!$O$18:$O$1017),0)</f>
        <v>2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4</v>
      </c>
      <c r="N291" s="388">
        <f>IFERROR($E291*SUMIF('Daily Log'!$W$18:$W$1017,$B291,'Daily Log'!$X$18:$X$1017),0)</f>
        <v>3</v>
      </c>
      <c r="O291" s="388">
        <f>IFERROR($E291*SUMIF('Daily Log'!$Z$18:$Z$1017,$B291,'Daily Log'!$AA$18:$AA$1017),0)</f>
        <v>2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3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1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1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1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3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1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1</v>
      </c>
      <c r="P293" s="388">
        <f>IFERROR($E293*SUMIF('Daily Log'!$AC$18:$AC$1017,$B293,'Daily Log'!$AD$18:$AD$1017),0)</f>
        <v>1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2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1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1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2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1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1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9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2</v>
      </c>
      <c r="K300" s="388">
        <f>IFERROR($E300*SUMIF('Daily Log'!$N$18:$N$1017,$B300,'Daily Log'!$O$18:$O$1017),0)</f>
        <v>1</v>
      </c>
      <c r="L300" s="388">
        <f>IFERROR($E300*SUMIF('Daily Log'!$Q$18:$Q$1017,$B300,'Daily Log'!$R$18:$R$1017),0)</f>
        <v>2</v>
      </c>
      <c r="M300" s="388">
        <f>IFERROR($E300*SUMIF('Daily Log'!$T$18:$T$1017,$B300,'Daily Log'!$U$18:$U$1017),0)</f>
        <v>1</v>
      </c>
      <c r="N300" s="388">
        <f>IFERROR($E300*SUMIF('Daily Log'!$W$18:$W$1017,$B300,'Daily Log'!$X$18:$X$1017),0)</f>
        <v>1</v>
      </c>
      <c r="O300" s="388">
        <f>IFERROR($E300*SUMIF('Daily Log'!$Z$18:$Z$1017,$B300,'Daily Log'!$AA$18:$AA$1017),0)</f>
        <v>1</v>
      </c>
      <c r="P300" s="388">
        <f>IFERROR($E300*SUMIF('Daily Log'!$AC$18:$AC$1017,$B300,'Daily Log'!$AD$18:$AD$1017),0)</f>
        <v>1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12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1</v>
      </c>
      <c r="K301" s="388">
        <f>IFERROR($E301*SUMIF('Daily Log'!$N$18:$N$1017,$B301,'Daily Log'!$O$18:$O$1017),0)</f>
        <v>2</v>
      </c>
      <c r="L301" s="388">
        <f>IFERROR($E301*SUMIF('Daily Log'!$Q$18:$Q$1017,$B301,'Daily Log'!$R$18:$R$1017),0)</f>
        <v>4</v>
      </c>
      <c r="M301" s="388">
        <f>IFERROR($E301*SUMIF('Daily Log'!$T$18:$T$1017,$B301,'Daily Log'!$U$18:$U$1017),0)</f>
        <v>1</v>
      </c>
      <c r="N301" s="388">
        <f>IFERROR($E301*SUMIF('Daily Log'!$W$18:$W$1017,$B301,'Daily Log'!$X$18:$X$1017),0)</f>
        <v>2</v>
      </c>
      <c r="O301" s="388">
        <f>IFERROR($E301*SUMIF('Daily Log'!$Z$18:$Z$1017,$B301,'Daily Log'!$AA$18:$AA$1017),0)</f>
        <v>1</v>
      </c>
      <c r="P301" s="388">
        <f>IFERROR($E301*SUMIF('Daily Log'!$AC$18:$AC$1017,$B301,'Daily Log'!$AD$18:$AD$1017),0)</f>
        <v>1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3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2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1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2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1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1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27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9</v>
      </c>
      <c r="L305" s="388">
        <f>IFERROR($E305*SUMIF('Daily Log'!$Q$18:$Q$1017,$B305,'Daily Log'!$R$18:$R$1017),0)</f>
        <v>4</v>
      </c>
      <c r="M305" s="388">
        <f>IFERROR($E305*SUMIF('Daily Log'!$T$18:$T$1017,$B305,'Daily Log'!$U$18:$U$1017),0)</f>
        <v>2</v>
      </c>
      <c r="N305" s="388">
        <f>IFERROR($E305*SUMIF('Daily Log'!$W$18:$W$1017,$B305,'Daily Log'!$X$18:$X$1017),0)</f>
        <v>7</v>
      </c>
      <c r="O305" s="388">
        <f>IFERROR($E305*SUMIF('Daily Log'!$Z$18:$Z$1017,$B305,'Daily Log'!$AA$18:$AA$1017),0)</f>
        <v>2</v>
      </c>
      <c r="P305" s="388">
        <f>IFERROR($E305*SUMIF('Daily Log'!$AC$18:$AC$1017,$B305,'Daily Log'!$AD$18:$AD$1017),0)</f>
        <v>3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2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1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1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49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9</v>
      </c>
      <c r="K307" s="388">
        <f>IFERROR($E307*SUMIF('Daily Log'!$N$18:$N$1017,$B307,'Daily Log'!$O$18:$O$1017),0)</f>
        <v>6</v>
      </c>
      <c r="L307" s="388">
        <f>IFERROR($E307*SUMIF('Daily Log'!$Q$18:$Q$1017,$B307,'Daily Log'!$R$18:$R$1017),0)</f>
        <v>5</v>
      </c>
      <c r="M307" s="388">
        <f>IFERROR($E307*SUMIF('Daily Log'!$T$18:$T$1017,$B307,'Daily Log'!$U$18:$U$1017),0)</f>
        <v>9</v>
      </c>
      <c r="N307" s="388">
        <f>IFERROR($E307*SUMIF('Daily Log'!$W$18:$W$1017,$B307,'Daily Log'!$X$18:$X$1017),0)</f>
        <v>5</v>
      </c>
      <c r="O307" s="388">
        <f>IFERROR($E307*SUMIF('Daily Log'!$Z$18:$Z$1017,$B307,'Daily Log'!$AA$18:$AA$1017),0)</f>
        <v>9</v>
      </c>
      <c r="P307" s="388">
        <f>IFERROR($E307*SUMIF('Daily Log'!$AC$18:$AC$1017,$B307,'Daily Log'!$AD$18:$AD$1017),0)</f>
        <v>6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1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1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4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1</v>
      </c>
      <c r="L309" s="388">
        <f>IFERROR($E309*SUMIF('Daily Log'!$Q$18:$Q$1017,$B309,'Daily Log'!$R$18:$R$1017),0)</f>
        <v>1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1</v>
      </c>
      <c r="O309" s="388">
        <f>IFERROR($E309*SUMIF('Daily Log'!$Z$18:$Z$1017,$B309,'Daily Log'!$AA$18:$AA$1017),0)</f>
        <v>1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6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1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1</v>
      </c>
      <c r="N310" s="388">
        <f>IFERROR($E310*SUMIF('Daily Log'!$W$18:$W$1017,$B310,'Daily Log'!$X$18:$X$1017),0)</f>
        <v>3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1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1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1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6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1</v>
      </c>
      <c r="M312" s="388">
        <f>IFERROR($E312*SUMIF('Daily Log'!$T$18:$T$1017,$B312,'Daily Log'!$U$18:$U$1017),0)</f>
        <v>1</v>
      </c>
      <c r="N312" s="388">
        <f>IFERROR($E312*SUMIF('Daily Log'!$W$18:$W$1017,$B312,'Daily Log'!$X$18:$X$1017),0)</f>
        <v>1</v>
      </c>
      <c r="O312" s="388">
        <f>IFERROR($E312*SUMIF('Daily Log'!$Z$18:$Z$1017,$B312,'Daily Log'!$AA$18:$AA$1017),0)</f>
        <v>3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0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42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8</v>
      </c>
      <c r="K314" s="388">
        <f>IFERROR($E314*SUMIF('Daily Log'!$N$18:$N$1017,$B314,'Daily Log'!$O$18:$O$1017),0)</f>
        <v>12</v>
      </c>
      <c r="L314" s="388">
        <f>IFERROR($E314*SUMIF('Daily Log'!$Q$18:$Q$1017,$B314,'Daily Log'!$R$18:$R$1017),0)</f>
        <v>7</v>
      </c>
      <c r="M314" s="388">
        <f>IFERROR($E314*SUMIF('Daily Log'!$T$18:$T$1017,$B314,'Daily Log'!$U$18:$U$1017),0)</f>
        <v>3</v>
      </c>
      <c r="N314" s="388">
        <f>IFERROR($E314*SUMIF('Daily Log'!$W$18:$W$1017,$B314,'Daily Log'!$X$18:$X$1017),0)</f>
        <v>6</v>
      </c>
      <c r="O314" s="388">
        <f>IFERROR($E314*SUMIF('Daily Log'!$Z$18:$Z$1017,$B314,'Daily Log'!$AA$18:$AA$1017),0)</f>
        <v>2</v>
      </c>
      <c r="P314" s="388">
        <f>IFERROR($E314*SUMIF('Daily Log'!$AC$18:$AC$1017,$B314,'Daily Log'!$AD$18:$AD$1017),0)</f>
        <v>4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15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5</v>
      </c>
      <c r="K316" s="388">
        <f>IFERROR($E316*SUMIF('Daily Log'!$N$18:$N$1017,$B316,'Daily Log'!$O$18:$O$1017),0)</f>
        <v>1</v>
      </c>
      <c r="L316" s="388">
        <f>IFERROR($E316*SUMIF('Daily Log'!$Q$18:$Q$1017,$B316,'Daily Log'!$R$18:$R$1017),0)</f>
        <v>1</v>
      </c>
      <c r="M316" s="388">
        <f>IFERROR($E316*SUMIF('Daily Log'!$T$18:$T$1017,$B316,'Daily Log'!$U$18:$U$1017),0)</f>
        <v>2</v>
      </c>
      <c r="N316" s="388">
        <f>IFERROR($E316*SUMIF('Daily Log'!$W$18:$W$1017,$B316,'Daily Log'!$X$18:$X$1017),0)</f>
        <v>2</v>
      </c>
      <c r="O316" s="388">
        <f>IFERROR($E316*SUMIF('Daily Log'!$Z$18:$Z$1017,$B316,'Daily Log'!$AA$18:$AA$1017),0)</f>
        <v>4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2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2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7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3</v>
      </c>
      <c r="L319" s="388">
        <f>IFERROR($E319*SUMIF('Daily Log'!$Q$18:$Q$1017,$B319,'Daily Log'!$R$18:$R$1017),0)</f>
        <v>1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3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8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3</v>
      </c>
      <c r="K321" s="388">
        <f>IFERROR($E321*SUMIF('Daily Log'!$N$18:$N$1017,$B321,'Daily Log'!$O$18:$O$1017),0)</f>
        <v>3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1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1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4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1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2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1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1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1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121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19</v>
      </c>
      <c r="K324" s="388">
        <f>IFERROR($E324*SUMIF('Daily Log'!$N$18:$N$1017,$B324,'Daily Log'!$O$18:$O$1017),0)</f>
        <v>29</v>
      </c>
      <c r="L324" s="388">
        <f>IFERROR($E324*SUMIF('Daily Log'!$Q$18:$Q$1017,$B324,'Daily Log'!$R$18:$R$1017),0)</f>
        <v>13</v>
      </c>
      <c r="M324" s="388">
        <f>IFERROR($E324*SUMIF('Daily Log'!$T$18:$T$1017,$B324,'Daily Log'!$U$18:$U$1017),0)</f>
        <v>10</v>
      </c>
      <c r="N324" s="388">
        <f>IFERROR($E324*SUMIF('Daily Log'!$W$18:$W$1017,$B324,'Daily Log'!$X$18:$X$1017),0)</f>
        <v>21</v>
      </c>
      <c r="O324" s="388">
        <f>IFERROR($E324*SUMIF('Daily Log'!$Z$18:$Z$1017,$B324,'Daily Log'!$AA$18:$AA$1017),0)</f>
        <v>22</v>
      </c>
      <c r="P324" s="388">
        <f>IFERROR($E324*SUMIF('Daily Log'!$AC$18:$AC$1017,$B324,'Daily Log'!$AD$18:$AD$1017),0)</f>
        <v>7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21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4</v>
      </c>
      <c r="K325" s="388">
        <f>IFERROR($E325*SUMIF('Daily Log'!$N$18:$N$1017,$B325,'Daily Log'!$O$18:$O$1017),0)</f>
        <v>6</v>
      </c>
      <c r="L325" s="388">
        <f>IFERROR($E325*SUMIF('Daily Log'!$Q$18:$Q$1017,$B325,'Daily Log'!$R$18:$R$1017),0)</f>
        <v>2</v>
      </c>
      <c r="M325" s="388">
        <f>IFERROR($E325*SUMIF('Daily Log'!$T$18:$T$1017,$B325,'Daily Log'!$U$18:$U$1017),0)</f>
        <v>4</v>
      </c>
      <c r="N325" s="388">
        <f>IFERROR($E325*SUMIF('Daily Log'!$W$18:$W$1017,$B325,'Daily Log'!$X$18:$X$1017),0)</f>
        <v>2</v>
      </c>
      <c r="O325" s="388">
        <f>IFERROR($E325*SUMIF('Daily Log'!$Z$18:$Z$1017,$B325,'Daily Log'!$AA$18:$AA$1017),0)</f>
        <v>3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121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17</v>
      </c>
      <c r="K326" s="388">
        <f>IFERROR($E326*SUMIF('Daily Log'!$N$18:$N$1017,$B326,'Daily Log'!$O$18:$O$1017),0)</f>
        <v>31</v>
      </c>
      <c r="L326" s="388">
        <f>IFERROR($E326*SUMIF('Daily Log'!$Q$18:$Q$1017,$B326,'Daily Log'!$R$18:$R$1017),0)</f>
        <v>11</v>
      </c>
      <c r="M326" s="388">
        <f>IFERROR($E326*SUMIF('Daily Log'!$T$18:$T$1017,$B326,'Daily Log'!$U$18:$U$1017),0)</f>
        <v>19</v>
      </c>
      <c r="N326" s="388">
        <f>IFERROR($E326*SUMIF('Daily Log'!$W$18:$W$1017,$B326,'Daily Log'!$X$18:$X$1017),0)</f>
        <v>27</v>
      </c>
      <c r="O326" s="388">
        <f>IFERROR($E326*SUMIF('Daily Log'!$Z$18:$Z$1017,$B326,'Daily Log'!$AA$18:$AA$1017),0)</f>
        <v>8</v>
      </c>
      <c r="P326" s="388">
        <f>IFERROR($E326*SUMIF('Daily Log'!$AC$18:$AC$1017,$B326,'Daily Log'!$AD$18:$AD$1017),0)</f>
        <v>8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87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10</v>
      </c>
      <c r="K327" s="388">
        <f>IFERROR($E327*SUMIF('Daily Log'!$N$18:$N$1017,$B327,'Daily Log'!$O$18:$O$1017),0)</f>
        <v>19</v>
      </c>
      <c r="L327" s="388">
        <f>IFERROR($E327*SUMIF('Daily Log'!$Q$18:$Q$1017,$B327,'Daily Log'!$R$18:$R$1017),0)</f>
        <v>5</v>
      </c>
      <c r="M327" s="388">
        <f>IFERROR($E327*SUMIF('Daily Log'!$T$18:$T$1017,$B327,'Daily Log'!$U$18:$U$1017),0)</f>
        <v>9</v>
      </c>
      <c r="N327" s="388">
        <f>IFERROR($E327*SUMIF('Daily Log'!$W$18:$W$1017,$B327,'Daily Log'!$X$18:$X$1017),0)</f>
        <v>18</v>
      </c>
      <c r="O327" s="388">
        <f>IFERROR($E327*SUMIF('Daily Log'!$Z$18:$Z$1017,$B327,'Daily Log'!$AA$18:$AA$1017),0)</f>
        <v>18</v>
      </c>
      <c r="P327" s="388">
        <f>IFERROR($E327*SUMIF('Daily Log'!$AC$18:$AC$1017,$B327,'Daily Log'!$AD$18:$AD$1017),0)</f>
        <v>8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156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21</v>
      </c>
      <c r="K328" s="388">
        <f>IFERROR($E328*SUMIF('Daily Log'!$N$18:$N$1017,$B328,'Daily Log'!$O$18:$O$1017),0)</f>
        <v>29</v>
      </c>
      <c r="L328" s="388">
        <f>IFERROR($E328*SUMIF('Daily Log'!$Q$18:$Q$1017,$B328,'Daily Log'!$R$18:$R$1017),0)</f>
        <v>15</v>
      </c>
      <c r="M328" s="388">
        <f>IFERROR($E328*SUMIF('Daily Log'!$T$18:$T$1017,$B328,'Daily Log'!$U$18:$U$1017),0)</f>
        <v>19</v>
      </c>
      <c r="N328" s="388">
        <f>IFERROR($E328*SUMIF('Daily Log'!$W$18:$W$1017,$B328,'Daily Log'!$X$18:$X$1017),0)</f>
        <v>28</v>
      </c>
      <c r="O328" s="388">
        <f>IFERROR($E328*SUMIF('Daily Log'!$Z$18:$Z$1017,$B328,'Daily Log'!$AA$18:$AA$1017),0)</f>
        <v>19</v>
      </c>
      <c r="P328" s="388">
        <f>IFERROR($E328*SUMIF('Daily Log'!$AC$18:$AC$1017,$B328,'Daily Log'!$AD$18:$AD$1017),0)</f>
        <v>25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54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10</v>
      </c>
      <c r="K329" s="388">
        <f>IFERROR($E329*SUMIF('Daily Log'!$N$18:$N$1017,$B329,'Daily Log'!$O$18:$O$1017),0)</f>
        <v>11</v>
      </c>
      <c r="L329" s="388">
        <f>IFERROR($E329*SUMIF('Daily Log'!$Q$18:$Q$1017,$B329,'Daily Log'!$R$18:$R$1017),0)</f>
        <v>3</v>
      </c>
      <c r="M329" s="388">
        <f>IFERROR($E329*SUMIF('Daily Log'!$T$18:$T$1017,$B329,'Daily Log'!$U$18:$U$1017),0)</f>
        <v>7</v>
      </c>
      <c r="N329" s="388">
        <f>IFERROR($E329*SUMIF('Daily Log'!$W$18:$W$1017,$B329,'Daily Log'!$X$18:$X$1017),0)</f>
        <v>12</v>
      </c>
      <c r="O329" s="388">
        <f>IFERROR($E329*SUMIF('Daily Log'!$Z$18:$Z$1017,$B329,'Daily Log'!$AA$18:$AA$1017),0)</f>
        <v>7</v>
      </c>
      <c r="P329" s="388">
        <f>IFERROR($E329*SUMIF('Daily Log'!$AC$18:$AC$1017,$B329,'Daily Log'!$AD$18:$AD$1017),0)</f>
        <v>4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34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7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2</v>
      </c>
      <c r="M330" s="388">
        <f>IFERROR($E330*SUMIF('Daily Log'!$T$18:$T$1017,$B330,'Daily Log'!$U$18:$U$1017),0)</f>
        <v>8</v>
      </c>
      <c r="N330" s="388">
        <f>IFERROR($E330*SUMIF('Daily Log'!$W$18:$W$1017,$B330,'Daily Log'!$X$18:$X$1017),0)</f>
        <v>8</v>
      </c>
      <c r="O330" s="388">
        <f>IFERROR($E330*SUMIF('Daily Log'!$Z$18:$Z$1017,$B330,'Daily Log'!$AA$18:$AA$1017),0)</f>
        <v>7</v>
      </c>
      <c r="P330" s="388">
        <f>IFERROR($E330*SUMIF('Daily Log'!$AC$18:$AC$1017,$B330,'Daily Log'!$AD$18:$AD$1017),0)</f>
        <v>2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51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6</v>
      </c>
      <c r="K331" s="388">
        <f>IFERROR($E331*SUMIF('Daily Log'!$N$18:$N$1017,$B331,'Daily Log'!$O$18:$O$1017),0)</f>
        <v>11</v>
      </c>
      <c r="L331" s="388">
        <f>IFERROR($E331*SUMIF('Daily Log'!$Q$18:$Q$1017,$B331,'Daily Log'!$R$18:$R$1017),0)</f>
        <v>4</v>
      </c>
      <c r="M331" s="388">
        <f>IFERROR($E331*SUMIF('Daily Log'!$T$18:$T$1017,$B331,'Daily Log'!$U$18:$U$1017),0)</f>
        <v>3</v>
      </c>
      <c r="N331" s="388">
        <f>IFERROR($E331*SUMIF('Daily Log'!$W$18:$W$1017,$B331,'Daily Log'!$X$18:$X$1017),0)</f>
        <v>12</v>
      </c>
      <c r="O331" s="388">
        <f>IFERROR($E331*SUMIF('Daily Log'!$Z$18:$Z$1017,$B331,'Daily Log'!$AA$18:$AA$1017),0)</f>
        <v>11</v>
      </c>
      <c r="P331" s="388">
        <f>IFERROR($E331*SUMIF('Daily Log'!$AC$18:$AC$1017,$B331,'Daily Log'!$AD$18:$AD$1017),0)</f>
        <v>4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42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4</v>
      </c>
      <c r="K332" s="388">
        <f>IFERROR($E332*SUMIF('Daily Log'!$N$18:$N$1017,$B332,'Daily Log'!$O$18:$O$1017),0)</f>
        <v>13</v>
      </c>
      <c r="L332" s="388">
        <f>IFERROR($E332*SUMIF('Daily Log'!$Q$18:$Q$1017,$B332,'Daily Log'!$R$18:$R$1017),0)</f>
        <v>4</v>
      </c>
      <c r="M332" s="388">
        <f>IFERROR($E332*SUMIF('Daily Log'!$T$18:$T$1017,$B332,'Daily Log'!$U$18:$U$1017),0)</f>
        <v>6</v>
      </c>
      <c r="N332" s="388">
        <f>IFERROR($E332*SUMIF('Daily Log'!$W$18:$W$1017,$B332,'Daily Log'!$X$18:$X$1017),0)</f>
        <v>6</v>
      </c>
      <c r="O332" s="388">
        <f>IFERROR($E332*SUMIF('Daily Log'!$Z$18:$Z$1017,$B332,'Daily Log'!$AA$18:$AA$1017),0)</f>
        <v>5</v>
      </c>
      <c r="P332" s="388">
        <f>IFERROR($E332*SUMIF('Daily Log'!$AC$18:$AC$1017,$B332,'Daily Log'!$AD$18:$AD$1017),0)</f>
        <v>4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16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1</v>
      </c>
      <c r="K333" s="388">
        <f>IFERROR($E333*SUMIF('Daily Log'!$N$18:$N$1017,$B333,'Daily Log'!$O$18:$O$1017),0)</f>
        <v>5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3</v>
      </c>
      <c r="N333" s="388">
        <f>IFERROR($E333*SUMIF('Daily Log'!$W$18:$W$1017,$B333,'Daily Log'!$X$18:$X$1017),0)</f>
        <v>1</v>
      </c>
      <c r="O333" s="388">
        <f>IFERROR($E333*SUMIF('Daily Log'!$Z$18:$Z$1017,$B333,'Daily Log'!$AA$18:$AA$1017),0)</f>
        <v>5</v>
      </c>
      <c r="P333" s="388">
        <f>IFERROR($E333*SUMIF('Daily Log'!$AC$18:$AC$1017,$B333,'Daily Log'!$AD$18:$AD$1017),0)</f>
        <v>1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16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1</v>
      </c>
      <c r="K334" s="388">
        <f>IFERROR($E334*SUMIF('Daily Log'!$N$18:$N$1017,$B334,'Daily Log'!$O$18:$O$1017),0)</f>
        <v>1</v>
      </c>
      <c r="L334" s="388">
        <f>IFERROR($E334*SUMIF('Daily Log'!$Q$18:$Q$1017,$B334,'Daily Log'!$R$18:$R$1017),0)</f>
        <v>3</v>
      </c>
      <c r="M334" s="388">
        <f>IFERROR($E334*SUMIF('Daily Log'!$T$18:$T$1017,$B334,'Daily Log'!$U$18:$U$1017),0)</f>
        <v>3</v>
      </c>
      <c r="N334" s="388">
        <f>IFERROR($E334*SUMIF('Daily Log'!$W$18:$W$1017,$B334,'Daily Log'!$X$18:$X$1017),0)</f>
        <v>3</v>
      </c>
      <c r="O334" s="388">
        <f>IFERROR($E334*SUMIF('Daily Log'!$Z$18:$Z$1017,$B334,'Daily Log'!$AA$18:$AA$1017),0)</f>
        <v>3</v>
      </c>
      <c r="P334" s="388">
        <f>IFERROR($E334*SUMIF('Daily Log'!$AC$18:$AC$1017,$B334,'Daily Log'!$AD$18:$AD$1017),0)</f>
        <v>2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86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9</v>
      </c>
      <c r="K335" s="388">
        <f>IFERROR($E335*SUMIF('Daily Log'!$N$18:$N$1017,$B335,'Daily Log'!$O$18:$O$1017),0)</f>
        <v>27</v>
      </c>
      <c r="L335" s="388">
        <f>IFERROR($E335*SUMIF('Daily Log'!$Q$18:$Q$1017,$B335,'Daily Log'!$R$18:$R$1017),0)</f>
        <v>9</v>
      </c>
      <c r="M335" s="388">
        <f>IFERROR($E335*SUMIF('Daily Log'!$T$18:$T$1017,$B335,'Daily Log'!$U$18:$U$1017),0)</f>
        <v>7</v>
      </c>
      <c r="N335" s="388">
        <f>IFERROR($E335*SUMIF('Daily Log'!$W$18:$W$1017,$B335,'Daily Log'!$X$18:$X$1017),0)</f>
        <v>13</v>
      </c>
      <c r="O335" s="388">
        <f>IFERROR($E335*SUMIF('Daily Log'!$Z$18:$Z$1017,$B335,'Daily Log'!$AA$18:$AA$1017),0)</f>
        <v>11</v>
      </c>
      <c r="P335" s="388">
        <f>IFERROR($E335*SUMIF('Daily Log'!$AC$18:$AC$1017,$B335,'Daily Log'!$AD$18:$AD$1017),0)</f>
        <v>10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51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9</v>
      </c>
      <c r="K336" s="388">
        <f>IFERROR($E336*SUMIF('Daily Log'!$N$18:$N$1017,$B336,'Daily Log'!$O$18:$O$1017),0)</f>
        <v>10</v>
      </c>
      <c r="L336" s="388">
        <f>IFERROR($E336*SUMIF('Daily Log'!$Q$18:$Q$1017,$B336,'Daily Log'!$R$18:$R$1017),0)</f>
        <v>3</v>
      </c>
      <c r="M336" s="388">
        <f>IFERROR($E336*SUMIF('Daily Log'!$T$18:$T$1017,$B336,'Daily Log'!$U$18:$U$1017),0)</f>
        <v>6</v>
      </c>
      <c r="N336" s="388">
        <f>IFERROR($E336*SUMIF('Daily Log'!$W$18:$W$1017,$B336,'Daily Log'!$X$18:$X$1017),0)</f>
        <v>6</v>
      </c>
      <c r="O336" s="388">
        <f>IFERROR($E336*SUMIF('Daily Log'!$Z$18:$Z$1017,$B336,'Daily Log'!$AA$18:$AA$1017),0)</f>
        <v>13</v>
      </c>
      <c r="P336" s="388">
        <f>IFERROR($E336*SUMIF('Daily Log'!$AC$18:$AC$1017,$B336,'Daily Log'!$AD$18:$AD$1017),0)</f>
        <v>4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20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1</v>
      </c>
      <c r="K337" s="388">
        <f>IFERROR($E337*SUMIF('Daily Log'!$N$18:$N$1017,$B337,'Daily Log'!$O$18:$O$1017),0)</f>
        <v>5</v>
      </c>
      <c r="L337" s="388">
        <f>IFERROR($E337*SUMIF('Daily Log'!$Q$18:$Q$1017,$B337,'Daily Log'!$R$18:$R$1017),0)</f>
        <v>2</v>
      </c>
      <c r="M337" s="388">
        <f>IFERROR($E337*SUMIF('Daily Log'!$T$18:$T$1017,$B337,'Daily Log'!$U$18:$U$1017),0)</f>
        <v>2</v>
      </c>
      <c r="N337" s="388">
        <f>IFERROR($E337*SUMIF('Daily Log'!$W$18:$W$1017,$B337,'Daily Log'!$X$18:$X$1017),0)</f>
        <v>5</v>
      </c>
      <c r="O337" s="388">
        <f>IFERROR($E337*SUMIF('Daily Log'!$Z$18:$Z$1017,$B337,'Daily Log'!$AA$18:$AA$1017),0)</f>
        <v>2</v>
      </c>
      <c r="P337" s="388">
        <f>IFERROR($E337*SUMIF('Daily Log'!$AC$18:$AC$1017,$B337,'Daily Log'!$AD$18:$AD$1017),0)</f>
        <v>3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13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3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2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5</v>
      </c>
      <c r="P338" s="388">
        <f>IFERROR($E338*SUMIF('Daily Log'!$AC$18:$AC$1017,$B338,'Daily Log'!$AD$18:$AD$1017),0)</f>
        <v>3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16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1</v>
      </c>
      <c r="K339" s="388">
        <f>IFERROR($E339*SUMIF('Daily Log'!$N$18:$N$1017,$B339,'Daily Log'!$O$18:$O$1017),0)</f>
        <v>4</v>
      </c>
      <c r="L339" s="388">
        <f>IFERROR($E339*SUMIF('Daily Log'!$Q$18:$Q$1017,$B339,'Daily Log'!$R$18:$R$1017),0)</f>
        <v>1</v>
      </c>
      <c r="M339" s="388">
        <f>IFERROR($E339*SUMIF('Daily Log'!$T$18:$T$1017,$B339,'Daily Log'!$U$18:$U$1017),0)</f>
        <v>3</v>
      </c>
      <c r="N339" s="388">
        <f>IFERROR($E339*SUMIF('Daily Log'!$W$18:$W$1017,$B339,'Daily Log'!$X$18:$X$1017),0)</f>
        <v>3</v>
      </c>
      <c r="O339" s="388">
        <f>IFERROR($E339*SUMIF('Daily Log'!$Z$18:$Z$1017,$B339,'Daily Log'!$AA$18:$AA$1017),0)</f>
        <v>2</v>
      </c>
      <c r="P339" s="388">
        <f>IFERROR($E339*SUMIF('Daily Log'!$AC$18:$AC$1017,$B339,'Daily Log'!$AD$18:$AD$1017),0)</f>
        <v>2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10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3</v>
      </c>
      <c r="K340" s="388">
        <f>IFERROR($E340*SUMIF('Daily Log'!$N$18:$N$1017,$B340,'Daily Log'!$O$18:$O$1017),0)</f>
        <v>1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3</v>
      </c>
      <c r="N340" s="388">
        <f>IFERROR($E340*SUMIF('Daily Log'!$W$18:$W$1017,$B340,'Daily Log'!$X$18:$X$1017),0)</f>
        <v>1</v>
      </c>
      <c r="O340" s="388">
        <f>IFERROR($E340*SUMIF('Daily Log'!$Z$18:$Z$1017,$B340,'Daily Log'!$AA$18:$AA$1017),0)</f>
        <v>1</v>
      </c>
      <c r="P340" s="388">
        <f>IFERROR($E340*SUMIF('Daily Log'!$AC$18:$AC$1017,$B340,'Daily Log'!$AD$18:$AD$1017),0)</f>
        <v>1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9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4</v>
      </c>
      <c r="K341" s="388">
        <f>IFERROR($E341*SUMIF('Daily Log'!$N$18:$N$1017,$B341,'Daily Log'!$O$18:$O$1017),0)</f>
        <v>2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1</v>
      </c>
      <c r="O341" s="388">
        <f>IFERROR($E341*SUMIF('Daily Log'!$Z$18:$Z$1017,$B341,'Daily Log'!$AA$18:$AA$1017),0)</f>
        <v>2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29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6</v>
      </c>
      <c r="K342" s="388">
        <f>IFERROR($E342*SUMIF('Daily Log'!$N$18:$N$1017,$B342,'Daily Log'!$O$18:$O$1017),0)</f>
        <v>11</v>
      </c>
      <c r="L342" s="388">
        <f>IFERROR($E342*SUMIF('Daily Log'!$Q$18:$Q$1017,$B342,'Daily Log'!$R$18:$R$1017),0)</f>
        <v>1</v>
      </c>
      <c r="M342" s="388">
        <f>IFERROR($E342*SUMIF('Daily Log'!$T$18:$T$1017,$B342,'Daily Log'!$U$18:$U$1017),0)</f>
        <v>2</v>
      </c>
      <c r="N342" s="388">
        <f>IFERROR($E342*SUMIF('Daily Log'!$W$18:$W$1017,$B342,'Daily Log'!$X$18:$X$1017),0)</f>
        <v>2</v>
      </c>
      <c r="O342" s="388">
        <f>IFERROR($E342*SUMIF('Daily Log'!$Z$18:$Z$1017,$B342,'Daily Log'!$AA$18:$AA$1017),0)</f>
        <v>3</v>
      </c>
      <c r="P342" s="388">
        <f>IFERROR($E342*SUMIF('Daily Log'!$AC$18:$AC$1017,$B342,'Daily Log'!$AD$18:$AD$1017),0)</f>
        <v>4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19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3</v>
      </c>
      <c r="K343" s="388">
        <f>IFERROR($E343*SUMIF('Daily Log'!$N$18:$N$1017,$B343,'Daily Log'!$O$18:$O$1017),0)</f>
        <v>6</v>
      </c>
      <c r="L343" s="388">
        <f>IFERROR($E343*SUMIF('Daily Log'!$Q$18:$Q$1017,$B343,'Daily Log'!$R$18:$R$1017),0)</f>
        <v>2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4</v>
      </c>
      <c r="O343" s="388">
        <f>IFERROR($E343*SUMIF('Daily Log'!$Z$18:$Z$1017,$B343,'Daily Log'!$AA$18:$AA$1017),0)</f>
        <v>3</v>
      </c>
      <c r="P343" s="388">
        <f>IFERROR($E343*SUMIF('Daily Log'!$AC$18:$AC$1017,$B343,'Daily Log'!$AD$18:$AD$1017),0)</f>
        <v>1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10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2</v>
      </c>
      <c r="L344" s="388">
        <f>IFERROR($E344*SUMIF('Daily Log'!$Q$18:$Q$1017,$B344,'Daily Log'!$R$18:$R$1017),0)</f>
        <v>1</v>
      </c>
      <c r="M344" s="388">
        <f>IFERROR($E344*SUMIF('Daily Log'!$T$18:$T$1017,$B344,'Daily Log'!$U$18:$U$1017),0)</f>
        <v>1</v>
      </c>
      <c r="N344" s="388">
        <f>IFERROR($E344*SUMIF('Daily Log'!$W$18:$W$1017,$B344,'Daily Log'!$X$18:$X$1017),0)</f>
        <v>3</v>
      </c>
      <c r="O344" s="388">
        <f>IFERROR($E344*SUMIF('Daily Log'!$Z$18:$Z$1017,$B344,'Daily Log'!$AA$18:$AA$1017),0)</f>
        <v>1</v>
      </c>
      <c r="P344" s="388">
        <f>IFERROR($E344*SUMIF('Daily Log'!$AC$18:$AC$1017,$B344,'Daily Log'!$AD$18:$AD$1017),0)</f>
        <v>2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23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5</v>
      </c>
      <c r="K345" s="388">
        <f>IFERROR($E345*SUMIF('Daily Log'!$N$18:$N$1017,$B345,'Daily Log'!$O$18:$O$1017),0)</f>
        <v>3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6</v>
      </c>
      <c r="N345" s="388">
        <f>IFERROR($E345*SUMIF('Daily Log'!$W$18:$W$1017,$B345,'Daily Log'!$X$18:$X$1017),0)</f>
        <v>2</v>
      </c>
      <c r="O345" s="388">
        <f>IFERROR($E345*SUMIF('Daily Log'!$Z$18:$Z$1017,$B345,'Daily Log'!$AA$18:$AA$1017),0)</f>
        <v>2</v>
      </c>
      <c r="P345" s="388">
        <f>IFERROR($E345*SUMIF('Daily Log'!$AC$18:$AC$1017,$B345,'Daily Log'!$AD$18:$AD$1017),0)</f>
        <v>5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7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4</v>
      </c>
      <c r="K347" s="388">
        <f>IFERROR($E347*SUMIF('Daily Log'!$N$18:$N$1017,$B347,'Daily Log'!$O$18:$O$1017),0)</f>
        <v>1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2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2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1</v>
      </c>
      <c r="N348" s="388">
        <f>IFERROR($E348*SUMIF('Daily Log'!$W$18:$W$1017,$B348,'Daily Log'!$X$18:$X$1017),0)</f>
        <v>1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3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3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2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1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1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5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1</v>
      </c>
      <c r="K351" s="388">
        <f>IFERROR($E351*SUMIF('Daily Log'!$N$18:$N$1017,$B351,'Daily Log'!$O$18:$O$1017),0)</f>
        <v>1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1</v>
      </c>
      <c r="N351" s="388">
        <f>IFERROR($E351*SUMIF('Daily Log'!$W$18:$W$1017,$B351,'Daily Log'!$X$18:$X$1017),0)</f>
        <v>1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1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3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1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2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1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1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18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3</v>
      </c>
      <c r="K356" s="388">
        <f>IFERROR($E356*SUMIF('Daily Log'!$N$18:$N$1017,$B356,'Daily Log'!$O$18:$O$1017),0)</f>
        <v>4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3</v>
      </c>
      <c r="N356" s="388">
        <f>IFERROR($E356*SUMIF('Daily Log'!$W$18:$W$1017,$B356,'Daily Log'!$X$18:$X$1017),0)</f>
        <v>3</v>
      </c>
      <c r="O356" s="388">
        <f>IFERROR($E356*SUMIF('Daily Log'!$Z$18:$Z$1017,$B356,'Daily Log'!$AA$18:$AA$1017),0)</f>
        <v>5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25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8</v>
      </c>
      <c r="K357" s="388">
        <f>IFERROR($E357*SUMIF('Daily Log'!$N$18:$N$1017,$B357,'Daily Log'!$O$18:$O$1017),0)</f>
        <v>4</v>
      </c>
      <c r="L357" s="388">
        <f>IFERROR($E357*SUMIF('Daily Log'!$Q$18:$Q$1017,$B357,'Daily Log'!$R$18:$R$1017),0)</f>
        <v>3</v>
      </c>
      <c r="M357" s="388">
        <f>IFERROR($E357*SUMIF('Daily Log'!$T$18:$T$1017,$B357,'Daily Log'!$U$18:$U$1017),0)</f>
        <v>4</v>
      </c>
      <c r="N357" s="388">
        <f>IFERROR($E357*SUMIF('Daily Log'!$W$18:$W$1017,$B357,'Daily Log'!$X$18:$X$1017),0)</f>
        <v>2</v>
      </c>
      <c r="O357" s="388">
        <f>IFERROR($E357*SUMIF('Daily Log'!$Z$18:$Z$1017,$B357,'Daily Log'!$AA$18:$AA$1017),0)</f>
        <v>2</v>
      </c>
      <c r="P357" s="388">
        <f>IFERROR($E357*SUMIF('Daily Log'!$AC$18:$AC$1017,$B357,'Daily Log'!$AD$18:$AD$1017),0)</f>
        <v>2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1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1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8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1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1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4</v>
      </c>
      <c r="O359" s="388">
        <f>IFERROR($E359*SUMIF('Daily Log'!$Z$18:$Z$1017,$B359,'Daily Log'!$AA$18:$AA$1017),0)</f>
        <v>1</v>
      </c>
      <c r="P359" s="388">
        <f>IFERROR($E359*SUMIF('Daily Log'!$AC$18:$AC$1017,$B359,'Daily Log'!$AD$18:$AD$1017),0)</f>
        <v>1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17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1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5</v>
      </c>
      <c r="N361" s="388">
        <f>IFERROR($E361*SUMIF('Daily Log'!$W$18:$W$1017,$B361,'Daily Log'!$X$18:$X$1017),0)</f>
        <v>2</v>
      </c>
      <c r="O361" s="388">
        <f>IFERROR($E361*SUMIF('Daily Log'!$Z$18:$Z$1017,$B361,'Daily Log'!$AA$18:$AA$1017),0)</f>
        <v>2</v>
      </c>
      <c r="P361" s="388">
        <f>IFERROR($E361*SUMIF('Daily Log'!$AC$18:$AC$1017,$B361,'Daily Log'!$AD$18:$AD$1017),0)</f>
        <v>7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8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1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3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1</v>
      </c>
      <c r="O362" s="388">
        <f>IFERROR($E362*SUMIF('Daily Log'!$Z$18:$Z$1017,$B362,'Daily Log'!$AA$18:$AA$1017),0)</f>
        <v>2</v>
      </c>
      <c r="P362" s="388">
        <f>IFERROR($E362*SUMIF('Daily Log'!$AC$18:$AC$1017,$B362,'Daily Log'!$AD$18:$AD$1017),0)</f>
        <v>1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5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1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4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2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1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1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7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1</v>
      </c>
      <c r="L367" s="388">
        <f>IFERROR($E367*SUMIF('Daily Log'!$Q$18:$Q$1017,$B367,'Daily Log'!$R$18:$R$1017),0)</f>
        <v>4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1</v>
      </c>
      <c r="P367" s="388">
        <f>IFERROR($E367*SUMIF('Daily Log'!$AC$18:$AC$1017,$B367,'Daily Log'!$AD$18:$AD$1017),0)</f>
        <v>1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1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1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1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1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45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8</v>
      </c>
      <c r="K373" s="388">
        <f>IFERROR($E373*SUMIF('Daily Log'!$N$18:$N$1017,$B373,'Daily Log'!$O$18:$O$1017),0)</f>
        <v>7</v>
      </c>
      <c r="L373" s="388">
        <f>IFERROR($E373*SUMIF('Daily Log'!$Q$18:$Q$1017,$B373,'Daily Log'!$R$18:$R$1017),0)</f>
        <v>2</v>
      </c>
      <c r="M373" s="388">
        <f>IFERROR($E373*SUMIF('Daily Log'!$T$18:$T$1017,$B373,'Daily Log'!$U$18:$U$1017),0)</f>
        <v>9</v>
      </c>
      <c r="N373" s="388">
        <f>IFERROR($E373*SUMIF('Daily Log'!$W$18:$W$1017,$B373,'Daily Log'!$X$18:$X$1017),0)</f>
        <v>4</v>
      </c>
      <c r="O373" s="388">
        <f>IFERROR($E373*SUMIF('Daily Log'!$Z$18:$Z$1017,$B373,'Daily Log'!$AA$18:$AA$1017),0)</f>
        <v>10</v>
      </c>
      <c r="P373" s="388">
        <f>IFERROR($E373*SUMIF('Daily Log'!$AC$18:$AC$1017,$B373,'Daily Log'!$AD$18:$AD$1017),0)</f>
        <v>5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11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1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2</v>
      </c>
      <c r="N374" s="388">
        <f>IFERROR($E374*SUMIF('Daily Log'!$W$18:$W$1017,$B374,'Daily Log'!$X$18:$X$1017),0)</f>
        <v>3</v>
      </c>
      <c r="O374" s="388">
        <f>IFERROR($E374*SUMIF('Daily Log'!$Z$18:$Z$1017,$B374,'Daily Log'!$AA$18:$AA$1017),0)</f>
        <v>3</v>
      </c>
      <c r="P374" s="388">
        <f>IFERROR($E374*SUMIF('Daily Log'!$AC$18:$AC$1017,$B374,'Daily Log'!$AD$18:$AD$1017),0)</f>
        <v>2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7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1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2</v>
      </c>
      <c r="M375" s="388">
        <f>IFERROR($E375*SUMIF('Daily Log'!$T$18:$T$1017,$B375,'Daily Log'!$U$18:$U$1017),0)</f>
        <v>2</v>
      </c>
      <c r="N375" s="388">
        <f>IFERROR($E375*SUMIF('Daily Log'!$W$18:$W$1017,$B375,'Daily Log'!$X$18:$X$1017),0)</f>
        <v>1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1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1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1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12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1</v>
      </c>
      <c r="K377" s="388">
        <f>IFERROR($E377*SUMIF('Daily Log'!$N$18:$N$1017,$B377,'Daily Log'!$O$18:$O$1017),0)</f>
        <v>3</v>
      </c>
      <c r="L377" s="388">
        <f>IFERROR($E377*SUMIF('Daily Log'!$Q$18:$Q$1017,$B377,'Daily Log'!$R$18:$R$1017),0)</f>
        <v>3</v>
      </c>
      <c r="M377" s="388">
        <f>IFERROR($E377*SUMIF('Daily Log'!$T$18:$T$1017,$B377,'Daily Log'!$U$18:$U$1017),0)</f>
        <v>2</v>
      </c>
      <c r="N377" s="388">
        <f>IFERROR($E377*SUMIF('Daily Log'!$W$18:$W$1017,$B377,'Daily Log'!$X$18:$X$1017),0)</f>
        <v>1</v>
      </c>
      <c r="O377" s="388">
        <f>IFERROR($E377*SUMIF('Daily Log'!$Z$18:$Z$1017,$B377,'Daily Log'!$AA$18:$AA$1017),0)</f>
        <v>1</v>
      </c>
      <c r="P377" s="388">
        <f>IFERROR($E377*SUMIF('Daily Log'!$AC$18:$AC$1017,$B377,'Daily Log'!$AD$18:$AD$1017),0)</f>
        <v>1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21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5</v>
      </c>
      <c r="K378" s="388">
        <f>IFERROR($E378*SUMIF('Daily Log'!$N$18:$N$1017,$B378,'Daily Log'!$O$18:$O$1017),0)</f>
        <v>2</v>
      </c>
      <c r="L378" s="388">
        <f>IFERROR($E378*SUMIF('Daily Log'!$Q$18:$Q$1017,$B378,'Daily Log'!$R$18:$R$1017),0)</f>
        <v>3</v>
      </c>
      <c r="M378" s="388">
        <f>IFERROR($E378*SUMIF('Daily Log'!$T$18:$T$1017,$B378,'Daily Log'!$U$18:$U$1017),0)</f>
        <v>3</v>
      </c>
      <c r="N378" s="388">
        <f>IFERROR($E378*SUMIF('Daily Log'!$W$18:$W$1017,$B378,'Daily Log'!$X$18:$X$1017),0)</f>
        <v>1</v>
      </c>
      <c r="O378" s="388">
        <f>IFERROR($E378*SUMIF('Daily Log'!$Z$18:$Z$1017,$B378,'Daily Log'!$AA$18:$AA$1017),0)</f>
        <v>4</v>
      </c>
      <c r="P378" s="388">
        <f>IFERROR($E378*SUMIF('Daily Log'!$AC$18:$AC$1017,$B378,'Daily Log'!$AD$18:$AD$1017),0)</f>
        <v>3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8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1</v>
      </c>
      <c r="K379" s="388">
        <f>IFERROR($E379*SUMIF('Daily Log'!$N$18:$N$1017,$B379,'Daily Log'!$O$18:$O$1017),0)</f>
        <v>1</v>
      </c>
      <c r="L379" s="388">
        <f>IFERROR($E379*SUMIF('Daily Log'!$Q$18:$Q$1017,$B379,'Daily Log'!$R$18:$R$1017),0)</f>
        <v>2</v>
      </c>
      <c r="M379" s="388">
        <f>IFERROR($E379*SUMIF('Daily Log'!$T$18:$T$1017,$B379,'Daily Log'!$U$18:$U$1017),0)</f>
        <v>1</v>
      </c>
      <c r="N379" s="388">
        <f>IFERROR($E379*SUMIF('Daily Log'!$W$18:$W$1017,$B379,'Daily Log'!$X$18:$X$1017),0)</f>
        <v>1</v>
      </c>
      <c r="O379" s="388">
        <f>IFERROR($E379*SUMIF('Daily Log'!$Z$18:$Z$1017,$B379,'Daily Log'!$AA$18:$AA$1017),0)</f>
        <v>2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23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2</v>
      </c>
      <c r="K380" s="388">
        <f>IFERROR($E380*SUMIF('Daily Log'!$N$18:$N$1017,$B380,'Daily Log'!$O$18:$O$1017),0)</f>
        <v>6</v>
      </c>
      <c r="L380" s="388">
        <f>IFERROR($E380*SUMIF('Daily Log'!$Q$18:$Q$1017,$B380,'Daily Log'!$R$18:$R$1017),0)</f>
        <v>1</v>
      </c>
      <c r="M380" s="388">
        <f>IFERROR($E380*SUMIF('Daily Log'!$T$18:$T$1017,$B380,'Daily Log'!$U$18:$U$1017),0)</f>
        <v>4</v>
      </c>
      <c r="N380" s="388">
        <f>IFERROR($E380*SUMIF('Daily Log'!$W$18:$W$1017,$B380,'Daily Log'!$X$18:$X$1017),0)</f>
        <v>4</v>
      </c>
      <c r="O380" s="388">
        <f>IFERROR($E380*SUMIF('Daily Log'!$Z$18:$Z$1017,$B380,'Daily Log'!$AA$18:$AA$1017),0)</f>
        <v>4</v>
      </c>
      <c r="P380" s="388">
        <f>IFERROR($E380*SUMIF('Daily Log'!$AC$18:$AC$1017,$B380,'Daily Log'!$AD$18:$AD$1017),0)</f>
        <v>2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29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3</v>
      </c>
      <c r="K381" s="388">
        <f>IFERROR($E381*SUMIF('Daily Log'!$N$18:$N$1017,$B381,'Daily Log'!$O$18:$O$1017),0)</f>
        <v>4</v>
      </c>
      <c r="L381" s="388">
        <f>IFERROR($E381*SUMIF('Daily Log'!$Q$18:$Q$1017,$B381,'Daily Log'!$R$18:$R$1017),0)</f>
        <v>5</v>
      </c>
      <c r="M381" s="388">
        <f>IFERROR($E381*SUMIF('Daily Log'!$T$18:$T$1017,$B381,'Daily Log'!$U$18:$U$1017),0)</f>
        <v>3</v>
      </c>
      <c r="N381" s="388">
        <f>IFERROR($E381*SUMIF('Daily Log'!$W$18:$W$1017,$B381,'Daily Log'!$X$18:$X$1017),0)</f>
        <v>3</v>
      </c>
      <c r="O381" s="388">
        <f>IFERROR($E381*SUMIF('Daily Log'!$Z$18:$Z$1017,$B381,'Daily Log'!$AA$18:$AA$1017),0)</f>
        <v>5</v>
      </c>
      <c r="P381" s="388">
        <f>IFERROR($E381*SUMIF('Daily Log'!$AC$18:$AC$1017,$B381,'Daily Log'!$AD$18:$AD$1017),0)</f>
        <v>6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6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1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1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4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9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2</v>
      </c>
      <c r="K383" s="388">
        <f>IFERROR($E383*SUMIF('Daily Log'!$N$18:$N$1017,$B383,'Daily Log'!$O$18:$O$1017),0)</f>
        <v>1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1</v>
      </c>
      <c r="N383" s="388">
        <f>IFERROR($E383*SUMIF('Daily Log'!$W$18:$W$1017,$B383,'Daily Log'!$X$18:$X$1017),0)</f>
        <v>2</v>
      </c>
      <c r="O383" s="388">
        <f>IFERROR($E383*SUMIF('Daily Log'!$Z$18:$Z$1017,$B383,'Daily Log'!$AA$18:$AA$1017),0)</f>
        <v>1</v>
      </c>
      <c r="P383" s="388">
        <f>IFERROR($E383*SUMIF('Daily Log'!$AC$18:$AC$1017,$B383,'Daily Log'!$AD$18:$AD$1017),0)</f>
        <v>2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27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9</v>
      </c>
      <c r="L386" s="388">
        <f>IFERROR($E386*SUMIF('Daily Log'!$Q$18:$Q$1017,$B386,'Daily Log'!$R$18:$R$1017),0)</f>
        <v>4</v>
      </c>
      <c r="M386" s="388">
        <f>IFERROR($E386*SUMIF('Daily Log'!$T$18:$T$1017,$B386,'Daily Log'!$U$18:$U$1017),0)</f>
        <v>2</v>
      </c>
      <c r="N386" s="388">
        <f>IFERROR($E386*SUMIF('Daily Log'!$W$18:$W$1017,$B386,'Daily Log'!$X$18:$X$1017),0)</f>
        <v>7</v>
      </c>
      <c r="O386" s="388">
        <f>IFERROR($E386*SUMIF('Daily Log'!$Z$18:$Z$1017,$B386,'Daily Log'!$AA$18:$AA$1017),0)</f>
        <v>2</v>
      </c>
      <c r="P386" s="388">
        <f>IFERROR($E386*SUMIF('Daily Log'!$AC$18:$AC$1017,$B386,'Daily Log'!$AD$18:$AD$1017),0)</f>
        <v>3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2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1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1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topLeftCell="U1" workbookViewId="0">
      <selection activeCell="Z18" sqref="Z18:AA155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NOVEMBER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11 / 2013</v>
      </c>
      <c r="C14" s="5"/>
      <c r="E14" s="4" t="str">
        <f ca="1">"DATE  "&amp;TEXT(Summary!H27,"DD / MM / YYYY")</f>
        <v>DATE  02 / 11 / 2013</v>
      </c>
      <c r="F14" s="5"/>
      <c r="H14" s="4" t="str">
        <f ca="1">"DATE  "&amp;TEXT(Summary!I27,"DD / MM / YYYY")</f>
        <v>DATE  03 / 11 / 2013</v>
      </c>
      <c r="I14" s="5"/>
      <c r="K14" s="4" t="str">
        <f ca="1">"DATE  "&amp;TEXT(Summary!J27,"DD / MM / YYYY")</f>
        <v>DATE  04 / 11 / 2013</v>
      </c>
      <c r="L14" s="5"/>
      <c r="N14" s="4" t="str">
        <f ca="1">"DATE  "&amp;TEXT(Summary!K27,"DD / MM / YYYY")</f>
        <v>DATE  05 / 11 / 2013</v>
      </c>
      <c r="O14" s="5"/>
      <c r="Q14" s="4" t="str">
        <f ca="1">"DATE  "&amp;TEXT(Summary!L27,"DD / MM / YYYY")</f>
        <v>DATE  06 / 11 / 2013</v>
      </c>
      <c r="R14" s="5"/>
      <c r="T14" s="4" t="str">
        <f ca="1">"DATE  "&amp;TEXT(Summary!M27,"DD / MM / YYYY")</f>
        <v>DATE  07 / 11 / 2013</v>
      </c>
      <c r="U14" s="5"/>
      <c r="W14" s="4" t="str">
        <f ca="1">"DATE  "&amp;TEXT(Summary!N27,"DD / MM / YYYY")</f>
        <v>DATE  08 / 11 / 2013</v>
      </c>
      <c r="X14" s="5"/>
      <c r="Z14" s="4" t="str">
        <f ca="1">"DATE  "&amp;TEXT(Summary!O27,"DD / MM / YYYY")</f>
        <v>DATE  09 / 11 / 2013</v>
      </c>
      <c r="AA14" s="5"/>
      <c r="AC14" s="4" t="str">
        <f ca="1">"DATE  "&amp;TEXT(Summary!P27,"DD / MM / YYYY")</f>
        <v>DATE  10 / 11 / 2013</v>
      </c>
      <c r="AD14" s="5"/>
      <c r="AF14" s="4" t="str">
        <f ca="1">"DATE  "&amp;TEXT(Summary!Q27,"DD / MM / YYYY")</f>
        <v>DATE  11 / 11 / 2013</v>
      </c>
      <c r="AG14" s="5"/>
      <c r="AI14" s="4" t="str">
        <f ca="1">"DATE  "&amp;TEXT(Summary!R27,"DD / MM / YYYY")</f>
        <v>DATE  12 / 11 / 2013</v>
      </c>
      <c r="AJ14" s="5"/>
      <c r="AL14" s="4" t="str">
        <f ca="1">"DATE  "&amp;TEXT(Summary!S27,"DD / MM / YYYY")</f>
        <v>DATE  13 / 11 / 2013</v>
      </c>
      <c r="AM14" s="5"/>
      <c r="AO14" s="4" t="str">
        <f ca="1">"DATE  "&amp;TEXT(Summary!T27,"DD / MM / YYYY")</f>
        <v>DATE  14 / 11 / 2013</v>
      </c>
      <c r="AP14" s="5"/>
      <c r="AR14" s="4" t="str">
        <f ca="1">"DATE  "&amp;TEXT(Summary!U27,"DD / MM / YYYY")</f>
        <v>DATE  15 / 11 / 2013</v>
      </c>
      <c r="AS14" s="5"/>
      <c r="AU14" s="4" t="str">
        <f ca="1">"DATE  "&amp;TEXT(Summary!V27,"DD / MM / YYYY")</f>
        <v>DATE  16 / 11 / 2013</v>
      </c>
      <c r="AV14" s="5"/>
      <c r="AX14" s="4" t="str">
        <f ca="1">"DATE  "&amp;TEXT(Summary!W27,"DD / MM / YYYY")</f>
        <v>DATE  17 / 11 / 2013</v>
      </c>
      <c r="AY14" s="5"/>
      <c r="BA14" s="4" t="str">
        <f ca="1">"DATE  "&amp;TEXT(Summary!X27,"DD / MM / YYYY")</f>
        <v>DATE  18 / 11 / 2013</v>
      </c>
      <c r="BB14" s="5"/>
      <c r="BD14" s="4" t="str">
        <f ca="1">"DATE  "&amp;TEXT(Summary!Y27,"DD / MM / YYYY")</f>
        <v>DATE  19 / 11 / 2013</v>
      </c>
      <c r="BE14" s="5"/>
      <c r="BG14" s="4" t="str">
        <f ca="1">"DATE  "&amp;TEXT(Summary!Z27,"DD / MM / YYYY")</f>
        <v>DATE  20 / 11 / 2013</v>
      </c>
      <c r="BH14" s="5"/>
      <c r="BJ14" s="4" t="str">
        <f ca="1">"DATE  "&amp;TEXT(Summary!AA27,"DD / MM / YYYY")</f>
        <v>DATE  21 / 11 / 2013</v>
      </c>
      <c r="BK14" s="43"/>
      <c r="BM14" s="4" t="str">
        <f ca="1">"DATE  "&amp;TEXT(Summary!AB27,"DD / MM / YYYY")</f>
        <v>DATE  22 / 11 / 2013</v>
      </c>
      <c r="BN14" s="5"/>
      <c r="BP14" s="4" t="str">
        <f ca="1">"DATE  "&amp;TEXT(Summary!AC27,"DD / MM / YYYY")</f>
        <v>DATE  23 / 11 / 2013</v>
      </c>
      <c r="BQ14" s="5"/>
      <c r="BS14" s="4" t="str">
        <f ca="1">"DATE  "&amp;TEXT(Summary!AD27,"DD / MM / YYYY")</f>
        <v>DATE  24 / 11 / 2013</v>
      </c>
      <c r="BT14" s="5"/>
      <c r="BV14" s="4" t="str">
        <f ca="1">"DATE  "&amp;TEXT(Summary!AE27,"DD / MM / YYYY")</f>
        <v>DATE  25 / 11 / 2013</v>
      </c>
      <c r="BW14" s="5"/>
      <c r="BY14" s="4" t="str">
        <f ca="1">"DATE  "&amp;TEXT(Summary!AF27,"DD / MM / YYYY")</f>
        <v>DATE  26 / 11 / 2013</v>
      </c>
      <c r="BZ14" s="5"/>
      <c r="CB14" s="4" t="str">
        <f ca="1">"DATE  "&amp;TEXT(Summary!AG27,"DD / MM / YYYY")</f>
        <v>DATE  27 / 11 / 2013</v>
      </c>
      <c r="CC14" s="5"/>
      <c r="CE14" s="4" t="str">
        <f ca="1">"DATE  "&amp;TEXT(Summary!AH27,"DD / MM / YYYY")</f>
        <v>DATE  28 / 11 / 2013</v>
      </c>
      <c r="CF14" s="5"/>
      <c r="CH14" s="4" t="str">
        <f ca="1">"DATE  "&amp;TEXT(Summary!AI27,"DD / MM / YYYY")</f>
        <v>DATE  29 / 11 / 2013</v>
      </c>
      <c r="CI14" s="5"/>
      <c r="CK14" s="268" t="str">
        <f ca="1">"DATE  "&amp;TEXT(Summary!AJ27,"DD / MM / YYYY")</f>
        <v>DATE  30 / 11 / 2013</v>
      </c>
      <c r="CL14" s="269"/>
      <c r="CN14" s="4" t="str">
        <f ca="1">"DATE  "&amp;TEXT(Summary!AK27,"DD / MM / YYYY")</f>
        <v xml:space="preserve">DATE  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0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4</v>
      </c>
      <c r="L17" s="407"/>
      <c r="M17" s="408"/>
      <c r="N17" s="406">
        <f>IF(N18&lt;&gt;"",5,0)</f>
        <v>5</v>
      </c>
      <c r="O17" s="407"/>
      <c r="P17" s="408"/>
      <c r="Q17" s="406">
        <f>IF(Q18&lt;&gt;"",6,0)</f>
        <v>6</v>
      </c>
      <c r="R17" s="407"/>
      <c r="S17" s="408"/>
      <c r="T17" s="406">
        <f>IF(T18&lt;&gt;"",7,0)</f>
        <v>7</v>
      </c>
      <c r="U17" s="407"/>
      <c r="V17" s="408"/>
      <c r="W17" s="406">
        <f>IF(W18&lt;&gt;"",8,0)</f>
        <v>8</v>
      </c>
      <c r="X17" s="407"/>
      <c r="Y17" s="408"/>
      <c r="Z17" s="406">
        <f>IF(Z18&lt;&gt;"",9,0)</f>
        <v>9</v>
      </c>
      <c r="AA17" s="407"/>
      <c r="AB17" s="408"/>
      <c r="AC17" s="406">
        <f>IF(AC18&lt;&gt;"",10,0)</f>
        <v>10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/>
      <c r="C18" s="14"/>
      <c r="E18" s="13"/>
      <c r="F18" s="14"/>
      <c r="H18" s="13"/>
      <c r="I18" s="14"/>
      <c r="K18" s="13" t="s">
        <v>306</v>
      </c>
      <c r="L18" s="14">
        <v>6</v>
      </c>
      <c r="N18" s="13" t="s">
        <v>307</v>
      </c>
      <c r="O18" s="14">
        <v>1</v>
      </c>
      <c r="Q18" s="13" t="s">
        <v>306</v>
      </c>
      <c r="R18" s="14">
        <v>5</v>
      </c>
      <c r="T18" s="13" t="s">
        <v>306</v>
      </c>
      <c r="U18" s="14">
        <v>10</v>
      </c>
      <c r="W18" s="13" t="s">
        <v>308</v>
      </c>
      <c r="X18" s="14">
        <v>68</v>
      </c>
      <c r="Z18" s="13" t="s">
        <v>306</v>
      </c>
      <c r="AA18" s="14">
        <v>1</v>
      </c>
      <c r="AC18" s="13" t="s">
        <v>308</v>
      </c>
      <c r="AD18" s="14">
        <v>62</v>
      </c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/>
      <c r="C19" s="16"/>
      <c r="E19" s="15"/>
      <c r="F19" s="16"/>
      <c r="H19" s="15"/>
      <c r="I19" s="16"/>
      <c r="K19" s="15" t="s">
        <v>308</v>
      </c>
      <c r="L19" s="16">
        <v>47</v>
      </c>
      <c r="N19" s="15" t="s">
        <v>308</v>
      </c>
      <c r="O19" s="16">
        <v>124</v>
      </c>
      <c r="Q19" s="15" t="s">
        <v>308</v>
      </c>
      <c r="R19" s="16">
        <v>53</v>
      </c>
      <c r="T19" s="15" t="s">
        <v>308</v>
      </c>
      <c r="U19" s="16">
        <v>48</v>
      </c>
      <c r="W19" s="15" t="s">
        <v>314</v>
      </c>
      <c r="X19" s="16">
        <v>5</v>
      </c>
      <c r="Z19" s="15" t="s">
        <v>402</v>
      </c>
      <c r="AA19" s="16">
        <v>3</v>
      </c>
      <c r="AC19" s="15" t="s">
        <v>310</v>
      </c>
      <c r="AD19" s="16">
        <v>2</v>
      </c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/>
      <c r="C20" s="16"/>
      <c r="E20" s="15"/>
      <c r="F20" s="16"/>
      <c r="H20" s="15"/>
      <c r="I20" s="16"/>
      <c r="K20" s="15" t="s">
        <v>309</v>
      </c>
      <c r="L20" s="16">
        <v>1</v>
      </c>
      <c r="N20" s="15" t="s">
        <v>309</v>
      </c>
      <c r="O20" s="16">
        <v>2</v>
      </c>
      <c r="Q20" s="15" t="s">
        <v>314</v>
      </c>
      <c r="R20" s="16">
        <v>15</v>
      </c>
      <c r="T20" s="15" t="s">
        <v>309</v>
      </c>
      <c r="U20" s="16">
        <v>1</v>
      </c>
      <c r="W20" s="15" t="s">
        <v>315</v>
      </c>
      <c r="X20" s="16">
        <v>7</v>
      </c>
      <c r="Z20" s="15" t="s">
        <v>308</v>
      </c>
      <c r="AA20" s="16">
        <v>50</v>
      </c>
      <c r="AC20" s="15" t="s">
        <v>312</v>
      </c>
      <c r="AD20" s="16">
        <v>1</v>
      </c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/>
      <c r="C21" s="16"/>
      <c r="E21" s="15"/>
      <c r="F21" s="16"/>
      <c r="H21" s="15"/>
      <c r="I21" s="16"/>
      <c r="K21" s="15" t="s">
        <v>310</v>
      </c>
      <c r="L21" s="16">
        <v>1</v>
      </c>
      <c r="N21" s="15" t="s">
        <v>313</v>
      </c>
      <c r="O21" s="16">
        <v>1</v>
      </c>
      <c r="Q21" s="15" t="s">
        <v>317</v>
      </c>
      <c r="R21" s="16">
        <v>50</v>
      </c>
      <c r="T21" s="15" t="s">
        <v>314</v>
      </c>
      <c r="U21" s="16">
        <v>5</v>
      </c>
      <c r="W21" s="15" t="s">
        <v>317</v>
      </c>
      <c r="X21" s="16">
        <v>43</v>
      </c>
      <c r="Z21" s="15" t="s">
        <v>309</v>
      </c>
      <c r="AA21" s="16">
        <v>2</v>
      </c>
      <c r="AC21" s="15" t="s">
        <v>314</v>
      </c>
      <c r="AD21" s="16">
        <v>55</v>
      </c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/>
      <c r="C22" s="16"/>
      <c r="E22" s="15"/>
      <c r="F22" s="16"/>
      <c r="H22" s="15"/>
      <c r="I22" s="16"/>
      <c r="K22" s="15" t="s">
        <v>314</v>
      </c>
      <c r="L22" s="16">
        <v>26</v>
      </c>
      <c r="N22" s="15" t="s">
        <v>314</v>
      </c>
      <c r="O22" s="16">
        <v>84</v>
      </c>
      <c r="Q22" s="15" t="s">
        <v>320</v>
      </c>
      <c r="R22" s="16">
        <v>2</v>
      </c>
      <c r="T22" s="15" t="s">
        <v>317</v>
      </c>
      <c r="U22" s="16">
        <v>67</v>
      </c>
      <c r="W22" s="15" t="s">
        <v>320</v>
      </c>
      <c r="X22" s="16">
        <v>1</v>
      </c>
      <c r="Z22" s="15" t="s">
        <v>314</v>
      </c>
      <c r="AA22" s="16">
        <v>33</v>
      </c>
      <c r="AC22" s="15" t="s">
        <v>315</v>
      </c>
      <c r="AD22" s="16">
        <v>24</v>
      </c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/>
      <c r="C23" s="16"/>
      <c r="E23" s="15"/>
      <c r="F23" s="16"/>
      <c r="H23" s="15"/>
      <c r="I23" s="16"/>
      <c r="K23" s="15" t="s">
        <v>315</v>
      </c>
      <c r="L23" s="16">
        <v>2</v>
      </c>
      <c r="N23" s="15" t="s">
        <v>315</v>
      </c>
      <c r="O23" s="16">
        <v>48</v>
      </c>
      <c r="Q23" s="15" t="s">
        <v>326</v>
      </c>
      <c r="R23" s="16">
        <v>87</v>
      </c>
      <c r="T23" s="15" t="s">
        <v>408</v>
      </c>
      <c r="U23" s="16">
        <v>1</v>
      </c>
      <c r="W23" s="15" t="s">
        <v>713</v>
      </c>
      <c r="X23" s="16">
        <v>2</v>
      </c>
      <c r="Z23" s="15" t="s">
        <v>315</v>
      </c>
      <c r="AA23" s="16">
        <v>8</v>
      </c>
      <c r="AC23" s="15" t="s">
        <v>319</v>
      </c>
      <c r="AD23" s="16">
        <v>2</v>
      </c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/>
      <c r="C24" s="16"/>
      <c r="E24" s="15"/>
      <c r="F24" s="16"/>
      <c r="H24" s="15"/>
      <c r="I24" s="16"/>
      <c r="K24" s="15" t="s">
        <v>317</v>
      </c>
      <c r="L24" s="16">
        <v>31</v>
      </c>
      <c r="N24" s="15" t="s">
        <v>320</v>
      </c>
      <c r="O24" s="16">
        <v>1</v>
      </c>
      <c r="Q24" s="15" t="s">
        <v>329</v>
      </c>
      <c r="R24" s="16">
        <v>32</v>
      </c>
      <c r="T24" s="15" t="s">
        <v>326</v>
      </c>
      <c r="U24" s="16">
        <v>71</v>
      </c>
      <c r="W24" s="15" t="s">
        <v>408</v>
      </c>
      <c r="X24" s="16">
        <v>4</v>
      </c>
      <c r="Z24" s="15" t="s">
        <v>320</v>
      </c>
      <c r="AA24" s="16">
        <v>2</v>
      </c>
      <c r="AC24" s="15" t="s">
        <v>320</v>
      </c>
      <c r="AD24" s="16">
        <v>2</v>
      </c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/>
      <c r="C25" s="16"/>
      <c r="E25" s="15"/>
      <c r="F25" s="16"/>
      <c r="H25" s="15"/>
      <c r="I25" s="16"/>
      <c r="K25" s="15" t="s">
        <v>320</v>
      </c>
      <c r="L25" s="16">
        <v>1</v>
      </c>
      <c r="N25" s="15" t="s">
        <v>324</v>
      </c>
      <c r="O25" s="16">
        <v>1</v>
      </c>
      <c r="Q25" s="15" t="s">
        <v>331</v>
      </c>
      <c r="R25" s="16">
        <v>1</v>
      </c>
      <c r="T25" s="15" t="s">
        <v>327</v>
      </c>
      <c r="U25" s="16">
        <v>43</v>
      </c>
      <c r="W25" s="15" t="s">
        <v>326</v>
      </c>
      <c r="X25" s="16">
        <v>101</v>
      </c>
      <c r="Z25" s="15" t="s">
        <v>322</v>
      </c>
      <c r="AA25" s="16">
        <v>1</v>
      </c>
      <c r="AC25" s="15" t="s">
        <v>326</v>
      </c>
      <c r="AD25" s="16">
        <v>64</v>
      </c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/>
      <c r="C26" s="16"/>
      <c r="E26" s="15"/>
      <c r="F26" s="16"/>
      <c r="H26" s="15"/>
      <c r="I26" s="16"/>
      <c r="K26" s="15" t="s">
        <v>326</v>
      </c>
      <c r="L26" s="16">
        <v>93</v>
      </c>
      <c r="N26" s="15" t="s">
        <v>668</v>
      </c>
      <c r="O26" s="16"/>
      <c r="Q26" s="15" t="s">
        <v>335</v>
      </c>
      <c r="R26" s="16">
        <v>2</v>
      </c>
      <c r="T26" s="15" t="s">
        <v>329</v>
      </c>
      <c r="U26" s="16">
        <v>85</v>
      </c>
      <c r="W26" s="15" t="s">
        <v>327</v>
      </c>
      <c r="X26" s="16">
        <v>80</v>
      </c>
      <c r="Z26" s="15" t="s">
        <v>326</v>
      </c>
      <c r="AA26" s="16">
        <v>142</v>
      </c>
      <c r="AC26" s="15" t="s">
        <v>327</v>
      </c>
      <c r="AD26" s="16">
        <v>40</v>
      </c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/>
      <c r="C27" s="16"/>
      <c r="E27" s="15"/>
      <c r="F27" s="16"/>
      <c r="H27" s="15"/>
      <c r="I27" s="16"/>
      <c r="K27" s="15" t="s">
        <v>327</v>
      </c>
      <c r="L27" s="16">
        <v>45</v>
      </c>
      <c r="N27" s="15" t="s">
        <v>326</v>
      </c>
      <c r="O27" s="16">
        <v>42</v>
      </c>
      <c r="Q27" s="15" t="s">
        <v>700</v>
      </c>
      <c r="R27" s="16">
        <v>38</v>
      </c>
      <c r="T27" s="15" t="s">
        <v>330</v>
      </c>
      <c r="U27" s="16">
        <v>1</v>
      </c>
      <c r="W27" s="15" t="s">
        <v>329</v>
      </c>
      <c r="X27" s="16">
        <v>127</v>
      </c>
      <c r="Z27" s="15" t="s">
        <v>327</v>
      </c>
      <c r="AA27" s="16">
        <v>18</v>
      </c>
      <c r="AC27" s="15" t="s">
        <v>329</v>
      </c>
      <c r="AD27" s="16">
        <v>45</v>
      </c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/>
      <c r="C28" s="16"/>
      <c r="E28" s="15"/>
      <c r="F28" s="16"/>
      <c r="H28" s="15"/>
      <c r="I28" s="16"/>
      <c r="K28" s="15" t="s">
        <v>329</v>
      </c>
      <c r="L28" s="16">
        <v>117</v>
      </c>
      <c r="N28" s="15" t="s">
        <v>327</v>
      </c>
      <c r="O28" s="16">
        <v>44</v>
      </c>
      <c r="Q28" s="15" t="s">
        <v>701</v>
      </c>
      <c r="R28" s="16">
        <v>3</v>
      </c>
      <c r="T28" s="15" t="s">
        <v>331</v>
      </c>
      <c r="U28" s="16">
        <v>3</v>
      </c>
      <c r="W28" s="15" t="s">
        <v>330</v>
      </c>
      <c r="X28" s="16">
        <v>1</v>
      </c>
      <c r="Z28" s="15" t="s">
        <v>329</v>
      </c>
      <c r="AA28" s="16">
        <v>118</v>
      </c>
      <c r="AC28" s="15" t="s">
        <v>335</v>
      </c>
      <c r="AD28" s="16">
        <v>2</v>
      </c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/>
      <c r="C29" s="16"/>
      <c r="E29" s="15"/>
      <c r="F29" s="16"/>
      <c r="H29" s="15"/>
      <c r="I29" s="16"/>
      <c r="K29" s="15" t="s">
        <v>330</v>
      </c>
      <c r="L29" s="16">
        <v>6</v>
      </c>
      <c r="N29" s="15" t="s">
        <v>329</v>
      </c>
      <c r="O29" s="16">
        <v>115</v>
      </c>
      <c r="Q29" s="15" t="s">
        <v>337</v>
      </c>
      <c r="R29" s="16">
        <v>22</v>
      </c>
      <c r="T29" s="15" t="s">
        <v>332</v>
      </c>
      <c r="U29" s="16">
        <v>1</v>
      </c>
      <c r="W29" s="15" t="s">
        <v>331</v>
      </c>
      <c r="X29" s="16">
        <v>6</v>
      </c>
      <c r="Z29" s="15" t="s">
        <v>330</v>
      </c>
      <c r="AA29" s="16">
        <v>2</v>
      </c>
      <c r="AC29" s="15" t="s">
        <v>337</v>
      </c>
      <c r="AD29" s="16">
        <v>35</v>
      </c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/>
      <c r="C30" s="16"/>
      <c r="E30" s="15"/>
      <c r="F30" s="16"/>
      <c r="H30" s="15"/>
      <c r="I30" s="16"/>
      <c r="K30" s="15" t="s">
        <v>331</v>
      </c>
      <c r="L30" s="16">
        <v>1</v>
      </c>
      <c r="N30" s="15" t="s">
        <v>330</v>
      </c>
      <c r="O30" s="16">
        <v>4</v>
      </c>
      <c r="Q30" s="15" t="s">
        <v>340</v>
      </c>
      <c r="R30" s="16">
        <v>23</v>
      </c>
      <c r="T30" s="15" t="s">
        <v>334</v>
      </c>
      <c r="U30" s="16">
        <v>1</v>
      </c>
      <c r="W30" s="15" t="s">
        <v>334</v>
      </c>
      <c r="X30" s="16">
        <v>2</v>
      </c>
      <c r="Z30" s="15" t="s">
        <v>331</v>
      </c>
      <c r="AA30" s="16">
        <v>4</v>
      </c>
      <c r="AC30" s="15" t="s">
        <v>340</v>
      </c>
      <c r="AD30" s="16">
        <v>38</v>
      </c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/>
      <c r="C31" s="16"/>
      <c r="E31" s="15"/>
      <c r="F31" s="16"/>
      <c r="H31" s="15"/>
      <c r="I31" s="16"/>
      <c r="K31" s="15" t="s">
        <v>334</v>
      </c>
      <c r="L31" s="16">
        <v>1</v>
      </c>
      <c r="N31" s="15" t="s">
        <v>331</v>
      </c>
      <c r="O31" s="16">
        <v>1</v>
      </c>
      <c r="Q31" s="15" t="s">
        <v>342</v>
      </c>
      <c r="R31" s="16">
        <v>1</v>
      </c>
      <c r="T31" s="15" t="s">
        <v>337</v>
      </c>
      <c r="U31" s="16">
        <v>25</v>
      </c>
      <c r="W31" s="15" t="s">
        <v>335</v>
      </c>
      <c r="X31" s="16">
        <v>2</v>
      </c>
      <c r="Z31" s="15" t="s">
        <v>332</v>
      </c>
      <c r="AA31" s="16">
        <v>2</v>
      </c>
      <c r="AC31" s="15" t="s">
        <v>709</v>
      </c>
      <c r="AD31" s="16">
        <v>2</v>
      </c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/>
      <c r="C32" s="16"/>
      <c r="E32" s="15"/>
      <c r="F32" s="16"/>
      <c r="H32" s="15"/>
      <c r="I32" s="16"/>
      <c r="K32" s="15" t="s">
        <v>335</v>
      </c>
      <c r="L32" s="16">
        <v>3</v>
      </c>
      <c r="N32" s="15" t="s">
        <v>334</v>
      </c>
      <c r="O32" s="16">
        <v>1</v>
      </c>
      <c r="Q32" s="15" t="s">
        <v>702</v>
      </c>
      <c r="R32" s="16">
        <v>2</v>
      </c>
      <c r="T32" s="15" t="s">
        <v>340</v>
      </c>
      <c r="U32" s="16">
        <v>36</v>
      </c>
      <c r="W32" s="15" t="s">
        <v>336</v>
      </c>
      <c r="X32" s="16">
        <v>2</v>
      </c>
      <c r="Z32" s="15" t="s">
        <v>335</v>
      </c>
      <c r="AA32" s="16">
        <v>2</v>
      </c>
      <c r="AC32" s="15" t="s">
        <v>70</v>
      </c>
      <c r="AD32" s="16">
        <v>2</v>
      </c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/>
      <c r="C33" s="16"/>
      <c r="E33" s="15"/>
      <c r="F33" s="16"/>
      <c r="H33" s="15"/>
      <c r="I33" s="16"/>
      <c r="K33" s="15" t="s">
        <v>692</v>
      </c>
      <c r="L33" s="16">
        <v>2</v>
      </c>
      <c r="N33" s="15" t="s">
        <v>335</v>
      </c>
      <c r="O33" s="16">
        <v>2</v>
      </c>
      <c r="Q33" s="15" t="s">
        <v>703</v>
      </c>
      <c r="R33" s="16">
        <v>2</v>
      </c>
      <c r="T33" s="15" t="s">
        <v>70</v>
      </c>
      <c r="U33" s="16">
        <v>2</v>
      </c>
      <c r="W33" s="15" t="s">
        <v>692</v>
      </c>
      <c r="X33" s="16">
        <v>2</v>
      </c>
      <c r="Z33" s="15" t="s">
        <v>336</v>
      </c>
      <c r="AA33" s="16">
        <v>2</v>
      </c>
      <c r="AC33" s="15" t="s">
        <v>73</v>
      </c>
      <c r="AD33" s="16">
        <v>1</v>
      </c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/>
      <c r="C34" s="16"/>
      <c r="E34" s="15"/>
      <c r="F34" s="16"/>
      <c r="H34" s="15"/>
      <c r="I34" s="16"/>
      <c r="K34" s="15" t="s">
        <v>337</v>
      </c>
      <c r="L34" s="16">
        <v>58</v>
      </c>
      <c r="N34" s="15" t="s">
        <v>337</v>
      </c>
      <c r="O34" s="16">
        <v>35</v>
      </c>
      <c r="Q34" s="15" t="s">
        <v>74</v>
      </c>
      <c r="R34" s="16">
        <v>2</v>
      </c>
      <c r="T34" s="15" t="s">
        <v>75</v>
      </c>
      <c r="U34" s="16">
        <v>1</v>
      </c>
      <c r="W34" s="15" t="s">
        <v>714</v>
      </c>
      <c r="X34" s="16">
        <v>1</v>
      </c>
      <c r="Z34" s="15" t="s">
        <v>337</v>
      </c>
      <c r="AA34" s="16">
        <v>67</v>
      </c>
      <c r="AC34" s="15" t="s">
        <v>79</v>
      </c>
      <c r="AD34" s="16">
        <v>2</v>
      </c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/>
      <c r="C35" s="16"/>
      <c r="E35" s="15"/>
      <c r="F35" s="16"/>
      <c r="H35" s="15"/>
      <c r="I35" s="16"/>
      <c r="K35" s="15" t="s">
        <v>338</v>
      </c>
      <c r="L35" s="16">
        <v>9</v>
      </c>
      <c r="N35" s="15" t="s">
        <v>340</v>
      </c>
      <c r="O35" s="16">
        <v>34</v>
      </c>
      <c r="Q35" s="15" t="s">
        <v>75</v>
      </c>
      <c r="R35" s="16">
        <v>2</v>
      </c>
      <c r="T35" s="15" t="s">
        <v>78</v>
      </c>
      <c r="U35" s="16">
        <v>5</v>
      </c>
      <c r="W35" s="15" t="s">
        <v>337</v>
      </c>
      <c r="X35" s="16">
        <v>41</v>
      </c>
      <c r="Z35" s="15" t="s">
        <v>465</v>
      </c>
      <c r="AA35" s="16">
        <v>1</v>
      </c>
      <c r="AC35" s="15" t="s">
        <v>81</v>
      </c>
      <c r="AD35" s="16">
        <v>4</v>
      </c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/>
      <c r="C36" s="16"/>
      <c r="E36" s="15"/>
      <c r="F36" s="16"/>
      <c r="H36" s="15"/>
      <c r="I36" s="16"/>
      <c r="K36" s="15" t="s">
        <v>70</v>
      </c>
      <c r="L36" s="16">
        <v>7</v>
      </c>
      <c r="N36" s="15" t="s">
        <v>342</v>
      </c>
      <c r="O36" s="16">
        <v>1</v>
      </c>
      <c r="Q36" s="15" t="s">
        <v>78</v>
      </c>
      <c r="R36" s="16">
        <v>2</v>
      </c>
      <c r="T36" s="15" t="s">
        <v>81</v>
      </c>
      <c r="U36" s="16">
        <v>1</v>
      </c>
      <c r="W36" s="15" t="s">
        <v>338</v>
      </c>
      <c r="X36" s="16">
        <v>13</v>
      </c>
      <c r="Z36" s="15" t="s">
        <v>70</v>
      </c>
      <c r="AA36" s="16">
        <v>9</v>
      </c>
      <c r="AC36" s="15" t="s">
        <v>82</v>
      </c>
      <c r="AD36" s="16">
        <v>3</v>
      </c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/>
      <c r="C37" s="16"/>
      <c r="E37" s="15"/>
      <c r="F37" s="16"/>
      <c r="H37" s="15"/>
      <c r="I37" s="16"/>
      <c r="K37" s="15" t="s">
        <v>72</v>
      </c>
      <c r="L37" s="16">
        <v>2</v>
      </c>
      <c r="N37" s="15" t="s">
        <v>70</v>
      </c>
      <c r="O37" s="16">
        <v>2</v>
      </c>
      <c r="Q37" s="15" t="s">
        <v>81</v>
      </c>
      <c r="R37" s="16">
        <v>7</v>
      </c>
      <c r="T37" s="15" t="s">
        <v>82</v>
      </c>
      <c r="U37" s="16">
        <v>3</v>
      </c>
      <c r="W37" s="15" t="s">
        <v>342</v>
      </c>
      <c r="X37" s="16">
        <v>1</v>
      </c>
      <c r="Z37" s="15" t="s">
        <v>78</v>
      </c>
      <c r="AA37" s="16">
        <v>2</v>
      </c>
      <c r="AC37" s="15" t="s">
        <v>105</v>
      </c>
      <c r="AD37" s="16">
        <v>1</v>
      </c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/>
      <c r="C38" s="16"/>
      <c r="E38" s="15"/>
      <c r="F38" s="16"/>
      <c r="H38" s="15"/>
      <c r="I38" s="16"/>
      <c r="K38" s="15" t="s">
        <v>74</v>
      </c>
      <c r="L38" s="16">
        <v>2</v>
      </c>
      <c r="N38" s="15" t="s">
        <v>77</v>
      </c>
      <c r="O38" s="16">
        <v>2</v>
      </c>
      <c r="Q38" s="15" t="s">
        <v>86</v>
      </c>
      <c r="R38" s="16">
        <v>4</v>
      </c>
      <c r="T38" s="15" t="s">
        <v>140</v>
      </c>
      <c r="U38" s="16">
        <v>18</v>
      </c>
      <c r="W38" s="15" t="s">
        <v>343</v>
      </c>
      <c r="X38" s="16">
        <v>1</v>
      </c>
      <c r="Z38" s="15" t="s">
        <v>80</v>
      </c>
      <c r="AA38" s="16">
        <v>1</v>
      </c>
      <c r="AC38" s="15" t="s">
        <v>116</v>
      </c>
      <c r="AD38" s="16">
        <v>1</v>
      </c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/>
      <c r="C39" s="16"/>
      <c r="E39" s="15"/>
      <c r="F39" s="16"/>
      <c r="H39" s="15"/>
      <c r="I39" s="16"/>
      <c r="K39" s="15" t="s">
        <v>75</v>
      </c>
      <c r="L39" s="16">
        <v>3</v>
      </c>
      <c r="N39" s="15" t="s">
        <v>78</v>
      </c>
      <c r="O39" s="16">
        <v>2</v>
      </c>
      <c r="Q39" s="15" t="s">
        <v>669</v>
      </c>
      <c r="R39" s="16"/>
      <c r="T39" s="15" t="s">
        <v>141</v>
      </c>
      <c r="U39" s="16">
        <v>20</v>
      </c>
      <c r="W39" s="15" t="s">
        <v>70</v>
      </c>
      <c r="X39" s="16">
        <v>1</v>
      </c>
      <c r="Z39" s="15" t="s">
        <v>81</v>
      </c>
      <c r="AA39" s="16"/>
      <c r="AC39" s="15" t="s">
        <v>140</v>
      </c>
      <c r="AD39" s="16">
        <v>15</v>
      </c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/>
      <c r="C40" s="16"/>
      <c r="E40" s="15"/>
      <c r="F40" s="16"/>
      <c r="H40" s="15"/>
      <c r="I40" s="16"/>
      <c r="K40" s="15" t="s">
        <v>76</v>
      </c>
      <c r="L40" s="16"/>
      <c r="N40" s="15" t="s">
        <v>79</v>
      </c>
      <c r="O40" s="16">
        <v>1</v>
      </c>
      <c r="Q40" s="15" t="s">
        <v>670</v>
      </c>
      <c r="R40" s="16">
        <v>2</v>
      </c>
      <c r="T40" s="15" t="s">
        <v>143</v>
      </c>
      <c r="U40" s="16">
        <v>19</v>
      </c>
      <c r="W40" s="15" t="s">
        <v>75</v>
      </c>
      <c r="X40" s="16">
        <v>2</v>
      </c>
      <c r="Z40" s="15" t="s">
        <v>82</v>
      </c>
      <c r="AA40" s="16">
        <v>6</v>
      </c>
      <c r="AC40" s="15" t="s">
        <v>141</v>
      </c>
      <c r="AD40" s="16">
        <v>15</v>
      </c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/>
      <c r="C41" s="16"/>
      <c r="E41" s="15"/>
      <c r="F41" s="16"/>
      <c r="H41" s="15"/>
      <c r="I41" s="16"/>
      <c r="K41" s="15" t="s">
        <v>77</v>
      </c>
      <c r="L41" s="16">
        <v>4</v>
      </c>
      <c r="N41" s="15" t="s">
        <v>80</v>
      </c>
      <c r="O41" s="16">
        <v>1</v>
      </c>
      <c r="Q41" s="15" t="s">
        <v>673</v>
      </c>
      <c r="R41" s="16">
        <v>1</v>
      </c>
      <c r="T41" s="15" t="s">
        <v>144</v>
      </c>
      <c r="U41" s="16">
        <v>41</v>
      </c>
      <c r="W41" s="15" t="s">
        <v>77</v>
      </c>
      <c r="X41" s="16">
        <v>2</v>
      </c>
      <c r="Z41" s="15" t="s">
        <v>669</v>
      </c>
      <c r="AA41" s="16">
        <v>1</v>
      </c>
      <c r="AC41" s="15" t="s">
        <v>143</v>
      </c>
      <c r="AD41" s="16">
        <v>17</v>
      </c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/>
      <c r="C42" s="16"/>
      <c r="E42" s="15"/>
      <c r="F42" s="16"/>
      <c r="H42" s="15"/>
      <c r="I42" s="16"/>
      <c r="K42" s="15" t="s">
        <v>78</v>
      </c>
      <c r="L42" s="16">
        <v>1</v>
      </c>
      <c r="N42" s="15" t="s">
        <v>81</v>
      </c>
      <c r="O42" s="16">
        <v>3</v>
      </c>
      <c r="Q42" s="15" t="s">
        <v>119</v>
      </c>
      <c r="R42" s="16">
        <v>1</v>
      </c>
      <c r="T42" s="15" t="s">
        <v>145</v>
      </c>
      <c r="U42" s="16">
        <v>39</v>
      </c>
      <c r="W42" s="15" t="s">
        <v>78</v>
      </c>
      <c r="X42" s="16">
        <v>1</v>
      </c>
      <c r="Z42" s="15" t="s">
        <v>671</v>
      </c>
      <c r="AA42" s="16">
        <v>1</v>
      </c>
      <c r="AC42" s="15" t="s">
        <v>144</v>
      </c>
      <c r="AD42" s="16">
        <v>30</v>
      </c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/>
      <c r="C43" s="16"/>
      <c r="E43" s="15"/>
      <c r="F43" s="16"/>
      <c r="H43" s="15"/>
      <c r="I43" s="16"/>
      <c r="K43" s="15" t="s">
        <v>79</v>
      </c>
      <c r="L43" s="16">
        <v>5</v>
      </c>
      <c r="N43" s="15" t="s">
        <v>82</v>
      </c>
      <c r="O43" s="16">
        <v>1</v>
      </c>
      <c r="Q43" s="15" t="s">
        <v>122</v>
      </c>
      <c r="R43" s="16">
        <v>1</v>
      </c>
      <c r="T43" s="15" t="s">
        <v>152</v>
      </c>
      <c r="U43" s="16">
        <v>17</v>
      </c>
      <c r="W43" s="15" t="s">
        <v>79</v>
      </c>
      <c r="X43" s="16">
        <v>4</v>
      </c>
      <c r="Z43" s="15" t="s">
        <v>108</v>
      </c>
      <c r="AA43" s="16">
        <v>1</v>
      </c>
      <c r="AC43" s="15" t="s">
        <v>145</v>
      </c>
      <c r="AD43" s="16">
        <v>62</v>
      </c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/>
      <c r="C44" s="16"/>
      <c r="E44" s="15"/>
      <c r="F44" s="16"/>
      <c r="H44" s="15"/>
      <c r="I44" s="16"/>
      <c r="K44" s="15" t="s">
        <v>80</v>
      </c>
      <c r="L44" s="16">
        <v>4</v>
      </c>
      <c r="N44" s="15" t="s">
        <v>669</v>
      </c>
      <c r="O44" s="16">
        <v>4</v>
      </c>
      <c r="Q44" s="15" t="s">
        <v>140</v>
      </c>
      <c r="R44" s="16">
        <v>12</v>
      </c>
      <c r="T44" s="15" t="s">
        <v>153</v>
      </c>
      <c r="U44" s="16">
        <v>1</v>
      </c>
      <c r="W44" s="15" t="s">
        <v>81</v>
      </c>
      <c r="X44" s="16">
        <v>4</v>
      </c>
      <c r="Z44" s="15" t="s">
        <v>140</v>
      </c>
      <c r="AA44" s="16">
        <v>16</v>
      </c>
      <c r="AC44" s="15" t="s">
        <v>150</v>
      </c>
      <c r="AD44" s="16">
        <v>2</v>
      </c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/>
      <c r="C45" s="16"/>
      <c r="E45" s="15"/>
      <c r="F45" s="16"/>
      <c r="H45" s="15"/>
      <c r="I45" s="16"/>
      <c r="K45" s="15" t="s">
        <v>81</v>
      </c>
      <c r="L45" s="16">
        <v>10</v>
      </c>
      <c r="N45" s="15" t="s">
        <v>670</v>
      </c>
      <c r="O45" s="16">
        <v>2</v>
      </c>
      <c r="Q45" s="15" t="s">
        <v>141</v>
      </c>
      <c r="R45" s="16">
        <v>18</v>
      </c>
      <c r="T45" s="15" t="s">
        <v>154</v>
      </c>
      <c r="U45" s="16">
        <v>45</v>
      </c>
      <c r="W45" s="15" t="s">
        <v>82</v>
      </c>
      <c r="X45" s="16">
        <v>3</v>
      </c>
      <c r="Z45" s="15" t="s">
        <v>141</v>
      </c>
      <c r="AA45" s="16">
        <v>27</v>
      </c>
      <c r="AC45" s="15" t="s">
        <v>151</v>
      </c>
      <c r="AD45" s="16">
        <v>1</v>
      </c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/>
      <c r="C46" s="16"/>
      <c r="E46" s="15"/>
      <c r="F46" s="16"/>
      <c r="H46" s="15"/>
      <c r="I46" s="16"/>
      <c r="K46" s="15" t="s">
        <v>82</v>
      </c>
      <c r="L46" s="16">
        <v>2</v>
      </c>
      <c r="N46" s="15" t="s">
        <v>671</v>
      </c>
      <c r="O46" s="16">
        <v>3</v>
      </c>
      <c r="Q46" s="15" t="s">
        <v>143</v>
      </c>
      <c r="R46" s="16">
        <v>13</v>
      </c>
      <c r="T46" s="15" t="s">
        <v>155</v>
      </c>
      <c r="U46" s="16">
        <v>52</v>
      </c>
      <c r="W46" s="15" t="s">
        <v>670</v>
      </c>
      <c r="X46" s="16">
        <v>1</v>
      </c>
      <c r="Z46" s="15" t="s">
        <v>143</v>
      </c>
      <c r="AA46" s="16">
        <v>21</v>
      </c>
      <c r="AC46" s="15" t="s">
        <v>152</v>
      </c>
      <c r="AD46" s="16">
        <v>7</v>
      </c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/>
      <c r="C47" s="16"/>
      <c r="E47" s="15"/>
      <c r="F47" s="16"/>
      <c r="H47" s="15"/>
      <c r="I47" s="16"/>
      <c r="K47" s="15" t="s">
        <v>669</v>
      </c>
      <c r="L47" s="16"/>
      <c r="N47" s="15" t="s">
        <v>672</v>
      </c>
      <c r="O47" s="16">
        <v>1</v>
      </c>
      <c r="Q47" s="15" t="s">
        <v>144</v>
      </c>
      <c r="R47" s="16">
        <v>23</v>
      </c>
      <c r="T47" s="15" t="s">
        <v>156</v>
      </c>
      <c r="U47" s="16">
        <v>15</v>
      </c>
      <c r="W47" s="15" t="s">
        <v>671</v>
      </c>
      <c r="X47" s="16">
        <v>2</v>
      </c>
      <c r="Z47" s="15" t="s">
        <v>144</v>
      </c>
      <c r="AA47" s="16">
        <v>36</v>
      </c>
      <c r="AC47" s="15" t="s">
        <v>153</v>
      </c>
      <c r="AD47" s="16">
        <v>5</v>
      </c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/>
      <c r="C48" s="16"/>
      <c r="E48" s="15"/>
      <c r="F48" s="16"/>
      <c r="H48" s="15"/>
      <c r="I48" s="16"/>
      <c r="K48" s="15" t="s">
        <v>670</v>
      </c>
      <c r="L48" s="16">
        <v>1</v>
      </c>
      <c r="N48" s="15" t="s">
        <v>673</v>
      </c>
      <c r="O48" s="16">
        <v>2</v>
      </c>
      <c r="Q48" s="15" t="s">
        <v>145</v>
      </c>
      <c r="R48" s="16">
        <v>44</v>
      </c>
      <c r="T48" s="15" t="s">
        <v>157</v>
      </c>
      <c r="U48" s="16">
        <v>1</v>
      </c>
      <c r="W48" s="15" t="s">
        <v>672</v>
      </c>
      <c r="X48" s="16">
        <v>1</v>
      </c>
      <c r="Z48" s="15" t="s">
        <v>145</v>
      </c>
      <c r="AA48" s="16">
        <v>61</v>
      </c>
      <c r="AC48" s="15" t="s">
        <v>154</v>
      </c>
      <c r="AD48" s="16">
        <v>58</v>
      </c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/>
      <c r="C49" s="16"/>
      <c r="E49" s="15"/>
      <c r="F49" s="16"/>
      <c r="H49" s="15"/>
      <c r="I49" s="16"/>
      <c r="K49" s="15" t="s">
        <v>114</v>
      </c>
      <c r="L49" s="16">
        <v>1</v>
      </c>
      <c r="N49" s="15" t="s">
        <v>108</v>
      </c>
      <c r="O49" s="16">
        <v>1</v>
      </c>
      <c r="Q49" s="15" t="s">
        <v>146</v>
      </c>
      <c r="R49" s="16">
        <v>4</v>
      </c>
      <c r="T49" s="15" t="s">
        <v>158</v>
      </c>
      <c r="U49" s="16">
        <v>70</v>
      </c>
      <c r="W49" s="15" t="s">
        <v>127</v>
      </c>
      <c r="X49" s="16">
        <v>1</v>
      </c>
      <c r="Z49" s="15" t="s">
        <v>147</v>
      </c>
      <c r="AA49" s="16">
        <v>2</v>
      </c>
      <c r="AC49" s="15" t="s">
        <v>155</v>
      </c>
      <c r="AD49" s="16">
        <v>59</v>
      </c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/>
      <c r="C50" s="16"/>
      <c r="E50" s="15"/>
      <c r="F50" s="16"/>
      <c r="H50" s="15"/>
      <c r="I50" s="16"/>
      <c r="K50" s="15" t="s">
        <v>118</v>
      </c>
      <c r="L50" s="16">
        <v>1</v>
      </c>
      <c r="N50" s="15" t="s">
        <v>116</v>
      </c>
      <c r="O50" s="16">
        <v>1</v>
      </c>
      <c r="Q50" s="15" t="s">
        <v>147</v>
      </c>
      <c r="R50" s="16">
        <v>2</v>
      </c>
      <c r="T50" s="15" t="s">
        <v>159</v>
      </c>
      <c r="U50" s="16">
        <v>36</v>
      </c>
      <c r="W50" s="15" t="s">
        <v>140</v>
      </c>
      <c r="X50" s="16">
        <v>20</v>
      </c>
      <c r="Z50" s="15" t="s">
        <v>150</v>
      </c>
      <c r="AA50" s="16">
        <v>1</v>
      </c>
      <c r="AC50" s="15" t="s">
        <v>156</v>
      </c>
      <c r="AD50" s="16">
        <v>22</v>
      </c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/>
      <c r="C51" s="16"/>
      <c r="E51" s="15"/>
      <c r="F51" s="16"/>
      <c r="H51" s="15"/>
      <c r="I51" s="16"/>
      <c r="K51" s="15" t="s">
        <v>140</v>
      </c>
      <c r="L51" s="16">
        <v>14</v>
      </c>
      <c r="N51" s="15" t="s">
        <v>118</v>
      </c>
      <c r="O51" s="16">
        <v>1</v>
      </c>
      <c r="Q51" s="15" t="s">
        <v>149</v>
      </c>
      <c r="R51" s="16">
        <v>3</v>
      </c>
      <c r="T51" s="15" t="s">
        <v>160</v>
      </c>
      <c r="U51" s="16">
        <v>84</v>
      </c>
      <c r="W51" s="15" t="s">
        <v>141</v>
      </c>
      <c r="X51" s="16">
        <v>17</v>
      </c>
      <c r="Z51" s="15" t="s">
        <v>151</v>
      </c>
      <c r="AA51" s="16">
        <v>2</v>
      </c>
      <c r="AC51" s="15" t="s">
        <v>158</v>
      </c>
      <c r="AD51" s="16">
        <v>66</v>
      </c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/>
      <c r="C52" s="16"/>
      <c r="E52" s="15"/>
      <c r="F52" s="16"/>
      <c r="H52" s="15"/>
      <c r="I52" s="16"/>
      <c r="K52" s="15" t="s">
        <v>141</v>
      </c>
      <c r="L52" s="16">
        <v>28</v>
      </c>
      <c r="N52" s="15" t="s">
        <v>140</v>
      </c>
      <c r="O52" s="16">
        <v>18</v>
      </c>
      <c r="Q52" s="15" t="s">
        <v>150</v>
      </c>
      <c r="R52" s="16">
        <v>1</v>
      </c>
      <c r="T52" s="15" t="s">
        <v>161</v>
      </c>
      <c r="U52" s="16">
        <v>1</v>
      </c>
      <c r="W52" s="15" t="s">
        <v>143</v>
      </c>
      <c r="X52" s="16">
        <v>24</v>
      </c>
      <c r="Z52" s="15" t="s">
        <v>152</v>
      </c>
      <c r="AA52" s="16">
        <v>22</v>
      </c>
      <c r="AC52" s="15" t="s">
        <v>159</v>
      </c>
      <c r="AD52" s="16">
        <v>28</v>
      </c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/>
      <c r="C53" s="16"/>
      <c r="E53" s="15"/>
      <c r="F53" s="16"/>
      <c r="H53" s="15"/>
      <c r="I53" s="16"/>
      <c r="K53" s="15" t="s">
        <v>143</v>
      </c>
      <c r="L53" s="16">
        <v>32</v>
      </c>
      <c r="N53" s="15" t="s">
        <v>141</v>
      </c>
      <c r="O53" s="16">
        <v>20</v>
      </c>
      <c r="Q53" s="15" t="s">
        <v>151</v>
      </c>
      <c r="R53" s="16">
        <v>1</v>
      </c>
      <c r="T53" s="15" t="s">
        <v>162</v>
      </c>
      <c r="U53" s="16">
        <v>111</v>
      </c>
      <c r="W53" s="15" t="s">
        <v>144</v>
      </c>
      <c r="X53" s="16">
        <v>39</v>
      </c>
      <c r="Z53" s="15" t="s">
        <v>153</v>
      </c>
      <c r="AA53" s="16">
        <v>4</v>
      </c>
      <c r="AC53" s="15" t="s">
        <v>160</v>
      </c>
      <c r="AD53" s="16">
        <v>75</v>
      </c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/>
      <c r="C54" s="16"/>
      <c r="E54" s="15"/>
      <c r="F54" s="16"/>
      <c r="H54" s="15"/>
      <c r="I54" s="16"/>
      <c r="K54" s="15" t="s">
        <v>144</v>
      </c>
      <c r="L54" s="16">
        <v>45</v>
      </c>
      <c r="N54" s="15" t="s">
        <v>143</v>
      </c>
      <c r="O54" s="16">
        <v>14</v>
      </c>
      <c r="Q54" s="15" t="s">
        <v>152</v>
      </c>
      <c r="R54" s="16">
        <v>22</v>
      </c>
      <c r="T54" s="15" t="s">
        <v>163</v>
      </c>
      <c r="U54" s="16">
        <v>16</v>
      </c>
      <c r="W54" s="15" t="s">
        <v>145</v>
      </c>
      <c r="X54" s="16">
        <v>33</v>
      </c>
      <c r="Z54" s="15" t="s">
        <v>154</v>
      </c>
      <c r="AA54" s="16">
        <v>51</v>
      </c>
      <c r="AC54" s="15" t="s">
        <v>161</v>
      </c>
      <c r="AD54" s="16">
        <v>13</v>
      </c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/>
      <c r="C55" s="16"/>
      <c r="E55" s="15"/>
      <c r="F55" s="16"/>
      <c r="H55" s="15"/>
      <c r="I55" s="16"/>
      <c r="K55" s="15" t="s">
        <v>145</v>
      </c>
      <c r="L55" s="16">
        <v>71</v>
      </c>
      <c r="N55" s="15" t="s">
        <v>144</v>
      </c>
      <c r="O55" s="16">
        <v>44</v>
      </c>
      <c r="Q55" s="15" t="s">
        <v>154</v>
      </c>
      <c r="R55" s="16">
        <v>58</v>
      </c>
      <c r="T55" s="15" t="s">
        <v>164</v>
      </c>
      <c r="U55" s="16">
        <v>10</v>
      </c>
      <c r="W55" s="15" t="s">
        <v>146</v>
      </c>
      <c r="X55" s="16">
        <v>2</v>
      </c>
      <c r="Z55" s="15" t="s">
        <v>155</v>
      </c>
      <c r="AA55" s="16">
        <v>68</v>
      </c>
      <c r="AC55" s="15" t="s">
        <v>162</v>
      </c>
      <c r="AD55" s="16">
        <v>143</v>
      </c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/>
      <c r="C56" s="16"/>
      <c r="E56" s="15"/>
      <c r="F56" s="16"/>
      <c r="H56" s="15"/>
      <c r="I56" s="16"/>
      <c r="K56" s="15" t="s">
        <v>151</v>
      </c>
      <c r="L56" s="16">
        <v>2</v>
      </c>
      <c r="N56" s="15" t="s">
        <v>145</v>
      </c>
      <c r="O56" s="16">
        <v>58</v>
      </c>
      <c r="Q56" s="15" t="s">
        <v>155</v>
      </c>
      <c r="R56" s="16">
        <v>48</v>
      </c>
      <c r="T56" s="15" t="s">
        <v>165</v>
      </c>
      <c r="U56" s="16">
        <v>9</v>
      </c>
      <c r="W56" s="15" t="s">
        <v>149</v>
      </c>
      <c r="X56" s="16">
        <v>1</v>
      </c>
      <c r="Z56" s="15" t="s">
        <v>156</v>
      </c>
      <c r="AA56" s="16">
        <v>24</v>
      </c>
      <c r="AC56" s="15" t="s">
        <v>163</v>
      </c>
      <c r="AD56" s="16">
        <v>43</v>
      </c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/>
      <c r="C57" s="16"/>
      <c r="E57" s="15"/>
      <c r="F57" s="16"/>
      <c r="H57" s="15"/>
      <c r="I57" s="16"/>
      <c r="K57" s="15" t="s">
        <v>152</v>
      </c>
      <c r="L57" s="16">
        <v>19</v>
      </c>
      <c r="N57" s="15" t="s">
        <v>149</v>
      </c>
      <c r="O57" s="16">
        <v>1</v>
      </c>
      <c r="Q57" s="15" t="s">
        <v>156</v>
      </c>
      <c r="R57" s="16">
        <v>12</v>
      </c>
      <c r="T57" s="15" t="s">
        <v>166</v>
      </c>
      <c r="U57" s="16">
        <v>4</v>
      </c>
      <c r="W57" s="15" t="s">
        <v>150</v>
      </c>
      <c r="X57" s="16">
        <v>3</v>
      </c>
      <c r="Z57" s="15" t="s">
        <v>157</v>
      </c>
      <c r="AA57" s="16">
        <v>4</v>
      </c>
      <c r="AC57" s="15" t="s">
        <v>164</v>
      </c>
      <c r="AD57" s="16">
        <v>11</v>
      </c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/>
      <c r="C58" s="16"/>
      <c r="E58" s="15"/>
      <c r="F58" s="16"/>
      <c r="H58" s="15"/>
      <c r="I58" s="16"/>
      <c r="K58" s="15" t="s">
        <v>153</v>
      </c>
      <c r="L58" s="16">
        <v>6</v>
      </c>
      <c r="N58" s="15" t="s">
        <v>151</v>
      </c>
      <c r="O58" s="16">
        <v>1</v>
      </c>
      <c r="Q58" s="15" t="s">
        <v>157</v>
      </c>
      <c r="R58" s="16">
        <v>3</v>
      </c>
      <c r="T58" s="15" t="s">
        <v>167</v>
      </c>
      <c r="U58" s="16">
        <v>11</v>
      </c>
      <c r="W58" s="15" t="s">
        <v>151</v>
      </c>
      <c r="X58" s="16">
        <v>6</v>
      </c>
      <c r="Z58" s="15" t="s">
        <v>158</v>
      </c>
      <c r="AA58" s="16">
        <v>73</v>
      </c>
      <c r="AC58" s="15" t="s">
        <v>165</v>
      </c>
      <c r="AD58" s="16">
        <v>7</v>
      </c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/>
      <c r="C59" s="16"/>
      <c r="E59" s="15"/>
      <c r="F59" s="16"/>
      <c r="H59" s="15"/>
      <c r="I59" s="16"/>
      <c r="K59" s="15" t="s">
        <v>154</v>
      </c>
      <c r="L59" s="16">
        <v>44</v>
      </c>
      <c r="N59" s="15" t="s">
        <v>152</v>
      </c>
      <c r="O59" s="16">
        <v>17</v>
      </c>
      <c r="Q59" s="15" t="s">
        <v>158</v>
      </c>
      <c r="R59" s="16">
        <v>60</v>
      </c>
      <c r="T59" s="15" t="s">
        <v>168</v>
      </c>
      <c r="U59" s="16">
        <v>26</v>
      </c>
      <c r="W59" s="15" t="s">
        <v>152</v>
      </c>
      <c r="X59" s="16">
        <v>13</v>
      </c>
      <c r="Z59" s="15" t="s">
        <v>159</v>
      </c>
      <c r="AA59" s="16">
        <v>32</v>
      </c>
      <c r="AC59" s="15" t="s">
        <v>166</v>
      </c>
      <c r="AD59" s="16">
        <v>3</v>
      </c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/>
      <c r="C60" s="16"/>
      <c r="E60" s="15"/>
      <c r="F60" s="16"/>
      <c r="H60" s="15"/>
      <c r="I60" s="16"/>
      <c r="K60" s="15" t="s">
        <v>155</v>
      </c>
      <c r="L60" s="16">
        <v>41</v>
      </c>
      <c r="N60" s="15" t="s">
        <v>153</v>
      </c>
      <c r="O60" s="16">
        <v>4</v>
      </c>
      <c r="Q60" s="15" t="s">
        <v>159</v>
      </c>
      <c r="R60" s="16">
        <v>26</v>
      </c>
      <c r="T60" s="15" t="s">
        <v>169</v>
      </c>
      <c r="U60" s="16">
        <v>20</v>
      </c>
      <c r="W60" s="15" t="s">
        <v>153</v>
      </c>
      <c r="X60" s="16">
        <v>3</v>
      </c>
      <c r="Z60" s="15" t="s">
        <v>160</v>
      </c>
      <c r="AA60" s="16">
        <v>76</v>
      </c>
      <c r="AC60" s="15" t="s">
        <v>167</v>
      </c>
      <c r="AD60" s="16">
        <v>25</v>
      </c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/>
      <c r="C61" s="16"/>
      <c r="E61" s="15"/>
      <c r="F61" s="16"/>
      <c r="H61" s="15"/>
      <c r="I61" s="16"/>
      <c r="K61" s="15" t="s">
        <v>156</v>
      </c>
      <c r="L61" s="16">
        <v>14</v>
      </c>
      <c r="N61" s="15" t="s">
        <v>154</v>
      </c>
      <c r="O61" s="16">
        <v>55</v>
      </c>
      <c r="Q61" s="15" t="s">
        <v>160</v>
      </c>
      <c r="R61" s="16">
        <v>101</v>
      </c>
      <c r="T61" s="15" t="s">
        <v>170</v>
      </c>
      <c r="U61" s="16">
        <v>131</v>
      </c>
      <c r="W61" s="15" t="s">
        <v>154</v>
      </c>
      <c r="X61" s="16">
        <v>42</v>
      </c>
      <c r="Z61" s="15" t="s">
        <v>161</v>
      </c>
      <c r="AA61" s="16">
        <v>24</v>
      </c>
      <c r="AC61" s="15" t="s">
        <v>168</v>
      </c>
      <c r="AD61" s="16">
        <v>29</v>
      </c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/>
      <c r="C62" s="16"/>
      <c r="E62" s="15"/>
      <c r="F62" s="16"/>
      <c r="H62" s="15"/>
      <c r="I62" s="16"/>
      <c r="K62" s="15" t="s">
        <v>157</v>
      </c>
      <c r="L62" s="16">
        <v>2</v>
      </c>
      <c r="N62" s="15" t="s">
        <v>155</v>
      </c>
      <c r="O62" s="16">
        <v>50</v>
      </c>
      <c r="Q62" s="15" t="s">
        <v>161</v>
      </c>
      <c r="R62" s="16">
        <v>10</v>
      </c>
      <c r="T62" s="15" t="s">
        <v>171</v>
      </c>
      <c r="U62" s="16">
        <v>8</v>
      </c>
      <c r="W62" s="15" t="s">
        <v>155</v>
      </c>
      <c r="X62" s="16">
        <v>46</v>
      </c>
      <c r="Z62" s="15" t="s">
        <v>162</v>
      </c>
      <c r="AA62" s="16">
        <v>190</v>
      </c>
      <c r="AC62" s="15" t="s">
        <v>169</v>
      </c>
      <c r="AD62" s="16">
        <v>16</v>
      </c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/>
      <c r="C63" s="16"/>
      <c r="E63" s="15"/>
      <c r="F63" s="16"/>
      <c r="H63" s="15"/>
      <c r="I63" s="16"/>
      <c r="K63" s="15" t="s">
        <v>158</v>
      </c>
      <c r="L63" s="16">
        <v>83</v>
      </c>
      <c r="N63" s="15" t="s">
        <v>156</v>
      </c>
      <c r="O63" s="16">
        <v>21</v>
      </c>
      <c r="Q63" s="15" t="s">
        <v>162</v>
      </c>
      <c r="R63" s="16">
        <v>80</v>
      </c>
      <c r="T63" s="15" t="s">
        <v>173</v>
      </c>
      <c r="U63" s="16">
        <v>8</v>
      </c>
      <c r="W63" s="15" t="s">
        <v>156</v>
      </c>
      <c r="X63" s="16">
        <v>9</v>
      </c>
      <c r="Z63" s="15" t="s">
        <v>163</v>
      </c>
      <c r="AA63" s="16">
        <v>25</v>
      </c>
      <c r="AC63" s="15" t="s">
        <v>170</v>
      </c>
      <c r="AD63" s="16">
        <v>90</v>
      </c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/>
      <c r="C64" s="16"/>
      <c r="E64" s="15"/>
      <c r="F64" s="16"/>
      <c r="H64" s="15"/>
      <c r="I64" s="16"/>
      <c r="K64" s="15" t="s">
        <v>159</v>
      </c>
      <c r="L64" s="16">
        <v>45</v>
      </c>
      <c r="N64" s="15" t="s">
        <v>157</v>
      </c>
      <c r="O64" s="16">
        <v>5</v>
      </c>
      <c r="Q64" s="15" t="s">
        <v>163</v>
      </c>
      <c r="R64" s="16">
        <v>31</v>
      </c>
      <c r="T64" s="15" t="s">
        <v>506</v>
      </c>
      <c r="U64" s="16">
        <v>48</v>
      </c>
      <c r="W64" s="15" t="s">
        <v>157</v>
      </c>
      <c r="X64" s="16">
        <v>2</v>
      </c>
      <c r="Z64" s="15" t="s">
        <v>164</v>
      </c>
      <c r="AA64" s="16">
        <v>16</v>
      </c>
      <c r="AC64" s="15" t="s">
        <v>171</v>
      </c>
      <c r="AD64" s="16">
        <v>1</v>
      </c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/>
      <c r="C65" s="16"/>
      <c r="E65" s="15"/>
      <c r="F65" s="16"/>
      <c r="H65" s="15"/>
      <c r="I65" s="16"/>
      <c r="K65" s="15" t="s">
        <v>160</v>
      </c>
      <c r="L65" s="16">
        <v>67</v>
      </c>
      <c r="N65" s="15" t="s">
        <v>158</v>
      </c>
      <c r="O65" s="16">
        <v>91</v>
      </c>
      <c r="Q65" s="15" t="s">
        <v>164</v>
      </c>
      <c r="R65" s="16">
        <v>13</v>
      </c>
      <c r="T65" s="15" t="s">
        <v>177</v>
      </c>
      <c r="U65" s="16">
        <v>1</v>
      </c>
      <c r="W65" s="15" t="s">
        <v>158</v>
      </c>
      <c r="X65" s="16">
        <v>106</v>
      </c>
      <c r="Z65" s="15" t="s">
        <v>165</v>
      </c>
      <c r="AA65" s="16">
        <v>3</v>
      </c>
      <c r="AC65" s="15" t="s">
        <v>173</v>
      </c>
      <c r="AD65" s="16">
        <v>5</v>
      </c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/>
      <c r="C66" s="16"/>
      <c r="E66" s="15"/>
      <c r="F66" s="16"/>
      <c r="H66" s="15"/>
      <c r="I66" s="16"/>
      <c r="K66" s="15" t="s">
        <v>161</v>
      </c>
      <c r="L66" s="16">
        <v>25</v>
      </c>
      <c r="N66" s="15" t="s">
        <v>159</v>
      </c>
      <c r="O66" s="16">
        <v>44</v>
      </c>
      <c r="Q66" s="15" t="s">
        <v>165</v>
      </c>
      <c r="R66" s="16">
        <v>4</v>
      </c>
      <c r="T66" s="15" t="s">
        <v>178</v>
      </c>
      <c r="U66" s="16">
        <v>1</v>
      </c>
      <c r="W66" s="15" t="s">
        <v>159</v>
      </c>
      <c r="X66" s="16">
        <v>60</v>
      </c>
      <c r="Z66" s="15" t="s">
        <v>166</v>
      </c>
      <c r="AA66" s="16">
        <v>18</v>
      </c>
      <c r="AC66" s="15" t="s">
        <v>506</v>
      </c>
      <c r="AD66" s="16">
        <v>41</v>
      </c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/>
      <c r="C67" s="16"/>
      <c r="E67" s="15"/>
      <c r="F67" s="16"/>
      <c r="H67" s="15"/>
      <c r="I67" s="16"/>
      <c r="K67" s="15" t="s">
        <v>162</v>
      </c>
      <c r="L67" s="16">
        <v>169</v>
      </c>
      <c r="N67" s="15" t="s">
        <v>160</v>
      </c>
      <c r="O67" s="16">
        <v>169</v>
      </c>
      <c r="Q67" s="15" t="s">
        <v>166</v>
      </c>
      <c r="R67" s="16">
        <v>10</v>
      </c>
      <c r="T67" s="15" t="s">
        <v>180</v>
      </c>
      <c r="U67" s="16">
        <v>1</v>
      </c>
      <c r="W67" s="15" t="s">
        <v>160</v>
      </c>
      <c r="X67" s="16">
        <v>74</v>
      </c>
      <c r="Z67" s="15" t="s">
        <v>167</v>
      </c>
      <c r="AA67" s="16">
        <v>27</v>
      </c>
      <c r="AC67" s="15" t="s">
        <v>175</v>
      </c>
      <c r="AD67" s="16">
        <v>1</v>
      </c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/>
      <c r="C68" s="16"/>
      <c r="E68" s="15"/>
      <c r="F68" s="16"/>
      <c r="H68" s="15"/>
      <c r="I68" s="16"/>
      <c r="K68" s="15" t="s">
        <v>163</v>
      </c>
      <c r="L68" s="16">
        <v>51</v>
      </c>
      <c r="N68" s="15" t="s">
        <v>161</v>
      </c>
      <c r="O68" s="16">
        <v>16</v>
      </c>
      <c r="Q68" s="15" t="s">
        <v>167</v>
      </c>
      <c r="R68" s="16">
        <v>15</v>
      </c>
      <c r="T68" s="15" t="s">
        <v>181</v>
      </c>
      <c r="U68" s="16">
        <v>1</v>
      </c>
      <c r="W68" s="15" t="s">
        <v>161</v>
      </c>
      <c r="X68" s="16">
        <v>8</v>
      </c>
      <c r="Z68" s="15" t="s">
        <v>168</v>
      </c>
      <c r="AA68" s="16">
        <v>43</v>
      </c>
      <c r="AC68" s="15" t="s">
        <v>178</v>
      </c>
      <c r="AD68" s="16">
        <v>1</v>
      </c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/>
      <c r="C69" s="16"/>
      <c r="E69" s="15"/>
      <c r="F69" s="16"/>
      <c r="H69" s="15"/>
      <c r="I69" s="16"/>
      <c r="K69" s="15" t="s">
        <v>164</v>
      </c>
      <c r="L69" s="16">
        <v>12</v>
      </c>
      <c r="N69" s="15" t="s">
        <v>162</v>
      </c>
      <c r="O69" s="16">
        <v>185</v>
      </c>
      <c r="Q69" s="15" t="s">
        <v>168</v>
      </c>
      <c r="R69" s="16">
        <v>40</v>
      </c>
      <c r="T69" s="15" t="s">
        <v>182</v>
      </c>
      <c r="U69" s="16">
        <v>6</v>
      </c>
      <c r="W69" s="15" t="s">
        <v>162</v>
      </c>
      <c r="X69" s="16">
        <v>172</v>
      </c>
      <c r="Z69" s="15" t="s">
        <v>169</v>
      </c>
      <c r="AA69" s="16">
        <v>27</v>
      </c>
      <c r="AC69" s="15" t="s">
        <v>179</v>
      </c>
      <c r="AD69" s="16">
        <v>3</v>
      </c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/>
      <c r="C70" s="16"/>
      <c r="E70" s="15"/>
      <c r="F70" s="16"/>
      <c r="H70" s="15"/>
      <c r="I70" s="16"/>
      <c r="K70" s="15" t="s">
        <v>165</v>
      </c>
      <c r="L70" s="16">
        <v>2</v>
      </c>
      <c r="N70" s="15" t="s">
        <v>163</v>
      </c>
      <c r="O70" s="16">
        <v>58</v>
      </c>
      <c r="Q70" s="15" t="s">
        <v>169</v>
      </c>
      <c r="R70" s="16">
        <v>12</v>
      </c>
      <c r="T70" s="15" t="s">
        <v>183</v>
      </c>
      <c r="U70" s="16">
        <v>1</v>
      </c>
      <c r="W70" s="15" t="s">
        <v>163</v>
      </c>
      <c r="X70" s="16">
        <v>50</v>
      </c>
      <c r="Z70" s="15" t="s">
        <v>170</v>
      </c>
      <c r="AA70" s="16">
        <v>104</v>
      </c>
      <c r="AC70" s="15" t="s">
        <v>182</v>
      </c>
      <c r="AD70" s="16">
        <v>1</v>
      </c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/>
      <c r="C71" s="16"/>
      <c r="E71" s="15"/>
      <c r="F71" s="16"/>
      <c r="H71" s="15"/>
      <c r="I71" s="16"/>
      <c r="K71" s="15" t="s">
        <v>166</v>
      </c>
      <c r="L71" s="16">
        <v>8</v>
      </c>
      <c r="N71" s="15" t="s">
        <v>164</v>
      </c>
      <c r="O71" s="16">
        <v>23</v>
      </c>
      <c r="Q71" s="15" t="s">
        <v>170</v>
      </c>
      <c r="R71" s="16">
        <v>95</v>
      </c>
      <c r="T71" s="15" t="s">
        <v>184</v>
      </c>
      <c r="U71" s="16">
        <v>1</v>
      </c>
      <c r="W71" s="15" t="s">
        <v>164</v>
      </c>
      <c r="X71" s="16">
        <v>11</v>
      </c>
      <c r="Z71" s="15" t="s">
        <v>171</v>
      </c>
      <c r="AA71" s="16">
        <v>9</v>
      </c>
      <c r="AC71" s="15" t="s">
        <v>184</v>
      </c>
      <c r="AD71" s="16">
        <v>2</v>
      </c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/>
      <c r="C72" s="16"/>
      <c r="E72" s="15"/>
      <c r="F72" s="16"/>
      <c r="H72" s="15"/>
      <c r="I72" s="16"/>
      <c r="K72" s="15" t="s">
        <v>167</v>
      </c>
      <c r="L72" s="16">
        <v>24</v>
      </c>
      <c r="N72" s="15" t="s">
        <v>165</v>
      </c>
      <c r="O72" s="16">
        <v>5</v>
      </c>
      <c r="Q72" s="15" t="s">
        <v>171</v>
      </c>
      <c r="R72" s="16">
        <v>2</v>
      </c>
      <c r="T72" s="15" t="s">
        <v>185</v>
      </c>
      <c r="U72" s="16">
        <v>3</v>
      </c>
      <c r="W72" s="15" t="s">
        <v>165</v>
      </c>
      <c r="X72" s="16">
        <v>8</v>
      </c>
      <c r="Z72" s="15" t="s">
        <v>172</v>
      </c>
      <c r="AA72" s="16">
        <v>1</v>
      </c>
      <c r="AC72" s="15" t="s">
        <v>185</v>
      </c>
      <c r="AD72" s="16">
        <v>1</v>
      </c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/>
      <c r="C73" s="16"/>
      <c r="E73" s="15"/>
      <c r="F73" s="16"/>
      <c r="H73" s="15"/>
      <c r="I73" s="16"/>
      <c r="K73" s="15" t="s">
        <v>168</v>
      </c>
      <c r="L73" s="16">
        <v>63</v>
      </c>
      <c r="N73" s="15" t="s">
        <v>166</v>
      </c>
      <c r="O73" s="16">
        <v>16</v>
      </c>
      <c r="Q73" s="15" t="s">
        <v>172</v>
      </c>
      <c r="R73" s="16">
        <v>1</v>
      </c>
      <c r="T73" s="15" t="s">
        <v>186</v>
      </c>
      <c r="U73" s="16">
        <v>4</v>
      </c>
      <c r="W73" s="15" t="s">
        <v>166</v>
      </c>
      <c r="X73" s="16">
        <v>19</v>
      </c>
      <c r="Z73" s="15" t="s">
        <v>173</v>
      </c>
      <c r="AA73" s="16">
        <v>13</v>
      </c>
      <c r="AC73" s="15" t="s">
        <v>186</v>
      </c>
      <c r="AD73" s="16">
        <v>5</v>
      </c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/>
      <c r="C74" s="16"/>
      <c r="E74" s="15"/>
      <c r="F74" s="16"/>
      <c r="H74" s="15"/>
      <c r="I74" s="16"/>
      <c r="K74" s="15" t="s">
        <v>169</v>
      </c>
      <c r="L74" s="16">
        <v>29</v>
      </c>
      <c r="N74" s="15" t="s">
        <v>167</v>
      </c>
      <c r="O74" s="16">
        <v>17</v>
      </c>
      <c r="Q74" s="15" t="s">
        <v>173</v>
      </c>
      <c r="R74" s="16">
        <v>2</v>
      </c>
      <c r="T74" s="15" t="s">
        <v>187</v>
      </c>
      <c r="U74" s="16">
        <v>1</v>
      </c>
      <c r="W74" s="15" t="s">
        <v>167</v>
      </c>
      <c r="X74" s="16">
        <v>30</v>
      </c>
      <c r="Z74" s="15" t="s">
        <v>506</v>
      </c>
      <c r="AA74" s="16">
        <v>61</v>
      </c>
      <c r="AC74" s="15" t="s">
        <v>187</v>
      </c>
      <c r="AD74" s="16">
        <v>2</v>
      </c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/>
      <c r="C75" s="16"/>
      <c r="E75" s="15"/>
      <c r="F75" s="16"/>
      <c r="H75" s="15"/>
      <c r="I75" s="16"/>
      <c r="K75" s="15" t="s">
        <v>170</v>
      </c>
      <c r="L75" s="16">
        <v>128</v>
      </c>
      <c r="N75" s="15" t="s">
        <v>168</v>
      </c>
      <c r="O75" s="16">
        <v>55</v>
      </c>
      <c r="Q75" s="15" t="s">
        <v>506</v>
      </c>
      <c r="R75" s="16">
        <v>40</v>
      </c>
      <c r="T75" s="15" t="s">
        <v>293</v>
      </c>
      <c r="U75" s="16">
        <v>3</v>
      </c>
      <c r="W75" s="15" t="s">
        <v>168</v>
      </c>
      <c r="X75" s="16">
        <v>69</v>
      </c>
      <c r="Z75" s="15" t="s">
        <v>177</v>
      </c>
      <c r="AA75" s="16">
        <v>1</v>
      </c>
      <c r="AC75" s="15" t="s">
        <v>293</v>
      </c>
      <c r="AD75" s="16">
        <v>3</v>
      </c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/>
      <c r="C76" s="16"/>
      <c r="E76" s="15"/>
      <c r="F76" s="16"/>
      <c r="H76" s="15"/>
      <c r="I76" s="16"/>
      <c r="K76" s="15" t="s">
        <v>171</v>
      </c>
      <c r="L76" s="16">
        <v>8</v>
      </c>
      <c r="N76" s="15" t="s">
        <v>169</v>
      </c>
      <c r="O76" s="16">
        <v>22</v>
      </c>
      <c r="Q76" s="15" t="s">
        <v>177</v>
      </c>
      <c r="R76" s="16">
        <v>2</v>
      </c>
      <c r="T76" s="15" t="s">
        <v>189</v>
      </c>
      <c r="U76" s="16">
        <v>2</v>
      </c>
      <c r="W76" s="15" t="s">
        <v>169</v>
      </c>
      <c r="X76" s="16">
        <v>32</v>
      </c>
      <c r="Z76" s="15" t="s">
        <v>179</v>
      </c>
      <c r="AA76" s="16">
        <v>1</v>
      </c>
      <c r="AC76" s="15" t="s">
        <v>189</v>
      </c>
      <c r="AD76" s="16">
        <v>2</v>
      </c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/>
      <c r="C77" s="16"/>
      <c r="E77" s="15"/>
      <c r="F77" s="16"/>
      <c r="H77" s="15"/>
      <c r="I77" s="16"/>
      <c r="K77" s="15" t="s">
        <v>172</v>
      </c>
      <c r="L77" s="16">
        <v>2</v>
      </c>
      <c r="N77" s="15" t="s">
        <v>170</v>
      </c>
      <c r="O77" s="16">
        <v>138</v>
      </c>
      <c r="Q77" s="15" t="s">
        <v>179</v>
      </c>
      <c r="R77" s="16">
        <v>1</v>
      </c>
      <c r="T77" s="15" t="s">
        <v>190</v>
      </c>
      <c r="U77" s="16">
        <v>1</v>
      </c>
      <c r="W77" s="15" t="s">
        <v>170</v>
      </c>
      <c r="X77" s="16">
        <v>190</v>
      </c>
      <c r="Z77" s="15" t="s">
        <v>180</v>
      </c>
      <c r="AA77" s="16">
        <v>2</v>
      </c>
      <c r="AC77" s="15" t="s">
        <v>190</v>
      </c>
      <c r="AD77" s="16">
        <v>3</v>
      </c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/>
      <c r="C78" s="16"/>
      <c r="E78" s="15"/>
      <c r="F78" s="16"/>
      <c r="H78" s="15"/>
      <c r="I78" s="16"/>
      <c r="K78" s="15" t="s">
        <v>173</v>
      </c>
      <c r="L78" s="16">
        <v>5</v>
      </c>
      <c r="N78" s="15" t="s">
        <v>171</v>
      </c>
      <c r="O78" s="16">
        <v>5</v>
      </c>
      <c r="Q78" s="15" t="s">
        <v>180</v>
      </c>
      <c r="R78" s="16">
        <v>1</v>
      </c>
      <c r="T78" s="15" t="s">
        <v>191</v>
      </c>
      <c r="U78" s="16">
        <v>1</v>
      </c>
      <c r="W78" s="15" t="s">
        <v>171</v>
      </c>
      <c r="X78" s="16">
        <v>6</v>
      </c>
      <c r="Z78" s="15" t="s">
        <v>181</v>
      </c>
      <c r="AA78" s="16">
        <v>2</v>
      </c>
      <c r="AC78" s="15" t="s">
        <v>193</v>
      </c>
      <c r="AD78" s="16">
        <v>3</v>
      </c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/>
      <c r="C79" s="16"/>
      <c r="E79" s="15"/>
      <c r="F79" s="16"/>
      <c r="H79" s="15"/>
      <c r="I79" s="16"/>
      <c r="K79" s="15" t="s">
        <v>506</v>
      </c>
      <c r="L79" s="16">
        <v>47</v>
      </c>
      <c r="N79" s="15" t="s">
        <v>172</v>
      </c>
      <c r="O79" s="16">
        <v>5</v>
      </c>
      <c r="Q79" s="15" t="s">
        <v>182</v>
      </c>
      <c r="R79" s="16">
        <v>9</v>
      </c>
      <c r="T79" s="15" t="s">
        <v>192</v>
      </c>
      <c r="U79" s="16">
        <v>2</v>
      </c>
      <c r="W79" s="15" t="s">
        <v>172</v>
      </c>
      <c r="X79" s="16">
        <v>1</v>
      </c>
      <c r="Z79" s="15" t="s">
        <v>182</v>
      </c>
      <c r="AA79" s="16">
        <v>2</v>
      </c>
      <c r="AC79" s="15" t="s">
        <v>194</v>
      </c>
      <c r="AD79" s="16">
        <v>1</v>
      </c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/>
      <c r="C80" s="16"/>
      <c r="E80" s="15"/>
      <c r="F80" s="16"/>
      <c r="H80" s="15"/>
      <c r="I80" s="16"/>
      <c r="K80" s="15" t="s">
        <v>175</v>
      </c>
      <c r="L80" s="16">
        <v>2</v>
      </c>
      <c r="N80" s="15" t="s">
        <v>173</v>
      </c>
      <c r="O80" s="16">
        <v>5</v>
      </c>
      <c r="Q80" s="15" t="s">
        <v>183</v>
      </c>
      <c r="R80" s="16">
        <v>4</v>
      </c>
      <c r="T80" s="15" t="s">
        <v>193</v>
      </c>
      <c r="U80" s="16">
        <v>1</v>
      </c>
      <c r="W80" s="15" t="s">
        <v>173</v>
      </c>
      <c r="X80" s="16">
        <v>4</v>
      </c>
      <c r="Z80" s="15" t="s">
        <v>183</v>
      </c>
      <c r="AA80" s="16">
        <v>4</v>
      </c>
      <c r="AC80" s="15" t="s">
        <v>197</v>
      </c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/>
      <c r="C81" s="16"/>
      <c r="E81" s="15"/>
      <c r="F81" s="16"/>
      <c r="H81" s="15"/>
      <c r="I81" s="16"/>
      <c r="K81" s="15" t="s">
        <v>177</v>
      </c>
      <c r="L81" s="16">
        <v>6</v>
      </c>
      <c r="N81" s="15" t="s">
        <v>506</v>
      </c>
      <c r="O81" s="16">
        <v>57</v>
      </c>
      <c r="Q81" s="15" t="s">
        <v>184</v>
      </c>
      <c r="R81" s="16">
        <v>1</v>
      </c>
      <c r="T81" s="15" t="s">
        <v>195</v>
      </c>
      <c r="U81" s="16">
        <v>1</v>
      </c>
      <c r="W81" s="15" t="s">
        <v>506</v>
      </c>
      <c r="X81" s="16">
        <v>54</v>
      </c>
      <c r="Z81" s="15" t="s">
        <v>184</v>
      </c>
      <c r="AA81" s="16">
        <v>2</v>
      </c>
      <c r="AC81" s="15" t="s">
        <v>199</v>
      </c>
      <c r="AD81" s="16">
        <v>1</v>
      </c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/>
      <c r="C82" s="16"/>
      <c r="E82" s="15"/>
      <c r="F82" s="16"/>
      <c r="H82" s="15"/>
      <c r="I82" s="16"/>
      <c r="K82" s="15" t="s">
        <v>178</v>
      </c>
      <c r="L82" s="16">
        <v>3</v>
      </c>
      <c r="N82" s="15" t="s">
        <v>175</v>
      </c>
      <c r="O82" s="16">
        <v>4</v>
      </c>
      <c r="Q82" s="15" t="s">
        <v>186</v>
      </c>
      <c r="R82" s="16">
        <v>3</v>
      </c>
      <c r="T82" s="15" t="s">
        <v>197</v>
      </c>
      <c r="U82" s="16">
        <v>4</v>
      </c>
      <c r="W82" s="15" t="s">
        <v>175</v>
      </c>
      <c r="X82" s="16">
        <v>5</v>
      </c>
      <c r="Z82" s="15" t="s">
        <v>186</v>
      </c>
      <c r="AA82" s="16">
        <v>2</v>
      </c>
      <c r="AC82" s="15" t="s">
        <v>202</v>
      </c>
      <c r="AD82" s="16">
        <v>1</v>
      </c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/>
      <c r="C83" s="16"/>
      <c r="E83" s="15"/>
      <c r="F83" s="16"/>
      <c r="H83" s="15"/>
      <c r="I83" s="16"/>
      <c r="K83" s="15" t="s">
        <v>179</v>
      </c>
      <c r="L83" s="16">
        <v>2</v>
      </c>
      <c r="N83" s="15" t="s">
        <v>177</v>
      </c>
      <c r="O83" s="16">
        <v>3</v>
      </c>
      <c r="Q83" s="15" t="s">
        <v>187</v>
      </c>
      <c r="R83" s="16">
        <v>2</v>
      </c>
      <c r="T83" s="15" t="s">
        <v>206</v>
      </c>
      <c r="U83" s="16">
        <v>1</v>
      </c>
      <c r="W83" s="15" t="s">
        <v>177</v>
      </c>
      <c r="X83" s="16">
        <v>4</v>
      </c>
      <c r="Z83" s="15" t="s">
        <v>187</v>
      </c>
      <c r="AA83" s="16">
        <v>3</v>
      </c>
      <c r="AC83" s="15" t="s">
        <v>206</v>
      </c>
      <c r="AD83" s="16">
        <v>1</v>
      </c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/>
      <c r="C84" s="16"/>
      <c r="E84" s="15"/>
      <c r="F84" s="16"/>
      <c r="H84" s="15"/>
      <c r="I84" s="16"/>
      <c r="K84" s="15" t="s">
        <v>180</v>
      </c>
      <c r="L84" s="16">
        <v>1</v>
      </c>
      <c r="N84" s="15" t="s">
        <v>178</v>
      </c>
      <c r="O84" s="16">
        <v>1</v>
      </c>
      <c r="Q84" s="15" t="s">
        <v>293</v>
      </c>
      <c r="R84" s="16">
        <v>3</v>
      </c>
      <c r="T84" s="15" t="s">
        <v>207</v>
      </c>
      <c r="U84" s="16">
        <v>1</v>
      </c>
      <c r="W84" s="15" t="s">
        <v>178</v>
      </c>
      <c r="X84" s="16">
        <v>1</v>
      </c>
      <c r="Z84" s="15" t="s">
        <v>188</v>
      </c>
      <c r="AA84" s="16">
        <v>1</v>
      </c>
      <c r="AC84" s="15" t="s">
        <v>207</v>
      </c>
      <c r="AD84" s="16">
        <v>1</v>
      </c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/>
      <c r="C85" s="16"/>
      <c r="E85" s="15"/>
      <c r="F85" s="16"/>
      <c r="H85" s="15"/>
      <c r="I85" s="16"/>
      <c r="K85" s="15" t="s">
        <v>182</v>
      </c>
      <c r="L85" s="16">
        <v>4</v>
      </c>
      <c r="N85" s="15" t="s">
        <v>179</v>
      </c>
      <c r="O85" s="16">
        <v>3</v>
      </c>
      <c r="Q85" s="15" t="s">
        <v>188</v>
      </c>
      <c r="R85" s="16">
        <v>1</v>
      </c>
      <c r="T85" s="15" t="s">
        <v>211</v>
      </c>
      <c r="U85" s="16">
        <v>2</v>
      </c>
      <c r="W85" s="15" t="s">
        <v>179</v>
      </c>
      <c r="X85" s="16">
        <v>1</v>
      </c>
      <c r="Z85" s="15" t="s">
        <v>189</v>
      </c>
      <c r="AA85" s="16">
        <v>1</v>
      </c>
      <c r="AC85" s="15" t="s">
        <v>208</v>
      </c>
      <c r="AD85" s="16">
        <v>1</v>
      </c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/>
      <c r="C86" s="16"/>
      <c r="E86" s="15"/>
      <c r="F86" s="16"/>
      <c r="H86" s="15"/>
      <c r="I86" s="16"/>
      <c r="K86" s="15" t="s">
        <v>186</v>
      </c>
      <c r="L86" s="16">
        <v>4</v>
      </c>
      <c r="N86" s="15" t="s">
        <v>180</v>
      </c>
      <c r="O86" s="16">
        <v>1</v>
      </c>
      <c r="Q86" s="15" t="s">
        <v>189</v>
      </c>
      <c r="R86" s="16">
        <v>2</v>
      </c>
      <c r="T86" s="15" t="s">
        <v>346</v>
      </c>
      <c r="U86" s="16">
        <v>9</v>
      </c>
      <c r="W86" s="15" t="s">
        <v>180</v>
      </c>
      <c r="X86" s="16">
        <v>4</v>
      </c>
      <c r="Z86" s="15" t="s">
        <v>190</v>
      </c>
      <c r="AA86" s="16">
        <v>1</v>
      </c>
      <c r="AC86" s="15" t="s">
        <v>211</v>
      </c>
      <c r="AD86" s="16">
        <v>3</v>
      </c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/>
      <c r="C87" s="16"/>
      <c r="E87" s="15"/>
      <c r="F87" s="16"/>
      <c r="H87" s="15"/>
      <c r="I87" s="16"/>
      <c r="K87" s="15" t="s">
        <v>187</v>
      </c>
      <c r="L87" s="16">
        <v>5</v>
      </c>
      <c r="N87" s="15" t="s">
        <v>182</v>
      </c>
      <c r="O87" s="16">
        <v>4</v>
      </c>
      <c r="Q87" s="15" t="s">
        <v>192</v>
      </c>
      <c r="R87" s="16">
        <v>2</v>
      </c>
      <c r="T87" s="15" t="s">
        <v>507</v>
      </c>
      <c r="U87" s="16">
        <v>5</v>
      </c>
      <c r="W87" s="15" t="s">
        <v>182</v>
      </c>
      <c r="X87" s="16">
        <v>4</v>
      </c>
      <c r="Z87" s="15" t="s">
        <v>193</v>
      </c>
      <c r="AA87" s="16">
        <v>1</v>
      </c>
      <c r="AC87" s="15" t="s">
        <v>416</v>
      </c>
      <c r="AD87" s="16">
        <v>1</v>
      </c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/>
      <c r="C88" s="16"/>
      <c r="E88" s="15"/>
      <c r="F88" s="16"/>
      <c r="H88" s="15"/>
      <c r="I88" s="16"/>
      <c r="K88" s="15" t="s">
        <v>293</v>
      </c>
      <c r="L88" s="16">
        <v>4</v>
      </c>
      <c r="N88" s="15" t="s">
        <v>183</v>
      </c>
      <c r="O88" s="16">
        <v>3</v>
      </c>
      <c r="Q88" s="15" t="s">
        <v>193</v>
      </c>
      <c r="R88" s="16">
        <v>1</v>
      </c>
      <c r="T88" s="15" t="s">
        <v>212</v>
      </c>
      <c r="U88" s="16">
        <v>1</v>
      </c>
      <c r="W88" s="15" t="s">
        <v>184</v>
      </c>
      <c r="X88" s="16">
        <v>4</v>
      </c>
      <c r="Z88" s="15" t="s">
        <v>195</v>
      </c>
      <c r="AA88" s="16">
        <v>1</v>
      </c>
      <c r="AC88" s="15" t="s">
        <v>346</v>
      </c>
      <c r="AD88" s="16">
        <v>6</v>
      </c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/>
      <c r="C89" s="16"/>
      <c r="E89" s="15"/>
      <c r="F89" s="16"/>
      <c r="H89" s="15"/>
      <c r="I89" s="16"/>
      <c r="K89" s="15" t="s">
        <v>188</v>
      </c>
      <c r="L89" s="16">
        <v>1</v>
      </c>
      <c r="N89" s="15" t="s">
        <v>186</v>
      </c>
      <c r="O89" s="16">
        <v>4</v>
      </c>
      <c r="Q89" s="15" t="s">
        <v>195</v>
      </c>
      <c r="R89" s="16">
        <v>2</v>
      </c>
      <c r="T89" s="15" t="s">
        <v>214</v>
      </c>
      <c r="U89" s="16">
        <v>1</v>
      </c>
      <c r="W89" s="15" t="s">
        <v>186</v>
      </c>
      <c r="X89" s="16">
        <v>3</v>
      </c>
      <c r="Z89" s="15" t="s">
        <v>197</v>
      </c>
      <c r="AA89" s="16">
        <v>2</v>
      </c>
      <c r="AC89" s="15" t="s">
        <v>507</v>
      </c>
      <c r="AD89" s="16">
        <v>7</v>
      </c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/>
      <c r="C90" s="16"/>
      <c r="E90" s="15"/>
      <c r="F90" s="16"/>
      <c r="H90" s="15"/>
      <c r="I90" s="16"/>
      <c r="K90" s="15" t="s">
        <v>189</v>
      </c>
      <c r="L90" s="16">
        <v>4</v>
      </c>
      <c r="N90" s="15" t="s">
        <v>187</v>
      </c>
      <c r="O90" s="16">
        <v>1</v>
      </c>
      <c r="Q90" s="15" t="s">
        <v>198</v>
      </c>
      <c r="R90" s="16">
        <v>1</v>
      </c>
      <c r="T90" s="15" t="s">
        <v>216</v>
      </c>
      <c r="U90" s="16">
        <v>1</v>
      </c>
      <c r="W90" s="15" t="s">
        <v>187</v>
      </c>
      <c r="X90" s="16">
        <v>5</v>
      </c>
      <c r="Z90" s="15" t="s">
        <v>199</v>
      </c>
      <c r="AA90" s="16">
        <v>1</v>
      </c>
      <c r="AC90" s="15" t="s">
        <v>214</v>
      </c>
      <c r="AD90" s="16">
        <v>1</v>
      </c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/>
      <c r="C91" s="16"/>
      <c r="E91" s="15"/>
      <c r="F91" s="16"/>
      <c r="H91" s="15"/>
      <c r="I91" s="16"/>
      <c r="K91" s="15" t="s">
        <v>190</v>
      </c>
      <c r="L91" s="16">
        <v>1</v>
      </c>
      <c r="N91" s="15" t="s">
        <v>293</v>
      </c>
      <c r="O91" s="16">
        <v>6</v>
      </c>
      <c r="Q91" s="15" t="s">
        <v>199</v>
      </c>
      <c r="R91" s="16">
        <v>1</v>
      </c>
      <c r="T91" s="15" t="s">
        <v>218</v>
      </c>
      <c r="U91" s="16">
        <v>3</v>
      </c>
      <c r="W91" s="15" t="s">
        <v>293</v>
      </c>
      <c r="X91" s="16">
        <v>1</v>
      </c>
      <c r="Z91" s="15" t="s">
        <v>206</v>
      </c>
      <c r="AA91" s="16">
        <v>1</v>
      </c>
      <c r="AC91" s="15" t="s">
        <v>218</v>
      </c>
      <c r="AD91" s="16">
        <v>4</v>
      </c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/>
      <c r="C92" s="16"/>
      <c r="E92" s="15"/>
      <c r="F92" s="16"/>
      <c r="H92" s="15"/>
      <c r="I92" s="16"/>
      <c r="K92" s="15" t="s">
        <v>191</v>
      </c>
      <c r="L92" s="16">
        <v>1</v>
      </c>
      <c r="N92" s="15" t="s">
        <v>188</v>
      </c>
      <c r="O92" s="16">
        <v>2</v>
      </c>
      <c r="Q92" s="15" t="s">
        <v>201</v>
      </c>
      <c r="R92" s="16">
        <v>1</v>
      </c>
      <c r="T92" s="15" t="s">
        <v>220</v>
      </c>
      <c r="U92" s="16">
        <v>2</v>
      </c>
      <c r="W92" s="15" t="s">
        <v>189</v>
      </c>
      <c r="X92" s="16">
        <v>1</v>
      </c>
      <c r="Z92" s="15" t="s">
        <v>207</v>
      </c>
      <c r="AA92" s="16">
        <v>1</v>
      </c>
      <c r="AC92" s="15" t="s">
        <v>225</v>
      </c>
      <c r="AD92" s="16">
        <v>1</v>
      </c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/>
      <c r="C93" s="16"/>
      <c r="E93" s="15"/>
      <c r="F93" s="16"/>
      <c r="H93" s="15"/>
      <c r="I93" s="16"/>
      <c r="K93" s="15" t="s">
        <v>192</v>
      </c>
      <c r="L93" s="16">
        <v>1</v>
      </c>
      <c r="N93" s="15" t="s">
        <v>189</v>
      </c>
      <c r="O93" s="16">
        <v>1</v>
      </c>
      <c r="Q93" s="15" t="s">
        <v>206</v>
      </c>
      <c r="R93" s="16">
        <v>2</v>
      </c>
      <c r="T93" s="15" t="s">
        <v>225</v>
      </c>
      <c r="U93" s="16">
        <v>1</v>
      </c>
      <c r="W93" s="15" t="s">
        <v>193</v>
      </c>
      <c r="X93" s="16">
        <v>4</v>
      </c>
      <c r="Z93" s="15" t="s">
        <v>211</v>
      </c>
      <c r="AA93" s="16">
        <v>2</v>
      </c>
      <c r="AC93" s="15" t="s">
        <v>417</v>
      </c>
      <c r="AD93" s="16">
        <v>1</v>
      </c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/>
      <c r="C94" s="16"/>
      <c r="E94" s="15"/>
      <c r="F94" s="16"/>
      <c r="H94" s="15"/>
      <c r="I94" s="16"/>
      <c r="K94" s="15" t="s">
        <v>193</v>
      </c>
      <c r="L94" s="16">
        <v>2</v>
      </c>
      <c r="N94" s="15" t="s">
        <v>190</v>
      </c>
      <c r="O94" s="16">
        <v>1</v>
      </c>
      <c r="Q94" s="15" t="s">
        <v>207</v>
      </c>
      <c r="R94" s="16">
        <v>4</v>
      </c>
      <c r="T94" s="15" t="s">
        <v>226</v>
      </c>
      <c r="U94" s="16">
        <v>10</v>
      </c>
      <c r="W94" s="15" t="s">
        <v>194</v>
      </c>
      <c r="X94" s="16">
        <v>1</v>
      </c>
      <c r="Z94" s="15" t="s">
        <v>346</v>
      </c>
      <c r="AA94" s="16">
        <v>9</v>
      </c>
      <c r="AC94" s="15" t="s">
        <v>226</v>
      </c>
      <c r="AD94" s="16">
        <v>7</v>
      </c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/>
      <c r="C95" s="16"/>
      <c r="E95" s="15"/>
      <c r="F95" s="16"/>
      <c r="H95" s="15"/>
      <c r="I95" s="16"/>
      <c r="K95" s="15" t="s">
        <v>197</v>
      </c>
      <c r="L95" s="16">
        <v>3</v>
      </c>
      <c r="N95" s="15" t="s">
        <v>193</v>
      </c>
      <c r="O95" s="16">
        <v>3</v>
      </c>
      <c r="Q95" s="15" t="s">
        <v>209</v>
      </c>
      <c r="R95" s="16">
        <v>1</v>
      </c>
      <c r="T95" s="15" t="s">
        <v>227</v>
      </c>
      <c r="U95" s="16">
        <v>4</v>
      </c>
      <c r="W95" s="15" t="s">
        <v>195</v>
      </c>
      <c r="X95" s="16">
        <v>1</v>
      </c>
      <c r="Z95" s="15" t="s">
        <v>507</v>
      </c>
      <c r="AA95" s="16">
        <v>6</v>
      </c>
      <c r="AC95" s="15" t="s">
        <v>228</v>
      </c>
      <c r="AD95" s="16">
        <v>8</v>
      </c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/>
      <c r="C96" s="16"/>
      <c r="E96" s="15"/>
      <c r="F96" s="16"/>
      <c r="H96" s="15"/>
      <c r="I96" s="16"/>
      <c r="K96" s="15" t="s">
        <v>198</v>
      </c>
      <c r="L96" s="16">
        <v>1</v>
      </c>
      <c r="N96" s="15" t="s">
        <v>194</v>
      </c>
      <c r="O96" s="16">
        <v>1</v>
      </c>
      <c r="Q96" s="15" t="s">
        <v>211</v>
      </c>
      <c r="R96" s="16">
        <v>4</v>
      </c>
      <c r="T96" s="15" t="s">
        <v>228</v>
      </c>
      <c r="U96" s="16">
        <v>19</v>
      </c>
      <c r="W96" s="15" t="s">
        <v>197</v>
      </c>
      <c r="X96" s="16">
        <v>3</v>
      </c>
      <c r="Z96" s="15" t="s">
        <v>213</v>
      </c>
      <c r="AA96" s="16">
        <v>1</v>
      </c>
      <c r="AC96" s="15" t="s">
        <v>229</v>
      </c>
      <c r="AD96" s="16">
        <v>8</v>
      </c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/>
      <c r="C97" s="16"/>
      <c r="E97" s="15"/>
      <c r="F97" s="16"/>
      <c r="H97" s="15"/>
      <c r="I97" s="16"/>
      <c r="K97" s="15" t="s">
        <v>201</v>
      </c>
      <c r="L97" s="16">
        <v>1</v>
      </c>
      <c r="N97" s="15" t="s">
        <v>195</v>
      </c>
      <c r="O97" s="16">
        <v>1</v>
      </c>
      <c r="Q97" s="15" t="s">
        <v>346</v>
      </c>
      <c r="R97" s="16">
        <v>5</v>
      </c>
      <c r="T97" s="15" t="s">
        <v>229</v>
      </c>
      <c r="U97" s="16">
        <v>9</v>
      </c>
      <c r="W97" s="15" t="s">
        <v>198</v>
      </c>
      <c r="X97" s="16">
        <v>1</v>
      </c>
      <c r="Z97" s="15" t="s">
        <v>216</v>
      </c>
      <c r="AA97" s="16">
        <v>3</v>
      </c>
      <c r="AC97" s="15" t="s">
        <v>230</v>
      </c>
      <c r="AD97" s="16">
        <v>25</v>
      </c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/>
      <c r="C98" s="16"/>
      <c r="E98" s="15"/>
      <c r="F98" s="16"/>
      <c r="H98" s="15"/>
      <c r="I98" s="16"/>
      <c r="K98" s="15" t="s">
        <v>206</v>
      </c>
      <c r="L98" s="16">
        <v>2</v>
      </c>
      <c r="N98" s="15" t="s">
        <v>197</v>
      </c>
      <c r="O98" s="16">
        <v>2</v>
      </c>
      <c r="Q98" s="15" t="s">
        <v>507</v>
      </c>
      <c r="R98" s="16">
        <v>4</v>
      </c>
      <c r="T98" s="15" t="s">
        <v>230</v>
      </c>
      <c r="U98" s="16">
        <v>19</v>
      </c>
      <c r="W98" s="15" t="s">
        <v>202</v>
      </c>
      <c r="X98" s="16">
        <v>1</v>
      </c>
      <c r="Z98" s="15" t="s">
        <v>218</v>
      </c>
      <c r="AA98" s="16">
        <v>2</v>
      </c>
      <c r="AC98" s="15" t="s">
        <v>231</v>
      </c>
      <c r="AD98" s="16">
        <v>4</v>
      </c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/>
      <c r="C99" s="16"/>
      <c r="E99" s="15"/>
      <c r="F99" s="16"/>
      <c r="H99" s="15"/>
      <c r="I99" s="16"/>
      <c r="K99" s="15" t="s">
        <v>207</v>
      </c>
      <c r="L99" s="16">
        <v>1</v>
      </c>
      <c r="N99" s="15" t="s">
        <v>206</v>
      </c>
      <c r="O99" s="16">
        <v>1</v>
      </c>
      <c r="Q99" s="15" t="s">
        <v>213</v>
      </c>
      <c r="R99" s="16">
        <v>1</v>
      </c>
      <c r="T99" s="15" t="s">
        <v>231</v>
      </c>
      <c r="U99" s="16">
        <v>7</v>
      </c>
      <c r="W99" s="15" t="s">
        <v>206</v>
      </c>
      <c r="X99" s="16">
        <v>1</v>
      </c>
      <c r="Z99" s="15" t="s">
        <v>220</v>
      </c>
      <c r="AA99" s="16">
        <v>4</v>
      </c>
      <c r="AC99" s="15" t="s">
        <v>232</v>
      </c>
      <c r="AD99" s="16">
        <v>2</v>
      </c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/>
      <c r="C100" s="16"/>
      <c r="E100" s="15"/>
      <c r="F100" s="16"/>
      <c r="H100" s="15"/>
      <c r="I100" s="16"/>
      <c r="K100" s="15" t="s">
        <v>208</v>
      </c>
      <c r="L100" s="16">
        <v>2</v>
      </c>
      <c r="N100" s="15" t="s">
        <v>207</v>
      </c>
      <c r="O100" s="16">
        <v>2</v>
      </c>
      <c r="Q100" s="15" t="s">
        <v>216</v>
      </c>
      <c r="R100" s="16">
        <v>1</v>
      </c>
      <c r="T100" s="15" t="s">
        <v>232</v>
      </c>
      <c r="U100" s="16">
        <v>8</v>
      </c>
      <c r="W100" s="15" t="s">
        <v>207</v>
      </c>
      <c r="X100" s="16">
        <v>2</v>
      </c>
      <c r="Z100" s="15" t="s">
        <v>223</v>
      </c>
      <c r="AA100" s="16">
        <v>3</v>
      </c>
      <c r="AC100" s="15" t="s">
        <v>233</v>
      </c>
      <c r="AD100" s="16">
        <v>4</v>
      </c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/>
      <c r="C101" s="16"/>
      <c r="E101" s="15"/>
      <c r="F101" s="16"/>
      <c r="H101" s="15"/>
      <c r="I101" s="16"/>
      <c r="K101" s="15" t="s">
        <v>209</v>
      </c>
      <c r="L101" s="16">
        <v>1</v>
      </c>
      <c r="N101" s="15" t="s">
        <v>211</v>
      </c>
      <c r="O101" s="16">
        <v>9</v>
      </c>
      <c r="Q101" s="15" t="s">
        <v>218</v>
      </c>
      <c r="R101" s="16">
        <v>7</v>
      </c>
      <c r="T101" s="15" t="s">
        <v>233</v>
      </c>
      <c r="U101" s="16">
        <v>3</v>
      </c>
      <c r="W101" s="15" t="s">
        <v>211</v>
      </c>
      <c r="X101" s="16">
        <v>7</v>
      </c>
      <c r="Z101" s="15" t="s">
        <v>226</v>
      </c>
      <c r="AA101" s="16">
        <v>22</v>
      </c>
      <c r="AC101" s="15" t="s">
        <v>234</v>
      </c>
      <c r="AD101" s="16">
        <v>4</v>
      </c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/>
      <c r="C102" s="16"/>
      <c r="E102" s="15"/>
      <c r="F102" s="16"/>
      <c r="H102" s="15"/>
      <c r="I102" s="16"/>
      <c r="K102" s="15" t="s">
        <v>346</v>
      </c>
      <c r="L102" s="16">
        <v>9</v>
      </c>
      <c r="N102" s="15" t="s">
        <v>416</v>
      </c>
      <c r="O102" s="16">
        <v>1</v>
      </c>
      <c r="Q102" s="15" t="s">
        <v>220</v>
      </c>
      <c r="R102" s="16">
        <v>1</v>
      </c>
      <c r="T102" s="15" t="s">
        <v>234</v>
      </c>
      <c r="U102" s="16">
        <v>6</v>
      </c>
      <c r="W102" s="15" t="s">
        <v>346</v>
      </c>
      <c r="X102" s="16">
        <v>5</v>
      </c>
      <c r="Z102" s="15" t="s">
        <v>227</v>
      </c>
      <c r="AA102" s="16">
        <v>3</v>
      </c>
      <c r="AC102" s="15" t="s">
        <v>235</v>
      </c>
      <c r="AD102" s="16">
        <v>1</v>
      </c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/>
      <c r="C103" s="16"/>
      <c r="E103" s="15"/>
      <c r="F103" s="16"/>
      <c r="H103" s="15"/>
      <c r="I103" s="16"/>
      <c r="K103" s="15" t="s">
        <v>507</v>
      </c>
      <c r="L103" s="16">
        <v>4</v>
      </c>
      <c r="N103" s="15" t="s">
        <v>346</v>
      </c>
      <c r="O103" s="16">
        <v>6</v>
      </c>
      <c r="Q103" s="15" t="s">
        <v>223</v>
      </c>
      <c r="R103" s="16">
        <v>1</v>
      </c>
      <c r="T103" s="15" t="s">
        <v>235</v>
      </c>
      <c r="U103" s="16">
        <v>3</v>
      </c>
      <c r="W103" s="15" t="s">
        <v>507</v>
      </c>
      <c r="X103" s="16">
        <v>5</v>
      </c>
      <c r="Z103" s="15" t="s">
        <v>228</v>
      </c>
      <c r="AA103" s="16">
        <v>8</v>
      </c>
      <c r="AC103" s="15" t="s">
        <v>236</v>
      </c>
      <c r="AD103" s="16">
        <v>2</v>
      </c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/>
      <c r="C104" s="16"/>
      <c r="E104" s="15"/>
      <c r="F104" s="16"/>
      <c r="H104" s="15"/>
      <c r="I104" s="16"/>
      <c r="K104" s="15" t="s">
        <v>218</v>
      </c>
      <c r="L104" s="16">
        <v>8</v>
      </c>
      <c r="N104" s="15" t="s">
        <v>507</v>
      </c>
      <c r="O104" s="16">
        <v>7</v>
      </c>
      <c r="Q104" s="15" t="s">
        <v>417</v>
      </c>
      <c r="R104" s="16">
        <v>1</v>
      </c>
      <c r="T104" s="15" t="s">
        <v>236</v>
      </c>
      <c r="U104" s="16">
        <v>3</v>
      </c>
      <c r="W104" s="15" t="s">
        <v>213</v>
      </c>
      <c r="X104" s="16">
        <v>1</v>
      </c>
      <c r="Z104" s="15" t="s">
        <v>229</v>
      </c>
      <c r="AA104" s="16">
        <v>18</v>
      </c>
      <c r="AC104" s="15" t="s">
        <v>237</v>
      </c>
      <c r="AD104" s="16">
        <v>10</v>
      </c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/>
      <c r="C105" s="16"/>
      <c r="E105" s="15"/>
      <c r="F105" s="16"/>
      <c r="H105" s="15"/>
      <c r="I105" s="16"/>
      <c r="K105" s="15" t="s">
        <v>220</v>
      </c>
      <c r="L105" s="16">
        <v>5</v>
      </c>
      <c r="N105" s="15" t="s">
        <v>213</v>
      </c>
      <c r="O105" s="16">
        <v>1</v>
      </c>
      <c r="Q105" s="15" t="s">
        <v>418</v>
      </c>
      <c r="R105" s="16">
        <v>1</v>
      </c>
      <c r="T105" s="15" t="s">
        <v>237</v>
      </c>
      <c r="U105" s="16">
        <v>7</v>
      </c>
      <c r="W105" s="15" t="s">
        <v>214</v>
      </c>
      <c r="X105" s="16">
        <v>3</v>
      </c>
      <c r="Z105" s="15" t="s">
        <v>230</v>
      </c>
      <c r="AA105" s="16">
        <v>19</v>
      </c>
      <c r="AC105" s="15" t="s">
        <v>238</v>
      </c>
      <c r="AD105" s="16">
        <v>4</v>
      </c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/>
      <c r="C106" s="16"/>
      <c r="E106" s="15"/>
      <c r="F106" s="16"/>
      <c r="H106" s="15"/>
      <c r="I106" s="16"/>
      <c r="K106" s="15" t="s">
        <v>225</v>
      </c>
      <c r="L106" s="16">
        <v>3</v>
      </c>
      <c r="N106" s="15" t="s">
        <v>214</v>
      </c>
      <c r="O106" s="16">
        <v>1</v>
      </c>
      <c r="Q106" s="15" t="s">
        <v>226</v>
      </c>
      <c r="R106" s="16">
        <v>13</v>
      </c>
      <c r="T106" s="15" t="s">
        <v>238</v>
      </c>
      <c r="U106" s="16">
        <v>6</v>
      </c>
      <c r="W106" s="15" t="s">
        <v>215</v>
      </c>
      <c r="X106" s="16">
        <v>1</v>
      </c>
      <c r="Z106" s="15" t="s">
        <v>231</v>
      </c>
      <c r="AA106" s="16">
        <v>7</v>
      </c>
      <c r="AC106" s="15" t="s">
        <v>239</v>
      </c>
      <c r="AD106" s="16">
        <v>3</v>
      </c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/>
      <c r="C107" s="16"/>
      <c r="E107" s="15"/>
      <c r="F107" s="16"/>
      <c r="H107" s="15"/>
      <c r="I107" s="16"/>
      <c r="K107" s="15" t="s">
        <v>226</v>
      </c>
      <c r="L107" s="16">
        <v>19</v>
      </c>
      <c r="N107" s="15" t="s">
        <v>218</v>
      </c>
      <c r="O107" s="16">
        <v>12</v>
      </c>
      <c r="Q107" s="15" t="s">
        <v>227</v>
      </c>
      <c r="R107" s="16">
        <v>2</v>
      </c>
      <c r="T107" s="15" t="s">
        <v>239</v>
      </c>
      <c r="U107" s="16">
        <v>2</v>
      </c>
      <c r="W107" s="15" t="s">
        <v>216</v>
      </c>
      <c r="X107" s="16">
        <v>1</v>
      </c>
      <c r="Z107" s="15" t="s">
        <v>232</v>
      </c>
      <c r="AA107" s="16">
        <v>7</v>
      </c>
      <c r="AC107" s="15" t="s">
        <v>240</v>
      </c>
      <c r="AD107" s="16">
        <v>3</v>
      </c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/>
      <c r="C108" s="16"/>
      <c r="E108" s="15"/>
      <c r="F108" s="16"/>
      <c r="H108" s="15"/>
      <c r="I108" s="16"/>
      <c r="K108" s="15" t="s">
        <v>227</v>
      </c>
      <c r="L108" s="16">
        <v>4</v>
      </c>
      <c r="N108" s="15" t="s">
        <v>220</v>
      </c>
      <c r="O108" s="16">
        <v>1</v>
      </c>
      <c r="Q108" s="15" t="s">
        <v>228</v>
      </c>
      <c r="R108" s="16">
        <v>11</v>
      </c>
      <c r="T108" s="15" t="s">
        <v>240</v>
      </c>
      <c r="U108" s="16">
        <v>2</v>
      </c>
      <c r="W108" s="15" t="s">
        <v>218</v>
      </c>
      <c r="X108" s="16">
        <v>6</v>
      </c>
      <c r="Z108" s="15" t="s">
        <v>233</v>
      </c>
      <c r="AA108" s="16">
        <v>11</v>
      </c>
      <c r="AC108" s="15" t="s">
        <v>241</v>
      </c>
      <c r="AD108" s="16">
        <v>2</v>
      </c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/>
      <c r="C109" s="16"/>
      <c r="E109" s="15"/>
      <c r="F109" s="16"/>
      <c r="H109" s="15"/>
      <c r="I109" s="16"/>
      <c r="K109" s="15" t="s">
        <v>228</v>
      </c>
      <c r="L109" s="16">
        <v>17</v>
      </c>
      <c r="N109" s="15" t="s">
        <v>223</v>
      </c>
      <c r="O109" s="16">
        <v>3</v>
      </c>
      <c r="Q109" s="15" t="s">
        <v>229</v>
      </c>
      <c r="R109" s="16">
        <v>5</v>
      </c>
      <c r="T109" s="15" t="s">
        <v>241</v>
      </c>
      <c r="U109" s="16">
        <v>3</v>
      </c>
      <c r="W109" s="15" t="s">
        <v>220</v>
      </c>
      <c r="X109" s="16">
        <v>2</v>
      </c>
      <c r="Z109" s="15" t="s">
        <v>234</v>
      </c>
      <c r="AA109" s="16">
        <v>5</v>
      </c>
      <c r="AC109" s="15" t="s">
        <v>242</v>
      </c>
      <c r="AD109" s="16">
        <v>1</v>
      </c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/>
      <c r="C110" s="16"/>
      <c r="E110" s="15"/>
      <c r="F110" s="16"/>
      <c r="H110" s="15"/>
      <c r="I110" s="16"/>
      <c r="K110" s="15" t="s">
        <v>229</v>
      </c>
      <c r="L110" s="16">
        <v>10</v>
      </c>
      <c r="N110" s="15" t="s">
        <v>225</v>
      </c>
      <c r="O110" s="16">
        <v>3</v>
      </c>
      <c r="Q110" s="15" t="s">
        <v>230</v>
      </c>
      <c r="R110" s="16">
        <v>15</v>
      </c>
      <c r="T110" s="15" t="s">
        <v>242</v>
      </c>
      <c r="U110" s="16">
        <v>3</v>
      </c>
      <c r="W110" s="15" t="s">
        <v>222</v>
      </c>
      <c r="X110" s="16">
        <v>2</v>
      </c>
      <c r="Z110" s="15" t="s">
        <v>235</v>
      </c>
      <c r="AA110" s="16">
        <v>5</v>
      </c>
      <c r="AC110" s="15" t="s">
        <v>244</v>
      </c>
      <c r="AD110" s="16">
        <v>4</v>
      </c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/>
      <c r="C111" s="16"/>
      <c r="E111" s="15"/>
      <c r="F111" s="16"/>
      <c r="H111" s="15"/>
      <c r="I111" s="16"/>
      <c r="K111" s="15" t="s">
        <v>230</v>
      </c>
      <c r="L111" s="16">
        <v>21</v>
      </c>
      <c r="N111" s="15" t="s">
        <v>226</v>
      </c>
      <c r="O111" s="16">
        <v>29</v>
      </c>
      <c r="Q111" s="15" t="s">
        <v>231</v>
      </c>
      <c r="R111" s="16">
        <v>3</v>
      </c>
      <c r="T111" s="15" t="s">
        <v>244</v>
      </c>
      <c r="U111" s="16">
        <v>2</v>
      </c>
      <c r="W111" s="15" t="s">
        <v>417</v>
      </c>
      <c r="X111" s="16">
        <v>2</v>
      </c>
      <c r="Z111" s="15" t="s">
        <v>236</v>
      </c>
      <c r="AA111" s="16">
        <v>3</v>
      </c>
      <c r="AC111" s="15" t="s">
        <v>245</v>
      </c>
      <c r="AD111" s="16">
        <v>1</v>
      </c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/>
      <c r="C112" s="16"/>
      <c r="E112" s="15"/>
      <c r="F112" s="16"/>
      <c r="H112" s="15"/>
      <c r="I112" s="16"/>
      <c r="K112" s="15" t="s">
        <v>231</v>
      </c>
      <c r="L112" s="16">
        <v>10</v>
      </c>
      <c r="N112" s="15" t="s">
        <v>227</v>
      </c>
      <c r="O112" s="16">
        <v>6</v>
      </c>
      <c r="Q112" s="15" t="s">
        <v>232</v>
      </c>
      <c r="R112" s="16">
        <v>2</v>
      </c>
      <c r="T112" s="15" t="s">
        <v>246</v>
      </c>
      <c r="U112" s="16">
        <v>1</v>
      </c>
      <c r="W112" s="15" t="s">
        <v>226</v>
      </c>
      <c r="X112" s="16">
        <v>21</v>
      </c>
      <c r="Z112" s="15" t="s">
        <v>237</v>
      </c>
      <c r="AA112" s="16">
        <v>11</v>
      </c>
      <c r="AC112" s="15" t="s">
        <v>246</v>
      </c>
      <c r="AD112" s="16">
        <v>2</v>
      </c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/>
      <c r="C113" s="16"/>
      <c r="E113" s="15"/>
      <c r="F113" s="16"/>
      <c r="H113" s="15"/>
      <c r="I113" s="16"/>
      <c r="K113" s="15" t="s">
        <v>232</v>
      </c>
      <c r="L113" s="16">
        <v>7</v>
      </c>
      <c r="N113" s="15" t="s">
        <v>228</v>
      </c>
      <c r="O113" s="16">
        <v>31</v>
      </c>
      <c r="Q113" s="15" t="s">
        <v>233</v>
      </c>
      <c r="R113" s="16">
        <v>4</v>
      </c>
      <c r="T113" s="15" t="s">
        <v>247</v>
      </c>
      <c r="U113" s="16">
        <v>6</v>
      </c>
      <c r="W113" s="15" t="s">
        <v>227</v>
      </c>
      <c r="X113" s="16">
        <v>2</v>
      </c>
      <c r="Z113" s="15" t="s">
        <v>238</v>
      </c>
      <c r="AA113" s="16">
        <v>13</v>
      </c>
      <c r="AC113" s="15" t="s">
        <v>247</v>
      </c>
      <c r="AD113" s="16">
        <v>5</v>
      </c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/>
      <c r="C114" s="16"/>
      <c r="E114" s="15"/>
      <c r="F114" s="16"/>
      <c r="H114" s="15"/>
      <c r="I114" s="16"/>
      <c r="K114" s="15" t="s">
        <v>233</v>
      </c>
      <c r="L114" s="16">
        <v>6</v>
      </c>
      <c r="N114" s="15" t="s">
        <v>229</v>
      </c>
      <c r="O114" s="16">
        <v>19</v>
      </c>
      <c r="Q114" s="15" t="s">
        <v>234</v>
      </c>
      <c r="R114" s="16">
        <v>4</v>
      </c>
      <c r="T114" s="15" t="s">
        <v>250</v>
      </c>
      <c r="U114" s="16">
        <v>1</v>
      </c>
      <c r="W114" s="15" t="s">
        <v>228</v>
      </c>
      <c r="X114" s="16">
        <v>27</v>
      </c>
      <c r="Z114" s="15" t="s">
        <v>239</v>
      </c>
      <c r="AA114" s="16">
        <v>2</v>
      </c>
      <c r="AC114" s="15" t="s">
        <v>252</v>
      </c>
      <c r="AD114" s="16">
        <v>1</v>
      </c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/>
      <c r="C115" s="16"/>
      <c r="E115" s="15"/>
      <c r="F115" s="16"/>
      <c r="H115" s="15"/>
      <c r="I115" s="16"/>
      <c r="K115" s="15" t="s">
        <v>234</v>
      </c>
      <c r="L115" s="16">
        <v>4</v>
      </c>
      <c r="N115" s="15" t="s">
        <v>230</v>
      </c>
      <c r="O115" s="16">
        <v>29</v>
      </c>
      <c r="Q115" s="15" t="s">
        <v>236</v>
      </c>
      <c r="R115" s="16">
        <v>3</v>
      </c>
      <c r="T115" s="15" t="s">
        <v>253</v>
      </c>
      <c r="U115" s="16">
        <v>1</v>
      </c>
      <c r="W115" s="15" t="s">
        <v>229</v>
      </c>
      <c r="X115" s="16">
        <v>18</v>
      </c>
      <c r="Z115" s="15" t="s">
        <v>240</v>
      </c>
      <c r="AA115" s="16">
        <v>5</v>
      </c>
      <c r="AC115" s="15" t="s">
        <v>253</v>
      </c>
      <c r="AD115" s="16">
        <v>1</v>
      </c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/>
      <c r="C116" s="16"/>
      <c r="E116" s="15"/>
      <c r="F116" s="16"/>
      <c r="H116" s="15"/>
      <c r="I116" s="16"/>
      <c r="K116" s="15" t="s">
        <v>235</v>
      </c>
      <c r="L116" s="16">
        <v>1</v>
      </c>
      <c r="N116" s="15" t="s">
        <v>231</v>
      </c>
      <c r="O116" s="16">
        <v>11</v>
      </c>
      <c r="Q116" s="15" t="s">
        <v>237</v>
      </c>
      <c r="R116" s="16">
        <v>9</v>
      </c>
      <c r="T116" s="15" t="s">
        <v>257</v>
      </c>
      <c r="U116" s="16">
        <v>1</v>
      </c>
      <c r="W116" s="15" t="s">
        <v>230</v>
      </c>
      <c r="X116" s="16">
        <v>28</v>
      </c>
      <c r="Z116" s="15" t="s">
        <v>241</v>
      </c>
      <c r="AA116" s="16">
        <v>2</v>
      </c>
      <c r="AC116" s="15" t="s">
        <v>259</v>
      </c>
      <c r="AD116" s="16">
        <v>2</v>
      </c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/>
      <c r="C117" s="16"/>
      <c r="E117" s="15"/>
      <c r="F117" s="16"/>
      <c r="H117" s="15"/>
      <c r="I117" s="16"/>
      <c r="K117" s="15" t="s">
        <v>236</v>
      </c>
      <c r="L117" s="16">
        <v>1</v>
      </c>
      <c r="N117" s="15" t="s">
        <v>232</v>
      </c>
      <c r="O117" s="16"/>
      <c r="Q117" s="15" t="s">
        <v>238</v>
      </c>
      <c r="R117" s="16">
        <v>3</v>
      </c>
      <c r="T117" s="15" t="s">
        <v>258</v>
      </c>
      <c r="U117" s="16">
        <v>3</v>
      </c>
      <c r="W117" s="15" t="s">
        <v>231</v>
      </c>
      <c r="X117" s="16">
        <v>12</v>
      </c>
      <c r="Z117" s="15" t="s">
        <v>242</v>
      </c>
      <c r="AA117" s="16">
        <v>1</v>
      </c>
      <c r="AC117" s="15" t="s">
        <v>260</v>
      </c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/>
      <c r="C118" s="16"/>
      <c r="E118" s="15"/>
      <c r="F118" s="16"/>
      <c r="H118" s="15"/>
      <c r="I118" s="16"/>
      <c r="K118" s="15" t="s">
        <v>237</v>
      </c>
      <c r="L118" s="16">
        <v>9</v>
      </c>
      <c r="N118" s="15" t="s">
        <v>233</v>
      </c>
      <c r="O118" s="16">
        <v>11</v>
      </c>
      <c r="Q118" s="15" t="s">
        <v>239</v>
      </c>
      <c r="R118" s="16">
        <v>2</v>
      </c>
      <c r="T118" s="15" t="s">
        <v>259</v>
      </c>
      <c r="U118" s="16">
        <v>4</v>
      </c>
      <c r="W118" s="15" t="s">
        <v>232</v>
      </c>
      <c r="X118" s="16">
        <v>8</v>
      </c>
      <c r="Z118" s="15" t="s">
        <v>243</v>
      </c>
      <c r="AA118" s="16">
        <v>2</v>
      </c>
      <c r="AC118" s="15" t="s">
        <v>261</v>
      </c>
      <c r="AD118" s="16">
        <v>1</v>
      </c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/>
      <c r="C119" s="16"/>
      <c r="E119" s="15"/>
      <c r="F119" s="16"/>
      <c r="H119" s="15"/>
      <c r="I119" s="16"/>
      <c r="K119" s="15" t="s">
        <v>238</v>
      </c>
      <c r="L119" s="16">
        <v>9</v>
      </c>
      <c r="N119" s="15" t="s">
        <v>234</v>
      </c>
      <c r="O119" s="16">
        <v>13</v>
      </c>
      <c r="Q119" s="15" t="s">
        <v>241</v>
      </c>
      <c r="R119" s="16">
        <v>1</v>
      </c>
      <c r="T119" s="15" t="s">
        <v>348</v>
      </c>
      <c r="U119" s="16">
        <v>2</v>
      </c>
      <c r="W119" s="15" t="s">
        <v>233</v>
      </c>
      <c r="X119" s="16">
        <v>12</v>
      </c>
      <c r="Z119" s="15" t="s">
        <v>244</v>
      </c>
      <c r="AA119" s="16">
        <v>3</v>
      </c>
      <c r="AC119" s="15" t="s">
        <v>347</v>
      </c>
      <c r="AD119" s="16">
        <v>2</v>
      </c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/>
      <c r="C120" s="16"/>
      <c r="E120" s="15"/>
      <c r="F120" s="16"/>
      <c r="H120" s="15"/>
      <c r="I120" s="16"/>
      <c r="K120" s="15" t="s">
        <v>239</v>
      </c>
      <c r="L120" s="16">
        <v>1</v>
      </c>
      <c r="N120" s="15" t="s">
        <v>235</v>
      </c>
      <c r="O120" s="16">
        <v>5</v>
      </c>
      <c r="Q120" s="15" t="s">
        <v>244</v>
      </c>
      <c r="R120" s="16">
        <v>1</v>
      </c>
      <c r="T120" s="15" t="s">
        <v>511</v>
      </c>
      <c r="U120" s="16">
        <v>3</v>
      </c>
      <c r="W120" s="15" t="s">
        <v>234</v>
      </c>
      <c r="X120" s="16">
        <v>6</v>
      </c>
      <c r="Z120" s="15" t="s">
        <v>245</v>
      </c>
      <c r="AA120" s="16">
        <v>3</v>
      </c>
      <c r="AC120" s="15" t="s">
        <v>348</v>
      </c>
      <c r="AD120" s="16">
        <v>1</v>
      </c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/>
      <c r="C121" s="16"/>
      <c r="E121" s="15"/>
      <c r="F121" s="16"/>
      <c r="H121" s="15"/>
      <c r="I121" s="16"/>
      <c r="K121" s="15" t="s">
        <v>240</v>
      </c>
      <c r="L121" s="16">
        <v>3</v>
      </c>
      <c r="N121" s="15" t="s">
        <v>236</v>
      </c>
      <c r="O121" s="16">
        <v>1</v>
      </c>
      <c r="Q121" s="15" t="s">
        <v>245</v>
      </c>
      <c r="R121" s="16">
        <v>2</v>
      </c>
      <c r="T121" s="15" t="s">
        <v>263</v>
      </c>
      <c r="U121" s="16">
        <v>5</v>
      </c>
      <c r="W121" s="15" t="s">
        <v>235</v>
      </c>
      <c r="X121" s="16">
        <v>1</v>
      </c>
      <c r="Z121" s="15" t="s">
        <v>246</v>
      </c>
      <c r="AA121" s="16">
        <v>1</v>
      </c>
      <c r="AC121" s="15" t="s">
        <v>511</v>
      </c>
      <c r="AD121" s="16">
        <v>2</v>
      </c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/>
      <c r="C122" s="16"/>
      <c r="E122" s="15"/>
      <c r="F122" s="16"/>
      <c r="H122" s="15"/>
      <c r="I122" s="16"/>
      <c r="K122" s="15" t="s">
        <v>241</v>
      </c>
      <c r="L122" s="16">
        <v>1</v>
      </c>
      <c r="N122" s="15" t="s">
        <v>237</v>
      </c>
      <c r="O122" s="16">
        <v>27</v>
      </c>
      <c r="Q122" s="15" t="s">
        <v>246</v>
      </c>
      <c r="R122" s="16">
        <v>1</v>
      </c>
      <c r="T122" s="15" t="s">
        <v>265</v>
      </c>
      <c r="U122" s="16">
        <v>4</v>
      </c>
      <c r="W122" s="15" t="s">
        <v>236</v>
      </c>
      <c r="X122" s="16">
        <v>3</v>
      </c>
      <c r="Z122" s="15" t="s">
        <v>247</v>
      </c>
      <c r="AA122" s="16">
        <v>2</v>
      </c>
      <c r="AC122" s="15" t="s">
        <v>263</v>
      </c>
      <c r="AD122" s="16">
        <v>7</v>
      </c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/>
      <c r="C123" s="16"/>
      <c r="E123" s="15"/>
      <c r="F123" s="16"/>
      <c r="H123" s="15"/>
      <c r="I123" s="16"/>
      <c r="K123" s="15" t="s">
        <v>242</v>
      </c>
      <c r="L123" s="16">
        <v>3</v>
      </c>
      <c r="N123" s="15" t="s">
        <v>238</v>
      </c>
      <c r="O123" s="16">
        <v>10</v>
      </c>
      <c r="Q123" s="15" t="s">
        <v>259</v>
      </c>
      <c r="R123" s="16">
        <v>3</v>
      </c>
      <c r="T123" s="15" t="s">
        <v>268</v>
      </c>
      <c r="U123" s="16">
        <v>1</v>
      </c>
      <c r="W123" s="15" t="s">
        <v>237</v>
      </c>
      <c r="X123" s="16">
        <v>13</v>
      </c>
      <c r="Z123" s="15" t="s">
        <v>251</v>
      </c>
      <c r="AA123" s="16">
        <v>3</v>
      </c>
      <c r="AC123" s="15" t="s">
        <v>264</v>
      </c>
      <c r="AD123" s="16">
        <v>1</v>
      </c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/>
      <c r="C124" s="16"/>
      <c r="E124" s="15"/>
      <c r="F124" s="16"/>
      <c r="H124" s="15"/>
      <c r="I124" s="16"/>
      <c r="K124" s="15" t="s">
        <v>243</v>
      </c>
      <c r="L124" s="16">
        <v>4</v>
      </c>
      <c r="N124" s="15" t="s">
        <v>239</v>
      </c>
      <c r="O124" s="16">
        <v>5</v>
      </c>
      <c r="Q124" s="15" t="s">
        <v>261</v>
      </c>
      <c r="R124" s="16">
        <v>1</v>
      </c>
      <c r="T124" s="15" t="s">
        <v>512</v>
      </c>
      <c r="U124" s="16">
        <v>3</v>
      </c>
      <c r="W124" s="15" t="s">
        <v>238</v>
      </c>
      <c r="X124" s="16">
        <v>6</v>
      </c>
      <c r="Z124" s="15" t="s">
        <v>254</v>
      </c>
      <c r="AA124" s="16">
        <v>2</v>
      </c>
      <c r="AC124" s="15" t="s">
        <v>269</v>
      </c>
      <c r="AD124" s="16">
        <v>1</v>
      </c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/>
      <c r="C125" s="16"/>
      <c r="E125" s="15"/>
      <c r="F125" s="16"/>
      <c r="H125" s="15"/>
      <c r="I125" s="16"/>
      <c r="K125" s="15" t="s">
        <v>244</v>
      </c>
      <c r="L125" s="16">
        <v>6</v>
      </c>
      <c r="N125" s="15" t="s">
        <v>241</v>
      </c>
      <c r="O125" s="16">
        <v>4</v>
      </c>
      <c r="Q125" s="15" t="s">
        <v>347</v>
      </c>
      <c r="R125" s="16">
        <v>1</v>
      </c>
      <c r="T125" s="15" t="s">
        <v>296</v>
      </c>
      <c r="U125" s="16">
        <v>9</v>
      </c>
      <c r="W125" s="15" t="s">
        <v>239</v>
      </c>
      <c r="X125" s="16">
        <v>5</v>
      </c>
      <c r="Z125" s="15" t="s">
        <v>258</v>
      </c>
      <c r="AA125" s="16">
        <v>5</v>
      </c>
      <c r="AC125" s="15" t="s">
        <v>270</v>
      </c>
      <c r="AD125" s="16">
        <v>1</v>
      </c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/>
      <c r="C126" s="16"/>
      <c r="E126" s="15"/>
      <c r="F126" s="16"/>
      <c r="H126" s="15"/>
      <c r="I126" s="16"/>
      <c r="K126" s="15" t="s">
        <v>245</v>
      </c>
      <c r="L126" s="16">
        <v>3</v>
      </c>
      <c r="N126" s="15" t="s">
        <v>242</v>
      </c>
      <c r="O126" s="16">
        <v>1</v>
      </c>
      <c r="Q126" s="15" t="s">
        <v>348</v>
      </c>
      <c r="R126" s="16">
        <v>3</v>
      </c>
      <c r="T126" s="15" t="s">
        <v>297</v>
      </c>
      <c r="U126" s="16">
        <v>2</v>
      </c>
      <c r="W126" s="15" t="s">
        <v>241</v>
      </c>
      <c r="X126" s="16">
        <v>3</v>
      </c>
      <c r="Z126" s="15" t="s">
        <v>259</v>
      </c>
      <c r="AA126" s="16">
        <v>2</v>
      </c>
      <c r="AC126" s="15" t="s">
        <v>512</v>
      </c>
      <c r="AD126" s="16">
        <v>2</v>
      </c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/>
      <c r="C127" s="16"/>
      <c r="E127" s="15"/>
      <c r="F127" s="16"/>
      <c r="H127" s="15"/>
      <c r="I127" s="16"/>
      <c r="K127" s="15" t="s">
        <v>247</v>
      </c>
      <c r="L127" s="16">
        <v>5</v>
      </c>
      <c r="N127" s="15" t="s">
        <v>243</v>
      </c>
      <c r="O127" s="16">
        <v>2</v>
      </c>
      <c r="Q127" s="15" t="s">
        <v>349</v>
      </c>
      <c r="R127" s="16">
        <v>2</v>
      </c>
      <c r="T127" s="15" t="s">
        <v>298</v>
      </c>
      <c r="U127" s="16">
        <v>2</v>
      </c>
      <c r="W127" s="15" t="s">
        <v>242</v>
      </c>
      <c r="X127" s="16">
        <v>1</v>
      </c>
      <c r="Z127" s="15" t="s">
        <v>261</v>
      </c>
      <c r="AA127" s="16">
        <v>1</v>
      </c>
      <c r="AC127" s="15" t="s">
        <v>296</v>
      </c>
      <c r="AD127" s="16">
        <v>5</v>
      </c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/>
      <c r="C128" s="16"/>
      <c r="E128" s="15"/>
      <c r="F128" s="16"/>
      <c r="H128" s="15"/>
      <c r="I128" s="16"/>
      <c r="K128" s="15" t="s">
        <v>249</v>
      </c>
      <c r="L128" s="16">
        <v>4</v>
      </c>
      <c r="N128" s="15" t="s">
        <v>244</v>
      </c>
      <c r="O128" s="16">
        <v>11</v>
      </c>
      <c r="Q128" s="15" t="s">
        <v>264</v>
      </c>
      <c r="R128" s="16">
        <v>3</v>
      </c>
      <c r="T128" s="15" t="s">
        <v>299</v>
      </c>
      <c r="U128" s="16">
        <v>2</v>
      </c>
      <c r="W128" s="15" t="s">
        <v>243</v>
      </c>
      <c r="X128" s="16">
        <v>1</v>
      </c>
      <c r="Z128" s="15" t="s">
        <v>349</v>
      </c>
      <c r="AA128" s="16">
        <v>5</v>
      </c>
      <c r="AC128" s="15" t="s">
        <v>297</v>
      </c>
      <c r="AD128" s="16">
        <v>2</v>
      </c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/>
      <c r="C129" s="16"/>
      <c r="E129" s="15"/>
      <c r="F129" s="16"/>
      <c r="H129" s="15"/>
      <c r="I129" s="16"/>
      <c r="K129" s="15" t="s">
        <v>252</v>
      </c>
      <c r="L129" s="16">
        <v>1</v>
      </c>
      <c r="N129" s="15" t="s">
        <v>245</v>
      </c>
      <c r="O129" s="16">
        <v>6</v>
      </c>
      <c r="Q129" s="15" t="s">
        <v>269</v>
      </c>
      <c r="R129" s="16">
        <v>4</v>
      </c>
      <c r="T129" s="15" t="s">
        <v>300</v>
      </c>
      <c r="U129" s="16">
        <v>3</v>
      </c>
      <c r="W129" s="15" t="s">
        <v>244</v>
      </c>
      <c r="X129" s="16">
        <v>2</v>
      </c>
      <c r="Z129" s="15" t="s">
        <v>511</v>
      </c>
      <c r="AA129" s="16">
        <v>6</v>
      </c>
      <c r="AC129" s="15" t="s">
        <v>298</v>
      </c>
      <c r="AD129" s="16">
        <v>1</v>
      </c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/>
      <c r="C130" s="16"/>
      <c r="E130" s="15"/>
      <c r="F130" s="16"/>
      <c r="H130" s="15"/>
      <c r="I130" s="16"/>
      <c r="K130" s="15" t="s">
        <v>253</v>
      </c>
      <c r="L130" s="16">
        <v>1</v>
      </c>
      <c r="N130" s="15" t="s">
        <v>246</v>
      </c>
      <c r="O130" s="16">
        <v>2</v>
      </c>
      <c r="Q130" s="15" t="s">
        <v>296</v>
      </c>
      <c r="R130" s="16">
        <v>2</v>
      </c>
      <c r="T130" s="15" t="s">
        <v>351</v>
      </c>
      <c r="U130" s="16">
        <v>1</v>
      </c>
      <c r="W130" s="15" t="s">
        <v>245</v>
      </c>
      <c r="X130" s="16">
        <v>4</v>
      </c>
      <c r="Z130" s="15" t="s">
        <v>263</v>
      </c>
      <c r="AA130" s="16">
        <v>2</v>
      </c>
      <c r="AC130" s="15" t="s">
        <v>299</v>
      </c>
      <c r="AD130" s="16">
        <v>1</v>
      </c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/>
      <c r="C131" s="16"/>
      <c r="E131" s="15"/>
      <c r="F131" s="16"/>
      <c r="H131" s="15"/>
      <c r="I131" s="16"/>
      <c r="K131" s="15" t="s">
        <v>258</v>
      </c>
      <c r="L131" s="16">
        <v>3</v>
      </c>
      <c r="N131" s="15" t="s">
        <v>247</v>
      </c>
      <c r="O131" s="16">
        <v>3</v>
      </c>
      <c r="Q131" s="15" t="s">
        <v>298</v>
      </c>
      <c r="R131" s="16">
        <v>2</v>
      </c>
      <c r="T131" s="15" t="s">
        <v>301</v>
      </c>
      <c r="U131" s="16">
        <v>4</v>
      </c>
      <c r="W131" s="15" t="s">
        <v>246</v>
      </c>
      <c r="X131" s="16">
        <v>3</v>
      </c>
      <c r="Z131" s="15" t="s">
        <v>264</v>
      </c>
      <c r="AA131" s="16">
        <v>2</v>
      </c>
      <c r="AC131" s="15" t="s">
        <v>300</v>
      </c>
      <c r="AD131" s="16">
        <v>3</v>
      </c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/>
      <c r="C132" s="16"/>
      <c r="E132" s="15"/>
      <c r="F132" s="16"/>
      <c r="H132" s="15"/>
      <c r="I132" s="16"/>
      <c r="K132" s="15" t="s">
        <v>259</v>
      </c>
      <c r="L132" s="16">
        <v>8</v>
      </c>
      <c r="N132" s="15" t="s">
        <v>249</v>
      </c>
      <c r="O132" s="16">
        <v>1</v>
      </c>
      <c r="Q132" s="15" t="s">
        <v>299</v>
      </c>
      <c r="R132" s="16">
        <v>3</v>
      </c>
      <c r="T132" s="15" t="s">
        <v>302</v>
      </c>
      <c r="U132" s="16">
        <v>3</v>
      </c>
      <c r="W132" s="15" t="s">
        <v>247</v>
      </c>
      <c r="X132" s="16">
        <v>2</v>
      </c>
      <c r="Z132" s="15" t="s">
        <v>269</v>
      </c>
      <c r="AA132" s="16">
        <v>1</v>
      </c>
      <c r="AC132" s="15" t="s">
        <v>301</v>
      </c>
      <c r="AD132" s="16">
        <v>2</v>
      </c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/>
      <c r="C133" s="16"/>
      <c r="E133" s="15"/>
      <c r="F133" s="16"/>
      <c r="H133" s="15"/>
      <c r="I133" s="16"/>
      <c r="K133" s="15" t="s">
        <v>260</v>
      </c>
      <c r="L133" s="16">
        <v>1</v>
      </c>
      <c r="N133" s="15" t="s">
        <v>253</v>
      </c>
      <c r="O133" s="16">
        <v>1</v>
      </c>
      <c r="Q133" s="15" t="s">
        <v>300</v>
      </c>
      <c r="R133" s="16">
        <v>3</v>
      </c>
      <c r="T133" s="15" t="s">
        <v>303</v>
      </c>
      <c r="U133" s="16">
        <v>1</v>
      </c>
      <c r="W133" s="15" t="s">
        <v>249</v>
      </c>
      <c r="X133" s="16">
        <v>2</v>
      </c>
      <c r="Z133" s="15" t="s">
        <v>512</v>
      </c>
      <c r="AA133" s="16">
        <v>2</v>
      </c>
      <c r="AC133" s="15" t="s">
        <v>302</v>
      </c>
      <c r="AD133" s="16">
        <v>6</v>
      </c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/>
      <c r="C134" s="436"/>
      <c r="E134" s="15"/>
      <c r="F134" s="16"/>
      <c r="H134" s="15"/>
      <c r="I134" s="16"/>
      <c r="K134" s="15" t="s">
        <v>261</v>
      </c>
      <c r="L134" s="16">
        <v>1</v>
      </c>
      <c r="N134" s="15" t="s">
        <v>254</v>
      </c>
      <c r="O134" s="16">
        <v>1</v>
      </c>
      <c r="Q134" s="15" t="s">
        <v>351</v>
      </c>
      <c r="R134" s="16">
        <v>2</v>
      </c>
      <c r="T134" s="15" t="s">
        <v>304</v>
      </c>
      <c r="U134" s="16">
        <v>1</v>
      </c>
      <c r="W134" s="15" t="s">
        <v>250</v>
      </c>
      <c r="X134" s="16">
        <v>1</v>
      </c>
      <c r="Z134" s="15" t="s">
        <v>296</v>
      </c>
      <c r="AA134" s="16">
        <v>10</v>
      </c>
      <c r="AC134" s="15" t="s">
        <v>303</v>
      </c>
      <c r="AD134" s="16">
        <v>4</v>
      </c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/>
      <c r="C135" s="16"/>
      <c r="E135" s="15"/>
      <c r="F135" s="16"/>
      <c r="H135" s="15"/>
      <c r="I135" s="16"/>
      <c r="K135" s="15" t="s">
        <v>347</v>
      </c>
      <c r="L135" s="16">
        <v>1</v>
      </c>
      <c r="N135" s="15" t="s">
        <v>258</v>
      </c>
      <c r="O135" s="16">
        <v>4</v>
      </c>
      <c r="Q135" s="15" t="s">
        <v>301</v>
      </c>
      <c r="R135" s="16">
        <v>1</v>
      </c>
      <c r="T135" s="15" t="s">
        <v>695</v>
      </c>
      <c r="U135" s="16">
        <v>4</v>
      </c>
      <c r="W135" s="15" t="s">
        <v>253</v>
      </c>
      <c r="X135" s="16">
        <v>1</v>
      </c>
      <c r="Z135" s="15" t="s">
        <v>297</v>
      </c>
      <c r="AA135" s="16">
        <v>3</v>
      </c>
      <c r="AC135" s="15" t="s">
        <v>304</v>
      </c>
      <c r="AD135" s="16">
        <v>2</v>
      </c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/>
      <c r="C136" s="16"/>
      <c r="E136" s="15"/>
      <c r="F136" s="16"/>
      <c r="H136" s="15"/>
      <c r="I136" s="16"/>
      <c r="K136" s="15" t="s">
        <v>693</v>
      </c>
      <c r="L136" s="16">
        <v>1</v>
      </c>
      <c r="N136" s="15" t="s">
        <v>259</v>
      </c>
      <c r="O136" s="16">
        <v>4</v>
      </c>
      <c r="Q136" s="15" t="s">
        <v>302</v>
      </c>
      <c r="R136" s="16">
        <v>5</v>
      </c>
      <c r="T136" s="15" t="s">
        <v>675</v>
      </c>
      <c r="U136" s="16">
        <v>2</v>
      </c>
      <c r="W136" s="15" t="s">
        <v>258</v>
      </c>
      <c r="X136" s="16">
        <v>3</v>
      </c>
      <c r="Z136" s="15" t="s">
        <v>299</v>
      </c>
      <c r="AA136" s="16">
        <v>1</v>
      </c>
      <c r="AC136" s="15" t="s">
        <v>695</v>
      </c>
      <c r="AD136" s="16">
        <v>3</v>
      </c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/>
      <c r="C137" s="16"/>
      <c r="E137" s="15"/>
      <c r="F137" s="16"/>
      <c r="H137" s="15"/>
      <c r="I137" s="16"/>
      <c r="K137" s="15" t="s">
        <v>694</v>
      </c>
      <c r="L137" s="16">
        <v>1</v>
      </c>
      <c r="N137" s="15" t="s">
        <v>349</v>
      </c>
      <c r="O137" s="16">
        <v>2</v>
      </c>
      <c r="Q137" s="15" t="s">
        <v>695</v>
      </c>
      <c r="R137" s="16">
        <v>4</v>
      </c>
      <c r="T137" s="15" t="s">
        <v>676</v>
      </c>
      <c r="U137" s="16">
        <v>30</v>
      </c>
      <c r="W137" s="15" t="s">
        <v>259</v>
      </c>
      <c r="X137" s="16">
        <v>2</v>
      </c>
      <c r="Z137" s="15" t="s">
        <v>300</v>
      </c>
      <c r="AA137" s="16">
        <v>4</v>
      </c>
      <c r="AC137" s="15" t="s">
        <v>676</v>
      </c>
      <c r="AD137" s="16">
        <v>38</v>
      </c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/>
      <c r="C138" s="16"/>
      <c r="E138" s="15"/>
      <c r="F138" s="16"/>
      <c r="H138" s="15"/>
      <c r="I138" s="16"/>
      <c r="K138" s="15" t="s">
        <v>511</v>
      </c>
      <c r="L138" s="16">
        <v>4</v>
      </c>
      <c r="N138" s="15" t="s">
        <v>511</v>
      </c>
      <c r="O138" s="16">
        <v>6</v>
      </c>
      <c r="Q138" s="15" t="s">
        <v>675</v>
      </c>
      <c r="R138" s="16">
        <v>5</v>
      </c>
      <c r="T138" s="15" t="s">
        <v>677</v>
      </c>
      <c r="U138" s="16">
        <v>23</v>
      </c>
      <c r="W138" s="15" t="s">
        <v>261</v>
      </c>
      <c r="X138" s="16">
        <v>4</v>
      </c>
      <c r="Z138" s="15" t="s">
        <v>351</v>
      </c>
      <c r="AA138" s="16">
        <v>2</v>
      </c>
      <c r="AC138" s="15" t="s">
        <v>677</v>
      </c>
      <c r="AD138" s="16">
        <v>32</v>
      </c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/>
      <c r="C139" s="16"/>
      <c r="E139" s="15"/>
      <c r="F139" s="16"/>
      <c r="H139" s="15"/>
      <c r="I139" s="16"/>
      <c r="K139" s="15" t="s">
        <v>264</v>
      </c>
      <c r="L139" s="16">
        <v>1</v>
      </c>
      <c r="N139" s="15" t="s">
        <v>263</v>
      </c>
      <c r="O139" s="16">
        <v>1</v>
      </c>
      <c r="Q139" s="15" t="s">
        <v>676</v>
      </c>
      <c r="R139" s="16">
        <v>12</v>
      </c>
      <c r="T139" s="15" t="s">
        <v>678</v>
      </c>
      <c r="U139" s="16">
        <v>11</v>
      </c>
      <c r="W139" s="15" t="s">
        <v>693</v>
      </c>
      <c r="X139" s="16">
        <v>1</v>
      </c>
      <c r="Z139" s="15" t="s">
        <v>301</v>
      </c>
      <c r="AA139" s="16">
        <v>4</v>
      </c>
      <c r="AC139" s="15" t="s">
        <v>678</v>
      </c>
      <c r="AD139" s="16">
        <v>19</v>
      </c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/>
      <c r="C140" s="16"/>
      <c r="E140" s="15"/>
      <c r="F140" s="16"/>
      <c r="H140" s="15"/>
      <c r="I140" s="16"/>
      <c r="K140" s="15" t="s">
        <v>265</v>
      </c>
      <c r="L140" s="16">
        <v>1</v>
      </c>
      <c r="N140" s="15" t="s">
        <v>269</v>
      </c>
      <c r="O140" s="16">
        <v>1</v>
      </c>
      <c r="Q140" s="15" t="s">
        <v>677</v>
      </c>
      <c r="R140" s="16">
        <v>8</v>
      </c>
      <c r="T140" s="15" t="s">
        <v>679</v>
      </c>
      <c r="U140" s="16">
        <v>4</v>
      </c>
      <c r="W140" s="15" t="s">
        <v>348</v>
      </c>
      <c r="X140" s="16">
        <v>1</v>
      </c>
      <c r="Z140" s="15" t="s">
        <v>302</v>
      </c>
      <c r="AA140" s="16">
        <v>5</v>
      </c>
      <c r="AC140" s="15" t="s">
        <v>710</v>
      </c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/>
      <c r="C141" s="16"/>
      <c r="E141" s="15"/>
      <c r="F141" s="16"/>
      <c r="H141" s="15"/>
      <c r="I141" s="16"/>
      <c r="K141" s="15" t="s">
        <v>268</v>
      </c>
      <c r="L141" s="16">
        <v>1</v>
      </c>
      <c r="N141" s="15" t="s">
        <v>296</v>
      </c>
      <c r="O141" s="16">
        <v>7</v>
      </c>
      <c r="Q141" s="15" t="s">
        <v>704</v>
      </c>
      <c r="R141" s="16">
        <v>1</v>
      </c>
      <c r="T141" s="15" t="s">
        <v>681</v>
      </c>
      <c r="U141" s="16">
        <v>1</v>
      </c>
      <c r="W141" s="15" t="s">
        <v>349</v>
      </c>
      <c r="X141" s="16">
        <v>1</v>
      </c>
      <c r="Z141" s="15" t="s">
        <v>304</v>
      </c>
      <c r="AA141" s="16">
        <v>1</v>
      </c>
      <c r="AC141" s="15" t="s">
        <v>711</v>
      </c>
      <c r="AD141" s="16">
        <v>1</v>
      </c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/>
      <c r="C142" s="16"/>
      <c r="E142" s="15"/>
      <c r="F142" s="16"/>
      <c r="H142" s="15"/>
      <c r="I142" s="16"/>
      <c r="K142" s="15" t="s">
        <v>295</v>
      </c>
      <c r="L142" s="16">
        <v>1</v>
      </c>
      <c r="N142" s="15" t="s">
        <v>297</v>
      </c>
      <c r="O142" s="16"/>
      <c r="Q142" s="15" t="s">
        <v>678</v>
      </c>
      <c r="R142" s="16">
        <v>14</v>
      </c>
      <c r="T142" s="15" t="s">
        <v>682</v>
      </c>
      <c r="U142" s="16">
        <v>14</v>
      </c>
      <c r="W142" s="15" t="s">
        <v>511</v>
      </c>
      <c r="X142" s="16">
        <v>2</v>
      </c>
      <c r="Z142" s="15" t="s">
        <v>695</v>
      </c>
      <c r="AA142" s="16">
        <v>7</v>
      </c>
      <c r="AC142" s="15" t="s">
        <v>682</v>
      </c>
      <c r="AD142" s="16">
        <v>12</v>
      </c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/>
      <c r="C143" s="16"/>
      <c r="E143" s="15"/>
      <c r="F143" s="16"/>
      <c r="H143" s="15"/>
      <c r="I143" s="16"/>
      <c r="K143" s="15" t="s">
        <v>296</v>
      </c>
      <c r="L143" s="16">
        <v>8</v>
      </c>
      <c r="N143" s="15" t="s">
        <v>299</v>
      </c>
      <c r="O143" s="16">
        <v>3</v>
      </c>
      <c r="Q143" s="15" t="s">
        <v>681</v>
      </c>
      <c r="R143" s="16">
        <v>1</v>
      </c>
      <c r="T143" s="15" t="s">
        <v>707</v>
      </c>
      <c r="U143" s="16">
        <v>2</v>
      </c>
      <c r="W143" s="15" t="s">
        <v>263</v>
      </c>
      <c r="X143" s="16">
        <v>2</v>
      </c>
      <c r="Z143" s="15" t="s">
        <v>675</v>
      </c>
      <c r="AA143" s="16">
        <v>3</v>
      </c>
      <c r="AC143" s="15" t="s">
        <v>683</v>
      </c>
      <c r="AD143" s="16">
        <v>1</v>
      </c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/>
      <c r="C144" s="16"/>
      <c r="E144" s="15"/>
      <c r="F144" s="16"/>
      <c r="H144" s="15"/>
      <c r="I144" s="16"/>
      <c r="K144" s="15" t="s">
        <v>297</v>
      </c>
      <c r="L144" s="16">
        <v>1</v>
      </c>
      <c r="N144" s="15" t="s">
        <v>300</v>
      </c>
      <c r="O144" s="16">
        <v>2</v>
      </c>
      <c r="Q144" s="15" t="s">
        <v>682</v>
      </c>
      <c r="R144" s="16">
        <v>11</v>
      </c>
      <c r="T144" s="15" t="s">
        <v>708</v>
      </c>
      <c r="U144" s="16">
        <v>1</v>
      </c>
      <c r="W144" s="15" t="s">
        <v>264</v>
      </c>
      <c r="X144" s="16">
        <v>1</v>
      </c>
      <c r="Z144" s="15" t="s">
        <v>676</v>
      </c>
      <c r="AA144" s="16">
        <v>38</v>
      </c>
      <c r="AC144" s="15" t="s">
        <v>712</v>
      </c>
      <c r="AD144" s="16">
        <v>3</v>
      </c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/>
      <c r="C145" s="16"/>
      <c r="E145" s="15"/>
      <c r="F145" s="16"/>
      <c r="H145" s="15"/>
      <c r="I145" s="16"/>
      <c r="K145" s="15" t="s">
        <v>298</v>
      </c>
      <c r="L145" s="16">
        <v>1</v>
      </c>
      <c r="N145" s="15" t="s">
        <v>351</v>
      </c>
      <c r="O145" s="16">
        <v>1</v>
      </c>
      <c r="Q145" s="15" t="s">
        <v>705</v>
      </c>
      <c r="R145" s="16">
        <v>5</v>
      </c>
      <c r="T145" s="15" t="s">
        <v>685</v>
      </c>
      <c r="U145" s="16">
        <v>15</v>
      </c>
      <c r="W145" s="15" t="s">
        <v>296</v>
      </c>
      <c r="X145" s="16">
        <v>4</v>
      </c>
      <c r="Z145" s="15" t="s">
        <v>677</v>
      </c>
      <c r="AA145" s="16">
        <v>21</v>
      </c>
      <c r="AC145" s="15" t="s">
        <v>708</v>
      </c>
      <c r="AD145" s="16">
        <v>3</v>
      </c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/>
      <c r="C146" s="16"/>
      <c r="E146" s="15"/>
      <c r="F146" s="16"/>
      <c r="H146" s="15"/>
      <c r="I146" s="16"/>
      <c r="K146" s="15" t="s">
        <v>350</v>
      </c>
      <c r="L146" s="16">
        <v>1</v>
      </c>
      <c r="N146" s="15" t="s">
        <v>301</v>
      </c>
      <c r="O146" s="16">
        <v>6</v>
      </c>
      <c r="Q146" s="15" t="s">
        <v>697</v>
      </c>
      <c r="R146" s="16">
        <v>1</v>
      </c>
      <c r="T146" s="15" t="s">
        <v>689</v>
      </c>
      <c r="U146" s="16">
        <v>51</v>
      </c>
      <c r="W146" s="15" t="s">
        <v>297</v>
      </c>
      <c r="X146" s="16">
        <v>3</v>
      </c>
      <c r="Z146" s="15" t="s">
        <v>704</v>
      </c>
      <c r="AA146" s="16">
        <v>2</v>
      </c>
      <c r="AC146" s="15" t="s">
        <v>697</v>
      </c>
      <c r="AD146" s="16">
        <v>2</v>
      </c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/>
      <c r="C147" s="16"/>
      <c r="E147" s="15"/>
      <c r="F147" s="16"/>
      <c r="H147" s="15"/>
      <c r="I147" s="16"/>
      <c r="K147" s="15" t="s">
        <v>299</v>
      </c>
      <c r="L147" s="16">
        <v>1</v>
      </c>
      <c r="N147" s="15" t="s">
        <v>302</v>
      </c>
      <c r="O147" s="16">
        <v>4</v>
      </c>
      <c r="Q147" s="15" t="s">
        <v>685</v>
      </c>
      <c r="R147" s="16">
        <v>10</v>
      </c>
      <c r="T147" s="15" t="s">
        <v>690</v>
      </c>
      <c r="U147" s="16">
        <v>2</v>
      </c>
      <c r="W147" s="15" t="s">
        <v>298</v>
      </c>
      <c r="X147" s="16">
        <v>1</v>
      </c>
      <c r="Z147" s="15" t="s">
        <v>678</v>
      </c>
      <c r="AA147" s="16">
        <v>14</v>
      </c>
      <c r="AC147" s="15" t="s">
        <v>685</v>
      </c>
      <c r="AD147" s="16">
        <v>21</v>
      </c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/>
      <c r="C148" s="16"/>
      <c r="E148" s="15"/>
      <c r="F148" s="16"/>
      <c r="H148" s="15"/>
      <c r="I148" s="16"/>
      <c r="K148" s="15" t="s">
        <v>300</v>
      </c>
      <c r="L148" s="16">
        <v>5</v>
      </c>
      <c r="N148" s="15" t="s">
        <v>303</v>
      </c>
      <c r="O148" s="16">
        <v>1</v>
      </c>
      <c r="Q148" s="15" t="s">
        <v>689</v>
      </c>
      <c r="R148" s="16">
        <v>49</v>
      </c>
      <c r="T148" s="15" t="s">
        <v>699</v>
      </c>
      <c r="U148" s="16"/>
      <c r="W148" s="15" t="s">
        <v>299</v>
      </c>
      <c r="X148" s="16">
        <v>1</v>
      </c>
      <c r="Z148" s="15" t="s">
        <v>679</v>
      </c>
      <c r="AA148" s="16">
        <v>1</v>
      </c>
      <c r="AC148" s="15" t="s">
        <v>689</v>
      </c>
      <c r="AD148" s="16">
        <v>64</v>
      </c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/>
      <c r="C149" s="16"/>
      <c r="E149" s="15"/>
      <c r="F149" s="16"/>
      <c r="H149" s="15"/>
      <c r="I149" s="16"/>
      <c r="K149" s="15" t="s">
        <v>351</v>
      </c>
      <c r="L149" s="16">
        <v>1</v>
      </c>
      <c r="N149" s="15" t="s">
        <v>304</v>
      </c>
      <c r="O149" s="16">
        <v>1</v>
      </c>
      <c r="Q149" s="15" t="s">
        <v>690</v>
      </c>
      <c r="R149" s="16">
        <v>9</v>
      </c>
      <c r="T149" s="15"/>
      <c r="U149" s="16"/>
      <c r="W149" s="15" t="s">
        <v>300</v>
      </c>
      <c r="X149" s="16">
        <v>1</v>
      </c>
      <c r="Z149" s="15" t="s">
        <v>682</v>
      </c>
      <c r="AA149" s="16">
        <v>12</v>
      </c>
      <c r="AC149" s="15" t="s">
        <v>690</v>
      </c>
      <c r="AD149" s="16">
        <v>7</v>
      </c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/>
      <c r="C150" s="16"/>
      <c r="E150" s="15"/>
      <c r="F150" s="16"/>
      <c r="H150" s="15"/>
      <c r="I150" s="16"/>
      <c r="K150" s="15" t="s">
        <v>301</v>
      </c>
      <c r="L150" s="16">
        <v>2</v>
      </c>
      <c r="N150" s="15" t="s">
        <v>674</v>
      </c>
      <c r="O150" s="16">
        <v>1</v>
      </c>
      <c r="Q150" s="15" t="s">
        <v>706</v>
      </c>
      <c r="R150" s="16"/>
      <c r="T150" s="15"/>
      <c r="U150" s="16"/>
      <c r="W150" s="15" t="s">
        <v>351</v>
      </c>
      <c r="X150" s="16">
        <v>1</v>
      </c>
      <c r="Z150" s="15" t="s">
        <v>717</v>
      </c>
      <c r="AA150" s="16">
        <v>2</v>
      </c>
      <c r="AC150" s="15" t="s">
        <v>699</v>
      </c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/>
      <c r="C151" s="16"/>
      <c r="E151" s="15"/>
      <c r="F151" s="16"/>
      <c r="H151" s="15"/>
      <c r="I151" s="16"/>
      <c r="K151" s="15" t="s">
        <v>302</v>
      </c>
      <c r="L151" s="16">
        <v>3</v>
      </c>
      <c r="N151" s="15" t="s">
        <v>675</v>
      </c>
      <c r="O151" s="16">
        <v>3</v>
      </c>
      <c r="Q151" s="15"/>
      <c r="R151" s="16"/>
      <c r="T151" s="15"/>
      <c r="U151" s="16"/>
      <c r="W151" s="15" t="s">
        <v>301</v>
      </c>
      <c r="X151" s="16">
        <v>4</v>
      </c>
      <c r="Z151" s="15" t="s">
        <v>697</v>
      </c>
      <c r="AA151" s="16">
        <v>15</v>
      </c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 t="s">
        <v>304</v>
      </c>
      <c r="L152" s="16">
        <v>2</v>
      </c>
      <c r="N152" s="15" t="s">
        <v>676</v>
      </c>
      <c r="O152" s="16">
        <v>36</v>
      </c>
      <c r="Q152" s="15"/>
      <c r="R152" s="16"/>
      <c r="T152" s="15"/>
      <c r="U152" s="16"/>
      <c r="W152" s="15" t="s">
        <v>302</v>
      </c>
      <c r="X152" s="16">
        <v>3</v>
      </c>
      <c r="Z152" s="15" t="s">
        <v>685</v>
      </c>
      <c r="AA152" s="16">
        <v>10</v>
      </c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 t="s">
        <v>695</v>
      </c>
      <c r="L153" s="16">
        <v>10</v>
      </c>
      <c r="N153" s="15" t="s">
        <v>677</v>
      </c>
      <c r="O153" s="16">
        <v>53</v>
      </c>
      <c r="Q153" s="15"/>
      <c r="R153" s="16"/>
      <c r="T153" s="15"/>
      <c r="U153" s="16"/>
      <c r="W153" s="15" t="s">
        <v>304</v>
      </c>
      <c r="X153" s="16">
        <v>2</v>
      </c>
      <c r="Z153" s="15" t="s">
        <v>689</v>
      </c>
      <c r="AA153" s="16">
        <v>39</v>
      </c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 t="s">
        <v>675</v>
      </c>
      <c r="L154" s="16">
        <v>3</v>
      </c>
      <c r="N154" s="15" t="s">
        <v>678</v>
      </c>
      <c r="O154" s="16">
        <v>20</v>
      </c>
      <c r="Q154" s="15"/>
      <c r="R154" s="16"/>
      <c r="T154" s="15"/>
      <c r="U154" s="16"/>
      <c r="W154" s="15" t="s">
        <v>695</v>
      </c>
      <c r="X154" s="16">
        <v>3</v>
      </c>
      <c r="Z154" s="15" t="s">
        <v>690</v>
      </c>
      <c r="AA154" s="16">
        <v>3</v>
      </c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 t="s">
        <v>676</v>
      </c>
      <c r="L155" s="16">
        <v>22</v>
      </c>
      <c r="N155" s="15" t="s">
        <v>679</v>
      </c>
      <c r="O155" s="16">
        <v>5</v>
      </c>
      <c r="Q155" s="15"/>
      <c r="R155" s="16"/>
      <c r="T155" s="15"/>
      <c r="U155" s="16"/>
      <c r="W155" s="15" t="s">
        <v>675</v>
      </c>
      <c r="X155" s="16">
        <v>1</v>
      </c>
      <c r="Z155" s="15" t="s">
        <v>718</v>
      </c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 t="s">
        <v>677</v>
      </c>
      <c r="L156" s="16">
        <v>35</v>
      </c>
      <c r="N156" s="15" t="s">
        <v>680</v>
      </c>
      <c r="O156" s="16">
        <v>1</v>
      </c>
      <c r="Q156" s="15"/>
      <c r="R156" s="16"/>
      <c r="T156" s="15"/>
      <c r="U156" s="16"/>
      <c r="W156" s="15" t="s">
        <v>676</v>
      </c>
      <c r="X156" s="16">
        <v>30</v>
      </c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 t="s">
        <v>678</v>
      </c>
      <c r="L157" s="16">
        <v>14</v>
      </c>
      <c r="N157" s="15" t="s">
        <v>681</v>
      </c>
      <c r="O157" s="16">
        <v>1</v>
      </c>
      <c r="Q157" s="15"/>
      <c r="R157" s="16"/>
      <c r="T157" s="15"/>
      <c r="U157" s="16"/>
      <c r="W157" s="15" t="s">
        <v>677</v>
      </c>
      <c r="X157" s="16">
        <v>30</v>
      </c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 t="s">
        <v>679</v>
      </c>
      <c r="L158" s="16">
        <v>12</v>
      </c>
      <c r="N158" s="15" t="s">
        <v>682</v>
      </c>
      <c r="O158" s="16">
        <v>14</v>
      </c>
      <c r="Q158" s="15"/>
      <c r="R158" s="16"/>
      <c r="T158" s="15"/>
      <c r="U158" s="16"/>
      <c r="W158" s="15" t="s">
        <v>678</v>
      </c>
      <c r="X158" s="16">
        <v>11</v>
      </c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 t="s">
        <v>680</v>
      </c>
      <c r="L159" s="16">
        <v>1</v>
      </c>
      <c r="N159" s="15" t="s">
        <v>683</v>
      </c>
      <c r="O159" s="16">
        <v>2</v>
      </c>
      <c r="Q159" s="15"/>
      <c r="R159" s="16"/>
      <c r="T159" s="15"/>
      <c r="U159" s="16"/>
      <c r="W159" s="15" t="s">
        <v>679</v>
      </c>
      <c r="X159" s="16">
        <v>1</v>
      </c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 t="s">
        <v>682</v>
      </c>
      <c r="L160" s="16">
        <v>2</v>
      </c>
      <c r="N160" s="15" t="s">
        <v>684</v>
      </c>
      <c r="O160" s="16">
        <v>5</v>
      </c>
      <c r="Q160" s="15"/>
      <c r="R160" s="16"/>
      <c r="T160" s="15"/>
      <c r="U160" s="16"/>
      <c r="W160" s="15" t="s">
        <v>680</v>
      </c>
      <c r="X160" s="16">
        <v>1</v>
      </c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 t="s">
        <v>683</v>
      </c>
      <c r="L161" s="16">
        <v>7</v>
      </c>
      <c r="N161" s="15" t="s">
        <v>685</v>
      </c>
      <c r="O161" s="16">
        <v>11</v>
      </c>
      <c r="Q161" s="15"/>
      <c r="R161" s="16"/>
      <c r="T161" s="15"/>
      <c r="U161" s="16"/>
      <c r="W161" s="15" t="s">
        <v>711</v>
      </c>
      <c r="X161" s="16">
        <v>3</v>
      </c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 t="s">
        <v>696</v>
      </c>
      <c r="L162" s="16">
        <v>4</v>
      </c>
      <c r="N162" s="15" t="s">
        <v>686</v>
      </c>
      <c r="O162" s="16">
        <v>2</v>
      </c>
      <c r="Q162" s="15"/>
      <c r="R162" s="16"/>
      <c r="T162" s="15"/>
      <c r="U162" s="16"/>
      <c r="W162" s="15" t="s">
        <v>682</v>
      </c>
      <c r="X162" s="16">
        <v>10</v>
      </c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 t="s">
        <v>697</v>
      </c>
      <c r="L163" s="16">
        <v>4</v>
      </c>
      <c r="N163" s="15" t="s">
        <v>687</v>
      </c>
      <c r="O163" s="16">
        <v>1</v>
      </c>
      <c r="Q163" s="15"/>
      <c r="R163" s="16"/>
      <c r="T163" s="15"/>
      <c r="U163" s="16"/>
      <c r="W163" s="15" t="s">
        <v>683</v>
      </c>
      <c r="X163" s="16">
        <v>4</v>
      </c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 t="s">
        <v>685</v>
      </c>
      <c r="L164" s="16">
        <v>6</v>
      </c>
      <c r="N164" s="15" t="s">
        <v>688</v>
      </c>
      <c r="O164" s="16">
        <v>1</v>
      </c>
      <c r="Q164" s="15"/>
      <c r="R164" s="16"/>
      <c r="T164" s="15"/>
      <c r="U164" s="16"/>
      <c r="W164" s="15" t="s">
        <v>715</v>
      </c>
      <c r="X164" s="16">
        <v>3</v>
      </c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 t="s">
        <v>698</v>
      </c>
      <c r="L165" s="16">
        <v>3</v>
      </c>
      <c r="N165" s="15" t="s">
        <v>689</v>
      </c>
      <c r="O165" s="16">
        <v>23</v>
      </c>
      <c r="Q165" s="15"/>
      <c r="R165" s="16"/>
      <c r="T165" s="15"/>
      <c r="U165" s="16"/>
      <c r="W165" s="15" t="s">
        <v>708</v>
      </c>
      <c r="X165" s="16">
        <v>2</v>
      </c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 t="s">
        <v>689</v>
      </c>
      <c r="L166" s="16">
        <v>46</v>
      </c>
      <c r="N166" s="15" t="s">
        <v>690</v>
      </c>
      <c r="O166" s="16">
        <v>2</v>
      </c>
      <c r="Q166" s="15"/>
      <c r="R166" s="16"/>
      <c r="T166" s="15"/>
      <c r="U166" s="16"/>
      <c r="W166" s="15" t="s">
        <v>697</v>
      </c>
      <c r="X166" s="16">
        <v>3</v>
      </c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 t="s">
        <v>690</v>
      </c>
      <c r="L167" s="16">
        <v>5</v>
      </c>
      <c r="N167" s="15" t="s">
        <v>691</v>
      </c>
      <c r="O167" s="16"/>
      <c r="Q167" s="15"/>
      <c r="R167" s="16"/>
      <c r="T167" s="15"/>
      <c r="U167" s="16"/>
      <c r="W167" s="15" t="s">
        <v>685</v>
      </c>
      <c r="X167" s="16">
        <v>7</v>
      </c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 t="s">
        <v>699</v>
      </c>
      <c r="L168" s="16"/>
      <c r="N168" s="15"/>
      <c r="O168" s="16"/>
      <c r="Q168" s="15"/>
      <c r="R168" s="16"/>
      <c r="T168" s="15"/>
      <c r="U168" s="16"/>
      <c r="W168" s="15" t="s">
        <v>689</v>
      </c>
      <c r="X168" s="16">
        <v>44</v>
      </c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 t="s">
        <v>690</v>
      </c>
      <c r="X169" s="16">
        <v>2</v>
      </c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 t="s">
        <v>716</v>
      </c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42" t="s">
        <v>636</v>
      </c>
      <c r="E7" s="743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44" t="s">
        <v>666</v>
      </c>
      <c r="E10" s="745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51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52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10.89</v>
      </c>
      <c r="I23" s="511">
        <f>SUMIF('SAUCE USAGE'!$G$65:$G$99,C23,'SAUCE USAGE'!$I$65:$I$99)/1000</f>
        <v>1.08</v>
      </c>
      <c r="J23" s="512"/>
      <c r="K23" s="511">
        <f>SUMIF('SAUCE USAGE'!$G$12:$G$25,C23,'SAUCE USAGE'!$I$12:$I$25)/1000</f>
        <v>0.48</v>
      </c>
      <c r="L23" s="513"/>
      <c r="M23" s="514">
        <f t="shared" ref="M23:M30" si="0">SUM(H23:L23)</f>
        <v>12.450000000000001</v>
      </c>
      <c r="N23" s="514">
        <f t="shared" ref="N23:N30" si="1">+F23+G23-M23</f>
        <v>-12.450000000000001</v>
      </c>
      <c r="O23" s="514"/>
      <c r="P23" s="515">
        <f t="shared" ref="P23:P30" si="2">+O23-N23</f>
        <v>12.450000000000001</v>
      </c>
      <c r="Q23" s="516">
        <f t="shared" ref="Q23:Q30" si="3">IF(N23=0,"",P23/N23)</f>
        <v>-1</v>
      </c>
      <c r="R23" s="517">
        <f t="shared" ref="R23:R30" si="4">+P23*D23</f>
        <v>48.306000000000004</v>
      </c>
      <c r="S23" s="669">
        <f>+P23/M23</f>
        <v>1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1.1200000000000001</v>
      </c>
      <c r="I24" s="511">
        <f>SUMIF('SAUCE USAGE'!$G$65:$G$99,C24,'SAUCE USAGE'!$I$65:$I$99)/1000</f>
        <v>0.91</v>
      </c>
      <c r="J24" s="521"/>
      <c r="K24" s="511">
        <f>SUMIF('SAUCE USAGE'!$G$12:$G$25,C24,'SAUCE USAGE'!$I$12:$I$25)/1000</f>
        <v>0</v>
      </c>
      <c r="L24" s="522"/>
      <c r="M24" s="523">
        <f t="shared" si="0"/>
        <v>2.0300000000000002</v>
      </c>
      <c r="N24" s="523">
        <f t="shared" si="1"/>
        <v>-2.0300000000000002</v>
      </c>
      <c r="O24" s="523"/>
      <c r="P24" s="524">
        <f t="shared" si="2"/>
        <v>2.0300000000000002</v>
      </c>
      <c r="Q24" s="525">
        <f t="shared" si="3"/>
        <v>-1</v>
      </c>
      <c r="R24" s="517">
        <f t="shared" si="4"/>
        <v>7.8764000000000012</v>
      </c>
      <c r="S24" s="669">
        <f t="shared" ref="S24:S29" si="5">+P24/M24</f>
        <v>1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8.1</v>
      </c>
      <c r="I25" s="511">
        <f>SUMIF('SAUCE USAGE'!$G$65:$G$99,C25,'SAUCE USAGE'!$I$65:$I$99)/1000</f>
        <v>1.5</v>
      </c>
      <c r="J25" s="521"/>
      <c r="K25" s="511">
        <f>SUMIF('SAUCE USAGE'!$G$12:$G$25,C25,'SAUCE USAGE'!$I$12:$I$25)/1000</f>
        <v>0.14000000000000001</v>
      </c>
      <c r="L25" s="522"/>
      <c r="M25" s="523">
        <f t="shared" si="0"/>
        <v>9.74</v>
      </c>
      <c r="N25" s="523">
        <f t="shared" si="1"/>
        <v>-9.74</v>
      </c>
      <c r="O25" s="523"/>
      <c r="P25" s="524">
        <f t="shared" si="2"/>
        <v>9.74</v>
      </c>
      <c r="Q25" s="525">
        <f t="shared" si="3"/>
        <v>-1</v>
      </c>
      <c r="R25" s="517">
        <f t="shared" si="4"/>
        <v>110.54899999999999</v>
      </c>
      <c r="S25" s="669">
        <f t="shared" si="5"/>
        <v>1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1.89</v>
      </c>
      <c r="I26" s="511">
        <f>SUMIF('SAUCE USAGE'!$G$65:$G$99,C26,'SAUCE USAGE'!$I$65:$I$99)/1000</f>
        <v>0</v>
      </c>
      <c r="J26" s="527"/>
      <c r="K26" s="511">
        <f>SUMIF('SAUCE USAGE'!$G$12:$G$25,C26,'SAUCE USAGE'!$I$12:$I$25)/1000</f>
        <v>0</v>
      </c>
      <c r="L26" s="528"/>
      <c r="M26" s="523">
        <f t="shared" si="0"/>
        <v>1.89</v>
      </c>
      <c r="N26" s="523">
        <f t="shared" si="1"/>
        <v>-1.89</v>
      </c>
      <c r="O26" s="529"/>
      <c r="P26" s="524">
        <f t="shared" si="2"/>
        <v>1.89</v>
      </c>
      <c r="Q26" s="525">
        <f t="shared" si="3"/>
        <v>-1</v>
      </c>
      <c r="R26" s="517">
        <f t="shared" si="4"/>
        <v>6.2369999999999992</v>
      </c>
      <c r="S26" s="669">
        <f t="shared" si="5"/>
        <v>1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3.36</v>
      </c>
      <c r="I27" s="511">
        <f>SUMIF('SAUCE USAGE'!$G$65:$G$99,C27,'SAUCE USAGE'!$I$65:$I$99)/1000</f>
        <v>0.96</v>
      </c>
      <c r="J27" s="527"/>
      <c r="K27" s="511">
        <f>SUMIF('SAUCE USAGE'!$G$12:$G$25,C27,'SAUCE USAGE'!$I$12:$I$25)/1000</f>
        <v>0</v>
      </c>
      <c r="L27" s="528"/>
      <c r="M27" s="523">
        <f t="shared" si="0"/>
        <v>4.32</v>
      </c>
      <c r="N27" s="523">
        <f t="shared" si="1"/>
        <v>-4.32</v>
      </c>
      <c r="O27" s="529"/>
      <c r="P27" s="524">
        <f t="shared" si="2"/>
        <v>4.32</v>
      </c>
      <c r="Q27" s="525">
        <f t="shared" si="3"/>
        <v>-1</v>
      </c>
      <c r="R27" s="517">
        <f t="shared" si="4"/>
        <v>8.64</v>
      </c>
      <c r="S27" s="669">
        <f t="shared" si="5"/>
        <v>1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10.89</v>
      </c>
      <c r="I28" s="511">
        <f>SUMIF('SAUCE USAGE'!$G$65:$G$99,C28,'SAUCE USAGE'!$I$65:$I$99)/1000</f>
        <v>1.53</v>
      </c>
      <c r="J28" s="527"/>
      <c r="K28" s="511">
        <f>SUMIF('SAUCE USAGE'!$G$12:$G$25,C28,'SAUCE USAGE'!$I$12:$I$25)/1000</f>
        <v>0.16</v>
      </c>
      <c r="L28" s="528"/>
      <c r="M28" s="523">
        <f t="shared" si="0"/>
        <v>12.58</v>
      </c>
      <c r="N28" s="523">
        <f t="shared" si="1"/>
        <v>-12.58</v>
      </c>
      <c r="O28" s="529"/>
      <c r="P28" s="524">
        <f t="shared" si="2"/>
        <v>12.58</v>
      </c>
      <c r="Q28" s="525">
        <f t="shared" si="3"/>
        <v>-1</v>
      </c>
      <c r="R28" s="517">
        <f t="shared" si="4"/>
        <v>85.292400000000001</v>
      </c>
      <c r="S28" s="669">
        <f t="shared" si="5"/>
        <v>1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1.59</v>
      </c>
      <c r="I29" s="511">
        <f>SUMIF('SAUCE USAGE'!$G$65:$G$99,C29,'SAUCE USAGE'!$I$65:$I$99)/1000</f>
        <v>1.29</v>
      </c>
      <c r="J29" s="527"/>
      <c r="K29" s="511">
        <f>SUMIF('SAUCE USAGE'!$G$12:$G$25,C29,'SAUCE USAGE'!$I$12:$I$25)/1000</f>
        <v>0</v>
      </c>
      <c r="L29" s="528"/>
      <c r="M29" s="523">
        <f t="shared" si="0"/>
        <v>2.88</v>
      </c>
      <c r="N29" s="523">
        <f t="shared" si="1"/>
        <v>-2.88</v>
      </c>
      <c r="O29" s="529"/>
      <c r="P29" s="524">
        <f t="shared" si="2"/>
        <v>2.88</v>
      </c>
      <c r="Q29" s="525">
        <f t="shared" si="3"/>
        <v>-1</v>
      </c>
      <c r="R29" s="517">
        <f t="shared" si="4"/>
        <v>26.121600000000001</v>
      </c>
      <c r="S29" s="669">
        <f t="shared" si="5"/>
        <v>1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3.2</v>
      </c>
      <c r="I30" s="511">
        <f>SUMIF('SAUCE USAGE'!$G$65:$G$99,C30,'SAUCE USAGE'!$I$65:$I$99)/1000</f>
        <v>0.8</v>
      </c>
      <c r="J30" s="527"/>
      <c r="K30" s="511">
        <f>SUMIF('SAUCE USAGE'!$G$12:$G$25,C30,'SAUCE USAGE'!$I$12:$I$25)/1000</f>
        <v>0</v>
      </c>
      <c r="L30" s="528"/>
      <c r="M30" s="523">
        <f t="shared" si="0"/>
        <v>4</v>
      </c>
      <c r="N30" s="523">
        <f t="shared" si="1"/>
        <v>-4</v>
      </c>
      <c r="O30" s="529"/>
      <c r="P30" s="524">
        <f t="shared" si="2"/>
        <v>4</v>
      </c>
      <c r="Q30" s="525">
        <f t="shared" si="3"/>
        <v>-1</v>
      </c>
      <c r="R30" s="517">
        <f t="shared" si="4"/>
        <v>7.52</v>
      </c>
      <c r="S30" s="669">
        <f t="shared" ref="S30:S61" si="7">+P30/M30</f>
        <v>1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9" t="s">
        <v>635</v>
      </c>
      <c r="C32" s="750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300.54239999999999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546.26</v>
      </c>
      <c r="I36" s="511">
        <f>SUMIF('SIDE ORDER &amp; FOC'!$Q$11:$Q$78,C36,'SIDE ORDER &amp; FOC'!$S$11:$S$78)</f>
        <v>98.460000000000008</v>
      </c>
      <c r="J36" s="536"/>
      <c r="K36" s="513">
        <v>5</v>
      </c>
      <c r="L36" s="513"/>
      <c r="M36" s="514">
        <f>SUM(H36:L36)</f>
        <v>649.72</v>
      </c>
      <c r="N36" s="514">
        <f>+F36+G36-M36</f>
        <v>-649.72</v>
      </c>
      <c r="O36" s="514"/>
      <c r="P36" s="515">
        <f>+O36-N36</f>
        <v>649.72</v>
      </c>
      <c r="Q36" s="516">
        <f t="shared" ref="Q36:Q50" si="8">IF(N36=0,"",P36/N36)</f>
        <v>-1</v>
      </c>
      <c r="R36" s="517">
        <f>+P36*D36</f>
        <v>2170.0648000000001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75</v>
      </c>
      <c r="I38" s="522">
        <f>SUMIF('SIDE ORDER &amp; FOC'!$Q$11:$Q$78,C38,'SIDE ORDER &amp; FOC'!$S$11:$S$78)</f>
        <v>123</v>
      </c>
      <c r="J38" s="540"/>
      <c r="K38" s="522"/>
      <c r="L38" s="522"/>
      <c r="M38" s="514">
        <f t="shared" ref="M38:M58" si="9">SUM(H38:L38)</f>
        <v>198</v>
      </c>
      <c r="N38" s="523">
        <f>+F38+G38-M38</f>
        <v>-198</v>
      </c>
      <c r="O38" s="523"/>
      <c r="P38" s="524">
        <f t="shared" ref="P38:P39" si="10">+O38-N38</f>
        <v>198</v>
      </c>
      <c r="Q38" s="525">
        <f t="shared" si="8"/>
        <v>-1</v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29</v>
      </c>
      <c r="I39" s="528">
        <f>SUMIF('SIDE ORDER &amp; FOC'!$Q$11:$Q$78,C39,'SIDE ORDER &amp; FOC'!$S$11:$S$78)</f>
        <v>5</v>
      </c>
      <c r="J39" s="543"/>
      <c r="K39" s="528">
        <v>4</v>
      </c>
      <c r="L39" s="528"/>
      <c r="M39" s="503">
        <f t="shared" si="9"/>
        <v>38</v>
      </c>
      <c r="N39" s="529">
        <f>+F39+G39-M39</f>
        <v>-38</v>
      </c>
      <c r="O39" s="529"/>
      <c r="P39" s="530">
        <f t="shared" si="10"/>
        <v>38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104</v>
      </c>
      <c r="I40" s="660">
        <f t="shared" si="11"/>
        <v>128</v>
      </c>
      <c r="J40" s="660"/>
      <c r="K40" s="660"/>
      <c r="L40" s="660"/>
      <c r="M40" s="660">
        <f t="shared" si="11"/>
        <v>236</v>
      </c>
      <c r="N40" s="660">
        <f t="shared" si="11"/>
        <v>-236</v>
      </c>
      <c r="O40" s="660">
        <f>SUM(O38:O39)</f>
        <v>0</v>
      </c>
      <c r="P40" s="660">
        <f>SUM(P38:P39)</f>
        <v>236</v>
      </c>
      <c r="Q40" s="661">
        <f t="shared" si="11"/>
        <v>-2</v>
      </c>
      <c r="R40" s="517">
        <f>+P40*D40</f>
        <v>276.12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156</v>
      </c>
      <c r="I42" s="522">
        <f>SUMIF('SIDE ORDER &amp; FOC'!$Q$11:$Q$78,C42,'SIDE ORDER &amp; FOC'!$S$11:$S$78)</f>
        <v>11</v>
      </c>
      <c r="J42" s="540"/>
      <c r="K42" s="522"/>
      <c r="L42" s="522"/>
      <c r="M42" s="514">
        <f t="shared" ref="M42" si="12">SUM(H42:L42)</f>
        <v>167</v>
      </c>
      <c r="N42" s="523">
        <f>+F42+G42-M42</f>
        <v>-167</v>
      </c>
      <c r="O42" s="523"/>
      <c r="P42" s="524">
        <f t="shared" ref="P42" si="13">+O42-N42</f>
        <v>167</v>
      </c>
      <c r="Q42" s="525">
        <f t="shared" si="8"/>
        <v>-1</v>
      </c>
      <c r="R42" s="517">
        <f>+P42*D42</f>
        <v>409.15000000000003</v>
      </c>
      <c r="S42" s="669">
        <f t="shared" si="7"/>
        <v>1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9" t="s">
        <v>635</v>
      </c>
      <c r="C44" s="750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2855.3348000000001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232</v>
      </c>
      <c r="J47" s="536"/>
      <c r="K47" s="513"/>
      <c r="L47" s="513"/>
      <c r="M47" s="514">
        <f t="shared" si="9"/>
        <v>232</v>
      </c>
      <c r="N47" s="514">
        <f>+F47+G47-M47</f>
        <v>-232</v>
      </c>
      <c r="O47" s="514"/>
      <c r="P47" s="515">
        <f t="shared" ref="P47:P50" si="14">+O47-N47</f>
        <v>232</v>
      </c>
      <c r="Q47" s="516">
        <f t="shared" si="8"/>
        <v>-1</v>
      </c>
      <c r="R47" s="517">
        <f>+P47*D47</f>
        <v>37.119999999999997</v>
      </c>
      <c r="S47" s="669">
        <f t="shared" si="7"/>
        <v>1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174</v>
      </c>
      <c r="J48" s="540"/>
      <c r="K48" s="522"/>
      <c r="L48" s="522"/>
      <c r="M48" s="514">
        <f t="shared" si="9"/>
        <v>174</v>
      </c>
      <c r="N48" s="523">
        <f>+F48+G48-M48</f>
        <v>-174</v>
      </c>
      <c r="O48" s="523"/>
      <c r="P48" s="524">
        <f t="shared" si="14"/>
        <v>174</v>
      </c>
      <c r="Q48" s="525">
        <f t="shared" si="8"/>
        <v>-1</v>
      </c>
      <c r="R48" s="517">
        <f>+P48*D48</f>
        <v>20.88</v>
      </c>
      <c r="S48" s="669">
        <f t="shared" si="7"/>
        <v>1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232</v>
      </c>
      <c r="J49" s="540"/>
      <c r="K49" s="522"/>
      <c r="L49" s="522"/>
      <c r="M49" s="514">
        <f t="shared" si="9"/>
        <v>232</v>
      </c>
      <c r="N49" s="523">
        <f>+F49+G49-M49</f>
        <v>-232</v>
      </c>
      <c r="O49" s="523"/>
      <c r="P49" s="524">
        <f t="shared" si="14"/>
        <v>232</v>
      </c>
      <c r="Q49" s="525">
        <f t="shared" si="8"/>
        <v>-1</v>
      </c>
      <c r="R49" s="517">
        <f>+P49*D49</f>
        <v>13.92</v>
      </c>
      <c r="S49" s="669">
        <f t="shared" si="7"/>
        <v>1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3.4799999999999995</v>
      </c>
      <c r="J50" s="540"/>
      <c r="K50" s="522"/>
      <c r="L50" s="522"/>
      <c r="M50" s="514">
        <f t="shared" si="9"/>
        <v>3.4799999999999995</v>
      </c>
      <c r="N50" s="523">
        <f>+F50+G50-M50</f>
        <v>-3.4799999999999995</v>
      </c>
      <c r="O50" s="523"/>
      <c r="P50" s="524">
        <f t="shared" si="14"/>
        <v>3.4799999999999995</v>
      </c>
      <c r="Q50" s="525">
        <f t="shared" si="8"/>
        <v>-1</v>
      </c>
      <c r="R50" s="517">
        <f>+P50*D50</f>
        <v>27.387599999999996</v>
      </c>
      <c r="S50" s="669">
        <f t="shared" si="7"/>
        <v>1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144</v>
      </c>
      <c r="I51" s="522">
        <f>SUMIF('SIDE ORDER &amp; FOC'!$Q$11:$Q$78,C51,'SIDE ORDER &amp; FOC'!$S$11:$S$78)</f>
        <v>256</v>
      </c>
      <c r="J51" s="540"/>
      <c r="K51" s="522"/>
      <c r="L51" s="522"/>
      <c r="M51" s="514">
        <f t="shared" si="9"/>
        <v>400</v>
      </c>
      <c r="N51" s="523">
        <f t="shared" ref="N51:N61" si="16">+F51+G51-M51</f>
        <v>-400</v>
      </c>
      <c r="O51" s="523"/>
      <c r="P51" s="524">
        <f t="shared" ref="P51:P58" si="17">+O51-N51</f>
        <v>400</v>
      </c>
      <c r="Q51" s="525">
        <f t="shared" ref="Q51:Q61" si="18">IF(N51=0,"",P51/N51)</f>
        <v>-1</v>
      </c>
      <c r="R51" s="517">
        <f t="shared" ref="R51:R61" si="19">+P51*D51</f>
        <v>104</v>
      </c>
      <c r="S51" s="669">
        <f t="shared" si="7"/>
        <v>1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27</v>
      </c>
      <c r="I52" s="580">
        <f>SUMIF('SIDE ORDER &amp; FOC'!$Q$11:$Q$78,C52,'SIDE ORDER &amp; FOC'!$S$11:$S$78)</f>
        <v>102.5</v>
      </c>
      <c r="J52" s="540"/>
      <c r="K52" s="522"/>
      <c r="L52" s="522"/>
      <c r="M52" s="514">
        <f t="shared" si="9"/>
        <v>129.5</v>
      </c>
      <c r="N52" s="523">
        <f t="shared" si="16"/>
        <v>-129.5</v>
      </c>
      <c r="O52" s="523"/>
      <c r="P52" s="524">
        <f t="shared" si="17"/>
        <v>129.5</v>
      </c>
      <c r="Q52" s="525">
        <f t="shared" si="18"/>
        <v>-1</v>
      </c>
      <c r="R52" s="517">
        <f t="shared" si="19"/>
        <v>29.785</v>
      </c>
      <c r="S52" s="669">
        <f t="shared" si="7"/>
        <v>1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6</v>
      </c>
      <c r="I53" s="522">
        <f>SUMIF('SIDE ORDER &amp; FOC'!$Q$11:$Q$78,C53,'SIDE ORDER &amp; FOC'!$S$11:$S$78)</f>
        <v>48</v>
      </c>
      <c r="J53" s="540"/>
      <c r="K53" s="522"/>
      <c r="L53" s="522"/>
      <c r="M53" s="514">
        <f t="shared" si="9"/>
        <v>54</v>
      </c>
      <c r="N53" s="523">
        <f t="shared" si="16"/>
        <v>-54</v>
      </c>
      <c r="O53" s="523"/>
      <c r="P53" s="524">
        <f t="shared" si="17"/>
        <v>54</v>
      </c>
      <c r="Q53" s="525">
        <f t="shared" si="18"/>
        <v>-1</v>
      </c>
      <c r="R53" s="517">
        <f t="shared" si="19"/>
        <v>35.1</v>
      </c>
      <c r="S53" s="669">
        <f t="shared" si="7"/>
        <v>1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18</v>
      </c>
      <c r="I54" s="522">
        <f>SUMIF('SIDE ORDER &amp; FOC'!$Q$11:$Q$78,C54,'SIDE ORDER &amp; FOC'!$S$11:$S$78)</f>
        <v>60</v>
      </c>
      <c r="J54" s="540"/>
      <c r="K54" s="522"/>
      <c r="L54" s="522"/>
      <c r="M54" s="514">
        <f t="shared" si="9"/>
        <v>78</v>
      </c>
      <c r="N54" s="523">
        <f t="shared" si="16"/>
        <v>-78</v>
      </c>
      <c r="O54" s="523"/>
      <c r="P54" s="524">
        <f t="shared" si="17"/>
        <v>78</v>
      </c>
      <c r="Q54" s="525">
        <f t="shared" si="18"/>
        <v>-1</v>
      </c>
      <c r="R54" s="517">
        <f t="shared" si="19"/>
        <v>18.72</v>
      </c>
      <c r="S54" s="669">
        <f t="shared" si="7"/>
        <v>1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50</v>
      </c>
      <c r="I55" s="522">
        <f>SUMIF('SIDE ORDER &amp; FOC'!$Q$11:$Q$78,C55,'SIDE ORDER &amp; FOC'!$S$11:$S$78)</f>
        <v>15</v>
      </c>
      <c r="J55" s="540"/>
      <c r="K55" s="522"/>
      <c r="L55" s="522"/>
      <c r="M55" s="514">
        <f t="shared" si="9"/>
        <v>65</v>
      </c>
      <c r="N55" s="523">
        <f t="shared" si="16"/>
        <v>-65</v>
      </c>
      <c r="O55" s="523"/>
      <c r="P55" s="524">
        <f t="shared" si="17"/>
        <v>65</v>
      </c>
      <c r="Q55" s="525">
        <f t="shared" si="18"/>
        <v>-1</v>
      </c>
      <c r="R55" s="517">
        <f t="shared" si="19"/>
        <v>6.5</v>
      </c>
      <c r="S55" s="669">
        <f t="shared" si="7"/>
        <v>1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2</v>
      </c>
      <c r="I56" s="522">
        <f>SUMIF('SIDE ORDER &amp; FOC'!$Q$11:$Q$78,C56,'SIDE ORDER &amp; FOC'!$S$11:$S$78)</f>
        <v>1</v>
      </c>
      <c r="J56" s="540"/>
      <c r="K56" s="522"/>
      <c r="L56" s="522"/>
      <c r="M56" s="514">
        <f t="shared" si="9"/>
        <v>3</v>
      </c>
      <c r="N56" s="523">
        <f t="shared" si="16"/>
        <v>-3</v>
      </c>
      <c r="O56" s="523"/>
      <c r="P56" s="524">
        <f t="shared" si="17"/>
        <v>3</v>
      </c>
      <c r="Q56" s="525">
        <f t="shared" si="18"/>
        <v>-1</v>
      </c>
      <c r="R56" s="517">
        <f t="shared" si="19"/>
        <v>5.88</v>
      </c>
      <c r="S56" s="669">
        <f t="shared" si="7"/>
        <v>1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2</v>
      </c>
      <c r="J57" s="540"/>
      <c r="K57" s="522"/>
      <c r="L57" s="522"/>
      <c r="M57" s="514">
        <f t="shared" si="9"/>
        <v>2</v>
      </c>
      <c r="N57" s="523">
        <f t="shared" si="16"/>
        <v>-2</v>
      </c>
      <c r="O57" s="523"/>
      <c r="P57" s="524">
        <f t="shared" si="17"/>
        <v>2</v>
      </c>
      <c r="Q57" s="525">
        <f t="shared" si="18"/>
        <v>-1</v>
      </c>
      <c r="R57" s="517">
        <f t="shared" si="19"/>
        <v>0.54</v>
      </c>
      <c r="S57" s="669">
        <f t="shared" si="7"/>
        <v>1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2</v>
      </c>
      <c r="J58" s="540"/>
      <c r="K58" s="522"/>
      <c r="L58" s="522"/>
      <c r="M58" s="514">
        <f t="shared" si="9"/>
        <v>2</v>
      </c>
      <c r="N58" s="523">
        <f t="shared" si="16"/>
        <v>-2</v>
      </c>
      <c r="O58" s="523"/>
      <c r="P58" s="524">
        <f t="shared" si="17"/>
        <v>2</v>
      </c>
      <c r="Q58" s="525">
        <f t="shared" si="18"/>
        <v>-1</v>
      </c>
      <c r="R58" s="517">
        <f t="shared" si="19"/>
        <v>0.66</v>
      </c>
      <c r="S58" s="669">
        <f t="shared" si="7"/>
        <v>1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2</v>
      </c>
      <c r="J59" s="540"/>
      <c r="K59" s="522"/>
      <c r="L59" s="522"/>
      <c r="M59" s="514">
        <f t="shared" ref="M59:M61" si="20">SUM(H59:L59)</f>
        <v>2</v>
      </c>
      <c r="N59" s="523">
        <f t="shared" si="16"/>
        <v>-2</v>
      </c>
      <c r="O59" s="523"/>
      <c r="P59" s="524">
        <f t="shared" ref="P59:P61" si="21">+O59-N59</f>
        <v>2</v>
      </c>
      <c r="Q59" s="579">
        <f t="shared" si="18"/>
        <v>-1</v>
      </c>
      <c r="R59" s="517">
        <f t="shared" si="19"/>
        <v>0.34</v>
      </c>
      <c r="S59" s="669">
        <f t="shared" si="7"/>
        <v>1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40</v>
      </c>
      <c r="I60" s="522">
        <f>SUMIF('SIDE ORDER &amp; FOC'!$Q$11:$Q$78,C60,'SIDE ORDER &amp; FOC'!$S$11:$S$78)</f>
        <v>112</v>
      </c>
      <c r="J60" s="540"/>
      <c r="K60" s="522"/>
      <c r="L60" s="522"/>
      <c r="M60" s="514">
        <f t="shared" si="20"/>
        <v>152</v>
      </c>
      <c r="N60" s="523">
        <f t="shared" si="16"/>
        <v>-152</v>
      </c>
      <c r="O60" s="523"/>
      <c r="P60" s="524">
        <f t="shared" si="21"/>
        <v>152</v>
      </c>
      <c r="Q60" s="525">
        <f t="shared" si="18"/>
        <v>-1</v>
      </c>
      <c r="R60" s="517">
        <f t="shared" si="19"/>
        <v>41.040000000000006</v>
      </c>
      <c r="S60" s="669">
        <f t="shared" si="7"/>
        <v>1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56</v>
      </c>
      <c r="I61" s="522">
        <f>SUMIF('SIDE ORDER &amp; FOC'!$Q$11:$Q$78,C61,'SIDE ORDER &amp; FOC'!$S$11:$S$78)</f>
        <v>77</v>
      </c>
      <c r="J61" s="540"/>
      <c r="K61" s="522"/>
      <c r="L61" s="522"/>
      <c r="M61" s="514">
        <f t="shared" si="20"/>
        <v>133</v>
      </c>
      <c r="N61" s="523">
        <f t="shared" si="16"/>
        <v>-133</v>
      </c>
      <c r="O61" s="523"/>
      <c r="P61" s="524">
        <f t="shared" si="21"/>
        <v>133</v>
      </c>
      <c r="Q61" s="525">
        <f t="shared" si="18"/>
        <v>-1</v>
      </c>
      <c r="R61" s="517">
        <f t="shared" si="19"/>
        <v>59.85</v>
      </c>
      <c r="S61" s="669">
        <f t="shared" si="7"/>
        <v>1</v>
      </c>
    </row>
    <row r="62" spans="2:19" s="518" customFormat="1" ht="23.25" customHeight="1" thickBot="1">
      <c r="B62" s="749" t="s">
        <v>635</v>
      </c>
      <c r="C62" s="750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401.72260000000006</v>
      </c>
      <c r="S62" s="665"/>
    </row>
    <row r="63" spans="2:19">
      <c r="B63" s="544"/>
      <c r="C63" s="545"/>
    </row>
    <row r="65" spans="1:17" ht="16.5" thickBot="1">
      <c r="B65" s="753" t="s">
        <v>653</v>
      </c>
      <c r="C65" s="753"/>
      <c r="D65" s="753"/>
      <c r="E65" s="753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300.54239999999999</v>
      </c>
      <c r="H68" s="699">
        <f>(+G68-F68)/F68</f>
        <v>-0.24467856245287758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2855.3348000000001</v>
      </c>
      <c r="H69" s="699">
        <f t="shared" ref="H69:H70" si="22">(+G69-F69)/F69</f>
        <v>2.8790397737677775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401.72260000000006</v>
      </c>
      <c r="H70" s="699">
        <f t="shared" si="22"/>
        <v>-35.423530419880038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6" t="s">
        <v>635</v>
      </c>
      <c r="C72" s="747"/>
      <c r="D72" s="747"/>
      <c r="E72" s="748"/>
      <c r="F72" s="706">
        <f>SUM(F68:F70)</f>
        <v>1122.3232</v>
      </c>
      <c r="G72" s="706">
        <f>SUM(G68:G70)</f>
        <v>3557.5998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12.450000000000001</v>
      </c>
      <c r="H79" s="699">
        <f t="shared" ref="H79:H86" si="25">(+G79-F79)/F79</f>
        <v>-0.67653936087295397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2.0300000000000002</v>
      </c>
      <c r="H80" s="699">
        <f t="shared" si="25"/>
        <v>-0.56716417910447758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9.74</v>
      </c>
      <c r="H81" s="699">
        <f t="shared" si="25"/>
        <v>-0.72594259988745069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1.89</v>
      </c>
      <c r="H82" s="705">
        <f>(+G82-F82)/F82</f>
        <v>-0.74390243902439024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4.32</v>
      </c>
      <c r="H83" s="664">
        <f t="shared" si="25"/>
        <v>-0.79150579150579148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12.58</v>
      </c>
      <c r="H84" s="664">
        <f t="shared" si="25"/>
        <v>-0.68651881385497138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2.88</v>
      </c>
      <c r="H85" s="664">
        <f t="shared" si="25"/>
        <v>-0.69032258064516128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4</v>
      </c>
      <c r="H86" s="718">
        <f t="shared" si="25"/>
        <v>-0.77777777777777779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S18:S19"/>
    <mergeCell ref="B65:E65"/>
    <mergeCell ref="B62:C62"/>
    <mergeCell ref="D7:E7"/>
    <mergeCell ref="D10:E10"/>
    <mergeCell ref="B72:E72"/>
    <mergeCell ref="B32:C32"/>
    <mergeCell ref="B44:C44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51</v>
      </c>
      <c r="E10" s="58">
        <f ca="1">+D10*C10</f>
        <v>167.79</v>
      </c>
      <c r="F10" s="46"/>
      <c r="G10" s="625"/>
      <c r="H10" s="626" t="s">
        <v>53</v>
      </c>
      <c r="I10" s="627">
        <v>0.66</v>
      </c>
      <c r="J10" s="128">
        <f>+I10*D10</f>
        <v>33.660000000000004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42</v>
      </c>
      <c r="E11" s="58">
        <f t="shared" ref="E11:E45" ca="1" si="0">+D11*C11</f>
        <v>126.84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27.720000000000002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16</v>
      </c>
      <c r="E12" s="58">
        <f t="shared" ca="1" si="0"/>
        <v>55.2</v>
      </c>
      <c r="F12" s="46"/>
      <c r="G12" s="625"/>
      <c r="H12" s="626" t="s">
        <v>53</v>
      </c>
      <c r="I12" s="627">
        <v>0.66</v>
      </c>
      <c r="J12" s="128">
        <f t="shared" si="1"/>
        <v>10.56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16</v>
      </c>
      <c r="E13" s="58">
        <f t="shared" ca="1" si="0"/>
        <v>55.2</v>
      </c>
      <c r="F13" s="46"/>
      <c r="G13" s="625"/>
      <c r="H13" s="626" t="s">
        <v>53</v>
      </c>
      <c r="I13" s="627">
        <v>0.66</v>
      </c>
      <c r="J13" s="128">
        <f t="shared" si="1"/>
        <v>10.56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86</v>
      </c>
      <c r="E14" s="58">
        <f t="shared" ca="1" si="0"/>
        <v>285.52</v>
      </c>
      <c r="F14" s="46"/>
      <c r="G14" s="625"/>
      <c r="H14" s="626" t="s">
        <v>53</v>
      </c>
      <c r="I14" s="627">
        <v>0.66</v>
      </c>
      <c r="J14" s="128">
        <f t="shared" si="1"/>
        <v>56.760000000000005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51</v>
      </c>
      <c r="E15" s="58">
        <f t="shared" ca="1" si="0"/>
        <v>161.16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20</v>
      </c>
      <c r="E16" s="58">
        <f t="shared" ca="1" si="0"/>
        <v>48.2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13</v>
      </c>
      <c r="E17" s="58">
        <f t="shared" ca="1" si="0"/>
        <v>36.4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16</v>
      </c>
      <c r="E18" s="58">
        <f t="shared" ca="1" si="0"/>
        <v>33.28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10</v>
      </c>
      <c r="E19" s="58">
        <f t="shared" ca="1" si="0"/>
        <v>23.2</v>
      </c>
      <c r="F19" s="46"/>
      <c r="G19" s="625"/>
      <c r="H19" s="626" t="s">
        <v>58</v>
      </c>
      <c r="I19" s="627">
        <v>1.5</v>
      </c>
      <c r="J19" s="128">
        <f>+I19*D19</f>
        <v>15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9</v>
      </c>
      <c r="E20" s="58">
        <f t="shared" ca="1" si="0"/>
        <v>14.4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29</v>
      </c>
      <c r="E21" s="58">
        <f t="shared" ca="1" si="0"/>
        <v>103.24</v>
      </c>
      <c r="F21" s="46"/>
      <c r="G21" s="625"/>
      <c r="H21" s="626" t="s">
        <v>284</v>
      </c>
      <c r="I21" s="627">
        <v>1</v>
      </c>
      <c r="J21" s="128">
        <f>+I21*D21</f>
        <v>29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19</v>
      </c>
      <c r="E22" s="58">
        <f t="shared" ca="1" si="0"/>
        <v>60.040000000000006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10</v>
      </c>
      <c r="E23" s="58">
        <f t="shared" ca="1" si="0"/>
        <v>25.9</v>
      </c>
      <c r="F23" s="46"/>
      <c r="G23" s="625"/>
      <c r="H23" s="626" t="s">
        <v>54</v>
      </c>
      <c r="I23" s="627">
        <v>5</v>
      </c>
      <c r="J23" s="128">
        <f>+I23*D23</f>
        <v>50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23</v>
      </c>
      <c r="E24" s="58">
        <f t="shared" ca="1" si="0"/>
        <v>108.33</v>
      </c>
      <c r="F24" s="46"/>
      <c r="G24" s="625"/>
      <c r="H24" s="626" t="s">
        <v>53</v>
      </c>
      <c r="I24" s="627">
        <v>1</v>
      </c>
      <c r="J24" s="128">
        <f>+I24*D24</f>
        <v>23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121</v>
      </c>
      <c r="E25" s="58">
        <f t="shared" ca="1" si="0"/>
        <v>533.61</v>
      </c>
      <c r="F25" s="46"/>
      <c r="G25" s="625"/>
      <c r="H25" s="626" t="s">
        <v>53</v>
      </c>
      <c r="I25" s="627">
        <v>1</v>
      </c>
      <c r="J25" s="128">
        <f t="shared" si="3"/>
        <v>121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21</v>
      </c>
      <c r="E26" s="58">
        <f t="shared" ca="1" si="0"/>
        <v>93.03</v>
      </c>
      <c r="F26" s="46"/>
      <c r="G26" s="625"/>
      <c r="H26" s="626" t="s">
        <v>53</v>
      </c>
      <c r="I26" s="627">
        <v>1</v>
      </c>
      <c r="J26" s="128">
        <f t="shared" si="3"/>
        <v>21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121</v>
      </c>
      <c r="E27" s="58">
        <f t="shared" ca="1" si="0"/>
        <v>574.75</v>
      </c>
      <c r="F27" s="46"/>
      <c r="G27" s="625"/>
      <c r="H27" s="626" t="s">
        <v>53</v>
      </c>
      <c r="I27" s="627">
        <v>1</v>
      </c>
      <c r="J27" s="128">
        <f>+I27*D27</f>
        <v>121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87</v>
      </c>
      <c r="E28" s="58">
        <f t="shared" ca="1" si="0"/>
        <v>520.26</v>
      </c>
      <c r="F28" s="46"/>
      <c r="G28" s="625"/>
      <c r="H28" s="626" t="s">
        <v>53</v>
      </c>
      <c r="I28" s="627">
        <v>1</v>
      </c>
      <c r="J28" s="128">
        <f t="shared" si="3"/>
        <v>87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156</v>
      </c>
      <c r="E29" s="58">
        <f t="shared" ca="1" si="0"/>
        <v>669.24</v>
      </c>
      <c r="F29" s="46"/>
      <c r="G29" s="625"/>
      <c r="H29" s="626" t="s">
        <v>285</v>
      </c>
      <c r="I29" s="627">
        <v>1</v>
      </c>
      <c r="J29" s="128">
        <f>+I29*D29</f>
        <v>156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54</v>
      </c>
      <c r="E30" s="58">
        <f t="shared" ca="1" si="0"/>
        <v>113.4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34</v>
      </c>
      <c r="E31" s="58">
        <f t="shared" ca="1" si="0"/>
        <v>167.96</v>
      </c>
      <c r="F31" s="46"/>
      <c r="G31" s="625"/>
      <c r="H31" s="626" t="s">
        <v>53</v>
      </c>
      <c r="I31" s="627">
        <v>1</v>
      </c>
      <c r="J31" s="128">
        <f>+I31*D31</f>
        <v>34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7</v>
      </c>
      <c r="E35" s="58">
        <f t="shared" ca="1" si="0"/>
        <v>12.32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2</v>
      </c>
      <c r="E36" s="58">
        <f t="shared" ca="1" si="0"/>
        <v>4.3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3</v>
      </c>
      <c r="E37" s="58">
        <f t="shared" ca="1" si="0"/>
        <v>4.68</v>
      </c>
      <c r="F37" s="46"/>
      <c r="G37" s="625"/>
      <c r="H37" s="626" t="s">
        <v>288</v>
      </c>
      <c r="I37" s="627">
        <v>6</v>
      </c>
      <c r="J37" s="128">
        <f>+I37*D37</f>
        <v>18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2</v>
      </c>
      <c r="E38" s="58">
        <f t="shared" ca="1" si="0"/>
        <v>5</v>
      </c>
      <c r="F38" s="46"/>
      <c r="G38" s="625"/>
      <c r="H38" s="626" t="s">
        <v>289</v>
      </c>
      <c r="I38" s="627">
        <v>1</v>
      </c>
      <c r="J38" s="128">
        <f>+I38*D38</f>
        <v>2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5</v>
      </c>
      <c r="E39" s="58">
        <f t="shared" ca="1" si="0"/>
        <v>13.35</v>
      </c>
      <c r="F39" s="46"/>
      <c r="G39" s="625"/>
      <c r="H39" s="626" t="s">
        <v>55</v>
      </c>
      <c r="I39" s="627">
        <v>8</v>
      </c>
      <c r="J39" s="128">
        <f t="shared" si="5"/>
        <v>40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3</v>
      </c>
      <c r="E40" s="58">
        <f t="shared" ca="1" si="0"/>
        <v>3.7199999999999998</v>
      </c>
      <c r="F40" s="46"/>
      <c r="G40" s="625"/>
      <c r="H40" s="626" t="s">
        <v>58</v>
      </c>
      <c r="I40" s="627">
        <v>4</v>
      </c>
      <c r="J40" s="128">
        <f t="shared" si="5"/>
        <v>12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1</v>
      </c>
      <c r="E41" s="58">
        <f t="shared" ca="1" si="0"/>
        <v>4.5</v>
      </c>
      <c r="F41" s="46"/>
      <c r="G41" s="625"/>
      <c r="H41" s="626" t="s">
        <v>290</v>
      </c>
      <c r="I41" s="627">
        <v>6</v>
      </c>
      <c r="J41" s="128">
        <f t="shared" si="5"/>
        <v>6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18</v>
      </c>
      <c r="E42" s="58">
        <f t="shared" ca="1" si="0"/>
        <v>43.74</v>
      </c>
      <c r="F42" s="46"/>
      <c r="G42" s="625"/>
      <c r="H42" s="626" t="s">
        <v>56</v>
      </c>
      <c r="I42" s="627">
        <v>8</v>
      </c>
      <c r="J42" s="128">
        <f>+I42*D42</f>
        <v>144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25</v>
      </c>
      <c r="E43" s="58">
        <f t="shared" ca="1" si="0"/>
        <v>99.25</v>
      </c>
      <c r="F43" s="46"/>
      <c r="G43" s="625"/>
      <c r="H43" s="626" t="s">
        <v>291</v>
      </c>
      <c r="I43" s="627">
        <v>3</v>
      </c>
      <c r="J43" s="128">
        <f>+I43*D43</f>
        <v>75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1</v>
      </c>
      <c r="E44" s="58">
        <f t="shared" ca="1" si="0"/>
        <v>2.1800000000000002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8</v>
      </c>
      <c r="E45" s="58">
        <f t="shared" ca="1" si="0"/>
        <v>28.88</v>
      </c>
      <c r="F45" s="46"/>
      <c r="G45" s="625"/>
      <c r="H45" s="626" t="s">
        <v>305</v>
      </c>
      <c r="I45" s="627">
        <v>7</v>
      </c>
      <c r="J45" s="128">
        <f>+I45*D45</f>
        <v>56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1080</v>
      </c>
      <c r="E47" s="145">
        <f ca="1">SUM(E10:E46)</f>
        <v>4198.87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546.26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74" t="s">
        <v>44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78" t="s">
        <v>60</v>
      </c>
      <c r="E7" s="778"/>
      <c r="F7" s="163"/>
      <c r="G7" s="778" t="s">
        <v>61</v>
      </c>
      <c r="H7" s="778"/>
      <c r="I7" s="778" t="s">
        <v>292</v>
      </c>
      <c r="J7" s="778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2" t="s">
        <v>45</v>
      </c>
      <c r="E8" s="773"/>
      <c r="F8" s="171"/>
      <c r="G8" s="772" t="s">
        <v>41</v>
      </c>
      <c r="H8" s="773"/>
      <c r="I8" s="772" t="s">
        <v>46</v>
      </c>
      <c r="J8" s="773"/>
      <c r="K8" s="172"/>
      <c r="L8" s="776" t="s">
        <v>47</v>
      </c>
      <c r="M8" s="777"/>
      <c r="N8" s="770" t="s">
        <v>48</v>
      </c>
      <c r="O8" s="771"/>
      <c r="Q8" s="767" t="s">
        <v>49</v>
      </c>
      <c r="R8" s="768"/>
      <c r="S8" s="769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1</v>
      </c>
      <c r="E11" s="56">
        <f>D11*C11</f>
        <v>1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1</v>
      </c>
      <c r="J11" s="195">
        <f t="shared" ref="J11:J34" si="2">+I11*C11</f>
        <v>1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0.5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4</v>
      </c>
      <c r="E12" s="56">
        <f t="shared" ref="E12:E34" si="5">D12*C12</f>
        <v>6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4</v>
      </c>
      <c r="J12" s="195">
        <f t="shared" si="2"/>
        <v>6</v>
      </c>
      <c r="K12" s="146"/>
      <c r="L12" s="197">
        <f ca="1">SUMIF(DATABASE!$E$3:$E$65,'SIDE ORDER &amp; FOC'!B12,DATABASE!$F$3:$F$49)</f>
        <v>0.34</v>
      </c>
      <c r="M12" s="198">
        <f t="shared" ca="1" si="3"/>
        <v>1.36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30</v>
      </c>
      <c r="E13" s="56">
        <f t="shared" si="5"/>
        <v>297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30</v>
      </c>
      <c r="J13" s="195">
        <f t="shared" si="2"/>
        <v>297</v>
      </c>
      <c r="K13" s="146"/>
      <c r="L13" s="197">
        <f ca="1">SUMIF(DATABASE!$E$3:$E$65,'SIDE ORDER &amp; FOC'!B13,DATABASE!$F$3:$F$49)</f>
        <v>3.29</v>
      </c>
      <c r="M13" s="198">
        <f t="shared" ca="1" si="3"/>
        <v>98.7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19.8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12</v>
      </c>
      <c r="E14" s="56">
        <f t="shared" si="5"/>
        <v>118.80000000000001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12</v>
      </c>
      <c r="J14" s="195">
        <f t="shared" si="2"/>
        <v>118.80000000000001</v>
      </c>
      <c r="K14" s="146"/>
      <c r="L14" s="197">
        <f ca="1">SUMIF(DATABASE!$E$3:$E$65,'SIDE ORDER &amp; FOC'!B14,DATABASE!$F$3:$F$49)</f>
        <v>3.02</v>
      </c>
      <c r="M14" s="198">
        <f t="shared" ca="1" si="3"/>
        <v>36.24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7.92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10</v>
      </c>
      <c r="E15" s="642">
        <f t="shared" si="5"/>
        <v>99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6.6000000000000005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4</v>
      </c>
      <c r="E16" s="56">
        <f t="shared" si="5"/>
        <v>39.6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4</v>
      </c>
      <c r="J16" s="195">
        <f t="shared" si="2"/>
        <v>39.6</v>
      </c>
      <c r="K16" s="146"/>
      <c r="L16" s="197">
        <f ca="1">SUMIF(DATABASE!$E$3:$E$65,'SIDE ORDER &amp; FOC'!B16,DATABASE!$F$3:$F$49)</f>
        <v>3.45</v>
      </c>
      <c r="M16" s="198">
        <f t="shared" ca="1" si="3"/>
        <v>13.8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2.64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25</v>
      </c>
      <c r="E17" s="56">
        <f t="shared" si="5"/>
        <v>247.5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25</v>
      </c>
      <c r="J17" s="195">
        <f t="shared" si="2"/>
        <v>247.5</v>
      </c>
      <c r="K17" s="146"/>
      <c r="L17" s="197">
        <f ca="1">SUMIF(DATABASE!$E$3:$E$65,'SIDE ORDER &amp; FOC'!B17,DATABASE!$F$3:$F$49)</f>
        <v>3.32</v>
      </c>
      <c r="M17" s="198">
        <f t="shared" ca="1" si="3"/>
        <v>83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16.5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19</v>
      </c>
      <c r="E18" s="56">
        <f t="shared" si="5"/>
        <v>188.1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19</v>
      </c>
      <c r="J18" s="195">
        <f t="shared" si="2"/>
        <v>188.1</v>
      </c>
      <c r="K18" s="146"/>
      <c r="L18" s="197">
        <f ca="1">SUMIF(DATABASE!$E$3:$E$65,'SIDE ORDER &amp; FOC'!B18,DATABASE!$F$3:$F$49)</f>
        <v>3.16</v>
      </c>
      <c r="M18" s="198">
        <f t="shared" ca="1" si="3"/>
        <v>60.040000000000006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20</v>
      </c>
      <c r="E19" s="56">
        <f t="shared" si="5"/>
        <v>198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20</v>
      </c>
      <c r="J19" s="195">
        <f t="shared" si="2"/>
        <v>198</v>
      </c>
      <c r="K19" s="146"/>
      <c r="L19" s="197">
        <f ca="1">SUMIF(DATABASE!$E$3:$E$65,'SIDE ORDER &amp; FOC'!B19,DATABASE!$F$3:$F$49)</f>
        <v>2.41</v>
      </c>
      <c r="M19" s="198">
        <f t="shared" ca="1" si="3"/>
        <v>48.2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5</v>
      </c>
      <c r="E20" s="642">
        <f t="shared" si="5"/>
        <v>49.5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13</v>
      </c>
      <c r="E21" s="642">
        <f t="shared" si="5"/>
        <v>128.70000000000002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7</v>
      </c>
      <c r="E22" s="56">
        <f t="shared" si="5"/>
        <v>69.3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7</v>
      </c>
      <c r="J22" s="195">
        <f t="shared" si="2"/>
        <v>69.3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16.239999999999998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10.5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2</v>
      </c>
      <c r="E23" s="642">
        <f t="shared" si="5"/>
        <v>19.8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5</v>
      </c>
      <c r="E24" s="642">
        <f t="shared" si="5"/>
        <v>49.5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5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15</v>
      </c>
      <c r="E25" s="56">
        <f t="shared" si="5"/>
        <v>148.5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15</v>
      </c>
      <c r="J25" s="195">
        <f t="shared" si="2"/>
        <v>148.5</v>
      </c>
      <c r="K25" s="146"/>
      <c r="L25" s="197">
        <f ca="1">SUMIF(DATABASE!$E$3:$E$65,'SIDE ORDER &amp; FOC'!B25,DATABASE!$F$3:$F$49)</f>
        <v>3.16</v>
      </c>
      <c r="M25" s="198">
        <f t="shared" ca="1" si="3"/>
        <v>47.400000000000006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3</v>
      </c>
      <c r="E26" s="56">
        <f t="shared" si="5"/>
        <v>29.700000000000003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3</v>
      </c>
      <c r="J26" s="195">
        <f t="shared" si="2"/>
        <v>29.700000000000003</v>
      </c>
      <c r="K26" s="146"/>
      <c r="L26" s="197">
        <f ca="1">SUMIF(DATABASE!$E$3:$E$65,'SIDE ORDER &amp; FOC'!B26,DATABASE!$F$3:$F$49)</f>
        <v>2.59</v>
      </c>
      <c r="M26" s="198">
        <f t="shared" ca="1" si="3"/>
        <v>7.77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15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6</v>
      </c>
      <c r="E27" s="56">
        <f t="shared" si="5"/>
        <v>59.400000000000006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6</v>
      </c>
      <c r="J27" s="195">
        <f t="shared" si="2"/>
        <v>59.400000000000006</v>
      </c>
      <c r="K27" s="146"/>
      <c r="L27" s="197">
        <f ca="1">SUMIF(DATABASE!$E$3:$E$65,'SIDE ORDER &amp; FOC'!B27,DATABASE!$F$3:$F$49)</f>
        <v>4.71</v>
      </c>
      <c r="M27" s="198">
        <f t="shared" ca="1" si="3"/>
        <v>28.259999999999998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6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12</v>
      </c>
      <c r="E28" s="644">
        <f t="shared" si="5"/>
        <v>154.80000000000001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12</v>
      </c>
      <c r="J28" s="195">
        <f t="shared" si="2"/>
        <v>154.80000000000001</v>
      </c>
      <c r="K28" s="146"/>
      <c r="L28" s="197">
        <f ca="1">SUMIF(DATABASE!$E$3:$E$65,'SIDE ORDER &amp; FOC'!B28,DATABASE!$F$3:$F$49)</f>
        <v>4.41</v>
      </c>
      <c r="M28" s="198">
        <f t="shared" ca="1" si="3"/>
        <v>52.92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12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0</v>
      </c>
      <c r="E29" s="644">
        <f t="shared" si="5"/>
        <v>0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0</v>
      </c>
      <c r="J29" s="195">
        <f t="shared" si="2"/>
        <v>0</v>
      </c>
      <c r="K29" s="146"/>
      <c r="L29" s="197">
        <f ca="1">SUMIF(DATABASE!$E$3:$E$65,'SIDE ORDER &amp; FOC'!B29,DATABASE!$F$3:$F$49)</f>
        <v>4.43</v>
      </c>
      <c r="M29" s="198">
        <f t="shared" ca="1" si="3"/>
        <v>0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0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17</v>
      </c>
      <c r="E30" s="644">
        <f t="shared" si="5"/>
        <v>219.3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17</v>
      </c>
      <c r="J30" s="195">
        <f t="shared" si="2"/>
        <v>219.3</v>
      </c>
      <c r="K30" s="146"/>
      <c r="L30" s="197">
        <f ca="1">SUMIF(DATABASE!$E$3:$E$65,'SIDE ORDER &amp; FOC'!B30,DATABASE!$F$3:$F$49)</f>
        <v>4.75</v>
      </c>
      <c r="M30" s="198">
        <f t="shared" ca="1" si="3"/>
        <v>80.75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17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7</v>
      </c>
      <c r="E31" s="56">
        <f t="shared" si="5"/>
        <v>90.3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5</v>
      </c>
      <c r="J31" s="195">
        <f t="shared" si="2"/>
        <v>64.5</v>
      </c>
      <c r="K31" s="146"/>
      <c r="L31" s="197">
        <f ca="1">SUMIF(DATABASE!$E$3:$E$65,'SIDE ORDER &amp; FOC'!B31,DATABASE!$F$3:$F$49)</f>
        <v>5.98</v>
      </c>
      <c r="M31" s="198">
        <f t="shared" ca="1" si="3"/>
        <v>29.900000000000002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7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11</v>
      </c>
      <c r="E32" s="56">
        <f t="shared" si="5"/>
        <v>141.9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10</v>
      </c>
      <c r="J32" s="195">
        <f t="shared" si="2"/>
        <v>129</v>
      </c>
      <c r="K32" s="146"/>
      <c r="L32" s="197">
        <f ca="1">SUMIF(DATABASE!$E$3:$E$65,'SIDE ORDER &amp; FOC'!B32,DATABASE!$F$3:$F$49)</f>
        <v>4.29</v>
      </c>
      <c r="M32" s="198">
        <f t="shared" ca="1" si="3"/>
        <v>42.9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11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10</v>
      </c>
      <c r="E33" s="56">
        <f t="shared" si="5"/>
        <v>129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10</v>
      </c>
      <c r="J33" s="195">
        <f t="shared" si="2"/>
        <v>129</v>
      </c>
      <c r="K33" s="146"/>
      <c r="L33" s="197">
        <f ca="1">SUMIF(DATABASE!$E$3:$E$65,'SIDE ORDER &amp; FOC'!B33,DATABASE!$F$3:$F$49)</f>
        <v>2.1</v>
      </c>
      <c r="M33" s="198">
        <f t="shared" ca="1" si="3"/>
        <v>21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3</v>
      </c>
      <c r="E34" s="56">
        <f t="shared" si="5"/>
        <v>38.700000000000003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3</v>
      </c>
      <c r="J34" s="195">
        <f t="shared" si="2"/>
        <v>38.700000000000003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14.82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3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14</v>
      </c>
      <c r="E38" s="56">
        <f t="shared" ref="E38:E49" si="9">D38*C38</f>
        <v>82.600000000000009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14</v>
      </c>
      <c r="J38" s="195">
        <f t="shared" ref="J38:J49" si="12">+I38*C38</f>
        <v>82.600000000000009</v>
      </c>
      <c r="K38" s="146"/>
      <c r="L38" s="197">
        <f ca="1">SUMIF(DATABASE!$E$3:$E$65,'SIDE ORDER &amp; FOC'!B38,DATABASE!$F$3:$F$49)</f>
        <v>1.76</v>
      </c>
      <c r="M38" s="198">
        <f t="shared" ca="1" si="3"/>
        <v>24.64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3</v>
      </c>
      <c r="E39" s="56">
        <f t="shared" si="9"/>
        <v>17.700000000000003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3</v>
      </c>
      <c r="J39" s="195">
        <f>+I39*C39</f>
        <v>17.700000000000003</v>
      </c>
      <c r="K39" s="146"/>
      <c r="L39" s="197">
        <f ca="1">SUMIF(DATABASE!$E$3:$E$65,'SIDE ORDER &amp; FOC'!B39,DATABASE!$F$3:$F$49)</f>
        <v>2.15</v>
      </c>
      <c r="M39" s="198">
        <f t="shared" ca="1" si="3"/>
        <v>6.4499999999999993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3</v>
      </c>
      <c r="E40" s="56">
        <f t="shared" si="9"/>
        <v>17.700000000000003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3</v>
      </c>
      <c r="J40" s="195">
        <f t="shared" si="12"/>
        <v>17.700000000000003</v>
      </c>
      <c r="K40" s="146"/>
      <c r="L40" s="197">
        <f ca="1">SUMIF(DATABASE!$E$3:$E$65,'SIDE ORDER &amp; FOC'!B40,DATABASE!$F$3:$F$49)</f>
        <v>1.56</v>
      </c>
      <c r="M40" s="198">
        <f t="shared" ca="1" si="3"/>
        <v>4.68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18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2</v>
      </c>
      <c r="E42" s="56">
        <f t="shared" si="9"/>
        <v>11.8</v>
      </c>
      <c r="F42" s="90"/>
      <c r="G42" s="196">
        <f>+'DAILY FOC'!BO40</f>
        <v>0</v>
      </c>
      <c r="H42" s="56">
        <f>G42*C42</f>
        <v>0</v>
      </c>
      <c r="I42" s="89">
        <f t="shared" si="11"/>
        <v>2</v>
      </c>
      <c r="J42" s="195">
        <f>+I42*C42</f>
        <v>11.8</v>
      </c>
      <c r="K42" s="146"/>
      <c r="L42" s="197">
        <f ca="1">SUMIF(DATABASE!$E$3:$E$65,'SIDE ORDER &amp; FOC'!B42,DATABASE!$F$3:$F$49)</f>
        <v>2.67</v>
      </c>
      <c r="M42" s="198">
        <f t="shared" ca="1" si="3"/>
        <v>5.34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16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2</v>
      </c>
      <c r="E43" s="56">
        <f t="shared" si="9"/>
        <v>11.8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2</v>
      </c>
      <c r="J43" s="195">
        <f t="shared" si="12"/>
        <v>11.8</v>
      </c>
      <c r="K43" s="146"/>
      <c r="L43" s="197">
        <f ca="1">SUMIF(DATABASE!$E$3:$E$65,'SIDE ORDER &amp; FOC'!B43,DATABASE!$F$3:$F$49)</f>
        <v>1.24</v>
      </c>
      <c r="M43" s="198">
        <f t="shared" ca="1" si="3"/>
        <v>2.48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8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9</v>
      </c>
      <c r="E45" s="56">
        <f t="shared" si="9"/>
        <v>71.100000000000009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9</v>
      </c>
      <c r="J45" s="195">
        <f t="shared" si="12"/>
        <v>71.100000000000009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21.87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72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12</v>
      </c>
      <c r="E46" s="56">
        <f t="shared" si="9"/>
        <v>94.800000000000011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12</v>
      </c>
      <c r="J46" s="195">
        <f t="shared" si="12"/>
        <v>94.800000000000011</v>
      </c>
      <c r="K46" s="146"/>
      <c r="L46" s="197">
        <f ca="1">SUMIF(DATABASE!$E$3:$E$65,'SIDE ORDER &amp; FOC'!B46,DATABASE!$F$3:$F$49)</f>
        <v>3.97</v>
      </c>
      <c r="M46" s="198">
        <f t="shared" ca="1" si="3"/>
        <v>47.64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36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3</v>
      </c>
      <c r="E47" s="56">
        <f t="shared" si="9"/>
        <v>23.700000000000003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3</v>
      </c>
      <c r="J47" s="195">
        <f t="shared" si="12"/>
        <v>23.700000000000003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6.5400000000000009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2</v>
      </c>
      <c r="E48" s="56">
        <f t="shared" si="9"/>
        <v>15.8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2</v>
      </c>
      <c r="J48" s="195">
        <f t="shared" si="12"/>
        <v>15.8</v>
      </c>
      <c r="K48" s="146"/>
      <c r="L48" s="197">
        <f ca="1">SUMIF(DATABASE!$E$3:$E$65,'SIDE ORDER &amp; FOC'!B48,DATABASE!$F$3:$F$49)</f>
        <v>3.61</v>
      </c>
      <c r="M48" s="198">
        <f t="shared" ca="1" si="3"/>
        <v>7.22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14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1</v>
      </c>
      <c r="E51" s="56">
        <f>D51*C51</f>
        <v>4.95</v>
      </c>
      <c r="F51" s="90"/>
      <c r="G51" s="196"/>
      <c r="H51" s="56"/>
      <c r="I51" s="89">
        <f>+D51-G51</f>
        <v>1</v>
      </c>
      <c r="J51" s="195">
        <f>+I51*C51</f>
        <v>4.95</v>
      </c>
      <c r="K51" s="146"/>
      <c r="L51" s="197">
        <f ca="1">SUMIF(DATABASE!$E$3:$E$65,'SIDE ORDER &amp; FOC'!B51,DATABASE!$F$3:$F$49)</f>
        <v>2</v>
      </c>
      <c r="M51" s="198">
        <f ca="1">+L51*I51</f>
        <v>2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2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2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2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45</v>
      </c>
      <c r="E54" s="56">
        <f t="shared" ref="E54:E64" si="16">D54*C54</f>
        <v>222.75</v>
      </c>
      <c r="F54" s="90"/>
      <c r="G54" s="196"/>
      <c r="H54" s="56"/>
      <c r="I54" s="89">
        <f t="shared" ref="I54:I64" si="17">+D54-G54</f>
        <v>45</v>
      </c>
      <c r="J54" s="195">
        <f t="shared" ref="J54:J64" si="18">+I54*C54</f>
        <v>222.75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79.2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11</v>
      </c>
      <c r="E55" s="56">
        <f t="shared" si="16"/>
        <v>54.45</v>
      </c>
      <c r="F55" s="90"/>
      <c r="G55" s="196"/>
      <c r="H55" s="56"/>
      <c r="I55" s="89">
        <f t="shared" si="17"/>
        <v>11</v>
      </c>
      <c r="J55" s="195">
        <f t="shared" si="18"/>
        <v>54.45</v>
      </c>
      <c r="K55" s="146"/>
      <c r="L55" s="197">
        <f ca="1">SUMIF(DATABASE!$E$3:$E$65,'SIDE ORDER &amp; FOC'!B55,DATABASE!$F$3:$F$49)</f>
        <v>2.15</v>
      </c>
      <c r="M55" s="198">
        <f t="shared" ca="1" si="19"/>
        <v>23.65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7</v>
      </c>
      <c r="E56" s="56">
        <f t="shared" si="16"/>
        <v>34.65</v>
      </c>
      <c r="F56" s="90"/>
      <c r="G56" s="196"/>
      <c r="H56" s="56"/>
      <c r="I56" s="89">
        <f t="shared" si="17"/>
        <v>7</v>
      </c>
      <c r="J56" s="195">
        <f t="shared" si="18"/>
        <v>34.65</v>
      </c>
      <c r="K56" s="146"/>
      <c r="L56" s="197">
        <f ca="1">SUMIF(DATABASE!$E$3:$E$65,'SIDE ORDER &amp; FOC'!B56,DATABASE!$F$3:$F$49)</f>
        <v>1.56</v>
      </c>
      <c r="M56" s="198">
        <f t="shared" ca="1" si="19"/>
        <v>10.92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42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1</v>
      </c>
      <c r="E57" s="56">
        <f>D57*C57</f>
        <v>4.95</v>
      </c>
      <c r="F57" s="90"/>
      <c r="G57" s="196"/>
      <c r="H57" s="56"/>
      <c r="I57" s="89">
        <f>+D57-G57</f>
        <v>1</v>
      </c>
      <c r="J57" s="195">
        <f>+I57*C57</f>
        <v>4.95</v>
      </c>
      <c r="K57" s="146"/>
      <c r="L57" s="197">
        <f ca="1">SUMIF(DATABASE!$E$3:$E$65,'SIDE ORDER &amp; FOC'!B57,DATABASE!$F$3:$F$49)</f>
        <v>2.5</v>
      </c>
      <c r="M57" s="198">
        <f ca="1">+L57*I57</f>
        <v>2.5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1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12</v>
      </c>
      <c r="E58" s="56">
        <f t="shared" si="16"/>
        <v>59.400000000000006</v>
      </c>
      <c r="F58" s="90"/>
      <c r="G58" s="196"/>
      <c r="H58" s="56"/>
      <c r="I58" s="89">
        <f t="shared" si="17"/>
        <v>12</v>
      </c>
      <c r="J58" s="195">
        <f t="shared" si="18"/>
        <v>59.400000000000006</v>
      </c>
      <c r="K58" s="146"/>
      <c r="L58" s="197">
        <f ca="1">SUMIF(DATABASE!$E$3:$E$65,'SIDE ORDER &amp; FOC'!B58,DATABASE!$F$3:$F$49)</f>
        <v>2.5</v>
      </c>
      <c r="M58" s="198">
        <f t="shared" ca="1" si="19"/>
        <v>30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96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21</v>
      </c>
      <c r="E59" s="56">
        <f t="shared" si="16"/>
        <v>103.95</v>
      </c>
      <c r="F59" s="90"/>
      <c r="G59" s="196"/>
      <c r="H59" s="56"/>
      <c r="I59" s="89">
        <f t="shared" si="17"/>
        <v>21</v>
      </c>
      <c r="J59" s="195">
        <f t="shared" si="18"/>
        <v>103.95</v>
      </c>
      <c r="K59" s="146"/>
      <c r="L59" s="197">
        <f ca="1">SUMIF(DATABASE!$E$3:$E$65,'SIDE ORDER &amp; FOC'!B59,DATABASE!$F$3:$F$49)</f>
        <v>2.67</v>
      </c>
      <c r="M59" s="198">
        <f t="shared" ca="1" si="19"/>
        <v>56.07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84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8</v>
      </c>
      <c r="E60" s="56">
        <f>D60*C60</f>
        <v>55.6</v>
      </c>
      <c r="F60" s="90"/>
      <c r="G60" s="196"/>
      <c r="H60" s="56"/>
      <c r="I60" s="89">
        <f>+D60-G60</f>
        <v>8</v>
      </c>
      <c r="J60" s="195">
        <f>+I60*C60</f>
        <v>55.6</v>
      </c>
      <c r="K60" s="146"/>
      <c r="L60" s="197">
        <f ca="1">SUMIF(DATABASE!$E$3:$E$65,'SIDE ORDER &amp; FOC'!B60,DATABASE!$F$3:$F$49)</f>
        <v>1.24</v>
      </c>
      <c r="M60" s="198">
        <f ca="1">+L60*I60</f>
        <v>9.92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48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23</v>
      </c>
      <c r="E61" s="56">
        <f t="shared" si="16"/>
        <v>159.85</v>
      </c>
      <c r="F61" s="90"/>
      <c r="G61" s="196"/>
      <c r="H61" s="56"/>
      <c r="I61" s="89">
        <f t="shared" si="17"/>
        <v>23</v>
      </c>
      <c r="J61" s="195">
        <f t="shared" si="18"/>
        <v>159.85</v>
      </c>
      <c r="K61" s="146"/>
      <c r="L61" s="197">
        <f ca="1">SUMIF(DATABASE!$E$3:$E$65,'SIDE ORDER &amp; FOC'!B61,DATABASE!$F$3:$F$49)</f>
        <v>1.24</v>
      </c>
      <c r="M61" s="198">
        <f t="shared" ca="1" si="19"/>
        <v>28.52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184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29</v>
      </c>
      <c r="E62" s="56">
        <f t="shared" si="16"/>
        <v>201.55</v>
      </c>
      <c r="F62" s="90"/>
      <c r="G62" s="196"/>
      <c r="H62" s="56"/>
      <c r="I62" s="89">
        <f t="shared" si="17"/>
        <v>29</v>
      </c>
      <c r="J62" s="195">
        <f t="shared" si="18"/>
        <v>201.55</v>
      </c>
      <c r="K62" s="146"/>
      <c r="L62" s="197">
        <f ca="1">SUMIF(DATABASE!$E$3:$E$65,'SIDE ORDER &amp; FOC'!B62,DATABASE!$F$3:$F$49)</f>
        <v>3.97</v>
      </c>
      <c r="M62" s="198">
        <f t="shared" ca="1" si="19"/>
        <v>115.13000000000001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87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6</v>
      </c>
      <c r="E63" s="56">
        <f t="shared" si="16"/>
        <v>41.7</v>
      </c>
      <c r="F63" s="90"/>
      <c r="G63" s="196"/>
      <c r="H63" s="56"/>
      <c r="I63" s="89">
        <f t="shared" si="17"/>
        <v>6</v>
      </c>
      <c r="J63" s="195">
        <f t="shared" si="18"/>
        <v>41.7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13.080000000000002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9</v>
      </c>
      <c r="E64" s="56">
        <f t="shared" si="16"/>
        <v>62.550000000000004</v>
      </c>
      <c r="F64" s="90"/>
      <c r="G64" s="196"/>
      <c r="H64" s="56"/>
      <c r="I64" s="89">
        <f t="shared" si="17"/>
        <v>9</v>
      </c>
      <c r="J64" s="195">
        <f t="shared" si="18"/>
        <v>62.550000000000004</v>
      </c>
      <c r="K64" s="146"/>
      <c r="L64" s="197">
        <f ca="1">SUMIF(DATABASE!$E$3:$E$65,'SIDE ORDER &amp; FOC'!B64,DATABASE!$F$3:$F$49)</f>
        <v>3.61</v>
      </c>
      <c r="M64" s="198">
        <f t="shared" ca="1" si="19"/>
        <v>32.49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63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27</v>
      </c>
      <c r="E71" s="56">
        <f>D71*C71</f>
        <v>456.29999999999995</v>
      </c>
      <c r="F71" s="90"/>
      <c r="G71" s="203"/>
      <c r="H71" s="56"/>
      <c r="I71" s="201">
        <f>+D71-G71</f>
        <v>27</v>
      </c>
      <c r="J71" s="195">
        <f>+I71*C71</f>
        <v>456.29999999999995</v>
      </c>
      <c r="K71" s="146"/>
      <c r="L71" s="197">
        <f ca="1">SUMIF(DATABASE!$E$3:$E$65,'SIDE ORDER &amp; FOC'!B71,DATABASE!$F$3:$F$49)</f>
        <v>4.5999999999999996</v>
      </c>
      <c r="M71" s="198">
        <f ca="1">+L71*I71</f>
        <v>124.19999999999999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216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162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216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3.2399999999999998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2</v>
      </c>
      <c r="E75" s="56">
        <f>D75*C75</f>
        <v>25.8</v>
      </c>
      <c r="F75" s="90"/>
      <c r="G75" s="203"/>
      <c r="H75" s="56"/>
      <c r="I75" s="201">
        <f>+D75-G75</f>
        <v>2</v>
      </c>
      <c r="J75" s="195">
        <f>+I75*C75</f>
        <v>25.8</v>
      </c>
      <c r="K75" s="146"/>
      <c r="L75" s="197">
        <f ca="1">SUMIF(DATABASE!$E$3:$E$65,'SIDE ORDER &amp; FOC'!B75,DATABASE!$F$3:$F$49)</f>
        <v>4.5999999999999996</v>
      </c>
      <c r="M75" s="198">
        <f ca="1">+L75*I75</f>
        <v>9.1999999999999993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16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12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16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0.24</v>
      </c>
    </row>
    <row r="79" spans="1:19" s="117" customFormat="1" ht="33.75" hidden="1" customHeight="1" thickBot="1">
      <c r="A79" s="763" t="s">
        <v>36</v>
      </c>
      <c r="B79" s="764"/>
      <c r="C79" s="765"/>
      <c r="D79" s="73">
        <f>SUM(D11:D78)</f>
        <v>493</v>
      </c>
      <c r="E79" s="74">
        <f>SUM(E11:E78)</f>
        <v>4358.8499999999995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456</v>
      </c>
      <c r="J79" s="74">
        <f>SUM(J11:J78)</f>
        <v>3979.5499999999993</v>
      </c>
      <c r="K79" s="208"/>
      <c r="L79" s="209"/>
      <c r="M79" s="210">
        <f ca="1">SUM(M11:M78)</f>
        <v>1349.5400000000002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61"/>
      <c r="E85" s="761"/>
      <c r="F85" s="223"/>
      <c r="G85" s="761"/>
      <c r="H85" s="761"/>
      <c r="I85" s="761"/>
      <c r="J85" s="761"/>
      <c r="K85" s="582"/>
      <c r="L85" s="762"/>
      <c r="M85" s="762"/>
      <c r="N85" s="762"/>
      <c r="O85" s="762"/>
      <c r="Q85" s="766"/>
      <c r="R85" s="766"/>
      <c r="S85" s="766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59"/>
      <c r="B123" s="759"/>
      <c r="C123" s="759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60"/>
      <c r="K127" s="760"/>
      <c r="L127" s="760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60"/>
      <c r="K128" s="760"/>
      <c r="L128" s="760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98.460000000000008</v>
      </c>
    </row>
  </sheetData>
  <autoFilter ref="Q1:S159">
    <filterColumn colId="0">
      <filters>
        <filter val="CHICKEN CHOP (MARINATED)"/>
      </filters>
    </filterColumn>
  </autoFilter>
  <mergeCells count="20">
    <mergeCell ref="A1:M1"/>
    <mergeCell ref="L8:M8"/>
    <mergeCell ref="D7:E7"/>
    <mergeCell ref="G7:H7"/>
    <mergeCell ref="I7:J7"/>
    <mergeCell ref="A79:C79"/>
    <mergeCell ref="Q85:S85"/>
    <mergeCell ref="N85:O85"/>
    <mergeCell ref="Q8:S8"/>
    <mergeCell ref="N8:O8"/>
    <mergeCell ref="D8:E8"/>
    <mergeCell ref="G8:H8"/>
    <mergeCell ref="I8:J8"/>
    <mergeCell ref="A123:C123"/>
    <mergeCell ref="J127:L127"/>
    <mergeCell ref="J128:L128"/>
    <mergeCell ref="D85:E85"/>
    <mergeCell ref="G85:H85"/>
    <mergeCell ref="I85:J85"/>
    <mergeCell ref="L85:M85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6</v>
      </c>
      <c r="E12" s="421">
        <f>+D12</f>
        <v>6</v>
      </c>
      <c r="F12" s="422"/>
      <c r="G12" s="135" t="s">
        <v>570</v>
      </c>
      <c r="H12" s="138">
        <v>55</v>
      </c>
      <c r="I12" s="139">
        <f t="shared" ref="I12:I25" si="0">+H12*E12</f>
        <v>330</v>
      </c>
      <c r="J12" s="58">
        <f t="shared" ref="J12:J25" si="1">+I12*C12</f>
        <v>3.5640000000000001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1</v>
      </c>
      <c r="E13" s="421">
        <f t="shared" ref="E13:E25" si="2">+D13</f>
        <v>1</v>
      </c>
      <c r="F13" s="422"/>
      <c r="G13" s="135" t="s">
        <v>573</v>
      </c>
      <c r="H13" s="138">
        <v>140</v>
      </c>
      <c r="I13" s="139">
        <f t="shared" si="0"/>
        <v>140</v>
      </c>
      <c r="J13" s="58">
        <f t="shared" si="1"/>
        <v>1.5960000000000001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6</v>
      </c>
      <c r="E14" s="421">
        <f t="shared" si="2"/>
        <v>6</v>
      </c>
      <c r="F14" s="422"/>
      <c r="G14" s="135" t="s">
        <v>64</v>
      </c>
      <c r="H14" s="138">
        <v>80</v>
      </c>
      <c r="I14" s="139">
        <f t="shared" si="0"/>
        <v>480</v>
      </c>
      <c r="J14" s="58">
        <f t="shared" si="1"/>
        <v>1.44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0</v>
      </c>
      <c r="E15" s="421">
        <f t="shared" si="2"/>
        <v>0</v>
      </c>
      <c r="F15" s="422"/>
      <c r="G15" s="424" t="s">
        <v>564</v>
      </c>
      <c r="H15" s="138">
        <v>65</v>
      </c>
      <c r="I15" s="139">
        <f t="shared" si="0"/>
        <v>0</v>
      </c>
      <c r="J15" s="58">
        <f t="shared" si="1"/>
        <v>0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42</v>
      </c>
      <c r="E16" s="421">
        <f t="shared" si="2"/>
        <v>42</v>
      </c>
      <c r="F16" s="422"/>
      <c r="G16" s="135" t="s">
        <v>574</v>
      </c>
      <c r="H16" s="138">
        <v>20</v>
      </c>
      <c r="I16" s="139">
        <f t="shared" si="0"/>
        <v>840</v>
      </c>
      <c r="J16" s="58">
        <f t="shared" si="1"/>
        <v>3.6399999999999997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15</v>
      </c>
      <c r="E18" s="421">
        <f t="shared" si="2"/>
        <v>15</v>
      </c>
      <c r="F18" s="422"/>
      <c r="G18" s="135" t="s">
        <v>577</v>
      </c>
      <c r="H18" s="138">
        <v>70</v>
      </c>
      <c r="I18" s="139">
        <f t="shared" si="0"/>
        <v>1050</v>
      </c>
      <c r="J18" s="58">
        <f t="shared" si="1"/>
        <v>6.6150000000000002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2</v>
      </c>
      <c r="E20" s="421">
        <f t="shared" si="2"/>
        <v>2</v>
      </c>
      <c r="F20" s="422"/>
      <c r="G20" s="135" t="s">
        <v>63</v>
      </c>
      <c r="H20" s="138">
        <v>80</v>
      </c>
      <c r="I20" s="139">
        <f t="shared" si="0"/>
        <v>160</v>
      </c>
      <c r="J20" s="58">
        <f t="shared" si="1"/>
        <v>1.0879999999999999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7</v>
      </c>
      <c r="E21" s="421">
        <f t="shared" si="2"/>
        <v>7</v>
      </c>
      <c r="F21" s="422"/>
      <c r="G21" s="135" t="s">
        <v>567</v>
      </c>
      <c r="H21" s="138">
        <v>110</v>
      </c>
      <c r="I21" s="139">
        <f t="shared" si="0"/>
        <v>770</v>
      </c>
      <c r="J21" s="58">
        <f t="shared" si="1"/>
        <v>6.3525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8</v>
      </c>
      <c r="E23" s="421">
        <f t="shared" si="2"/>
        <v>8</v>
      </c>
      <c r="G23" s="135" t="s">
        <v>578</v>
      </c>
      <c r="H23" s="138">
        <v>20</v>
      </c>
      <c r="I23" s="139">
        <f t="shared" si="0"/>
        <v>160</v>
      </c>
      <c r="J23" s="58">
        <f t="shared" si="1"/>
        <v>0.56000000000000005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4</v>
      </c>
      <c r="E24" s="421">
        <f t="shared" si="2"/>
        <v>4</v>
      </c>
      <c r="G24" s="135" t="s">
        <v>572</v>
      </c>
      <c r="H24" s="138">
        <v>28</v>
      </c>
      <c r="I24" s="139">
        <f t="shared" si="0"/>
        <v>112</v>
      </c>
      <c r="J24" s="58">
        <f t="shared" si="1"/>
        <v>1.3888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1</v>
      </c>
      <c r="E25" s="421">
        <f t="shared" si="2"/>
        <v>1</v>
      </c>
      <c r="F25" s="433"/>
      <c r="G25" s="434" t="s">
        <v>579</v>
      </c>
      <c r="H25" s="435">
        <v>70</v>
      </c>
      <c r="I25" s="139">
        <f t="shared" si="0"/>
        <v>70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51</v>
      </c>
      <c r="E28" s="421">
        <f>+D28</f>
        <v>51</v>
      </c>
      <c r="F28" s="422"/>
      <c r="G28" s="424" t="s">
        <v>560</v>
      </c>
      <c r="H28" s="138">
        <v>75</v>
      </c>
      <c r="I28" s="139">
        <f>+H28*E28</f>
        <v>3825</v>
      </c>
      <c r="J28" s="58">
        <f t="shared" ref="J28:J60" si="4">+I28*C28</f>
        <v>27.17763157894737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42</v>
      </c>
      <c r="E29" s="421">
        <f t="shared" ref="E29:E92" si="5">+D29</f>
        <v>42</v>
      </c>
      <c r="F29" s="422"/>
      <c r="G29" s="425" t="s">
        <v>561</v>
      </c>
      <c r="H29" s="138">
        <v>80</v>
      </c>
      <c r="I29" s="139">
        <f t="shared" ref="I29:I62" si="6">+H29*E29</f>
        <v>3360</v>
      </c>
      <c r="J29" s="58">
        <f t="shared" si="4"/>
        <v>6.72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16</v>
      </c>
      <c r="E30" s="421">
        <f t="shared" si="5"/>
        <v>16</v>
      </c>
      <c r="F30" s="422"/>
      <c r="G30" s="424" t="s">
        <v>562</v>
      </c>
      <c r="H30" s="138">
        <v>180</v>
      </c>
      <c r="I30" s="139">
        <f t="shared" si="6"/>
        <v>2880</v>
      </c>
      <c r="J30" s="58">
        <f t="shared" si="4"/>
        <v>4.32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16</v>
      </c>
      <c r="E31" s="421">
        <f t="shared" si="5"/>
        <v>16</v>
      </c>
      <c r="F31" s="422"/>
      <c r="G31" s="425" t="s">
        <v>563</v>
      </c>
      <c r="H31" s="138">
        <v>200</v>
      </c>
      <c r="I31" s="139">
        <f t="shared" si="6"/>
        <v>3200</v>
      </c>
      <c r="J31" s="58">
        <f t="shared" si="4"/>
        <v>6.08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86</v>
      </c>
      <c r="E32" s="421">
        <f t="shared" si="5"/>
        <v>86</v>
      </c>
      <c r="F32" s="422"/>
      <c r="G32" s="424" t="s">
        <v>564</v>
      </c>
      <c r="H32" s="138">
        <v>75</v>
      </c>
      <c r="I32" s="139">
        <f t="shared" si="6"/>
        <v>6450</v>
      </c>
      <c r="J32" s="58">
        <f t="shared" si="4"/>
        <v>38.055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51</v>
      </c>
      <c r="E33" s="421">
        <f t="shared" si="5"/>
        <v>51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20</v>
      </c>
      <c r="E34" s="421">
        <f t="shared" si="5"/>
        <v>20</v>
      </c>
      <c r="F34" s="422"/>
      <c r="G34" s="424" t="s">
        <v>565</v>
      </c>
      <c r="H34" s="138">
        <v>30</v>
      </c>
      <c r="I34" s="139">
        <f t="shared" si="6"/>
        <v>600</v>
      </c>
      <c r="J34" s="58">
        <f t="shared" si="4"/>
        <v>5.46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13</v>
      </c>
      <c r="E35" s="421">
        <f t="shared" si="5"/>
        <v>13</v>
      </c>
      <c r="F35" s="422"/>
      <c r="G35" s="424" t="s">
        <v>565</v>
      </c>
      <c r="H35" s="138">
        <v>30</v>
      </c>
      <c r="I35" s="139">
        <f t="shared" si="6"/>
        <v>390</v>
      </c>
      <c r="J35" s="58">
        <f t="shared" si="4"/>
        <v>3.5490000000000004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16</v>
      </c>
      <c r="E36" s="421">
        <f t="shared" si="5"/>
        <v>16</v>
      </c>
      <c r="F36" s="422"/>
      <c r="G36" s="135" t="s">
        <v>566</v>
      </c>
      <c r="H36" s="138">
        <v>70</v>
      </c>
      <c r="I36" s="139">
        <f t="shared" si="6"/>
        <v>1120</v>
      </c>
      <c r="J36" s="58">
        <f t="shared" si="4"/>
        <v>4.3679999999999994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10</v>
      </c>
      <c r="E37" s="421">
        <f t="shared" si="5"/>
        <v>10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9</v>
      </c>
      <c r="E38" s="421">
        <f t="shared" si="5"/>
        <v>9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29</v>
      </c>
      <c r="E39" s="421">
        <f t="shared" si="5"/>
        <v>29</v>
      </c>
      <c r="F39" s="422"/>
      <c r="G39" s="135" t="s">
        <v>567</v>
      </c>
      <c r="H39" s="138">
        <v>110</v>
      </c>
      <c r="I39" s="139">
        <f t="shared" si="6"/>
        <v>3190</v>
      </c>
      <c r="J39" s="58">
        <f t="shared" si="4"/>
        <v>23.606000000000002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19</v>
      </c>
      <c r="E40" s="421">
        <f t="shared" si="5"/>
        <v>19</v>
      </c>
      <c r="F40" s="422"/>
      <c r="G40" s="424" t="s">
        <v>565</v>
      </c>
      <c r="H40" s="138">
        <v>30</v>
      </c>
      <c r="I40" s="139">
        <f t="shared" si="6"/>
        <v>570</v>
      </c>
      <c r="J40" s="58">
        <f t="shared" si="4"/>
        <v>5.1870000000000003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10</v>
      </c>
      <c r="E41" s="421">
        <f t="shared" si="5"/>
        <v>10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23</v>
      </c>
      <c r="E42" s="421">
        <f>+D42</f>
        <v>23</v>
      </c>
      <c r="F42" s="422"/>
      <c r="G42" s="135" t="s">
        <v>568</v>
      </c>
      <c r="H42" s="138">
        <v>25</v>
      </c>
      <c r="I42" s="139">
        <f t="shared" si="6"/>
        <v>575</v>
      </c>
      <c r="J42" s="58">
        <f t="shared" si="4"/>
        <v>0.86250000000000004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121</v>
      </c>
      <c r="E43" s="421">
        <f t="shared" si="5"/>
        <v>121</v>
      </c>
      <c r="F43" s="422"/>
      <c r="G43" s="135" t="s">
        <v>64</v>
      </c>
      <c r="H43" s="138">
        <v>90</v>
      </c>
      <c r="I43" s="139">
        <f t="shared" si="6"/>
        <v>10890</v>
      </c>
      <c r="J43" s="58">
        <f t="shared" si="4"/>
        <v>32.67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21</v>
      </c>
      <c r="E44" s="421">
        <f t="shared" si="5"/>
        <v>21</v>
      </c>
      <c r="F44" s="422"/>
      <c r="G44" s="135" t="s">
        <v>569</v>
      </c>
      <c r="H44" s="138">
        <v>90</v>
      </c>
      <c r="I44" s="139">
        <f t="shared" si="6"/>
        <v>1890</v>
      </c>
      <c r="J44" s="58">
        <f t="shared" si="4"/>
        <v>6.2370000000000001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121</v>
      </c>
      <c r="E45" s="421">
        <f t="shared" si="5"/>
        <v>121</v>
      </c>
      <c r="F45" s="422"/>
      <c r="G45" s="135" t="s">
        <v>63</v>
      </c>
      <c r="H45" s="138">
        <v>90</v>
      </c>
      <c r="I45" s="139">
        <f t="shared" si="6"/>
        <v>10890</v>
      </c>
      <c r="J45" s="58">
        <f t="shared" si="4"/>
        <v>74.051999999999992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87</v>
      </c>
      <c r="E46" s="421">
        <f t="shared" si="5"/>
        <v>87</v>
      </c>
      <c r="F46" s="422"/>
      <c r="G46" s="135" t="s">
        <v>570</v>
      </c>
      <c r="H46" s="138">
        <v>30</v>
      </c>
      <c r="I46" s="139">
        <f t="shared" si="6"/>
        <v>2610</v>
      </c>
      <c r="J46" s="58">
        <f t="shared" si="4"/>
        <v>18.544736842105262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156</v>
      </c>
      <c r="E48" s="421">
        <f t="shared" si="5"/>
        <v>156</v>
      </c>
      <c r="F48" s="422"/>
      <c r="G48" s="135" t="s">
        <v>572</v>
      </c>
      <c r="H48" s="138">
        <v>30</v>
      </c>
      <c r="I48" s="139">
        <f t="shared" si="6"/>
        <v>4680</v>
      </c>
      <c r="J48" s="58">
        <f t="shared" si="4"/>
        <v>58.031999999999996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54</v>
      </c>
      <c r="E49" s="421">
        <f t="shared" si="5"/>
        <v>54</v>
      </c>
      <c r="F49" s="422"/>
      <c r="G49" s="135" t="s">
        <v>573</v>
      </c>
      <c r="H49" s="138">
        <v>150</v>
      </c>
      <c r="I49" s="139">
        <f t="shared" si="6"/>
        <v>8100</v>
      </c>
      <c r="J49" s="58">
        <f t="shared" si="4"/>
        <v>92.34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34</v>
      </c>
      <c r="E50" s="421">
        <f t="shared" si="5"/>
        <v>34</v>
      </c>
      <c r="F50" s="422"/>
      <c r="G50" s="135" t="s">
        <v>570</v>
      </c>
      <c r="H50" s="138">
        <v>65</v>
      </c>
      <c r="I50" s="139">
        <f t="shared" si="6"/>
        <v>2210</v>
      </c>
      <c r="J50" s="58">
        <f t="shared" si="4"/>
        <v>23.8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7</v>
      </c>
      <c r="E52" s="421">
        <f t="shared" si="5"/>
        <v>7</v>
      </c>
      <c r="F52" s="422"/>
      <c r="G52" s="135" t="s">
        <v>574</v>
      </c>
      <c r="H52" s="138">
        <v>30</v>
      </c>
      <c r="I52" s="139">
        <f t="shared" si="6"/>
        <v>210</v>
      </c>
      <c r="J52" s="58">
        <f t="shared" si="4"/>
        <v>0.90999999999999992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2</v>
      </c>
      <c r="E53" s="421">
        <f t="shared" si="5"/>
        <v>2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3</v>
      </c>
      <c r="E54" s="421">
        <f t="shared" si="5"/>
        <v>3</v>
      </c>
      <c r="F54" s="422"/>
      <c r="G54" s="135" t="s">
        <v>574</v>
      </c>
      <c r="H54" s="138">
        <v>30</v>
      </c>
      <c r="I54" s="139">
        <f t="shared" si="6"/>
        <v>90</v>
      </c>
      <c r="J54" s="58">
        <f t="shared" si="4"/>
        <v>0.38700000000000001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2</v>
      </c>
      <c r="E55" s="421">
        <f t="shared" si="5"/>
        <v>2</v>
      </c>
      <c r="F55" s="422"/>
      <c r="G55" s="135" t="s">
        <v>572</v>
      </c>
      <c r="H55" s="138">
        <v>38</v>
      </c>
      <c r="I55" s="139">
        <f t="shared" si="6"/>
        <v>76</v>
      </c>
      <c r="J55" s="58">
        <f t="shared" si="4"/>
        <v>0.94240000000000002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5</v>
      </c>
      <c r="E56" s="421">
        <f>+D56</f>
        <v>5</v>
      </c>
      <c r="F56" s="422"/>
      <c r="G56" s="135" t="s">
        <v>572</v>
      </c>
      <c r="H56" s="138">
        <v>30</v>
      </c>
      <c r="I56" s="139">
        <f t="shared" si="6"/>
        <v>150</v>
      </c>
      <c r="J56" s="58">
        <f t="shared" si="4"/>
        <v>1.8599999999999999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3</v>
      </c>
      <c r="E57" s="421">
        <f t="shared" si="5"/>
        <v>3</v>
      </c>
      <c r="F57" s="422"/>
      <c r="G57" s="135" t="s">
        <v>574</v>
      </c>
      <c r="H57" s="138">
        <v>30</v>
      </c>
      <c r="I57" s="139">
        <f t="shared" si="6"/>
        <v>90</v>
      </c>
      <c r="J57" s="58">
        <f t="shared" si="4"/>
        <v>0.96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1</v>
      </c>
      <c r="E58" s="421">
        <f t="shared" si="5"/>
        <v>1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18</v>
      </c>
      <c r="E59" s="421">
        <f t="shared" si="5"/>
        <v>18</v>
      </c>
      <c r="F59" s="422"/>
      <c r="G59" s="135" t="s">
        <v>574</v>
      </c>
      <c r="H59" s="138">
        <v>30</v>
      </c>
      <c r="I59" s="139">
        <f t="shared" si="6"/>
        <v>540</v>
      </c>
      <c r="J59" s="58">
        <f t="shared" si="4"/>
        <v>3.6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25</v>
      </c>
      <c r="E60" s="421">
        <f t="shared" si="5"/>
        <v>25</v>
      </c>
      <c r="F60" s="422"/>
      <c r="G60" s="135" t="s">
        <v>560</v>
      </c>
      <c r="H60" s="138">
        <v>38</v>
      </c>
      <c r="I60" s="139">
        <f t="shared" si="6"/>
        <v>950</v>
      </c>
      <c r="J60" s="58">
        <f t="shared" si="4"/>
        <v>6.3333333333333339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1</v>
      </c>
      <c r="E61" s="421">
        <f t="shared" si="5"/>
        <v>1</v>
      </c>
      <c r="F61" s="422"/>
      <c r="G61" s="135" t="s">
        <v>565</v>
      </c>
      <c r="H61" s="138">
        <v>30</v>
      </c>
      <c r="I61" s="139">
        <f t="shared" si="6"/>
        <v>30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8</v>
      </c>
      <c r="E62" s="421">
        <f t="shared" si="5"/>
        <v>8</v>
      </c>
      <c r="F62" s="422"/>
      <c r="G62" s="135" t="s">
        <v>560</v>
      </c>
      <c r="H62" s="138">
        <v>38</v>
      </c>
      <c r="I62" s="139">
        <f t="shared" si="6"/>
        <v>304</v>
      </c>
      <c r="J62" s="58">
        <f>+I62*C62</f>
        <v>2.0266666666666668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30</v>
      </c>
      <c r="E65" s="421">
        <f t="shared" si="5"/>
        <v>30</v>
      </c>
      <c r="F65" s="422"/>
      <c r="G65" s="424" t="s">
        <v>560</v>
      </c>
      <c r="H65" s="138">
        <v>75</v>
      </c>
      <c r="I65" s="139">
        <f>+H65*E65</f>
        <v>2250</v>
      </c>
      <c r="J65" s="58">
        <f t="shared" ref="J65:J97" si="8">+I65*C65</f>
        <v>15.986842105263158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12</v>
      </c>
      <c r="E66" s="421">
        <f t="shared" si="5"/>
        <v>12</v>
      </c>
      <c r="F66" s="422"/>
      <c r="G66" s="425" t="s">
        <v>561</v>
      </c>
      <c r="H66" s="138">
        <v>80</v>
      </c>
      <c r="I66" s="139">
        <f t="shared" ref="I66:I99" si="9">+H66*E66</f>
        <v>960</v>
      </c>
      <c r="J66" s="58">
        <f t="shared" si="8"/>
        <v>1.92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10</v>
      </c>
      <c r="E67" s="421">
        <f t="shared" si="5"/>
        <v>10</v>
      </c>
      <c r="F67" s="422"/>
      <c r="G67" s="424" t="s">
        <v>562</v>
      </c>
      <c r="H67" s="138">
        <v>180</v>
      </c>
      <c r="I67" s="139">
        <f t="shared" si="9"/>
        <v>1800</v>
      </c>
      <c r="J67" s="58">
        <f t="shared" si="8"/>
        <v>2.7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4</v>
      </c>
      <c r="E68" s="421">
        <f t="shared" si="5"/>
        <v>4</v>
      </c>
      <c r="F68" s="422"/>
      <c r="G68" s="425" t="s">
        <v>563</v>
      </c>
      <c r="H68" s="138">
        <v>200</v>
      </c>
      <c r="I68" s="139">
        <f t="shared" si="9"/>
        <v>800</v>
      </c>
      <c r="J68" s="58">
        <f t="shared" si="8"/>
        <v>1.52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25</v>
      </c>
      <c r="E69" s="421">
        <f t="shared" si="5"/>
        <v>25</v>
      </c>
      <c r="F69" s="422"/>
      <c r="G69" s="424" t="s">
        <v>564</v>
      </c>
      <c r="H69" s="138">
        <v>75</v>
      </c>
      <c r="I69" s="139">
        <f t="shared" si="9"/>
        <v>1875</v>
      </c>
      <c r="J69" s="58">
        <f t="shared" si="8"/>
        <v>11.0625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19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20</v>
      </c>
      <c r="E71" s="421">
        <f t="shared" si="5"/>
        <v>20</v>
      </c>
      <c r="F71" s="422"/>
      <c r="G71" s="424" t="s">
        <v>565</v>
      </c>
      <c r="H71" s="138">
        <v>30</v>
      </c>
      <c r="I71" s="139">
        <f t="shared" si="9"/>
        <v>600</v>
      </c>
      <c r="J71" s="58">
        <f t="shared" si="8"/>
        <v>5.46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5</v>
      </c>
      <c r="E72" s="421">
        <f t="shared" si="5"/>
        <v>5</v>
      </c>
      <c r="F72" s="422"/>
      <c r="G72" s="424" t="s">
        <v>565</v>
      </c>
      <c r="H72" s="138">
        <v>30</v>
      </c>
      <c r="I72" s="139">
        <f t="shared" si="9"/>
        <v>150</v>
      </c>
      <c r="J72" s="58">
        <f t="shared" si="8"/>
        <v>1.365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13</v>
      </c>
      <c r="E73" s="421">
        <f t="shared" si="5"/>
        <v>13</v>
      </c>
      <c r="F73" s="422"/>
      <c r="G73" s="135" t="s">
        <v>566</v>
      </c>
      <c r="H73" s="138">
        <v>70</v>
      </c>
      <c r="I73" s="139">
        <f t="shared" si="9"/>
        <v>910</v>
      </c>
      <c r="J73" s="58">
        <f t="shared" si="8"/>
        <v>3.5489999999999999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7</v>
      </c>
      <c r="E74" s="421">
        <f t="shared" si="5"/>
        <v>7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2</v>
      </c>
      <c r="E75" s="421">
        <f t="shared" si="5"/>
        <v>2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5</v>
      </c>
      <c r="E76" s="421">
        <f t="shared" si="5"/>
        <v>5</v>
      </c>
      <c r="F76" s="422"/>
      <c r="G76" s="135" t="s">
        <v>567</v>
      </c>
      <c r="H76" s="138">
        <v>110</v>
      </c>
      <c r="I76" s="139">
        <f t="shared" si="9"/>
        <v>550</v>
      </c>
      <c r="J76" s="58">
        <f t="shared" si="8"/>
        <v>4.07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15</v>
      </c>
      <c r="E77" s="421">
        <f t="shared" si="5"/>
        <v>15</v>
      </c>
      <c r="F77" s="422"/>
      <c r="G77" s="424" t="s">
        <v>565</v>
      </c>
      <c r="H77" s="138">
        <v>30</v>
      </c>
      <c r="I77" s="139">
        <f t="shared" si="9"/>
        <v>450</v>
      </c>
      <c r="J77" s="58">
        <f t="shared" si="8"/>
        <v>4.0950000000000006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3</v>
      </c>
      <c r="E78" s="421">
        <f t="shared" si="5"/>
        <v>3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6</v>
      </c>
      <c r="E79" s="421">
        <f t="shared" si="5"/>
        <v>6</v>
      </c>
      <c r="F79" s="422"/>
      <c r="G79" s="135" t="s">
        <v>568</v>
      </c>
      <c r="H79" s="138">
        <v>25</v>
      </c>
      <c r="I79" s="139">
        <f t="shared" si="9"/>
        <v>150</v>
      </c>
      <c r="J79" s="58">
        <f t="shared" si="8"/>
        <v>0.22500000000000001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12</v>
      </c>
      <c r="E80" s="421">
        <f t="shared" si="5"/>
        <v>12</v>
      </c>
      <c r="F80" s="422"/>
      <c r="G80" s="135" t="s">
        <v>64</v>
      </c>
      <c r="H80" s="138">
        <v>90</v>
      </c>
      <c r="I80" s="139">
        <f t="shared" si="9"/>
        <v>1080</v>
      </c>
      <c r="J80" s="58">
        <f t="shared" si="8"/>
        <v>3.24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0</v>
      </c>
      <c r="E81" s="421">
        <f t="shared" si="5"/>
        <v>0</v>
      </c>
      <c r="F81" s="422"/>
      <c r="G81" s="135" t="s">
        <v>569</v>
      </c>
      <c r="H81" s="138">
        <v>90</v>
      </c>
      <c r="I81" s="139">
        <f t="shared" si="9"/>
        <v>0</v>
      </c>
      <c r="J81" s="58">
        <f t="shared" si="8"/>
        <v>0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17</v>
      </c>
      <c r="E82" s="421">
        <f t="shared" si="5"/>
        <v>17</v>
      </c>
      <c r="F82" s="422"/>
      <c r="G82" s="135" t="s">
        <v>63</v>
      </c>
      <c r="H82" s="138">
        <v>90</v>
      </c>
      <c r="I82" s="139">
        <f t="shared" si="9"/>
        <v>1530</v>
      </c>
      <c r="J82" s="58">
        <f t="shared" si="8"/>
        <v>10.404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7</v>
      </c>
      <c r="E83" s="421">
        <f t="shared" si="5"/>
        <v>7</v>
      </c>
      <c r="F83" s="422"/>
      <c r="G83" s="135" t="s">
        <v>570</v>
      </c>
      <c r="H83" s="138">
        <v>30</v>
      </c>
      <c r="I83" s="139">
        <f t="shared" si="9"/>
        <v>210</v>
      </c>
      <c r="J83" s="58">
        <f t="shared" si="8"/>
        <v>1.4921052631578948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11</v>
      </c>
      <c r="E85" s="421">
        <f t="shared" si="5"/>
        <v>11</v>
      </c>
      <c r="F85" s="422"/>
      <c r="G85" s="135" t="s">
        <v>572</v>
      </c>
      <c r="H85" s="138">
        <v>30</v>
      </c>
      <c r="I85" s="139">
        <f t="shared" si="9"/>
        <v>330</v>
      </c>
      <c r="J85" s="58">
        <f t="shared" si="8"/>
        <v>4.0919999999999996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10</v>
      </c>
      <c r="E86" s="421">
        <f t="shared" si="5"/>
        <v>10</v>
      </c>
      <c r="F86" s="422"/>
      <c r="G86" s="135" t="s">
        <v>573</v>
      </c>
      <c r="H86" s="138">
        <v>150</v>
      </c>
      <c r="I86" s="139">
        <f t="shared" si="9"/>
        <v>1500</v>
      </c>
      <c r="J86" s="58">
        <f t="shared" si="8"/>
        <v>17.100000000000001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3</v>
      </c>
      <c r="E87" s="421">
        <f t="shared" si="5"/>
        <v>3</v>
      </c>
      <c r="F87" s="422"/>
      <c r="G87" s="135" t="s">
        <v>570</v>
      </c>
      <c r="H87" s="138">
        <v>65</v>
      </c>
      <c r="I87" s="139">
        <f t="shared" si="9"/>
        <v>195</v>
      </c>
      <c r="J87" s="58">
        <f t="shared" si="8"/>
        <v>2.1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14</v>
      </c>
      <c r="E89" s="421">
        <f t="shared" si="5"/>
        <v>14</v>
      </c>
      <c r="F89" s="422"/>
      <c r="G89" s="135" t="s">
        <v>574</v>
      </c>
      <c r="H89" s="138">
        <v>30</v>
      </c>
      <c r="I89" s="139">
        <f t="shared" si="9"/>
        <v>420</v>
      </c>
      <c r="J89" s="58">
        <f t="shared" si="8"/>
        <v>1.8199999999999998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3</v>
      </c>
      <c r="E90" s="421">
        <f t="shared" si="5"/>
        <v>3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3</v>
      </c>
      <c r="E91" s="421">
        <f t="shared" si="5"/>
        <v>3</v>
      </c>
      <c r="F91" s="422"/>
      <c r="G91" s="135" t="s">
        <v>574</v>
      </c>
      <c r="H91" s="138">
        <v>30</v>
      </c>
      <c r="I91" s="139">
        <f t="shared" si="9"/>
        <v>90</v>
      </c>
      <c r="J91" s="58">
        <f t="shared" si="8"/>
        <v>0.38700000000000001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2</v>
      </c>
      <c r="E93" s="421">
        <f t="shared" ref="E93:E100" si="11">+D93</f>
        <v>2</v>
      </c>
      <c r="F93" s="422"/>
      <c r="G93" s="135" t="s">
        <v>572</v>
      </c>
      <c r="H93" s="138">
        <v>30</v>
      </c>
      <c r="I93" s="139">
        <f t="shared" si="9"/>
        <v>60</v>
      </c>
      <c r="J93" s="58">
        <f t="shared" si="8"/>
        <v>0.74399999999999999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2</v>
      </c>
      <c r="E94" s="421">
        <f t="shared" si="11"/>
        <v>2</v>
      </c>
      <c r="F94" s="422"/>
      <c r="G94" s="135" t="s">
        <v>574</v>
      </c>
      <c r="H94" s="138">
        <v>30</v>
      </c>
      <c r="I94" s="139">
        <f t="shared" si="9"/>
        <v>60</v>
      </c>
      <c r="J94" s="58">
        <f t="shared" si="8"/>
        <v>0.64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9</v>
      </c>
      <c r="E96" s="421">
        <f t="shared" si="11"/>
        <v>9</v>
      </c>
      <c r="F96" s="422"/>
      <c r="G96" s="135" t="s">
        <v>574</v>
      </c>
      <c r="H96" s="138">
        <v>30</v>
      </c>
      <c r="I96" s="139">
        <f t="shared" si="9"/>
        <v>270</v>
      </c>
      <c r="J96" s="58">
        <f t="shared" si="8"/>
        <v>1.8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12</v>
      </c>
      <c r="E97" s="421">
        <f t="shared" si="11"/>
        <v>12</v>
      </c>
      <c r="F97" s="422"/>
      <c r="G97" s="135" t="s">
        <v>560</v>
      </c>
      <c r="H97" s="138">
        <v>38</v>
      </c>
      <c r="I97" s="139">
        <f t="shared" si="9"/>
        <v>456</v>
      </c>
      <c r="J97" s="58">
        <f t="shared" si="8"/>
        <v>3.04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3</v>
      </c>
      <c r="E98" s="421">
        <f t="shared" si="11"/>
        <v>3</v>
      </c>
      <c r="F98" s="422"/>
      <c r="G98" s="135" t="s">
        <v>565</v>
      </c>
      <c r="H98" s="138">
        <v>30</v>
      </c>
      <c r="I98" s="139">
        <f t="shared" si="9"/>
        <v>90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2</v>
      </c>
      <c r="E99" s="421">
        <f t="shared" si="11"/>
        <v>2</v>
      </c>
      <c r="F99" s="422"/>
      <c r="G99" s="135" t="s">
        <v>560</v>
      </c>
      <c r="H99" s="138">
        <v>38</v>
      </c>
      <c r="I99" s="139">
        <f t="shared" si="9"/>
        <v>76</v>
      </c>
      <c r="J99" s="58">
        <f>+I99*C99</f>
        <v>0.50666666666666671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3" t="s">
        <v>356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3"/>
      <c r="AS1" s="783"/>
      <c r="AT1" s="783"/>
      <c r="AU1" s="783"/>
      <c r="AV1" s="783"/>
      <c r="AW1" s="783"/>
      <c r="AX1" s="783"/>
      <c r="AY1" s="783"/>
      <c r="AZ1" s="783"/>
      <c r="BA1" s="783"/>
      <c r="BB1" s="783"/>
      <c r="BC1" s="783"/>
      <c r="BD1" s="783"/>
      <c r="BE1" s="783"/>
      <c r="BF1" s="783"/>
      <c r="BG1" s="783"/>
      <c r="BH1" s="783"/>
      <c r="BI1" s="783"/>
      <c r="BJ1" s="783"/>
      <c r="BK1" s="783"/>
      <c r="BL1" s="783"/>
      <c r="BM1" s="783"/>
      <c r="BN1" s="783"/>
      <c r="BO1" s="783"/>
      <c r="BP1" s="783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2">
        <v>1</v>
      </c>
      <c r="E7" s="782"/>
      <c r="F7" s="782">
        <f>+D7+1</f>
        <v>2</v>
      </c>
      <c r="G7" s="782"/>
      <c r="H7" s="782">
        <f>+F7+1</f>
        <v>3</v>
      </c>
      <c r="I7" s="782"/>
      <c r="J7" s="782">
        <f>+H7+1</f>
        <v>4</v>
      </c>
      <c r="K7" s="782"/>
      <c r="L7" s="782">
        <f>+J7+1</f>
        <v>5</v>
      </c>
      <c r="M7" s="782"/>
      <c r="N7" s="782">
        <f>+L7+1</f>
        <v>6</v>
      </c>
      <c r="O7" s="782"/>
      <c r="P7" s="782">
        <f>+N7+1</f>
        <v>7</v>
      </c>
      <c r="Q7" s="782"/>
      <c r="R7" s="782">
        <f>+P7+1</f>
        <v>8</v>
      </c>
      <c r="S7" s="782"/>
      <c r="T7" s="782">
        <f>+R7+1</f>
        <v>9</v>
      </c>
      <c r="U7" s="782"/>
      <c r="V7" s="782">
        <f>+T7+1</f>
        <v>10</v>
      </c>
      <c r="W7" s="782"/>
      <c r="X7" s="782">
        <f>+V7+1</f>
        <v>11</v>
      </c>
      <c r="Y7" s="782"/>
      <c r="Z7" s="782">
        <f>+X7+1</f>
        <v>12</v>
      </c>
      <c r="AA7" s="782"/>
      <c r="AB7" s="782">
        <f>+Z7+1</f>
        <v>13</v>
      </c>
      <c r="AC7" s="782"/>
      <c r="AD7" s="782">
        <f>+AB7+1</f>
        <v>14</v>
      </c>
      <c r="AE7" s="782"/>
      <c r="AF7" s="782">
        <f>+AD7+1</f>
        <v>15</v>
      </c>
      <c r="AG7" s="782"/>
      <c r="AH7" s="782">
        <f>+AF7+1</f>
        <v>16</v>
      </c>
      <c r="AI7" s="782"/>
      <c r="AJ7" s="782">
        <f>+AH7+1</f>
        <v>17</v>
      </c>
      <c r="AK7" s="782"/>
      <c r="AL7" s="782">
        <f>+AJ7+1</f>
        <v>18</v>
      </c>
      <c r="AM7" s="782"/>
      <c r="AN7" s="782">
        <f>+AL7+1</f>
        <v>19</v>
      </c>
      <c r="AO7" s="782"/>
      <c r="AP7" s="782">
        <f>+AN7+1</f>
        <v>20</v>
      </c>
      <c r="AQ7" s="782"/>
      <c r="AR7" s="782">
        <f>+AP7+1</f>
        <v>21</v>
      </c>
      <c r="AS7" s="782"/>
      <c r="AT7" s="782">
        <f>+AR7+1</f>
        <v>22</v>
      </c>
      <c r="AU7" s="782"/>
      <c r="AV7" s="782">
        <f>+AT7+1</f>
        <v>23</v>
      </c>
      <c r="AW7" s="782"/>
      <c r="AX7" s="782">
        <f>+AV7+1</f>
        <v>24</v>
      </c>
      <c r="AY7" s="782"/>
      <c r="AZ7" s="782">
        <f>+AX7+1</f>
        <v>25</v>
      </c>
      <c r="BA7" s="782"/>
      <c r="BB7" s="782">
        <f>+AZ7+1</f>
        <v>26</v>
      </c>
      <c r="BC7" s="782"/>
      <c r="BD7" s="782">
        <f>+BB7+1</f>
        <v>27</v>
      </c>
      <c r="BE7" s="782"/>
      <c r="BF7" s="782">
        <f>+BD7+1</f>
        <v>28</v>
      </c>
      <c r="BG7" s="782"/>
      <c r="BH7" s="782">
        <f>+BF7+1</f>
        <v>29</v>
      </c>
      <c r="BI7" s="782"/>
      <c r="BJ7" s="782">
        <f>+BH7+1</f>
        <v>30</v>
      </c>
      <c r="BK7" s="782"/>
      <c r="BL7" s="782">
        <f>+BJ7+1</f>
        <v>31</v>
      </c>
      <c r="BM7" s="782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2013-11-12T11:04:24Z</dcterms:modified>
</cp:coreProperties>
</file>